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420"/>
  </bookViews>
  <sheets>
    <sheet name="当前数据" sheetId="1" r:id="rId1"/>
    <sheet name="Sheet1" sheetId="2" r:id="rId2"/>
  </sheets>
  <definedNames>
    <definedName name="_xlnm._FilterDatabase" localSheetId="0" hidden="1">当前数据!$A$1:$AE$1728</definedName>
  </definedNames>
  <calcPr calcId="144525"/>
</workbook>
</file>

<file path=xl/sharedStrings.xml><?xml version="1.0" encoding="utf-8"?>
<sst xmlns="http://schemas.openxmlformats.org/spreadsheetml/2006/main" count="12156" uniqueCount="954">
  <si>
    <t>记录时间</t>
  </si>
  <si>
    <t>MSKU</t>
  </si>
  <si>
    <t>品名</t>
  </si>
  <si>
    <t>店铺</t>
  </si>
  <si>
    <t>日均</t>
  </si>
  <si>
    <t>7天日均</t>
  </si>
  <si>
    <t>14天日均</t>
  </si>
  <si>
    <t>28天日均</t>
  </si>
  <si>
    <t>应用规则</t>
  </si>
  <si>
    <t>7天销量总和</t>
  </si>
  <si>
    <t>7天日期范围</t>
  </si>
  <si>
    <t>14天日期范围</t>
  </si>
  <si>
    <t>28天日期范围</t>
  </si>
  <si>
    <t>FBA库存</t>
  </si>
  <si>
    <t>FBA在途</t>
  </si>
  <si>
    <t>海外仓在途</t>
  </si>
  <si>
    <t>本地可用</t>
  </si>
  <si>
    <t>待检待上架量</t>
  </si>
  <si>
    <t>待交付</t>
  </si>
  <si>
    <t>FBA+AWD+在途库存</t>
  </si>
  <si>
    <t>全部总库存</t>
  </si>
  <si>
    <t>预计FBA+AWD+在途用完时间</t>
  </si>
  <si>
    <t>预计总库存用完</t>
  </si>
  <si>
    <t>状态判断</t>
  </si>
  <si>
    <t>环比上周库存滞销情况变化</t>
  </si>
  <si>
    <t>FBA+AWD+在途滞销数量</t>
  </si>
  <si>
    <t>本地滞销数量</t>
  </si>
  <si>
    <t>总滞销库存</t>
  </si>
  <si>
    <t>预计总库存需要消耗天数</t>
  </si>
  <si>
    <t>预计用完时间比目标时间多出来的天数</t>
  </si>
  <si>
    <t>清库存的目标日均</t>
  </si>
  <si>
    <t>ZY02240</t>
  </si>
  <si>
    <t>2025-【ZY02240】-黑金1945年份三角拉旗套装-争艳</t>
  </si>
  <si>
    <t>争艳-US</t>
  </si>
  <si>
    <t>规则⑦-开售在半个月-1个月(7天最大)</t>
  </si>
  <si>
    <t>2025-08-24~2025-08-30</t>
  </si>
  <si>
    <t>2025-08-17~2025-08-30</t>
  </si>
  <si>
    <t>2025-08-03~2025-08-30</t>
  </si>
  <si>
    <t>2025-08-31~2025-09-06</t>
  </si>
  <si>
    <t>2025-08-24~2025-09-06</t>
  </si>
  <si>
    <t>2025-08-10~2025-09-06</t>
  </si>
  <si>
    <t>ZY02238</t>
  </si>
  <si>
    <t>2025-【ZY02238】-黑金2004年份三角拉旗套装-争艳</t>
  </si>
  <si>
    <t>2025-08-17~2025-08-23</t>
  </si>
  <si>
    <t>2025-08-10~2025-08-23</t>
  </si>
  <si>
    <t>2025-07-27~2025-08-23</t>
  </si>
  <si>
    <t>ZY02239</t>
  </si>
  <si>
    <t>2025-【ZY02239】-黑金1955年份三角拉旗套装-争艳</t>
  </si>
  <si>
    <t>ZY02233</t>
  </si>
  <si>
    <t>2025-【ZY02233】-玫瑰金1965年份皇冠套装-争艳</t>
  </si>
  <si>
    <t>规则④-老品(加权)</t>
  </si>
  <si>
    <t>2025-08-10~2025-08-16</t>
  </si>
  <si>
    <t>2025-08-03~2025-08-16</t>
  </si>
  <si>
    <t>2025-07-20~2025-08-16</t>
  </si>
  <si>
    <t>规则④-老品(7天)</t>
  </si>
  <si>
    <t>ZY02232</t>
  </si>
  <si>
    <t>2025-【ZY02232】-玫瑰金2009年份皇冠套装-争艳</t>
  </si>
  <si>
    <t>规则⑥-开售在1-2个月内(7天均)</t>
  </si>
  <si>
    <t>ZY02219</t>
  </si>
  <si>
    <t>2025-【ZY02219】-玫瑰金1985年份皇冠套装-争艳</t>
  </si>
  <si>
    <t>ZY02235</t>
  </si>
  <si>
    <t>2025-【ZY02235】-黑金70岁花球蜂窝套装-争艳（点胶固定）</t>
  </si>
  <si>
    <t>ZY02228</t>
  </si>
  <si>
    <t>2025-【ZY02228】-黑金1965年份三角拉旗套装-争艳（点胶固定）</t>
  </si>
  <si>
    <t>ZY02227</t>
  </si>
  <si>
    <t>2025-【ZY02227】-黑金1985年份三角拉旗套装-争艳（点胶固定）</t>
  </si>
  <si>
    <t>ZY02216</t>
  </si>
  <si>
    <t>2025-【ZY02216】-黑金1975年份三角拉旗套装-争艳</t>
  </si>
  <si>
    <t>ZY02230</t>
  </si>
  <si>
    <t>2025-【ZY02230】-绿金18岁三角拉旗套装-争艳（点胶固定）</t>
  </si>
  <si>
    <t>ZY02221</t>
  </si>
  <si>
    <t>2025-【ZY02221】-金粉2007异形签名本-争艳</t>
  </si>
  <si>
    <t>ZY02220</t>
  </si>
  <si>
    <t>2025-【ZY02220】-金粉2012异形签名本-争艳</t>
  </si>
  <si>
    <t>ZY02213</t>
  </si>
  <si>
    <t>2025-【ZY02213】-金粉2009异形签名本-争艳</t>
  </si>
  <si>
    <t>ZY02241</t>
  </si>
  <si>
    <t>2025-【ZY02241】-玫瑰金2009年份三角拉旗套装-争艳</t>
  </si>
  <si>
    <t>ZY02224</t>
  </si>
  <si>
    <t>2025-【ZY02224】-玫瑰金2009年份三角拉旗套装-争艳（点胶固定）</t>
  </si>
  <si>
    <t>ZY02237</t>
  </si>
  <si>
    <t>2025-【ZY02237】-玫瑰金1950年份三角拉旗套装-争艳</t>
  </si>
  <si>
    <t>ZY02236</t>
  </si>
  <si>
    <t>2025-【ZY02236】-玫瑰金2012年份三角拉旗套装-争艳</t>
  </si>
  <si>
    <t>ZY02234</t>
  </si>
  <si>
    <t>2025-【ZY02234】-玫瑰金1995年份三角拉旗套装-争艳（点胶固定）</t>
  </si>
  <si>
    <t>ZY02226</t>
  </si>
  <si>
    <t>2025-【ZY02226】-玫瑰金2004年份三角拉旗套装-争艳（点胶固定）</t>
  </si>
  <si>
    <t>ZY02225</t>
  </si>
  <si>
    <t>2025-【ZY02225】-玫瑰金2007年份三角拉旗套装-争艳（点胶固定）</t>
  </si>
  <si>
    <t>ZY02218</t>
  </si>
  <si>
    <t>2025-【ZY02218】-玫瑰金1945年份三角拉旗套装-争艳</t>
  </si>
  <si>
    <t>ZY02217</t>
  </si>
  <si>
    <t>2025-【ZY02217】-玫瑰金1955年份三角拉旗套装-争艳</t>
  </si>
  <si>
    <t>ZY02215</t>
  </si>
  <si>
    <t>2025-【ZY02215】-玫瑰金1965年份三角拉旗套装-争艳</t>
  </si>
  <si>
    <t>ZY02214</t>
  </si>
  <si>
    <t>2025-【ZY02214】-玫瑰金1985年份三角拉旗套装-争艳</t>
  </si>
  <si>
    <t>ZY02212</t>
  </si>
  <si>
    <t>2025-【ZY02212】-玫瑰金1975年份三角拉旗套装-争艳</t>
  </si>
  <si>
    <t>ZY02211</t>
  </si>
  <si>
    <t>2025-【ZY02211】-金粉80岁生日横幅套装-争艳（淘汰）</t>
  </si>
  <si>
    <t>SYC481</t>
  </si>
  <si>
    <t>2025-【SYC481】-金粉18岁墙面装饰9件套-思业成</t>
  </si>
  <si>
    <t>思业成-US</t>
  </si>
  <si>
    <t>SYC454</t>
  </si>
  <si>
    <t>2025-【SYC454】-金粉50岁墙面装饰9件套-思业成（淘汰）</t>
  </si>
  <si>
    <t>SYC452</t>
  </si>
  <si>
    <t>2025-【SYC452】-金粉13岁墙面装饰9件套-思业成</t>
  </si>
  <si>
    <t>SYC436</t>
  </si>
  <si>
    <t>2025-【SYC436】-金粉16岁墙面装饰9件套 -思业成</t>
  </si>
  <si>
    <t>SYC473</t>
  </si>
  <si>
    <t>2025-【SYC473】-报纸色2009年份签名本-思业成</t>
  </si>
  <si>
    <t>SYC451</t>
  </si>
  <si>
    <t>2025-【SYC451】-黑金2007卡纸海报套装-思业成（淘汰）</t>
  </si>
  <si>
    <t>SYC450</t>
  </si>
  <si>
    <t>2025-【SYC450】-黑金1965卡纸海报套装-思业成</t>
  </si>
  <si>
    <t>SYC437</t>
  </si>
  <si>
    <t>2025-【SYC437】-黑金1975卡纸海报套装-思业成</t>
  </si>
  <si>
    <t>SYC403</t>
  </si>
  <si>
    <t>2025-【SYC403】-黑金60岁1965年份桌面插件-思业成（淘汰）</t>
  </si>
  <si>
    <t>SYC402</t>
  </si>
  <si>
    <t>2025-【SYC402】-黑金50岁1975年份桌面插件-思业成（淘汰）</t>
  </si>
  <si>
    <t>SYC401</t>
  </si>
  <si>
    <t>2025-【SYC401】-黑金40岁1985年份桌面插件-思业成（淘汰）</t>
  </si>
  <si>
    <t>SYC379</t>
  </si>
  <si>
    <t>2025-【SYC379】-黑金40岁木摆件4件套-思业成</t>
  </si>
  <si>
    <t>SYC378</t>
  </si>
  <si>
    <t>2025-【SYC378】-黑金90岁木摆件4件套-思业成</t>
  </si>
  <si>
    <t>SYC377</t>
  </si>
  <si>
    <t>2025-【SYC377】-黑金80岁木摆件4件套-思业成</t>
  </si>
  <si>
    <t>SYC376</t>
  </si>
  <si>
    <t>2025-【SYC376】-黑金50岁木摆件4件套-思业成</t>
  </si>
  <si>
    <t>SYC375</t>
  </si>
  <si>
    <t>2025-【SYC375】-黑金60岁木摆件4件套-思业成</t>
  </si>
  <si>
    <t>SYC374</t>
  </si>
  <si>
    <t>2025-【SYC374】-黑金70岁木摆件4件套-思业成</t>
  </si>
  <si>
    <t>SYC416</t>
  </si>
  <si>
    <t>2025-【SYC416】-玫瑰金60岁1965年漩涡16件套-思业成（淘汰）</t>
  </si>
  <si>
    <t>SYC415</t>
  </si>
  <si>
    <t>2025-【SYC415】-玫瑰金50岁1975年漩涡16件套-思业成（淘汰）</t>
  </si>
  <si>
    <t>SYC414</t>
  </si>
  <si>
    <t>2025-【SYC414】-玫瑰金40岁1985年漩涡16件套-思业成</t>
  </si>
  <si>
    <t>SYC413</t>
  </si>
  <si>
    <t>2025-【SYC413】-玫瑰金30岁1995年漩涡16件套-思业成（淘汰）</t>
  </si>
  <si>
    <t>SYC412</t>
  </si>
  <si>
    <t>2025-【SYC412】-黑金80岁1945年漩涡16件套-思业成</t>
  </si>
  <si>
    <t>SYC411</t>
  </si>
  <si>
    <t>2025-【SYC411】-黑金60岁1965年漩涡16件套-思业成（淘汰）</t>
  </si>
  <si>
    <t>SYC410</t>
  </si>
  <si>
    <t>2025-【SYC410】-黑金50岁1975年漩涡16件套-思业成</t>
  </si>
  <si>
    <t>SYC409</t>
  </si>
  <si>
    <t>2025-【SYC409】-黑金40岁1985年漩涡16件套-思业成</t>
  </si>
  <si>
    <t>SYC408</t>
  </si>
  <si>
    <t>2025-【SYC408】-黑金30岁1995年漩涡16件套-思业成</t>
  </si>
  <si>
    <t>SYC407</t>
  </si>
  <si>
    <t>2025-【SYC407】-黑金21岁2004年漩涡16件套-思业成</t>
  </si>
  <si>
    <t>SYC406</t>
  </si>
  <si>
    <t>2025-【SYC406】-黑金18岁2007年漩涡16件套-思业成</t>
  </si>
  <si>
    <t>SYC405</t>
  </si>
  <si>
    <t>2025-【SYC405】-黑金16岁2009年漩涡16件套-思业成</t>
  </si>
  <si>
    <t>SYC456</t>
  </si>
  <si>
    <t>2025-【SYC456】-玫瑰金60岁眼镜24件套-思业成</t>
  </si>
  <si>
    <t>SYC435</t>
  </si>
  <si>
    <t>2025-【SYC435】-黑金90岁眼镜24件套-思业成</t>
  </si>
  <si>
    <t>SYC434</t>
  </si>
  <si>
    <t>2025-【SYC434】-黑金75岁眼镜24件套-思业成</t>
  </si>
  <si>
    <t>SYC425</t>
  </si>
  <si>
    <t>2025-【SYC425】-黑金70岁眼镜24件套-思业成</t>
  </si>
  <si>
    <t>SYC424</t>
  </si>
  <si>
    <t>2025-【SYC424】-黑金30岁眼镜24件套-思业成</t>
  </si>
  <si>
    <t>SYC423</t>
  </si>
  <si>
    <t>2025-【SYC423】-黑金80岁眼镜24件套-思业成</t>
  </si>
  <si>
    <t>SYC422</t>
  </si>
  <si>
    <t>2025-【SYC422】-黑金60岁眼镜24件套-思业成</t>
  </si>
  <si>
    <t>SYC421</t>
  </si>
  <si>
    <t>2025-【SYC421】-黑金40岁眼镜24件套-思业成</t>
  </si>
  <si>
    <t>SYC420</t>
  </si>
  <si>
    <t>2025-【SYC420】-黑金1975眼镜24件套-思业成</t>
  </si>
  <si>
    <t>SYC444</t>
  </si>
  <si>
    <t>2025-【SYC444】-黑金80岁墙面装饰9件套-思业成（淘汰）</t>
  </si>
  <si>
    <t>SYC443</t>
  </si>
  <si>
    <t>2025-【SYC443】-黑金70岁墙面装饰9件套-思业成</t>
  </si>
  <si>
    <t>SYC431</t>
  </si>
  <si>
    <t>2025-【SYC431】-黑金60岁墙面装饰9件套-思业成</t>
  </si>
  <si>
    <t>SYC430</t>
  </si>
  <si>
    <t>2025-【SYC430】-黑金50岁墙面装饰9件套-思业成</t>
  </si>
  <si>
    <t>SYC429</t>
  </si>
  <si>
    <t>2025-【SYC429】-黑金40岁墙面装饰9件套-思业成</t>
  </si>
  <si>
    <t>SYC484</t>
  </si>
  <si>
    <t>2025-【SYC484】-黑金复古2000年份签名本-思业成</t>
  </si>
  <si>
    <t>SYC483</t>
  </si>
  <si>
    <t>2025-【SYC483】-黑金复古1940年份签名本-思业成</t>
  </si>
  <si>
    <t>SYC472</t>
  </si>
  <si>
    <t>2025-【SYC472】-黑金复古1970年份签名本-思业成</t>
  </si>
  <si>
    <t>SYC471</t>
  </si>
  <si>
    <t>2025-【SYC471】-黑金复古1960年份签名本-思业成</t>
  </si>
  <si>
    <t>SYC458</t>
  </si>
  <si>
    <t>2025-【SYC458】-黑金复古2012年份签名本-思业成</t>
  </si>
  <si>
    <t>SYC457</t>
  </si>
  <si>
    <t>2025-【SYC457】-黑金复古2010年份签名本-思业成</t>
  </si>
  <si>
    <t>SYC426</t>
  </si>
  <si>
    <t>2025-【SYC426】-黑金复古1935年份签名本-思业成</t>
  </si>
  <si>
    <t>SYC396</t>
  </si>
  <si>
    <t>2025-【SYC396】-黑金复古1950年份签名本-思业成</t>
  </si>
  <si>
    <t>SYC395</t>
  </si>
  <si>
    <t>2025-【SYC395】-黑金复古1995年份签名本-思业成</t>
  </si>
  <si>
    <t>SYC394</t>
  </si>
  <si>
    <t>2025-【SYC394】-黑金复古2004年份签名本-思业成</t>
  </si>
  <si>
    <t>SYC393</t>
  </si>
  <si>
    <t>2025-【SYC393】-黑金复古2009年份签名本-思业成</t>
  </si>
  <si>
    <t>SYC386</t>
  </si>
  <si>
    <t>2025-【SYC386】-黑金复古1955年份签名本-思业成</t>
  </si>
  <si>
    <t>SYC385</t>
  </si>
  <si>
    <t>2025-【SYC385】-黑金复古1965年份签名本-思业成</t>
  </si>
  <si>
    <t>SYC384</t>
  </si>
  <si>
    <t>2025-【SYC384】-黑金复古2007年份签名本-思业成</t>
  </si>
  <si>
    <t>SYC383</t>
  </si>
  <si>
    <t>2025-【SYC383】-黑金复古1945年份签名本-思业成</t>
  </si>
  <si>
    <t>SYC382</t>
  </si>
  <si>
    <t>2025-【SYC382】-黑金复古1975年份签名本-思业成</t>
  </si>
  <si>
    <t>SYC381</t>
  </si>
  <si>
    <t>2025-【SYC381】-黑金复古1985年份签名本-思业成</t>
  </si>
  <si>
    <t>SYC485</t>
  </si>
  <si>
    <t>2025-【SYC485】-金粉1960年份签名本-思业成</t>
  </si>
  <si>
    <t>SYC460</t>
  </si>
  <si>
    <t>2025-【SYC460】-金粉2010年份签名本加丝带-思业成</t>
  </si>
  <si>
    <t>SYC449</t>
  </si>
  <si>
    <t>2025-【SYC449】-金粉2012年份签名本加丝带-思业成</t>
  </si>
  <si>
    <t>SYC427</t>
  </si>
  <si>
    <t>2025-【SYC427】-金粉1935年份签名本加丝带-思业成</t>
  </si>
  <si>
    <t>SYC400</t>
  </si>
  <si>
    <t>2025-【SYC400】金粉2007年份签名本加丝带-思业成</t>
  </si>
  <si>
    <t>SYC399</t>
  </si>
  <si>
    <t>2025-【SYC399】金粉1985年份签名本加丝带-思业成</t>
  </si>
  <si>
    <t>SYC398</t>
  </si>
  <si>
    <t>2025-【SYC398】金粉1975年份签名本加丝带-思业成</t>
  </si>
  <si>
    <t>SYC397</t>
  </si>
  <si>
    <t>2025-【SYC397】金粉1955年份签名本加丝带-思业成</t>
  </si>
  <si>
    <t>SYC392</t>
  </si>
  <si>
    <t>2025-【SYC392】-金粉1950年份签名本加丝带-思业成</t>
  </si>
  <si>
    <t>SYC391</t>
  </si>
  <si>
    <t>2025-【SYC391】-金粉1995年份签名本加丝带-思业成</t>
  </si>
  <si>
    <t>SYC390</t>
  </si>
  <si>
    <t>2025-【SYC390】-金粉2004年份签名本加丝带-思业成</t>
  </si>
  <si>
    <t>SYC389</t>
  </si>
  <si>
    <t>2025-【SYC389】-金粉1945年份签名本加丝带-思业成</t>
  </si>
  <si>
    <t>SYC388</t>
  </si>
  <si>
    <t>2025-【SYC388】-金粉1965年份签名本加丝带-思业成</t>
  </si>
  <si>
    <t>SYC387</t>
  </si>
  <si>
    <t>2025-【SYC387】-金粉2009年份签名本加丝带-思业成</t>
  </si>
  <si>
    <t>SYC433</t>
  </si>
  <si>
    <t>2025-【SYC433】-玫瑰金40岁墙面装饰9件套-思业成（淘汰）</t>
  </si>
  <si>
    <t>SYC380</t>
  </si>
  <si>
    <t>2025-【SYC380】-玫瑰金60岁木摆件4件套-思业成（淘汰）</t>
  </si>
  <si>
    <t>SYC419</t>
  </si>
  <si>
    <t>2025-【SYC419】-金粉1935年份漩涡16件套-思业成</t>
  </si>
  <si>
    <t>SYC418</t>
  </si>
  <si>
    <t>2025-【SYC418】-金粉1945年份漩涡16件套-思业成（淘汰）</t>
  </si>
  <si>
    <t>SYC417</t>
  </si>
  <si>
    <t>2025-【SYC417】-金粉1975年份漩涡16件套-思业成</t>
  </si>
  <si>
    <t>SYC404</t>
  </si>
  <si>
    <t>2025-【SYC404】-蓝银1975年份大海报-思业成</t>
  </si>
  <si>
    <t>PT53567</t>
  </si>
  <si>
    <t>2025-【PT53567】-粉金90岁木摆件4件套-拼途</t>
  </si>
  <si>
    <t>拼途-US</t>
  </si>
  <si>
    <t>PT53565</t>
  </si>
  <si>
    <t>2025-【PT53565】-粉金70岁木摆件4件套-拼途</t>
  </si>
  <si>
    <t>PT53564</t>
  </si>
  <si>
    <t>2025-【PT53564】-粉金60岁木摆件4件套-拼途</t>
  </si>
  <si>
    <t>PT53563</t>
  </si>
  <si>
    <t>2025-【PT53563】-粉金50岁木摆件4件套-拼途</t>
  </si>
  <si>
    <t>PT53562</t>
  </si>
  <si>
    <t>2025-【PT53562】-粉金40岁木摆件4件套-拼途</t>
  </si>
  <si>
    <t>PT53561</t>
  </si>
  <si>
    <t>2025-【PT53561】-粉金30岁木摆件4件套-拼途</t>
  </si>
  <si>
    <t>PT53558</t>
  </si>
  <si>
    <t>2025-【PT53558】-粉金90岁木摆件4件套-拼途</t>
  </si>
  <si>
    <t>PT53527</t>
  </si>
  <si>
    <t>2025-【PT53527】-粉金80岁木摆件4件套-拼途</t>
  </si>
  <si>
    <t>PT53557</t>
  </si>
  <si>
    <t>2025-【PT53557】-粉金70岁木摆件4件套-拼途</t>
  </si>
  <si>
    <t>PT53529</t>
  </si>
  <si>
    <t>2025-【PT53529】-粉金60岁木摆件4件套-拼途</t>
  </si>
  <si>
    <t>PT53526</t>
  </si>
  <si>
    <t>2025-【PT53526】-粉金50岁木摆件4件套-拼途</t>
  </si>
  <si>
    <t>PT53556</t>
  </si>
  <si>
    <t>2025-【PT53556】-粉金40岁木摆件4件套-拼途</t>
  </si>
  <si>
    <t>PT53555</t>
  </si>
  <si>
    <t>2025-【PT53555】-粉金30岁木摆件4件套-拼途</t>
  </si>
  <si>
    <t>PT53528</t>
  </si>
  <si>
    <t>2025-【PT53528】-粉金15岁木摆件4件套-拼途（淘汰）</t>
  </si>
  <si>
    <t>PT53525</t>
  </si>
  <si>
    <t>2025-【PT53525】-粉金16岁木摆件4件套-拼途</t>
  </si>
  <si>
    <t>PT53553</t>
  </si>
  <si>
    <t>2025-【PT53553】-玫瑰金30岁年份气球签名本-拼途（淘汰）</t>
  </si>
  <si>
    <t>PT53552</t>
  </si>
  <si>
    <t>2025-【PT53552】-玫瑰金50岁年份气球签名本-拼途</t>
  </si>
  <si>
    <t>PT53551</t>
  </si>
  <si>
    <t>2025-【PT53551】-玫瑰金60岁年份气球签名本-拼途（淘汰）</t>
  </si>
  <si>
    <t>PT53550</t>
  </si>
  <si>
    <t>2025-【PT53550】-玫瑰金40岁年份气球签名本-拼途（淘汰）</t>
  </si>
  <si>
    <t>PT53549</t>
  </si>
  <si>
    <t>2025-【PT53549】-玫瑰金16岁年份气球签名本-拼途（淘汰）</t>
  </si>
  <si>
    <t>PT53554</t>
  </si>
  <si>
    <t>2025-【PT53554】-金粉80岁年份海报套装-拼途（淘汰）</t>
  </si>
  <si>
    <t>PT53531</t>
  </si>
  <si>
    <t>2025-【PT53531】-蓝银复古年份2007签名本-拼途</t>
  </si>
  <si>
    <t>PT53530</t>
  </si>
  <si>
    <t>2025-【PT53530】-蓝银复古年份2009签名本-拼途</t>
  </si>
  <si>
    <t>PT53548</t>
  </si>
  <si>
    <t>2025-【PT53548】-玫瑰金1935蜂窝横幅套装-拼途（淘汰）</t>
  </si>
  <si>
    <t>PT53547</t>
  </si>
  <si>
    <t>2025-【PT53547】-玫瑰金1945蜂窝横幅套装-拼途（淘汰）</t>
  </si>
  <si>
    <t>PT53546</t>
  </si>
  <si>
    <t>2025-【PT53546】-玫瑰金1965蜂窝横幅套装-拼途</t>
  </si>
  <si>
    <t>PT53545</t>
  </si>
  <si>
    <t>2025-【PT53545】-玫瑰金1975蜂窝横幅套装-拼途</t>
  </si>
  <si>
    <t>PT53544</t>
  </si>
  <si>
    <t>2025-【PT53544】-玫瑰金1985蜂窝横幅套装-拼途</t>
  </si>
  <si>
    <t>PT53536</t>
  </si>
  <si>
    <t>2025-【PT53536】-黑金50岁1975插牌-拼途</t>
  </si>
  <si>
    <t>PT53535</t>
  </si>
  <si>
    <t>2025-【PT53535】-黑金60岁1965插牌-拼途</t>
  </si>
  <si>
    <t>PT53534</t>
  </si>
  <si>
    <t>2025-【PT53534】-黑金70岁1955插牌-拼途</t>
  </si>
  <si>
    <t>PT53533</t>
  </si>
  <si>
    <t>2025-【PT53533】-黑金75岁1950插牌-拼途</t>
  </si>
  <si>
    <t>PT53532</t>
  </si>
  <si>
    <t>2025-【PT53532】-黑金90岁1935插牌-拼途</t>
  </si>
  <si>
    <t>PT53543</t>
  </si>
  <si>
    <t>2025-【PT53543】-玫瑰金90岁1935插牌-拼途</t>
  </si>
  <si>
    <t>PT53542</t>
  </si>
  <si>
    <t>2025-【PT53542】-玫瑰金50岁1975插牌-拼途（淘汰）</t>
  </si>
  <si>
    <t>PT53541</t>
  </si>
  <si>
    <t>2025-【PT53541】-玫瑰金40岁1985插牌-拼途</t>
  </si>
  <si>
    <t>PT53540</t>
  </si>
  <si>
    <t>2025-【PT53540】-玫瑰金30岁1995插牌-拼途</t>
  </si>
  <si>
    <t>PT53539</t>
  </si>
  <si>
    <t>2025-【PT53539】-玫瑰金18岁2007插牌-拼途</t>
  </si>
  <si>
    <t>PT53538</t>
  </si>
  <si>
    <t>2025-【PT53538】-玫瑰金13岁2012插牌-拼途（淘汰）</t>
  </si>
  <si>
    <t>PT53537</t>
  </si>
  <si>
    <t>2025-【PT53537】-玫瑰金10岁2015插牌-拼途（淘汰）</t>
  </si>
  <si>
    <t>DX05907</t>
  </si>
  <si>
    <t>2025-【DX05907】-复古1955拉旗套装-定行（点胶固定）</t>
  </si>
  <si>
    <t>定行-US</t>
  </si>
  <si>
    <t>DX05901</t>
  </si>
  <si>
    <t>2025-【DX05901】-黑金16岁年份双横幅套装-定行（点胶固定）</t>
  </si>
  <si>
    <t>DX05902</t>
  </si>
  <si>
    <t>2025-【DX05902】-黑金65岁年份双横幅套装-定行（点胶固定）</t>
  </si>
  <si>
    <t>DX05895</t>
  </si>
  <si>
    <t>2025-【DX05895】-绿金1995星星蜂窝套装-定行（点胶固定）</t>
  </si>
  <si>
    <t>DX05894</t>
  </si>
  <si>
    <t>2025-【DX05894】-蓝银16岁年份双横幅套装-定行（点胶固定）</t>
  </si>
  <si>
    <t>DX05886</t>
  </si>
  <si>
    <t>2025-【DX05886】-黑金18岁年份双横幅套装-定行</t>
  </si>
  <si>
    <t>DX05885</t>
  </si>
  <si>
    <t>2025-【DX05885】-黑金30岁年份双横幅套装-定行</t>
  </si>
  <si>
    <t>DX05887</t>
  </si>
  <si>
    <t>2025-【DX05887】-黑金90岁年份双横幅套装-定行</t>
  </si>
  <si>
    <t>DX05898</t>
  </si>
  <si>
    <t>2025-【DX05898】-玫瑰金21岁年份双横幅套装-定行（点胶固定）</t>
  </si>
  <si>
    <t>DX05897</t>
  </si>
  <si>
    <t>2025-【DX05897】-玫瑰金16岁年份双横幅套装-定行（点胶固定）</t>
  </si>
  <si>
    <t>DX05884</t>
  </si>
  <si>
    <t>2025-【DX05884】-玫瑰金80岁年份双横幅套装-定行</t>
  </si>
  <si>
    <t>DX05883</t>
  </si>
  <si>
    <t>2025-【DX05883】-玫瑰金90岁年份双横幅套装-定行</t>
  </si>
  <si>
    <t>DX05882</t>
  </si>
  <si>
    <t>2025-【DX05882】-玫瑰金30岁年份双横幅套装-定行</t>
  </si>
  <si>
    <t>DX05878</t>
  </si>
  <si>
    <t>2025-【DX05878】-玫瑰金70岁年份双横幅套装-定行</t>
  </si>
  <si>
    <t>DX05877</t>
  </si>
  <si>
    <t>2025-【DX05877】-玫瑰金60岁年份双横幅套装-定行</t>
  </si>
  <si>
    <t>DX05876</t>
  </si>
  <si>
    <t>2025-【DX05876】-玫瑰金50岁年份双横幅套装-定行</t>
  </si>
  <si>
    <t>DX05861</t>
  </si>
  <si>
    <t>2025-【DX05861】-玫瑰金40岁年份双横幅套装-定行</t>
  </si>
  <si>
    <t>DX05879</t>
  </si>
  <si>
    <t>2025-【DX05879】-金粉16岁皇冠蜂窝套装-定行</t>
  </si>
  <si>
    <t>DX05873</t>
  </si>
  <si>
    <t>2025-【DX05873】-黑金1985年份盒子3件套-定行</t>
  </si>
  <si>
    <t>DX05862</t>
  </si>
  <si>
    <t>2025-【DX05862】-黑金40年份文字蜂窝8件套-定行（淘汰）</t>
  </si>
  <si>
    <t>DX05854</t>
  </si>
  <si>
    <t>2025-【DX05854】-金粉60岁年份照片道具30件套-定行</t>
  </si>
  <si>
    <t>DX05853</t>
  </si>
  <si>
    <t>2025-【DX05853】-金粉18岁年份照片道具30件套-定行</t>
  </si>
  <si>
    <t>DX05850</t>
  </si>
  <si>
    <t>2025-【DX05850】-金粉80岁年份照片道具30件套-定行</t>
  </si>
  <si>
    <t>DX05849</t>
  </si>
  <si>
    <t>2025-【DX05849】-金粉50岁年份照片道具30件套-定行</t>
  </si>
  <si>
    <t>DX05839</t>
  </si>
  <si>
    <t>2025-【DX05839】-金粉16岁年份照片道具30件套-定行</t>
  </si>
  <si>
    <t>DX05872</t>
  </si>
  <si>
    <t>2025-【DX05872】-黑金60岁气球年份海报-定行（淘汰）</t>
  </si>
  <si>
    <t>DX05865</t>
  </si>
  <si>
    <t>2025-【DX05865】-玫瑰金60年份文字蜂窝8件套-定行（淘汰）</t>
  </si>
  <si>
    <t>DX05864</t>
  </si>
  <si>
    <t>2025-【DX05864】-黑金70年份文字蜂窝8件套-定行（淘汰）</t>
  </si>
  <si>
    <t>DX05863</t>
  </si>
  <si>
    <t>2025-【DX05863】-黑金50年份文字蜂窝8件套-定行（淘汰）</t>
  </si>
  <si>
    <t>DX05860</t>
  </si>
  <si>
    <t>2025-【DX05860】-黑金80岁年份双横幅套装-定行</t>
  </si>
  <si>
    <t>DX05859</t>
  </si>
  <si>
    <t>2025-【DX05859】-黑金75岁年份双横幅套装-定行</t>
  </si>
  <si>
    <t>DX05857</t>
  </si>
  <si>
    <t>2025-【DX05857】-黑金60岁年份双横幅套装-定行</t>
  </si>
  <si>
    <t>DX05856</t>
  </si>
  <si>
    <t>2025-【DX05856】-黑金50岁年份双横幅套装-定行</t>
  </si>
  <si>
    <t>DX05858</t>
  </si>
  <si>
    <t>2025-【DX05858】-黑金70岁年份双横幅套装-定行</t>
  </si>
  <si>
    <t>DX05852</t>
  </si>
  <si>
    <t>2025-【DX05852】-报纸色60岁小海报木板-定行（淘汰）</t>
  </si>
  <si>
    <t>DX05855</t>
  </si>
  <si>
    <t>2025-【DX05855】-黑金40岁年份双横幅套装-定行</t>
  </si>
  <si>
    <t>DX05869</t>
  </si>
  <si>
    <t>2025-【DX05869】-黑金75岁年份气球签名本-定行</t>
  </si>
  <si>
    <t>DX05868</t>
  </si>
  <si>
    <t>2025-【DX05868】-黑金21岁年份气球签名本-定行</t>
  </si>
  <si>
    <t>DX05867</t>
  </si>
  <si>
    <t>2025-【DX05867】-黑金16岁年份气球签名本-定行</t>
  </si>
  <si>
    <t>DX05866</t>
  </si>
  <si>
    <t>2025-【DX05866】-黑金13岁年份气球签名本-定行</t>
  </si>
  <si>
    <t>DX05846</t>
  </si>
  <si>
    <t>2025-【DX05846】-黑金30岁年份气球签名本-定行</t>
  </si>
  <si>
    <t>DX05845</t>
  </si>
  <si>
    <t>2025-【DX05845】-黑金18岁年份气球签名本-定行</t>
  </si>
  <si>
    <t>DX05844</t>
  </si>
  <si>
    <t>2025-【DX05844】-黑金70岁年份气球签名本-定行</t>
  </si>
  <si>
    <t>DX05843</t>
  </si>
  <si>
    <t>2025-【DX05843】-黑金90岁年份气球签名本-定行</t>
  </si>
  <si>
    <t>DX05837</t>
  </si>
  <si>
    <t>2025-【DX05837】-黑金80岁年份气球签名本-定行</t>
  </si>
  <si>
    <t>DX05836</t>
  </si>
  <si>
    <t>2025-【DX05836】-黑金60岁年份气球签名本-定行</t>
  </si>
  <si>
    <t>DX05835</t>
  </si>
  <si>
    <t>2025-【DX05835】-黑金50岁年份气球签名本-定行</t>
  </si>
  <si>
    <t>DX05822</t>
  </si>
  <si>
    <t>2025-【DX05822】-黑金40岁年份气球签名本-定行</t>
  </si>
  <si>
    <t>DX05848</t>
  </si>
  <si>
    <t>2025-【DX05848】-报纸色80岁小海报木板-定行（淘汰）</t>
  </si>
  <si>
    <t>DX05834</t>
  </si>
  <si>
    <t>2025-【DX05834】-金粉2007小海报木板-定行</t>
  </si>
  <si>
    <t>DX05833</t>
  </si>
  <si>
    <t>2025-【DX05833】-金粉2009小海报木板-定行</t>
  </si>
  <si>
    <t>DX05832</t>
  </si>
  <si>
    <t>2025-【DX05832】-金粉1985小海报木板-定行</t>
  </si>
  <si>
    <t>DX05831</t>
  </si>
  <si>
    <t>2025-【DX05831】-金粉1965小海报木板-定行</t>
  </si>
  <si>
    <t>DX05830</t>
  </si>
  <si>
    <t>2025-【DX05830】-金粉1945小海报木板-定行</t>
  </si>
  <si>
    <t>DX05829</t>
  </si>
  <si>
    <t>2025-【DX05829】-金粉2010小海报木板-定行</t>
  </si>
  <si>
    <t>DX05827</t>
  </si>
  <si>
    <t>2025-【DX05827】-金粉1995小海报木板-定行</t>
  </si>
  <si>
    <t>DX05826</t>
  </si>
  <si>
    <t>2025-【DX05826】-金粉1955小海报木板-定行</t>
  </si>
  <si>
    <t>DX05825</t>
  </si>
  <si>
    <t>2025-【DX05825】-金粉1935小海报木板-定行</t>
  </si>
  <si>
    <t>DX05824</t>
  </si>
  <si>
    <t>2025-【DX05824】-金粉1950小海报木板-定行</t>
  </si>
  <si>
    <t>DX05823</t>
  </si>
  <si>
    <t>2025-【DX05823】-金粉1975小海报木板-定行</t>
  </si>
  <si>
    <t>DX05838</t>
  </si>
  <si>
    <t>2025-【DX05838】-黑金1975周年蜂窝横幅套装-定行</t>
  </si>
  <si>
    <t>规则③-周年(系数1.2)</t>
  </si>
  <si>
    <t>CR32489</t>
  </si>
  <si>
    <t>2025-【CR32489】-玫瑰金1965年份桌布2件套-辰瑞</t>
  </si>
  <si>
    <t>辰瑞-US</t>
  </si>
  <si>
    <t>CR32485</t>
  </si>
  <si>
    <t>2025-【CR32485】-黑金40岁海报签名本套装-辰瑞（点胶固定）</t>
  </si>
  <si>
    <t>CR32479</t>
  </si>
  <si>
    <t>2025【CR32479】-玫瑰金13岁年份照片道具30件套-辰瑞</t>
  </si>
  <si>
    <t>CR32462</t>
  </si>
  <si>
    <t>2025-【CR32462】-玫瑰金16岁年份照片道具30件套-辰瑞</t>
  </si>
  <si>
    <t>CR32473</t>
  </si>
  <si>
    <t>2025-【CR32473】-金粉80岁年份双横幅套装-辰瑞（点胶固定）</t>
  </si>
  <si>
    <t>CR32477</t>
  </si>
  <si>
    <t>2025-【CR32477】-黑金2004年份桌布2件套-辰瑞</t>
  </si>
  <si>
    <t>CR32476</t>
  </si>
  <si>
    <t>2025-【CR32476】-黑金1945年份桌布2件套-辰瑞</t>
  </si>
  <si>
    <t>CR32475</t>
  </si>
  <si>
    <t>2025-【CR32475】-黑金2007年份桌布2件套-辰瑞</t>
  </si>
  <si>
    <t>CR32471</t>
  </si>
  <si>
    <t>2025-【CR32471】-黑金1985年份桌布2件套-辰瑞</t>
  </si>
  <si>
    <t>CR32470</t>
  </si>
  <si>
    <t>2025-【CR32470】-黑金1975年份桌布2件套-辰瑞</t>
  </si>
  <si>
    <t>CR32469</t>
  </si>
  <si>
    <t>2025-【CR32469】-黑金1955年份桌布2件套-辰瑞</t>
  </si>
  <si>
    <t>CR32458</t>
  </si>
  <si>
    <t>2025-【CR32458】-黑金1965年份桌布2件套-辰瑞</t>
  </si>
  <si>
    <t>CR32445</t>
  </si>
  <si>
    <t>2025-【CR32445】-黑金70岁拉旗横幅套装-辰瑞（淘汰）</t>
  </si>
  <si>
    <t>CR32444</t>
  </si>
  <si>
    <t>2025-【CR32444】-黑金40岁拉旗横幅套装-辰瑞（淘汰）</t>
  </si>
  <si>
    <t>CR32443</t>
  </si>
  <si>
    <t>2025-【CR32443】-黑金60岁拉旗横幅套装-辰瑞（淘汰）</t>
  </si>
  <si>
    <t>CR32442</t>
  </si>
  <si>
    <t>2025-【CR32442】-黑金50岁拉旗横幅套装-辰瑞（淘汰）</t>
  </si>
  <si>
    <t>CR32449</t>
  </si>
  <si>
    <t>2025-【CR32449】-玫瑰金60岁拉旗横幅套装-辰瑞（淘汰）</t>
  </si>
  <si>
    <t>CR32448</t>
  </si>
  <si>
    <t>2025-【CR32448】-玫瑰金40岁拉旗横幅套装-辰瑞（淘汰）</t>
  </si>
  <si>
    <t>CR32446</t>
  </si>
  <si>
    <t>2025-【CR32446】-玫瑰金50岁拉旗横幅套装-辰瑞（淘汰）</t>
  </si>
  <si>
    <t>CR32450</t>
  </si>
  <si>
    <t>2025-【CR32450】-多彩1965年份生日签名本-辰瑞（淘汰）</t>
  </si>
  <si>
    <t>CR32441</t>
  </si>
  <si>
    <t>2025-【CR32441】-玫瑰金1935年份签名本加丝带-辰瑞</t>
  </si>
  <si>
    <t>CR32440</t>
  </si>
  <si>
    <t>2025-【CR32440】-玫瑰金1950年份签名本加丝带-辰瑞</t>
  </si>
  <si>
    <t>CR32439</t>
  </si>
  <si>
    <t>2025-【CR32439】-玫瑰金1955年份签名本加丝带-辰瑞</t>
  </si>
  <si>
    <t>CR32438</t>
  </si>
  <si>
    <t>2025-【CR32438】-玫瑰金1975年份签名本加丝带-辰瑞</t>
  </si>
  <si>
    <t>CR32437</t>
  </si>
  <si>
    <t>2025-【CR32437】-玫瑰金1995年份签名本加丝带-辰瑞</t>
  </si>
  <si>
    <t>CR32436</t>
  </si>
  <si>
    <t>2025-【CR32436】-玫瑰金1965年份签名本加丝带-辰瑞</t>
  </si>
  <si>
    <t>CR32435</t>
  </si>
  <si>
    <t>2025-【CR32435】-玫瑰金1945年份签名本加丝带-辰瑞</t>
  </si>
  <si>
    <t>CR32434</t>
  </si>
  <si>
    <t>2025-【CR32434】-玫瑰金1985年份签名本加丝带-辰瑞</t>
  </si>
  <si>
    <t>CR32432</t>
  </si>
  <si>
    <t>2025-【CR32432】-玫瑰金21岁指示牌10件套-辰瑞</t>
  </si>
  <si>
    <t>CR32431</t>
  </si>
  <si>
    <t>2025-【CR32431】-玫瑰金40岁指示牌10件套-辰瑞</t>
  </si>
  <si>
    <t>1987Y11487</t>
  </si>
  <si>
    <t>2025-【CQ11487】-黑金1975小海报木板-创奇</t>
  </si>
  <si>
    <t>创奇-US</t>
  </si>
  <si>
    <t>1987Y11488</t>
  </si>
  <si>
    <t>2025-【CQ11488】-黑金1985小海报木板-创奇</t>
  </si>
  <si>
    <t>1987Y11489</t>
  </si>
  <si>
    <t>2025-【CQ11489】-黑金1945小海报木板-创奇</t>
  </si>
  <si>
    <t>1987Y11490</t>
  </si>
  <si>
    <t>2025-【CQ11490】-黑金50周年木摆件4件套-创奇</t>
  </si>
  <si>
    <t>1987Y11491</t>
  </si>
  <si>
    <t>2025-【CQ11491】-黑金1995小海报木板-创奇</t>
  </si>
  <si>
    <t>1987Y11492</t>
  </si>
  <si>
    <t>2025-【CQ11492】-黑金1965小海报木板-创奇</t>
  </si>
  <si>
    <t>1987Y11493</t>
  </si>
  <si>
    <t>2025-【CQ11493】-蓝银2009小海报木板-创奇</t>
  </si>
  <si>
    <t>1987Y11494</t>
  </si>
  <si>
    <t>2025-【CQ11494】-黑金2009小海报木板-创奇</t>
  </si>
  <si>
    <t>1987Y11495</t>
  </si>
  <si>
    <t>2025-【CQ11495】-黑金2007小海报木板-创奇</t>
  </si>
  <si>
    <t>1987Y11496</t>
  </si>
  <si>
    <t>2025-【CQ11496】-黑金2004小海报木板-创奇</t>
  </si>
  <si>
    <t>1987Y11497</t>
  </si>
  <si>
    <t>2025-【CQ11497】-黑金1960小海报木板-创奇</t>
  </si>
  <si>
    <t>1987Y11498</t>
  </si>
  <si>
    <t>2025-【CQ11498】-黑金1955小海报木板-创奇</t>
  </si>
  <si>
    <t>1987Y11499</t>
  </si>
  <si>
    <t>2025-【CQ11499】-黑金1950小海报木板-创奇</t>
  </si>
  <si>
    <t>1987Y11500</t>
  </si>
  <si>
    <t>2025-【CQ11500】-黑金1940小海报木板-创奇</t>
  </si>
  <si>
    <t>1987Y11501</t>
  </si>
  <si>
    <t>2025-【CQ11501】-黑金1935小海报木板-创奇</t>
  </si>
  <si>
    <t>1987Y11502</t>
  </si>
  <si>
    <t>2025-【CQ11502】-黑金1925小海报木板-创奇</t>
  </si>
  <si>
    <t>1987Y11503</t>
  </si>
  <si>
    <t>2025-【CQ11503】-蓝银2007小海报木板-创奇</t>
  </si>
  <si>
    <t>1987Y11504</t>
  </si>
  <si>
    <t>2025-【CQ11504】-蓝银2004小海报木板-创奇</t>
  </si>
  <si>
    <t>1987Y11505</t>
  </si>
  <si>
    <t>2025-【CQ11505】-蓝银1985小海报木板-创奇</t>
  </si>
  <si>
    <t>1987Y11506</t>
  </si>
  <si>
    <t>2025-【CQ11506】-蓝银1975小海报木板-创奇</t>
  </si>
  <si>
    <t>1987Y11507</t>
  </si>
  <si>
    <t>2025-【CQ11507】-蓝银1965小海报木板-创奇</t>
  </si>
  <si>
    <t>1987Y11508</t>
  </si>
  <si>
    <t>2025-【CQ11508】-蓝银1955小海报木板-创奇</t>
  </si>
  <si>
    <t>1987Y11509</t>
  </si>
  <si>
    <t>2025-【CQ11509】-蓝银1945小海报木板-创奇</t>
  </si>
  <si>
    <t>1987Y11510</t>
  </si>
  <si>
    <t>2025-【CQ11510】-蓝银1935小海报木板-创奇</t>
  </si>
  <si>
    <t>1987Y11512</t>
  </si>
  <si>
    <t>2025-【CQ11512】-黑金复古年份2009海报-创奇</t>
  </si>
  <si>
    <t>1987Y11513</t>
  </si>
  <si>
    <t>2025-【CQ11513】-黑金复古年份2004海报-创奇</t>
  </si>
  <si>
    <t>1987Y11514</t>
  </si>
  <si>
    <t>2025-【CQ11514】-黑金复古年份1995海报-创奇</t>
  </si>
  <si>
    <t>1987Y11515</t>
  </si>
  <si>
    <t>2025-【CQ11515】-黑金复古年份1985海报-创奇</t>
  </si>
  <si>
    <t>1987Y11516</t>
  </si>
  <si>
    <t>2025-【CQ11516】-黑金复古年份1975海报-创奇</t>
  </si>
  <si>
    <t>1987Y11517</t>
  </si>
  <si>
    <t>2025-【CQ11517】-黑金复古年份1965海报-创奇</t>
  </si>
  <si>
    <t>1987Y11518</t>
  </si>
  <si>
    <t>2025-【CQ11518】-黑金复古年份1960海报-创奇</t>
  </si>
  <si>
    <t>1987Y11519</t>
  </si>
  <si>
    <t>2025-【CQ11519】-黑金复古年份1955海报-创奇</t>
  </si>
  <si>
    <t>1987Y11520</t>
  </si>
  <si>
    <t>2025-【CQ11520】-黑金复古年份1950海报-创奇</t>
  </si>
  <si>
    <t>1987Y11521</t>
  </si>
  <si>
    <t>2025-【CQ11521】-黑金复古年份1945海报-创奇</t>
  </si>
  <si>
    <t>1987Y11522</t>
  </si>
  <si>
    <t>2025-【CQ11522】-黑金复古年份1935海报-创奇</t>
  </si>
  <si>
    <t>1987Y11523</t>
  </si>
  <si>
    <t>2025-【CQ11523】-黑金复古年份1985长方形海报-创奇</t>
  </si>
  <si>
    <t>1987Y11524</t>
  </si>
  <si>
    <t>2025-【CQ11524】-黑金复古年份1975长方形海报-创奇</t>
  </si>
  <si>
    <t>1987Y11525</t>
  </si>
  <si>
    <t>2025-【CQ11525】-黑金复古年份1965长方形海报-创奇</t>
  </si>
  <si>
    <t>1987Y11526</t>
  </si>
  <si>
    <t>2025-【CQ11526】-黑金复古年份1955长方形海报-创奇</t>
  </si>
  <si>
    <t>1987Y11527</t>
  </si>
  <si>
    <t>2025-【CQ11527】-金粉40岁年份灯饰门联-创奇</t>
  </si>
  <si>
    <t>1987Y11528</t>
  </si>
  <si>
    <t>2025-【CQ11528】-玫瑰金60岁生日门牌标志2件套-创奇（淘汰）</t>
  </si>
  <si>
    <t>1987Y11529</t>
  </si>
  <si>
    <t>2025-【CQ11529】-黑金40岁年份海报小木板套装-创奇</t>
  </si>
  <si>
    <t>1987Y11530</t>
  </si>
  <si>
    <t>2025-【CQ11530】-黑金复古年份2007海报-创奇</t>
  </si>
  <si>
    <t>1987Y11531</t>
  </si>
  <si>
    <t>2025-【CQ11531】-黑金复古年份2007长方形海报-创奇</t>
  </si>
  <si>
    <t>1987Y11532</t>
  </si>
  <si>
    <t>2025-【CQ11532】-金粉80岁年份灯饰门联-创奇</t>
  </si>
  <si>
    <t>1987Y11533</t>
  </si>
  <si>
    <t>2025-【CQ11533】-金粉60岁年份灯饰门联-创奇</t>
  </si>
  <si>
    <t>1987Y11534</t>
  </si>
  <si>
    <t>2025-【CQ11534】-金粉50岁年份灯饰门联-创奇</t>
  </si>
  <si>
    <t>1987Y11538</t>
  </si>
  <si>
    <t>2025-【CQ11538】-玫瑰金40岁年份灯饰门联-创奇</t>
  </si>
  <si>
    <t>1987Y11540</t>
  </si>
  <si>
    <t>2025-【CQ11540】-金粉90岁年份灯饰门联-创奇</t>
  </si>
  <si>
    <t>1987Y11541</t>
  </si>
  <si>
    <t>2025-【CQ11541】-黑金50岁年份海报小木板套装-创奇</t>
  </si>
  <si>
    <t>1987Y11542</t>
  </si>
  <si>
    <t>2025-【CQ11542】-黑金60岁年份海报小木板套装-创奇</t>
  </si>
  <si>
    <t>1987Y11543</t>
  </si>
  <si>
    <t>2025-【CQ11543】-黑金70岁年份海报小木板套装-创奇</t>
  </si>
  <si>
    <t>1987Y11544</t>
  </si>
  <si>
    <t>2025-【CQ11544】-黑金80岁年份海报小木板套装-创奇</t>
  </si>
  <si>
    <t>1987Y11545</t>
  </si>
  <si>
    <t>2025-【CQ11545】-黑金18岁年份海报小木板套装-创奇</t>
  </si>
  <si>
    <t>1987Y11546</t>
  </si>
  <si>
    <t>2025-【CQ11546】-黑金30岁年份海报小木板套装-创奇</t>
  </si>
  <si>
    <t>1987Y11547</t>
  </si>
  <si>
    <t>2025-【CQ11547】-黑金75岁年份海报小木板套装-创奇</t>
  </si>
  <si>
    <t>1987Y11548</t>
  </si>
  <si>
    <t>2025-【CQ11548】-黑金90岁年份海报小木板套装-创奇</t>
  </si>
  <si>
    <t>1987Y11550</t>
  </si>
  <si>
    <t>2025-【CQ11550】-玫瑰金40岁年份海报小木板套装-创奇</t>
  </si>
  <si>
    <t>1987Y11551</t>
  </si>
  <si>
    <t>2025-【CQ11551】-玫瑰金50岁年份海报小木板套装-创奇</t>
  </si>
  <si>
    <t>1987Y11552</t>
  </si>
  <si>
    <t>2025-【CQ11552】-玫瑰金80岁年份海报小木板套装-创奇</t>
  </si>
  <si>
    <t>1987Y11554</t>
  </si>
  <si>
    <t>2025-【CQ11554】-玫瑰金60岁年份灯饰门联-创奇</t>
  </si>
  <si>
    <t>1987Y11555</t>
  </si>
  <si>
    <t>2025-【CQ11555】-玫瑰金80岁年份灯饰门联-创奇（淘汰）</t>
  </si>
  <si>
    <t>1987Y11556</t>
  </si>
  <si>
    <t>2025-【CQ11556】-玫瑰金50岁年份灯饰门联-创奇</t>
  </si>
  <si>
    <t>1987Y11557</t>
  </si>
  <si>
    <t>2025-【CQ11557】-金粉13岁年份灯饰门联-创奇</t>
  </si>
  <si>
    <t>1987Y11560</t>
  </si>
  <si>
    <t>2025-【CQ11560】-黑金40年份吊坠8件套-创奇（淘汰）</t>
  </si>
  <si>
    <t>1987Y11561</t>
  </si>
  <si>
    <t>2025-【CQ11561】-玫瑰金60年份气球横幅套装-创奇（淘汰）</t>
  </si>
  <si>
    <t>1987Y11562</t>
  </si>
  <si>
    <t>2025-【CQ11562】-玫瑰金16岁木摆件4件套-创奇（袋子平铺+0.2）</t>
  </si>
  <si>
    <t>1987Y11563</t>
  </si>
  <si>
    <t>2025-【CQ11563】-玫瑰金40岁年份横幅3件套-创奇（点胶固定）</t>
  </si>
  <si>
    <t>1987Y11566</t>
  </si>
  <si>
    <t>2025-【CQ11566】-黑金16岁年份海报小木板套装-创奇</t>
  </si>
  <si>
    <t>1987Y11568</t>
  </si>
  <si>
    <t>2025-【CQ11568】-玫瑰金50岁雨帘皇冠套装-创奇</t>
  </si>
  <si>
    <t>1987Y11570</t>
  </si>
  <si>
    <t>2025-【CQ11570】-黑金65岁年份海报小木板套装-创奇</t>
  </si>
  <si>
    <t>1987Y11571</t>
  </si>
  <si>
    <t>2025-【CQ11571】-黑金50岁横幅蛋糕签套装-创奇(气球真空+点胶固定）</t>
  </si>
  <si>
    <t>SX00333</t>
  </si>
  <si>
    <t>2025-【SX00333】-黑金1965年横幅蜂窝套装-势兴（淘汰）</t>
  </si>
  <si>
    <t>势兴-US</t>
  </si>
  <si>
    <t>SX00334</t>
  </si>
  <si>
    <t>2025-【SX00334】-黑金50岁盒子4件套-势兴</t>
  </si>
  <si>
    <t>SX00335</t>
  </si>
  <si>
    <t>2025-【SX00335】-黑金40岁1985照片蜂窝-势兴</t>
  </si>
  <si>
    <t>SX00336</t>
  </si>
  <si>
    <t>2025-【SX00336】-黑金50岁1975照片蜂窝-势兴</t>
  </si>
  <si>
    <t>SX00337</t>
  </si>
  <si>
    <t>2025-【SX00337】-黑金60岁1965照片蜂窝-势兴</t>
  </si>
  <si>
    <t>SX00338</t>
  </si>
  <si>
    <t>2025-【SX00338】-黑金70岁1955照片蜂窝-势兴</t>
  </si>
  <si>
    <t>SX00339</t>
  </si>
  <si>
    <t>2025-【SX00339】-黑金80岁1945照片蜂窝-势兴</t>
  </si>
  <si>
    <t>SX00340</t>
  </si>
  <si>
    <t>2025-【SX00340】-黑金60岁年份吊坠3件套-势兴</t>
  </si>
  <si>
    <t>SX00345</t>
  </si>
  <si>
    <t>2025-【SX00345】-玫瑰金13岁年份吊坠8件套-势兴</t>
  </si>
  <si>
    <t>SX00347</t>
  </si>
  <si>
    <t>2025-【SX00347】-玫瑰金50岁年份横幅2件套-势兴（点胶固定）（淘汰）</t>
  </si>
  <si>
    <t>SX00348</t>
  </si>
  <si>
    <t>2025-【SX00348】-玫瑰金40岁年份横幅2件套-势兴（点胶固定）（淘汰）</t>
  </si>
  <si>
    <t>SX00349</t>
  </si>
  <si>
    <t>2025-【SX00349】-玫瑰金60岁年份横幅2件套-势兴（点胶固定）（淘汰）</t>
  </si>
  <si>
    <t>SX00350</t>
  </si>
  <si>
    <t>2025-【SX00350】-黑金40岁年份横幅2件套-势兴（点胶固定）</t>
  </si>
  <si>
    <t>SX00351</t>
  </si>
  <si>
    <t>2025-【SX00351】-报纸色40岁小木板海报套装-势兴</t>
  </si>
  <si>
    <t>SX00354</t>
  </si>
  <si>
    <t>2025-【SX00354】-玫瑰金16岁年份吊坠8件套-势兴</t>
  </si>
  <si>
    <t>SX00355</t>
  </si>
  <si>
    <t>2025-【SX00355】-玫瑰金18岁年份吊坠8件套-势兴</t>
  </si>
  <si>
    <t>SX00356</t>
  </si>
  <si>
    <t>2025-【SX00356】-黑金70岁年份吊坠8件套-势兴</t>
  </si>
  <si>
    <t>SX00357</t>
  </si>
  <si>
    <t>2025-【SX00357】-玫瑰金10岁年份吊坠8件套-势兴（淘汰）</t>
  </si>
  <si>
    <t>SX00358</t>
  </si>
  <si>
    <t>2025-【SX00358】-玫瑰金60岁年份吊坠8件套-势兴</t>
  </si>
  <si>
    <t>SX00359</t>
  </si>
  <si>
    <t>2025-【SX00359】-黑金60岁年份横幅2件套-势兴（点胶固定）</t>
  </si>
  <si>
    <t>SX00360</t>
  </si>
  <si>
    <t>2025-【SX00360】-黑金80岁年份横幅2件套-势兴（点胶固定）</t>
  </si>
  <si>
    <t>SX00361</t>
  </si>
  <si>
    <t>2025-【SX00361】-报纸色60岁小木板海报套装-势兴</t>
  </si>
  <si>
    <t>SX00362</t>
  </si>
  <si>
    <t>2025-【SX00362】-报纸色50岁小木板海报套装-势兴</t>
  </si>
  <si>
    <t>SX00363</t>
  </si>
  <si>
    <t>2025-【SX00363】-金粉2009年份眼镜24件套-势兴（淘汰）</t>
  </si>
  <si>
    <t>SX00367</t>
  </si>
  <si>
    <t>2025-【SX00367】-玫瑰金40岁年份吊坠8件套-势兴</t>
  </si>
  <si>
    <t>SX00368</t>
  </si>
  <si>
    <t>2025-【SX00368】-玫瑰金15岁年份吊坠8件套-势兴</t>
  </si>
  <si>
    <t>SX00369</t>
  </si>
  <si>
    <t>2025-【SX00369】-玫瑰金21岁年份吊坠8件套-势兴</t>
  </si>
  <si>
    <t>SX00370</t>
  </si>
  <si>
    <t>2025-【SX00370】-渐变色13岁年份吊坠8件套-势兴</t>
  </si>
  <si>
    <t>SX00371</t>
  </si>
  <si>
    <t>2025-【SX00371】-黑金50岁年份横幅2件套-势兴（点胶固定）</t>
  </si>
  <si>
    <t>SX00372</t>
  </si>
  <si>
    <t>2025-【SX00372】-黑金70岁年份横幅2件套-势兴（点胶固定）</t>
  </si>
  <si>
    <t>SX00373</t>
  </si>
  <si>
    <t>2025-【SX00373】-玫瑰金16岁年份横幅2件套-势兴</t>
  </si>
  <si>
    <t>SX00374</t>
  </si>
  <si>
    <t>2025-【SX00374】-黑金75岁1950照片蜂窝-势兴</t>
  </si>
  <si>
    <t>SX00375</t>
  </si>
  <si>
    <t>2025-【SX00375】-黑金30岁1995照片蜂窝-势兴</t>
  </si>
  <si>
    <t>SX00376</t>
  </si>
  <si>
    <t>2025-【SX00376】-黑金30岁年份吊坠8件套-势兴</t>
  </si>
  <si>
    <t>SX00378</t>
  </si>
  <si>
    <t>2025-【SX00378】-黑金40岁年份吊坠8件套-势兴</t>
  </si>
  <si>
    <t>SX00380</t>
  </si>
  <si>
    <t>2025-【SX00380】-玫瑰金15岁年份横幅2件套-势兴</t>
  </si>
  <si>
    <t>SX00381</t>
  </si>
  <si>
    <t>2025-【SX00381】-玫瑰金21岁年份横幅2件套-势兴</t>
  </si>
  <si>
    <t>SX00382</t>
  </si>
  <si>
    <t>2025-【SX00382】-玫瑰金16岁年份横幅2件套-势兴</t>
  </si>
  <si>
    <t>SX00383</t>
  </si>
  <si>
    <t>2025-【SX00383】-渐变色10岁年份吊坠8件套-势兴</t>
  </si>
  <si>
    <t>SX00384</t>
  </si>
  <si>
    <t>2025-【SX00384】-渐变色16岁年份吊坠8件套-势兴</t>
  </si>
  <si>
    <t>DM21371</t>
  </si>
  <si>
    <t>2025-【DM21371】-玫瑰金1985小海报木板-大卖</t>
  </si>
  <si>
    <t>大卖-US</t>
  </si>
  <si>
    <t>DM21372</t>
  </si>
  <si>
    <t>2025-【DM21372】-玫瑰金1975小海报木板-大卖</t>
  </si>
  <si>
    <t>DM21373</t>
  </si>
  <si>
    <t>2025-【DM21373】-玫瑰金1965小海报木板-大卖</t>
  </si>
  <si>
    <t>DM21374</t>
  </si>
  <si>
    <t>2025-【DM21374】-玫瑰金1945小海报木板-大卖</t>
  </si>
  <si>
    <t>DM21375</t>
  </si>
  <si>
    <t>2025-【DM21375】-玫瑰金1955小海报木板-大卖</t>
  </si>
  <si>
    <t>DM21376</t>
  </si>
  <si>
    <t>2025-【DM21376】-玫瑰金2009小海报木板-大卖</t>
  </si>
  <si>
    <t>DM21377</t>
  </si>
  <si>
    <t>2025-【DM21377】-黑金40岁年份海报套装-大卖</t>
  </si>
  <si>
    <t>DM21378</t>
  </si>
  <si>
    <t>2025-【DM21378】-黑金50岁年份海报套装-大卖</t>
  </si>
  <si>
    <t>DM21379</t>
  </si>
  <si>
    <t>2025-【DM21379】-黑金60岁年份海报套装-大卖</t>
  </si>
  <si>
    <t>DM21380</t>
  </si>
  <si>
    <t>2025-【DM21380】-黑金30岁年份海报套装-大卖</t>
  </si>
  <si>
    <t>DM21381</t>
  </si>
  <si>
    <t>2025-【DM21381】-黑金70岁年份海报套装-大卖</t>
  </si>
  <si>
    <t>DM21382</t>
  </si>
  <si>
    <t>2025-【DM21382】-黑金80岁年份海报套装-大卖</t>
  </si>
  <si>
    <t>DM21383</t>
  </si>
  <si>
    <t>2025-【DM21383】-黑金90岁年份海报套装-大卖</t>
  </si>
  <si>
    <t>DM21384</t>
  </si>
  <si>
    <t>2025-【DM21384】-黑金18岁年份海报套装-大卖</t>
  </si>
  <si>
    <t>DM21385</t>
  </si>
  <si>
    <t>2025-【DM21385】-玫瑰金40岁年份海报套装-大卖</t>
  </si>
  <si>
    <t>DM21386</t>
  </si>
  <si>
    <t>2025-【DM21386】-玫瑰金30岁年份海报套装-大卖</t>
  </si>
  <si>
    <t>DM21387</t>
  </si>
  <si>
    <t>2025-【DM21387】-玫瑰金50岁年份海报套装-大卖</t>
  </si>
  <si>
    <t>DM21388</t>
  </si>
  <si>
    <t>2025-【DM21388】-玫瑰金60岁年份海报套装-大卖</t>
  </si>
  <si>
    <t>DM21389</t>
  </si>
  <si>
    <t>2025-【DM21389】-玫瑰金70岁年份海报套装-大卖</t>
  </si>
  <si>
    <t>DM21390</t>
  </si>
  <si>
    <t>2025-【DM21390】-玫瑰金80岁年份海报套装-大卖</t>
  </si>
  <si>
    <t>DM21391</t>
  </si>
  <si>
    <t>2025-【DM21391】-黑金75岁年份海报套装-大卖</t>
  </si>
  <si>
    <t>DM21392</t>
  </si>
  <si>
    <t>2025-【DM21392】-黑金21岁年份海报套装-大卖</t>
  </si>
  <si>
    <t>DM21393</t>
  </si>
  <si>
    <t>2025-【DM21393】-玫瑰金90岁年份海报套装-大卖</t>
  </si>
  <si>
    <t>DM21394</t>
  </si>
  <si>
    <t>2025-【DM21394】-玫瑰金21岁年份海报套装-大卖</t>
  </si>
  <si>
    <t>DM21395</t>
  </si>
  <si>
    <t>2025-【DM21395】-金色1995制造气球-大卖（淘汰）</t>
  </si>
  <si>
    <t>DM21396</t>
  </si>
  <si>
    <t>2025-【DM21396】-金色1985制造气球-大卖（淘汰）</t>
  </si>
  <si>
    <t>DM21397</t>
  </si>
  <si>
    <t>2025-【DM21397】-金色1965制造气球-大卖（淘汰）</t>
  </si>
  <si>
    <t>DM21398</t>
  </si>
  <si>
    <t>2025-【DM21398】-蓝银16岁照片蜂窝9件套-大卖（淘汰）</t>
  </si>
  <si>
    <t>DM21400</t>
  </si>
  <si>
    <t>2025-【DM21400】-玫瑰金75岁年份海报套装-大卖</t>
  </si>
  <si>
    <t>DM21401</t>
  </si>
  <si>
    <t>2025-【DM21401】-黑金1975年份金葱横幅套装-大卖</t>
  </si>
  <si>
    <t>DM21402</t>
  </si>
  <si>
    <t>2025-【DM21402】-玫瑰金1985异形签名本-大卖（淘汰）</t>
  </si>
  <si>
    <t>DM21404</t>
  </si>
  <si>
    <t>2025-【DM21404】-黑金1975年份异形海报-大卖</t>
  </si>
  <si>
    <t>DM21406</t>
  </si>
  <si>
    <t>2025-【DM21406】-黑金1975异形三折签名本-大卖（淘汰）</t>
  </si>
  <si>
    <t>DM21407</t>
  </si>
  <si>
    <t>2025-【DM21407】-黑金1965年份金葱横幅套装-大卖</t>
  </si>
  <si>
    <t>DM21408</t>
  </si>
  <si>
    <t>2025-【DM21408】-黑金1985年份金葱横幅套装-大卖</t>
  </si>
  <si>
    <t>DM21409</t>
  </si>
  <si>
    <t>2025-【DM21409】-黑金1945年份金葱横幅套装-大卖</t>
  </si>
  <si>
    <t>DM21410</t>
  </si>
  <si>
    <t>2025-【DM21410】-黑金2009年份金葱横幅套装-大卖</t>
  </si>
  <si>
    <t>DM21411</t>
  </si>
  <si>
    <t>2025-【DM21411】-玫瑰金1975年份金葱横幅套装-大卖（淘汰）</t>
  </si>
  <si>
    <t>DM21417</t>
  </si>
  <si>
    <t>2025-【DM21417】-玫瑰金16岁年份海报套装-大卖</t>
  </si>
  <si>
    <t>DM21418</t>
  </si>
  <si>
    <t>2025-【DM21418】-金粉90岁文字蜂窝5件套-大卖</t>
  </si>
  <si>
    <t>DM21419</t>
  </si>
  <si>
    <t>2025-【DM21419】-粉金1985制造横幅套装-大卖（气球真空+点胶固定）</t>
  </si>
  <si>
    <t>DM21420</t>
  </si>
  <si>
    <t>2025-【DM21420】-蓝银18岁年份海报套装-大卖</t>
  </si>
  <si>
    <t>DM21421</t>
  </si>
  <si>
    <t>2025-【DM21421】-金粉18岁皇冠年份海报套装-大卖</t>
  </si>
  <si>
    <t>DM21422</t>
  </si>
  <si>
    <t>2025-【DM21422】-黑红色调2009年份签名本-大卖</t>
  </si>
  <si>
    <t>DM21424</t>
  </si>
  <si>
    <t>2025-【DM21424】-黑红16岁海报年份套装-大卖（气球真空）</t>
  </si>
  <si>
    <t>DM21426</t>
  </si>
  <si>
    <t>2025-【DM21426】-粉金1995制造横幅套装-大卖（气球真空+点胶固定）</t>
  </si>
  <si>
    <t>DM21427</t>
  </si>
  <si>
    <t>2025-【DM21427】-粉金1975制造横幅套装-大卖（气球真空+点胶固定）</t>
  </si>
  <si>
    <t>JY01178</t>
  </si>
  <si>
    <t>2025-【JY01178】-黑金1975周年蜂窝九件套-进益</t>
  </si>
  <si>
    <t>进益-US</t>
  </si>
  <si>
    <t>JY01181</t>
  </si>
  <si>
    <t>2025-【JY01181】-黑金40年份拍照道具30件套-进益</t>
  </si>
  <si>
    <t>JY01182</t>
  </si>
  <si>
    <t>2025-【JY01182】-玫瑰金40岁照片蜂窝-进益</t>
  </si>
  <si>
    <t>JY01183</t>
  </si>
  <si>
    <t>2025-【JY01183】-玫瑰金50岁照片蜂窝-进益</t>
  </si>
  <si>
    <t>JY01184</t>
  </si>
  <si>
    <t>2025-【JY01184】-玫瑰金60岁照片蜂窝-进益</t>
  </si>
  <si>
    <t>JY01185</t>
  </si>
  <si>
    <t>2025-【JY01185】-玫瑰金80岁照片蜂窝-进益</t>
  </si>
  <si>
    <t>JY01186</t>
  </si>
  <si>
    <t>2025-【JY01186】-黑金50岁年份灯饰门联-进益</t>
  </si>
  <si>
    <t>JY01187</t>
  </si>
  <si>
    <t>2025-【JY01187】-黑金40岁年份灯饰门联-进益</t>
  </si>
  <si>
    <t>JY01188</t>
  </si>
  <si>
    <t>2025-【JY01188】-黑金60岁年份灯饰门联-进益</t>
  </si>
  <si>
    <t>JY01189</t>
  </si>
  <si>
    <t>2025-【JY01189】-黑金80岁年份灯饰门联-进益</t>
  </si>
  <si>
    <t>JY01190</t>
  </si>
  <si>
    <t>2025-【JY01190】-异形黑金80岁年份签名本-进益</t>
  </si>
  <si>
    <t>JY01191</t>
  </si>
  <si>
    <t>2025-【JY01191】-黑金50年份气球小木板-进益</t>
  </si>
  <si>
    <t>JY01199</t>
  </si>
  <si>
    <t>2025-【JY01199】-黑金16年份气球小木板-进益（淘汰）</t>
  </si>
  <si>
    <t>JY01200</t>
  </si>
  <si>
    <t>2025-【JY01200】-黑金18年份气球小木板-进益（淘汰）</t>
  </si>
  <si>
    <t>JY01201</t>
  </si>
  <si>
    <t>2025-【JY01201】-黑金21年份气球小木板-进益</t>
  </si>
  <si>
    <t>JY01202</t>
  </si>
  <si>
    <t>2025-【JY01202】-黑金30年份气球小木板-进益</t>
  </si>
  <si>
    <t>JY01203</t>
  </si>
  <si>
    <t>2025-【JY01203】-黑金40年份气球小木板-进益</t>
  </si>
  <si>
    <t>JY01204</t>
  </si>
  <si>
    <t>2025-【JY01204】-黑金60年份气球小木板-进益</t>
  </si>
  <si>
    <t>JY01205</t>
  </si>
  <si>
    <t>2025-【JY01205】-黑金70年份气球小木板-进益</t>
  </si>
  <si>
    <t>JY01206</t>
  </si>
  <si>
    <t>2025-【JY01206】-黑金75年份气球小木板-进益</t>
  </si>
  <si>
    <t>JY01207</t>
  </si>
  <si>
    <t>2025-【JY01207】-黑金80年份气球小木板-进益</t>
  </si>
  <si>
    <t>JY01208</t>
  </si>
  <si>
    <t>2025-【JY01208】-黑金90年份气球小木板-进益</t>
  </si>
  <si>
    <t>JY01209</t>
  </si>
  <si>
    <t>2025-【JY01209】-黑金40岁年份金葱纸套装-进益（点胶固定）</t>
  </si>
  <si>
    <t>JY01210</t>
  </si>
  <si>
    <t>2025-【JY01210】-黑金70岁年份金葱纸套装-进益（点胶固定）</t>
  </si>
  <si>
    <t>JY01211</t>
  </si>
  <si>
    <t>2025-【JY01211】-黑金60岁年份金葱纸套装-进益（点胶固定）（淘汰）</t>
  </si>
  <si>
    <t>JY01212</t>
  </si>
  <si>
    <t>2025-【JY01212】-玫瑰金50岁年份金葱纸套装-进益（点胶固定）</t>
  </si>
  <si>
    <t>JY01213</t>
  </si>
  <si>
    <t>2025-【JY01213】-金粉40年份气球小木板-进益</t>
  </si>
  <si>
    <t>JY01214</t>
  </si>
  <si>
    <t>2025-【JY01214】-玫瑰金50年份气球小木板-进益</t>
  </si>
  <si>
    <t>JY01218</t>
  </si>
  <si>
    <t>2025-【JY01218】-玫瑰金13岁照片蜂窝-进益</t>
  </si>
  <si>
    <t>JY01220</t>
  </si>
  <si>
    <t>2025-【JY01220】-黑金70岁年份灯饰门联-进益</t>
  </si>
  <si>
    <t>JY01221</t>
  </si>
  <si>
    <t>2025-【JY01221】-黑金18岁年份灯饰门联-进益</t>
  </si>
  <si>
    <t>JY01223</t>
  </si>
  <si>
    <t>2025-【JY01223】-异形黑金18岁年份签名本-进益</t>
  </si>
  <si>
    <t>JY01224</t>
  </si>
  <si>
    <t>2025-【JY01224】-异形黑金60岁年份签名本-进益</t>
  </si>
  <si>
    <t>JY01225</t>
  </si>
  <si>
    <t>2025-【JY01225】-金粉16年份气球小木板-进益</t>
  </si>
  <si>
    <t>JY01233</t>
  </si>
  <si>
    <t>2025-【JY01233】-玫瑰金40岁年份金葱纸套装-进益（点胶固定）</t>
  </si>
  <si>
    <t>JY01234</t>
  </si>
  <si>
    <t>2025-【JY01234】-玫瑰金60岁年份金葱纸套装-进益（点胶固定）</t>
  </si>
  <si>
    <t>JY01235</t>
  </si>
  <si>
    <t>2025-【JY01235】-玫瑰金10岁照片蜂窝-进益</t>
  </si>
  <si>
    <t>JY01236</t>
  </si>
  <si>
    <t>2025-【JY01236】-玫瑰金15岁照片蜂窝-进益</t>
  </si>
  <si>
    <t>JY01239</t>
  </si>
  <si>
    <t>2025-【JY01239】-玫瑰金15岁年份金葱纸套装-进益（点胶固定）</t>
  </si>
  <si>
    <t>JY01240</t>
  </si>
  <si>
    <t>2025-【JY01240】-玫瑰金70岁年份金葱纸套装-进益（点胶固定）</t>
  </si>
  <si>
    <t>JY01241</t>
  </si>
  <si>
    <t>2025-【JY01241】-玫瑰金80岁年份金葱纸套装-进益（点胶固定）</t>
  </si>
  <si>
    <t>规则⑤-开售在半个月内(3天最大)</t>
  </si>
  <si>
    <t>JY01243</t>
  </si>
  <si>
    <t>2025-【JY01243】-玫瑰金50岁星星漩涡套装-进益（点胶固定）</t>
  </si>
  <si>
    <t>规则⑤-开售在半个月内(不足3天最大)</t>
  </si>
  <si>
    <t>SYC453</t>
  </si>
  <si>
    <t>PT53571</t>
  </si>
  <si>
    <t>PT53566</t>
  </si>
  <si>
    <t>DX05912</t>
  </si>
  <si>
    <t>DX05913</t>
  </si>
  <si>
    <t>DX05914</t>
  </si>
  <si>
    <t>CQ11636</t>
  </si>
  <si>
    <t>CQ11637</t>
  </si>
  <si>
    <t>SX00387</t>
  </si>
  <si>
    <t>SX00388</t>
  </si>
  <si>
    <t>SX00389</t>
  </si>
  <si>
    <t>JY01244</t>
  </si>
  <si>
    <t>JY01245</t>
  </si>
  <si>
    <t>JY01246</t>
  </si>
  <si>
    <t>JY01247</t>
  </si>
  <si>
    <t>JY01248</t>
  </si>
  <si>
    <t>JY01249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</si>
</sst>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  <numFmt numFmtId="177" formatCode="0_ "/>
    <numFmt numFmtId="178" formatCode="yyyy/m/d;@"/>
    <numFmt numFmtId="179" formatCode="0.00_);[Red]\(0.00\)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Alignment="1"/>
    <xf numFmtId="178" fontId="0" fillId="0" borderId="0" xfId="0" applyNumberFormat="1"/>
    <xf numFmtId="178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76" fontId="1" fillId="0" borderId="0" xfId="0" applyNumberFormat="1" applyFont="1" applyFill="1" applyAlignment="1"/>
    <xf numFmtId="0" fontId="3" fillId="2" borderId="2" xfId="0" applyFont="1" applyFill="1" applyBorder="1" applyAlignment="1" applyProtection="1">
      <alignment horizontal="center" vertical="center" wrapText="1"/>
    </xf>
    <xf numFmtId="178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7" fontId="0" fillId="0" borderId="0" xfId="0" applyNumberFormat="1"/>
    <xf numFmtId="179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728"/>
  <sheetViews>
    <sheetView tabSelected="1" topLeftCell="L1" workbookViewId="0">
      <selection activeCell="X3" sqref="X3"/>
    </sheetView>
  </sheetViews>
  <sheetFormatPr defaultColWidth="9" defaultRowHeight="13.5"/>
  <cols>
    <col min="1" max="1" width="21.5" style="2" customWidth="1"/>
    <col min="3" max="3" width="12.25" customWidth="1"/>
    <col min="4" max="21" width="9" customWidth="1"/>
    <col min="22" max="23" width="12.5" style="2" customWidth="1"/>
    <col min="24" max="24" width="10.875" customWidth="1"/>
    <col min="25" max="25" width="12.875" customWidth="1"/>
    <col min="26" max="28" width="13.75" customWidth="1"/>
    <col min="29" max="30" width="12.875" customWidth="1"/>
    <col min="31" max="31" width="17.125" customWidth="1"/>
  </cols>
  <sheetData>
    <row r="1" ht="40.5" spans="1:3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U1" s="6" t="s">
        <v>20</v>
      </c>
      <c r="V1" s="7" t="s">
        <v>21</v>
      </c>
      <c r="W1" s="2" t="s">
        <v>22</v>
      </c>
      <c r="X1" t="s">
        <v>23</v>
      </c>
      <c r="Y1" t="s">
        <v>24</v>
      </c>
      <c r="Z1" s="8" t="s">
        <v>25</v>
      </c>
      <c r="AA1" t="s">
        <v>26</v>
      </c>
      <c r="AB1" t="s">
        <v>27</v>
      </c>
      <c r="AC1" s="9" t="s">
        <v>28</v>
      </c>
      <c r="AD1" s="9" t="s">
        <v>29</v>
      </c>
      <c r="AE1" t="s">
        <v>30</v>
      </c>
    </row>
    <row r="2" spans="1:31">
      <c r="A2" s="5">
        <v>45901</v>
      </c>
      <c r="B2" s="1" t="s">
        <v>31</v>
      </c>
      <c r="C2" s="1" t="s">
        <v>32</v>
      </c>
      <c r="D2" s="1" t="s">
        <v>33</v>
      </c>
      <c r="E2" s="1">
        <v>4</v>
      </c>
      <c r="F2" s="1">
        <v>1.14</v>
      </c>
      <c r="G2" s="1">
        <v>0.57</v>
      </c>
      <c r="H2" s="1">
        <v>0.29</v>
      </c>
      <c r="I2" s="1" t="s">
        <v>34</v>
      </c>
      <c r="J2" s="1">
        <v>8</v>
      </c>
      <c r="K2" s="1" t="s">
        <v>35</v>
      </c>
      <c r="L2" s="1" t="s">
        <v>36</v>
      </c>
      <c r="M2" s="1" t="s">
        <v>37</v>
      </c>
      <c r="N2" s="1">
        <v>90</v>
      </c>
      <c r="O2" s="1">
        <v>112</v>
      </c>
      <c r="P2" s="1">
        <v>0</v>
      </c>
      <c r="Q2" s="1">
        <v>40</v>
      </c>
      <c r="R2" s="1">
        <v>0</v>
      </c>
      <c r="S2" s="1">
        <v>0</v>
      </c>
      <c r="T2">
        <f>N2+O2+P2</f>
        <v>202</v>
      </c>
      <c r="U2">
        <f>T2+Q2+R2+S2</f>
        <v>242</v>
      </c>
      <c r="V2" s="2">
        <f>A2+T2/E2</f>
        <v>45951.5</v>
      </c>
      <c r="W2" s="2">
        <f>A2+U2/E2</f>
        <v>45961.5</v>
      </c>
      <c r="X2" t="str">
        <f>_xlfn.IFS(AD2&gt;=20,"高滞销风险",AD2&gt;=10,"中滞销风险",AD2&gt;0,"低滞销风险",AD2=0,"健康")</f>
        <v>健康</v>
      </c>
      <c r="Y2" s="8" t="str">
        <f>_xlfn.IFS(COUNTIF($B$2:B2,B2)=1,"-",OR(AND(#REF!="高滞销风险",OR(X2="中滞销风险",X2="低滞销风险",X2="健康")),AND(#REF!="中滞销风险",OR(X2="低滞销风险",X2="健康")),AND(#REF!="低滞销风险",X2="健康")),"改善",#REF!=X2,"维持不变",OR(AND(#REF!="健康",OR(X2="低滞销风险",X2="中滞销风险",X2="高滞销风险")),AND(#REF!="低滞销风险",OR(X2="中滞销风险",X2="高滞销风险")),AND(#REF!="中滞销风险",X2="高滞销风险")),"恶化")</f>
        <v>-</v>
      </c>
      <c r="Z2" s="10">
        <f>IF(V2&gt;=DATE(2025,12,1),T2-(DATE(2025,12,1)-A2)*E2,0)</f>
        <v>0</v>
      </c>
      <c r="AA2" s="10">
        <f>AB2-Z2</f>
        <v>0</v>
      </c>
      <c r="AB2" s="10">
        <f>IF(W2&gt;=DATE(2025,12,1),U2-(DATE(2025,12,1)-A2)*E2,0)</f>
        <v>0</v>
      </c>
      <c r="AC2" s="10">
        <f>U2/E2</f>
        <v>60.5</v>
      </c>
      <c r="AD2" s="10">
        <f>IF(W2&gt;DATE(2025,12,1),W2-DATE(2025,12,1),0)</f>
        <v>0</v>
      </c>
      <c r="AE2" s="11">
        <f>IF(X2="健康",E2,U2/(DATE(2025,12,1)-A2))</f>
        <v>4</v>
      </c>
    </row>
    <row r="3" spans="1:31">
      <c r="A3" s="5">
        <v>45908</v>
      </c>
      <c r="B3" s="1" t="s">
        <v>31</v>
      </c>
      <c r="C3" s="1" t="s">
        <v>32</v>
      </c>
      <c r="D3" s="1" t="s">
        <v>33</v>
      </c>
      <c r="E3" s="1">
        <v>3</v>
      </c>
      <c r="F3" s="1">
        <v>1.86</v>
      </c>
      <c r="G3" s="1">
        <v>1.5</v>
      </c>
      <c r="H3" s="1">
        <v>0.75</v>
      </c>
      <c r="I3" s="1" t="s">
        <v>34</v>
      </c>
      <c r="J3" s="1">
        <v>13</v>
      </c>
      <c r="K3" s="1" t="s">
        <v>38</v>
      </c>
      <c r="L3" s="1" t="s">
        <v>39</v>
      </c>
      <c r="M3" s="1" t="s">
        <v>40</v>
      </c>
      <c r="N3" s="1">
        <v>160</v>
      </c>
      <c r="O3" s="1">
        <v>28</v>
      </c>
      <c r="P3" s="1">
        <v>0</v>
      </c>
      <c r="Q3" s="1">
        <v>39</v>
      </c>
      <c r="R3" s="1">
        <v>0</v>
      </c>
      <c r="S3" s="1">
        <v>0</v>
      </c>
      <c r="T3">
        <f>N3+O3+P3</f>
        <v>188</v>
      </c>
      <c r="U3">
        <f>T3+Q3+R3+S3</f>
        <v>227</v>
      </c>
      <c r="V3" s="2">
        <f>A3+T3/E3</f>
        <v>45970.6666666667</v>
      </c>
      <c r="W3" s="2">
        <f>A3+U3/E3</f>
        <v>45983.6666666667</v>
      </c>
      <c r="X3" t="str">
        <f>_xlfn.IFS(AD3&gt;=20,"高滞销风险",AD3&gt;=10,"中滞销风险",AD3&gt;0,"低滞销风险",AD3=0,"健康")</f>
        <v>健康</v>
      </c>
      <c r="Y3" s="8" t="str">
        <f>_xlfn.IFS(COUNTIF($B$2:B3,B3)=1,"-",OR(AND(X2="高滞销风险",OR(X3="中滞销风险",X3="低滞销风险",X3="健康")),AND(X2="中滞销风险",OR(X3="低滞销风险",X3="健康")),AND(X2="低滞销风险",X3="健康")),"改善",X2=X3,"维持不变",OR(AND(X2="健康",OR(X3="低滞销风险",X3="中滞销风险",X3="高滞销风险")),AND(X2="低滞销风险",OR(X3="中滞销风险",X3="高滞销风险")),AND(X2="中滞销风险",X3="高滞销风险")),"恶化")</f>
        <v>维持不变</v>
      </c>
      <c r="Z3" s="10">
        <f>IF(V3&gt;=DATE(2025,12,1),T3-(DATE(2025,12,1)-A3)*E3,0)</f>
        <v>0</v>
      </c>
      <c r="AA3" s="10">
        <f>AB3-Z3</f>
        <v>0</v>
      </c>
      <c r="AB3" s="10">
        <f>IF(W3&gt;=DATE(2025,12,1),U3-(DATE(2025,12,1)-A3)*E3,0)</f>
        <v>0</v>
      </c>
      <c r="AC3" s="10">
        <f>U3/E3</f>
        <v>75.6666666666667</v>
      </c>
      <c r="AD3" s="10">
        <f>IF(W3&gt;DATE(2025,12,1),W3-DATE(2025,12,1),0)</f>
        <v>0</v>
      </c>
      <c r="AE3" s="11">
        <f>IF(X3="健康",E3,U3/(DATE(2025,12,1)-A3))</f>
        <v>3</v>
      </c>
    </row>
    <row r="4" spans="1:31">
      <c r="A4" s="5">
        <v>45894</v>
      </c>
      <c r="B4" s="1" t="s">
        <v>41</v>
      </c>
      <c r="C4" s="1" t="s">
        <v>42</v>
      </c>
      <c r="D4" s="1" t="s">
        <v>33</v>
      </c>
      <c r="E4" s="1">
        <v>1</v>
      </c>
      <c r="F4" s="1">
        <v>0.14</v>
      </c>
      <c r="G4" s="1">
        <v>0.07</v>
      </c>
      <c r="H4" s="1">
        <v>0.04</v>
      </c>
      <c r="I4" s="1" t="s">
        <v>34</v>
      </c>
      <c r="J4" s="1">
        <v>1</v>
      </c>
      <c r="K4" s="1" t="s">
        <v>43</v>
      </c>
      <c r="L4" s="1" t="s">
        <v>44</v>
      </c>
      <c r="M4" s="1" t="s">
        <v>45</v>
      </c>
      <c r="N4" s="1">
        <v>94</v>
      </c>
      <c r="O4" s="1">
        <v>101</v>
      </c>
      <c r="P4" s="1">
        <v>0</v>
      </c>
      <c r="Q4" s="1">
        <v>3</v>
      </c>
      <c r="R4" s="1">
        <v>0</v>
      </c>
      <c r="S4" s="1">
        <v>0</v>
      </c>
      <c r="T4">
        <f>N4+O4+P4</f>
        <v>195</v>
      </c>
      <c r="U4">
        <f>T4+Q4+R4+S4</f>
        <v>198</v>
      </c>
      <c r="V4" s="2">
        <f>A4+T4/E4</f>
        <v>46089</v>
      </c>
      <c r="W4" s="2">
        <f>A4+U4/E4</f>
        <v>46092</v>
      </c>
      <c r="X4" t="str">
        <f>_xlfn.IFS(AD4&gt;=20,"高滞销风险",AD4&gt;=10,"中滞销风险",AD4&gt;0,"低滞销风险",AD4=0,"健康")</f>
        <v>高滞销风险</v>
      </c>
      <c r="Y4" s="8" t="str">
        <f>_xlfn.IFS(COUNTIF($B$2:B4,B4)=1,"-",OR(AND(#REF!="高滞销风险",OR(X4="中滞销风险",X4="低滞销风险",X4="健康")),AND(#REF!="中滞销风险",OR(X4="低滞销风险",X4="健康")),AND(#REF!="低滞销风险",X4="健康")),"改善",#REF!=X4,"维持不变",OR(AND(#REF!="健康",OR(X4="低滞销风险",X4="中滞销风险",X4="高滞销风险")),AND(#REF!="低滞销风险",OR(X4="中滞销风险",X4="高滞销风险")),AND(#REF!="中滞销风险",X4="高滞销风险")),"恶化")</f>
        <v>-</v>
      </c>
      <c r="Z4" s="10">
        <f>IF(V4&gt;=DATE(2025,12,1),T4-(DATE(2025,12,1)-A4)*E4,0)</f>
        <v>97</v>
      </c>
      <c r="AA4" s="10">
        <f>AB4-Z4</f>
        <v>3</v>
      </c>
      <c r="AB4" s="10">
        <f>IF(W4&gt;=DATE(2025,12,1),U4-(DATE(2025,12,1)-A4)*E4,0)</f>
        <v>100</v>
      </c>
      <c r="AC4" s="10">
        <f>U4/E4</f>
        <v>198</v>
      </c>
      <c r="AD4" s="10">
        <f>IF(W4&gt;DATE(2025,12,1),W4-DATE(2025,12,1),0)</f>
        <v>100</v>
      </c>
      <c r="AE4" s="11">
        <f>IF(X4="健康",E4,U4/(DATE(2025,12,1)-A4))</f>
        <v>2.02040816326531</v>
      </c>
    </row>
    <row r="5" spans="1:31">
      <c r="A5" s="5">
        <v>45901</v>
      </c>
      <c r="B5" s="1" t="s">
        <v>41</v>
      </c>
      <c r="C5" s="1" t="s">
        <v>42</v>
      </c>
      <c r="D5" s="1" t="s">
        <v>33</v>
      </c>
      <c r="E5" s="1">
        <v>3</v>
      </c>
      <c r="F5" s="1">
        <v>1.71</v>
      </c>
      <c r="G5" s="1">
        <v>0.93</v>
      </c>
      <c r="H5" s="1">
        <v>0.46</v>
      </c>
      <c r="I5" s="1" t="s">
        <v>34</v>
      </c>
      <c r="J5" s="1">
        <v>12</v>
      </c>
      <c r="K5" s="1" t="s">
        <v>35</v>
      </c>
      <c r="L5" s="1" t="s">
        <v>36</v>
      </c>
      <c r="M5" s="1" t="s">
        <v>37</v>
      </c>
      <c r="N5" s="1">
        <v>81</v>
      </c>
      <c r="O5" s="1">
        <v>101</v>
      </c>
      <c r="P5" s="1">
        <v>0</v>
      </c>
      <c r="Q5" s="1">
        <v>3</v>
      </c>
      <c r="R5" s="1">
        <v>0</v>
      </c>
      <c r="S5" s="1">
        <v>0</v>
      </c>
      <c r="T5">
        <f>N5+O5+P5</f>
        <v>182</v>
      </c>
      <c r="U5">
        <f>T5+Q5+R5+S5</f>
        <v>185</v>
      </c>
      <c r="V5" s="2">
        <f>A5+T5/E5</f>
        <v>45961.6666666667</v>
      </c>
      <c r="W5" s="2">
        <f>A5+U5/E5</f>
        <v>45962.6666666667</v>
      </c>
      <c r="X5" t="str">
        <f>_xlfn.IFS(AD5&gt;=20,"高滞销风险",AD5&gt;=10,"中滞销风险",AD5&gt;0,"低滞销风险",AD5=0,"健康")</f>
        <v>健康</v>
      </c>
      <c r="Y5" s="8" t="str">
        <f>_xlfn.IFS(COUNTIF($B$2:B5,B5)=1,"-",OR(AND(X4="高滞销风险",OR(X5="中滞销风险",X5="低滞销风险",X5="健康")),AND(X4="中滞销风险",OR(X5="低滞销风险",X5="健康")),AND(X4="低滞销风险",X5="健康")),"改善",X4=X5,"维持不变",OR(AND(X4="健康",OR(X5="低滞销风险",X5="中滞销风险",X5="高滞销风险")),AND(X4="低滞销风险",OR(X5="中滞销风险",X5="高滞销风险")),AND(X4="中滞销风险",X5="高滞销风险")),"恶化")</f>
        <v>改善</v>
      </c>
      <c r="Z5" s="10">
        <f>IF(V5&gt;=DATE(2025,12,1),T5-(DATE(2025,12,1)-A5)*E5,0)</f>
        <v>0</v>
      </c>
      <c r="AA5" s="10">
        <f>AB5-Z5</f>
        <v>0</v>
      </c>
      <c r="AB5" s="10">
        <f>IF(W5&gt;=DATE(2025,12,1),U5-(DATE(2025,12,1)-A5)*E5,0)</f>
        <v>0</v>
      </c>
      <c r="AC5" s="10">
        <f>U5/E5</f>
        <v>61.6666666666667</v>
      </c>
      <c r="AD5" s="10">
        <f>IF(W5&gt;DATE(2025,12,1),W5-DATE(2025,12,1),0)</f>
        <v>0</v>
      </c>
      <c r="AE5" s="11">
        <f>IF(X5="健康",E5,U5/(DATE(2025,12,1)-A5))</f>
        <v>3</v>
      </c>
    </row>
    <row r="6" spans="1:31">
      <c r="A6" s="5">
        <v>45908</v>
      </c>
      <c r="B6" s="1" t="s">
        <v>41</v>
      </c>
      <c r="C6" s="1" t="s">
        <v>42</v>
      </c>
      <c r="D6" s="1" t="s">
        <v>33</v>
      </c>
      <c r="E6" s="1">
        <v>7</v>
      </c>
      <c r="F6" s="1">
        <v>3.57</v>
      </c>
      <c r="G6" s="1">
        <v>2.64</v>
      </c>
      <c r="H6" s="1">
        <v>1.36</v>
      </c>
      <c r="I6" s="1" t="s">
        <v>34</v>
      </c>
      <c r="J6" s="1">
        <v>25</v>
      </c>
      <c r="K6" s="1" t="s">
        <v>38</v>
      </c>
      <c r="L6" s="1" t="s">
        <v>39</v>
      </c>
      <c r="M6" s="1" t="s">
        <v>40</v>
      </c>
      <c r="N6" s="1">
        <v>133</v>
      </c>
      <c r="O6" s="1">
        <v>25</v>
      </c>
      <c r="P6" s="1">
        <v>0</v>
      </c>
      <c r="Q6" s="1">
        <v>2</v>
      </c>
      <c r="R6" s="1">
        <v>0</v>
      </c>
      <c r="S6" s="1">
        <v>0</v>
      </c>
      <c r="T6">
        <f>N6+O6+P6</f>
        <v>158</v>
      </c>
      <c r="U6">
        <f>T6+Q6+R6+S6</f>
        <v>160</v>
      </c>
      <c r="V6" s="2">
        <f>A6+T6/E6</f>
        <v>45930.5714285714</v>
      </c>
      <c r="W6" s="2">
        <f>A6+U6/E6</f>
        <v>45930.8571428571</v>
      </c>
      <c r="X6" t="str">
        <f>_xlfn.IFS(AD6&gt;=20,"高滞销风险",AD6&gt;=10,"中滞销风险",AD6&gt;0,"低滞销风险",AD6=0,"健康")</f>
        <v>健康</v>
      </c>
      <c r="Y6" s="8" t="str">
        <f>_xlfn.IFS(COUNTIF($B$2:B6,B6)=1,"-",OR(AND(X5="高滞销风险",OR(X6="中滞销风险",X6="低滞销风险",X6="健康")),AND(X5="中滞销风险",OR(X6="低滞销风险",X6="健康")),AND(X5="低滞销风险",X6="健康")),"改善",X5=X6,"维持不变",OR(AND(X5="健康",OR(X6="低滞销风险",X6="中滞销风险",X6="高滞销风险")),AND(X5="低滞销风险",OR(X6="中滞销风险",X6="高滞销风险")),AND(X5="中滞销风险",X6="高滞销风险")),"恶化")</f>
        <v>维持不变</v>
      </c>
      <c r="Z6" s="10">
        <f>IF(V6&gt;=DATE(2025,12,1),T6-(DATE(2025,12,1)-A6)*E6,0)</f>
        <v>0</v>
      </c>
      <c r="AA6" s="10">
        <f>AB6-Z6</f>
        <v>0</v>
      </c>
      <c r="AB6" s="10">
        <f>IF(W6&gt;=DATE(2025,12,1),U6-(DATE(2025,12,1)-A6)*E6,0)</f>
        <v>0</v>
      </c>
      <c r="AC6" s="10">
        <f>U6/E6</f>
        <v>22.8571428571429</v>
      </c>
      <c r="AD6" s="10">
        <f>IF(W6&gt;DATE(2025,12,1),W6-DATE(2025,12,1),0)</f>
        <v>0</v>
      </c>
      <c r="AE6" s="11">
        <f>IF(X6="健康",E6,U6/(DATE(2025,12,1)-A6))</f>
        <v>7</v>
      </c>
    </row>
    <row r="7" spans="1:31">
      <c r="A7" s="5">
        <v>45901</v>
      </c>
      <c r="B7" s="1" t="s">
        <v>46</v>
      </c>
      <c r="C7" s="1" t="s">
        <v>47</v>
      </c>
      <c r="D7" s="1" t="s">
        <v>33</v>
      </c>
      <c r="E7" s="1">
        <v>1</v>
      </c>
      <c r="F7" s="1">
        <v>0.29</v>
      </c>
      <c r="G7" s="1">
        <v>0.14</v>
      </c>
      <c r="H7" s="1">
        <v>0.07</v>
      </c>
      <c r="I7" s="1" t="s">
        <v>34</v>
      </c>
      <c r="J7" s="1">
        <v>2</v>
      </c>
      <c r="K7" s="1" t="s">
        <v>35</v>
      </c>
      <c r="L7" s="1" t="s">
        <v>36</v>
      </c>
      <c r="M7" s="1" t="s">
        <v>37</v>
      </c>
      <c r="N7" s="1">
        <v>96</v>
      </c>
      <c r="O7" s="1">
        <v>112</v>
      </c>
      <c r="P7" s="1">
        <v>0</v>
      </c>
      <c r="Q7" s="1">
        <v>40</v>
      </c>
      <c r="R7" s="1">
        <v>0</v>
      </c>
      <c r="S7" s="1">
        <v>0</v>
      </c>
      <c r="T7">
        <f t="shared" ref="T7:T34" si="0">N7+O7+P7</f>
        <v>208</v>
      </c>
      <c r="U7">
        <f t="shared" ref="U7:U34" si="1">T7+Q7+R7+S7</f>
        <v>248</v>
      </c>
      <c r="V7" s="2">
        <f t="shared" ref="V7:V34" si="2">A7+T7/E7</f>
        <v>46109</v>
      </c>
      <c r="W7" s="2">
        <f t="shared" ref="W7:W34" si="3">A7+U7/E7</f>
        <v>46149</v>
      </c>
      <c r="X7" t="str">
        <f t="shared" ref="X7:X52" si="4">_xlfn.IFS(AD7&gt;=20,"高滞销风险",AD7&gt;=10,"中滞销风险",AD7&gt;0,"低滞销风险",AD7=0,"健康")</f>
        <v>高滞销风险</v>
      </c>
      <c r="Y7" s="8" t="str">
        <f>_xlfn.IFS(COUNTIF($B$2:B7,B7)=1,"-",OR(AND(#REF!="高滞销风险",OR(X7="中滞销风险",X7="低滞销风险",X7="健康")),AND(#REF!="中滞销风险",OR(X7="低滞销风险",X7="健康")),AND(#REF!="低滞销风险",X7="健康")),"改善",#REF!=X7,"维持不变",OR(AND(#REF!="健康",OR(X7="低滞销风险",X7="中滞销风险",X7="高滞销风险")),AND(#REF!="低滞销风险",OR(X7="中滞销风险",X7="高滞销风险")),AND(#REF!="中滞销风险",X7="高滞销风险")),"恶化")</f>
        <v>-</v>
      </c>
      <c r="Z7" s="10">
        <f t="shared" ref="Z7:Z52" si="5">IF(V7&gt;=DATE(2025,12,1),T7-(DATE(2025,12,1)-A7)*E7,0)</f>
        <v>117</v>
      </c>
      <c r="AA7" s="10">
        <f t="shared" ref="AA7:AA34" si="6">AB7-Z7</f>
        <v>40</v>
      </c>
      <c r="AB7" s="10">
        <f t="shared" ref="AB7:AB52" si="7">IF(W7&gt;=DATE(2025,12,1),U7-(DATE(2025,12,1)-A7)*E7,0)</f>
        <v>157</v>
      </c>
      <c r="AC7" s="10">
        <f t="shared" ref="AC7:AC34" si="8">U7/E7</f>
        <v>248</v>
      </c>
      <c r="AD7" s="10">
        <f t="shared" ref="AD7:AD52" si="9">IF(W7&gt;DATE(2025,12,1),W7-DATE(2025,12,1),0)</f>
        <v>157</v>
      </c>
      <c r="AE7" s="11">
        <f t="shared" ref="AE7:AE52" si="10">IF(X7="健康",E7,U7/(DATE(2025,12,1)-A7))</f>
        <v>2.72527472527473</v>
      </c>
    </row>
    <row r="8" spans="1:31">
      <c r="A8" s="5">
        <v>45908</v>
      </c>
      <c r="B8" s="1" t="s">
        <v>46</v>
      </c>
      <c r="C8" s="1" t="s">
        <v>47</v>
      </c>
      <c r="D8" s="1" t="s">
        <v>33</v>
      </c>
      <c r="E8" s="1">
        <v>2</v>
      </c>
      <c r="F8" s="1">
        <v>0.86</v>
      </c>
      <c r="G8" s="1">
        <v>0.57</v>
      </c>
      <c r="H8" s="1">
        <v>0.29</v>
      </c>
      <c r="I8" s="1" t="s">
        <v>34</v>
      </c>
      <c r="J8" s="1">
        <v>6</v>
      </c>
      <c r="K8" s="1" t="s">
        <v>38</v>
      </c>
      <c r="L8" s="1" t="s">
        <v>39</v>
      </c>
      <c r="M8" s="1" t="s">
        <v>40</v>
      </c>
      <c r="N8" s="1">
        <v>175</v>
      </c>
      <c r="O8" s="1">
        <v>28</v>
      </c>
      <c r="P8" s="1">
        <v>0</v>
      </c>
      <c r="Q8" s="1">
        <v>39</v>
      </c>
      <c r="R8" s="1">
        <v>0</v>
      </c>
      <c r="S8" s="1">
        <v>0</v>
      </c>
      <c r="T8">
        <f t="shared" si="0"/>
        <v>203</v>
      </c>
      <c r="U8">
        <f t="shared" si="1"/>
        <v>242</v>
      </c>
      <c r="V8" s="2">
        <f t="shared" si="2"/>
        <v>46009.5</v>
      </c>
      <c r="W8" s="2">
        <f t="shared" si="3"/>
        <v>46029</v>
      </c>
      <c r="X8" t="str">
        <f t="shared" si="4"/>
        <v>高滞销风险</v>
      </c>
      <c r="Y8" s="8" t="str">
        <f>_xlfn.IFS(COUNTIF($B$2:B8,B8)=1,"-",OR(AND(X7="高滞销风险",OR(X8="中滞销风险",X8="低滞销风险",X8="健康")),AND(X7="中滞销风险",OR(X8="低滞销风险",X8="健康")),AND(X7="低滞销风险",X8="健康")),"改善",X7=X8,"维持不变",OR(AND(X7="健康",OR(X8="低滞销风险",X8="中滞销风险",X8="高滞销风险")),AND(X7="低滞销风险",OR(X8="中滞销风险",X8="高滞销风险")),AND(X7="中滞销风险",X8="高滞销风险")),"恶化")</f>
        <v>维持不变</v>
      </c>
      <c r="Z8" s="10">
        <f t="shared" si="5"/>
        <v>35</v>
      </c>
      <c r="AA8" s="10">
        <f t="shared" si="6"/>
        <v>39</v>
      </c>
      <c r="AB8" s="10">
        <f t="shared" si="7"/>
        <v>74</v>
      </c>
      <c r="AC8" s="10">
        <f t="shared" si="8"/>
        <v>121</v>
      </c>
      <c r="AD8" s="10">
        <f t="shared" si="9"/>
        <v>37</v>
      </c>
      <c r="AE8" s="11">
        <f t="shared" si="10"/>
        <v>2.88095238095238</v>
      </c>
    </row>
    <row r="9" spans="1:31">
      <c r="A9" s="5">
        <v>45887</v>
      </c>
      <c r="B9" s="1" t="s">
        <v>48</v>
      </c>
      <c r="C9" s="1" t="s">
        <v>49</v>
      </c>
      <c r="D9" s="1" t="s">
        <v>33</v>
      </c>
      <c r="E9" s="1">
        <v>3.1</v>
      </c>
      <c r="F9" s="1">
        <v>4.14</v>
      </c>
      <c r="G9" s="1">
        <v>3.86</v>
      </c>
      <c r="H9" s="1">
        <v>2.18</v>
      </c>
      <c r="I9" s="1" t="s">
        <v>50</v>
      </c>
      <c r="J9" s="1">
        <v>29</v>
      </c>
      <c r="K9" s="1" t="s">
        <v>51</v>
      </c>
      <c r="L9" s="1" t="s">
        <v>52</v>
      </c>
      <c r="M9" s="1" t="s">
        <v>53</v>
      </c>
      <c r="N9" s="1">
        <v>86</v>
      </c>
      <c r="O9" s="1">
        <v>115</v>
      </c>
      <c r="P9" s="1">
        <v>0</v>
      </c>
      <c r="Q9" s="1">
        <v>5</v>
      </c>
      <c r="R9" s="1">
        <v>0</v>
      </c>
      <c r="S9" s="1">
        <v>400</v>
      </c>
      <c r="T9">
        <f t="shared" si="0"/>
        <v>201</v>
      </c>
      <c r="U9">
        <f t="shared" si="1"/>
        <v>606</v>
      </c>
      <c r="V9" s="2">
        <f t="shared" si="2"/>
        <v>45951.8387096774</v>
      </c>
      <c r="W9" s="2">
        <f t="shared" si="3"/>
        <v>46082.4838709677</v>
      </c>
      <c r="X9" t="str">
        <f t="shared" si="4"/>
        <v>高滞销风险</v>
      </c>
      <c r="Y9" s="8" t="str">
        <f>_xlfn.IFS(COUNTIF($B$2:B9,B9)=1,"-",OR(AND(X8="高滞销风险",OR(X9="中滞销风险",X9="低滞销风险",X9="健康")),AND(X8="中滞销风险",OR(X9="低滞销风险",X9="健康")),AND(X8="低滞销风险",X9="健康")),"改善",X8=X9,"维持不变",OR(AND(X8="健康",OR(X9="低滞销风险",X9="中滞销风险",X9="高滞销风险")),AND(X8="低滞销风险",OR(X9="中滞销风险",X9="高滞销风险")),AND(X8="中滞销风险",X9="高滞销风险")),"恶化")</f>
        <v>-</v>
      </c>
      <c r="Z9" s="10">
        <f t="shared" si="5"/>
        <v>0</v>
      </c>
      <c r="AA9" s="10">
        <f t="shared" si="6"/>
        <v>280.5</v>
      </c>
      <c r="AB9" s="10">
        <f t="shared" si="7"/>
        <v>280.5</v>
      </c>
      <c r="AC9" s="10">
        <f t="shared" si="8"/>
        <v>195.483870967742</v>
      </c>
      <c r="AD9" s="10">
        <f t="shared" si="9"/>
        <v>90.4838709677424</v>
      </c>
      <c r="AE9" s="11">
        <f t="shared" si="10"/>
        <v>5.77142857142857</v>
      </c>
    </row>
    <row r="10" spans="1:31">
      <c r="A10" s="5">
        <v>45894</v>
      </c>
      <c r="B10" s="1" t="s">
        <v>48</v>
      </c>
      <c r="C10" s="1" t="s">
        <v>49</v>
      </c>
      <c r="D10" s="1" t="s">
        <v>33</v>
      </c>
      <c r="E10" s="1">
        <v>4.28</v>
      </c>
      <c r="F10" s="1">
        <v>5.29</v>
      </c>
      <c r="G10" s="1">
        <v>4.71</v>
      </c>
      <c r="H10" s="1">
        <v>3.5</v>
      </c>
      <c r="I10" s="1" t="s">
        <v>50</v>
      </c>
      <c r="J10" s="1">
        <v>37</v>
      </c>
      <c r="K10" s="1" t="s">
        <v>43</v>
      </c>
      <c r="L10" s="1" t="s">
        <v>44</v>
      </c>
      <c r="M10" s="1" t="s">
        <v>45</v>
      </c>
      <c r="N10" s="1">
        <v>51</v>
      </c>
      <c r="O10" s="1">
        <v>235</v>
      </c>
      <c r="P10" s="1">
        <v>0</v>
      </c>
      <c r="Q10" s="1">
        <v>275</v>
      </c>
      <c r="R10" s="1">
        <v>0</v>
      </c>
      <c r="S10" s="1">
        <v>10</v>
      </c>
      <c r="T10">
        <f t="shared" si="0"/>
        <v>286</v>
      </c>
      <c r="U10">
        <f t="shared" si="1"/>
        <v>571</v>
      </c>
      <c r="V10" s="2">
        <f t="shared" si="2"/>
        <v>45960.8224299065</v>
      </c>
      <c r="W10" s="2">
        <f t="shared" si="3"/>
        <v>46027.4112149533</v>
      </c>
      <c r="X10" t="str">
        <f t="shared" si="4"/>
        <v>高滞销风险</v>
      </c>
      <c r="Y10" s="8" t="str">
        <f>_xlfn.IFS(COUNTIF($B$2:B10,B10)=1,"-",OR(AND(X9="高滞销风险",OR(X10="中滞销风险",X10="低滞销风险",X10="健康")),AND(X9="中滞销风险",OR(X10="低滞销风险",X10="健康")),AND(X9="低滞销风险",X10="健康")),"改善",X9=X10,"维持不变",OR(AND(X9="健康",OR(X10="低滞销风险",X10="中滞销风险",X10="高滞销风险")),AND(X9="低滞销风险",OR(X10="中滞销风险",X10="高滞销风险")),AND(X9="中滞销风险",X10="高滞销风险")),"恶化")</f>
        <v>维持不变</v>
      </c>
      <c r="Z10" s="10">
        <f t="shared" si="5"/>
        <v>0</v>
      </c>
      <c r="AA10" s="10">
        <f t="shared" si="6"/>
        <v>151.56</v>
      </c>
      <c r="AB10" s="10">
        <f t="shared" si="7"/>
        <v>151.56</v>
      </c>
      <c r="AC10" s="10">
        <f t="shared" si="8"/>
        <v>133.411214953271</v>
      </c>
      <c r="AD10" s="10">
        <f t="shared" si="9"/>
        <v>35.4112149532739</v>
      </c>
      <c r="AE10" s="11">
        <f t="shared" si="10"/>
        <v>5.8265306122449</v>
      </c>
    </row>
    <row r="11" spans="1:31">
      <c r="A11" s="5">
        <v>45901</v>
      </c>
      <c r="B11" s="1" t="s">
        <v>48</v>
      </c>
      <c r="C11" s="1" t="s">
        <v>49</v>
      </c>
      <c r="D11" s="1" t="s">
        <v>33</v>
      </c>
      <c r="E11" s="1">
        <v>4.63</v>
      </c>
      <c r="F11" s="1">
        <v>4.71</v>
      </c>
      <c r="G11" s="1">
        <v>5</v>
      </c>
      <c r="H11" s="1">
        <v>4.43</v>
      </c>
      <c r="I11" s="1" t="s">
        <v>50</v>
      </c>
      <c r="J11" s="1">
        <v>33</v>
      </c>
      <c r="K11" s="1" t="s">
        <v>35</v>
      </c>
      <c r="L11" s="1" t="s">
        <v>36</v>
      </c>
      <c r="M11" s="1" t="s">
        <v>37</v>
      </c>
      <c r="N11" s="1">
        <v>110</v>
      </c>
      <c r="O11" s="1">
        <v>223</v>
      </c>
      <c r="P11" s="1">
        <v>0</v>
      </c>
      <c r="Q11" s="1">
        <v>195</v>
      </c>
      <c r="R11" s="1">
        <v>0</v>
      </c>
      <c r="S11" s="1">
        <v>0</v>
      </c>
      <c r="T11">
        <f t="shared" si="0"/>
        <v>333</v>
      </c>
      <c r="U11">
        <f t="shared" si="1"/>
        <v>528</v>
      </c>
      <c r="V11" s="2">
        <f t="shared" si="2"/>
        <v>45972.9222462203</v>
      </c>
      <c r="W11" s="2">
        <f t="shared" si="3"/>
        <v>46015.0388768898</v>
      </c>
      <c r="X11" t="str">
        <f t="shared" si="4"/>
        <v>高滞销风险</v>
      </c>
      <c r="Y11" s="8" t="str">
        <f>_xlfn.IFS(COUNTIF($B$2:B11,B11)=1,"-",OR(AND(X10="高滞销风险",OR(X11="中滞销风险",X11="低滞销风险",X11="健康")),AND(X10="中滞销风险",OR(X11="低滞销风险",X11="健康")),AND(X10="低滞销风险",X11="健康")),"改善",X10=X11,"维持不变",OR(AND(X10="健康",OR(X11="低滞销风险",X11="中滞销风险",X11="高滞销风险")),AND(X10="低滞销风险",OR(X11="中滞销风险",X11="高滞销风险")),AND(X10="中滞销风险",X11="高滞销风险")),"恶化")</f>
        <v>维持不变</v>
      </c>
      <c r="Z11" s="10">
        <f t="shared" si="5"/>
        <v>0</v>
      </c>
      <c r="AA11" s="10">
        <f t="shared" si="6"/>
        <v>106.67</v>
      </c>
      <c r="AB11" s="10">
        <f t="shared" si="7"/>
        <v>106.67</v>
      </c>
      <c r="AC11" s="10">
        <f t="shared" si="8"/>
        <v>114.038876889849</v>
      </c>
      <c r="AD11" s="10">
        <f t="shared" si="9"/>
        <v>23.0388768898483</v>
      </c>
      <c r="AE11" s="11">
        <f t="shared" si="10"/>
        <v>5.8021978021978</v>
      </c>
    </row>
    <row r="12" spans="1:31">
      <c r="A12" s="5">
        <v>45908</v>
      </c>
      <c r="B12" s="1" t="s">
        <v>48</v>
      </c>
      <c r="C12" s="1" t="s">
        <v>49</v>
      </c>
      <c r="D12" s="1" t="s">
        <v>33</v>
      </c>
      <c r="E12" s="1">
        <v>3.71</v>
      </c>
      <c r="F12" s="1">
        <v>3.71</v>
      </c>
      <c r="G12" s="1">
        <v>4.21</v>
      </c>
      <c r="H12" s="1">
        <v>4.46</v>
      </c>
      <c r="I12" s="1" t="s">
        <v>54</v>
      </c>
      <c r="J12" s="1">
        <v>26</v>
      </c>
      <c r="K12" s="1" t="s">
        <v>38</v>
      </c>
      <c r="L12" s="1" t="s">
        <v>39</v>
      </c>
      <c r="M12" s="1" t="s">
        <v>40</v>
      </c>
      <c r="N12" s="1">
        <v>105</v>
      </c>
      <c r="O12" s="1">
        <v>201</v>
      </c>
      <c r="P12" s="1">
        <v>0</v>
      </c>
      <c r="Q12" s="1">
        <v>195</v>
      </c>
      <c r="R12" s="1">
        <v>0</v>
      </c>
      <c r="S12" s="1">
        <v>0</v>
      </c>
      <c r="T12">
        <f t="shared" si="0"/>
        <v>306</v>
      </c>
      <c r="U12">
        <f t="shared" si="1"/>
        <v>501</v>
      </c>
      <c r="V12" s="2">
        <f t="shared" si="2"/>
        <v>45990.4797843666</v>
      </c>
      <c r="W12" s="2">
        <f t="shared" si="3"/>
        <v>46043.0404312668</v>
      </c>
      <c r="X12" t="str">
        <f t="shared" si="4"/>
        <v>高滞销风险</v>
      </c>
      <c r="Y12" s="8" t="str">
        <f>_xlfn.IFS(COUNTIF($B$2:B12,B12)=1,"-",OR(AND(X11="高滞销风险",OR(X12="中滞销风险",X12="低滞销风险",X12="健康")),AND(X11="中滞销风险",OR(X12="低滞销风险",X12="健康")),AND(X11="低滞销风险",X12="健康")),"改善",X11=X12,"维持不变",OR(AND(X11="健康",OR(X12="低滞销风险",X12="中滞销风险",X12="高滞销风险")),AND(X11="低滞销风险",OR(X12="中滞销风险",X12="高滞销风险")),AND(X11="中滞销风险",X12="高滞销风险")),"恶化")</f>
        <v>维持不变</v>
      </c>
      <c r="Z12" s="10">
        <f t="shared" si="5"/>
        <v>0</v>
      </c>
      <c r="AA12" s="10">
        <f t="shared" si="6"/>
        <v>189.36</v>
      </c>
      <c r="AB12" s="10">
        <f t="shared" si="7"/>
        <v>189.36</v>
      </c>
      <c r="AC12" s="10">
        <f t="shared" si="8"/>
        <v>135.040431266846</v>
      </c>
      <c r="AD12" s="10">
        <f t="shared" si="9"/>
        <v>51.040431266847</v>
      </c>
      <c r="AE12" s="11">
        <f t="shared" si="10"/>
        <v>5.96428571428571</v>
      </c>
    </row>
    <row r="13" spans="1:31">
      <c r="A13" s="5">
        <v>45887</v>
      </c>
      <c r="B13" s="1" t="s">
        <v>55</v>
      </c>
      <c r="C13" s="1" t="s">
        <v>56</v>
      </c>
      <c r="D13" s="1" t="s">
        <v>33</v>
      </c>
      <c r="E13" s="1">
        <v>1.86</v>
      </c>
      <c r="F13" s="1">
        <v>1.86</v>
      </c>
      <c r="G13" s="1">
        <v>1.57</v>
      </c>
      <c r="H13" s="1">
        <v>0.86</v>
      </c>
      <c r="I13" s="1" t="s">
        <v>57</v>
      </c>
      <c r="J13" s="1">
        <v>13</v>
      </c>
      <c r="K13" s="1" t="s">
        <v>51</v>
      </c>
      <c r="L13" s="1" t="s">
        <v>52</v>
      </c>
      <c r="M13" s="1" t="s">
        <v>53</v>
      </c>
      <c r="N13" s="1">
        <v>150</v>
      </c>
      <c r="O13" s="1">
        <v>5</v>
      </c>
      <c r="P13" s="1">
        <v>0</v>
      </c>
      <c r="Q13" s="1">
        <v>17</v>
      </c>
      <c r="R13" s="1">
        <v>0</v>
      </c>
      <c r="S13" s="1">
        <v>0</v>
      </c>
      <c r="T13">
        <f t="shared" si="0"/>
        <v>155</v>
      </c>
      <c r="U13">
        <f t="shared" si="1"/>
        <v>172</v>
      </c>
      <c r="V13" s="2">
        <f t="shared" si="2"/>
        <v>45970.3333333333</v>
      </c>
      <c r="W13" s="2">
        <f t="shared" si="3"/>
        <v>45979.4731182796</v>
      </c>
      <c r="X13" t="str">
        <f t="shared" si="4"/>
        <v>健康</v>
      </c>
      <c r="Y13" s="8" t="str">
        <f>_xlfn.IFS(COUNTIF($B$2:B13,B13)=1,"-",OR(AND(X12="高滞销风险",OR(X13="中滞销风险",X13="低滞销风险",X13="健康")),AND(X12="中滞销风险",OR(X13="低滞销风险",X13="健康")),AND(X12="低滞销风险",X13="健康")),"改善",X12=X13,"维持不变",OR(AND(X12="健康",OR(X13="低滞销风险",X13="中滞销风险",X13="高滞销风险")),AND(X12="低滞销风险",OR(X13="中滞销风险",X13="高滞销风险")),AND(X12="中滞销风险",X13="高滞销风险")),"恶化")</f>
        <v>-</v>
      </c>
      <c r="Z13" s="10">
        <f t="shared" si="5"/>
        <v>0</v>
      </c>
      <c r="AA13" s="10">
        <f t="shared" si="6"/>
        <v>0</v>
      </c>
      <c r="AB13" s="10">
        <f t="shared" si="7"/>
        <v>0</v>
      </c>
      <c r="AC13" s="10">
        <f t="shared" si="8"/>
        <v>92.4731182795699</v>
      </c>
      <c r="AD13" s="10">
        <f t="shared" si="9"/>
        <v>0</v>
      </c>
      <c r="AE13" s="11">
        <f t="shared" si="10"/>
        <v>1.86</v>
      </c>
    </row>
    <row r="14" spans="1:31">
      <c r="A14" s="5">
        <v>45894</v>
      </c>
      <c r="B14" s="1" t="s">
        <v>55</v>
      </c>
      <c r="C14" s="1" t="s">
        <v>56</v>
      </c>
      <c r="D14" s="1" t="s">
        <v>33</v>
      </c>
      <c r="E14" s="1">
        <v>2.57</v>
      </c>
      <c r="F14" s="1">
        <v>2.57</v>
      </c>
      <c r="G14" s="1">
        <v>2.21</v>
      </c>
      <c r="H14" s="1">
        <v>1.5</v>
      </c>
      <c r="I14" s="1" t="s">
        <v>57</v>
      </c>
      <c r="J14" s="1">
        <v>18</v>
      </c>
      <c r="K14" s="1" t="s">
        <v>43</v>
      </c>
      <c r="L14" s="1" t="s">
        <v>44</v>
      </c>
      <c r="M14" s="1" t="s">
        <v>45</v>
      </c>
      <c r="N14" s="1">
        <v>132</v>
      </c>
      <c r="O14" s="1">
        <v>5</v>
      </c>
      <c r="P14" s="1">
        <v>0</v>
      </c>
      <c r="Q14" s="1">
        <v>17</v>
      </c>
      <c r="R14" s="1">
        <v>0</v>
      </c>
      <c r="S14" s="1">
        <v>0</v>
      </c>
      <c r="T14">
        <f t="shared" si="0"/>
        <v>137</v>
      </c>
      <c r="U14">
        <f t="shared" si="1"/>
        <v>154</v>
      </c>
      <c r="V14" s="2">
        <f t="shared" si="2"/>
        <v>45947.3073929961</v>
      </c>
      <c r="W14" s="2">
        <f t="shared" si="3"/>
        <v>45953.9221789883</v>
      </c>
      <c r="X14" t="str">
        <f t="shared" si="4"/>
        <v>健康</v>
      </c>
      <c r="Y14" s="8" t="str">
        <f>_xlfn.IFS(COUNTIF($B$2:B14,B14)=1,"-",OR(AND(X13="高滞销风险",OR(X14="中滞销风险",X14="低滞销风险",X14="健康")),AND(X13="中滞销风险",OR(X14="低滞销风险",X14="健康")),AND(X13="低滞销风险",X14="健康")),"改善",X13=X14,"维持不变",OR(AND(X13="健康",OR(X14="低滞销风险",X14="中滞销风险",X14="高滞销风险")),AND(X13="低滞销风险",OR(X14="中滞销风险",X14="高滞销风险")),AND(X13="中滞销风险",X14="高滞销风险")),"恶化")</f>
        <v>维持不变</v>
      </c>
      <c r="Z14" s="10">
        <f t="shared" si="5"/>
        <v>0</v>
      </c>
      <c r="AA14" s="10">
        <f t="shared" si="6"/>
        <v>0</v>
      </c>
      <c r="AB14" s="10">
        <f t="shared" si="7"/>
        <v>0</v>
      </c>
      <c r="AC14" s="10">
        <f t="shared" si="8"/>
        <v>59.9221789883268</v>
      </c>
      <c r="AD14" s="10">
        <f t="shared" si="9"/>
        <v>0</v>
      </c>
      <c r="AE14" s="11">
        <f t="shared" si="10"/>
        <v>2.57</v>
      </c>
    </row>
    <row r="15" spans="1:31">
      <c r="A15" s="5">
        <v>45901</v>
      </c>
      <c r="B15" s="1" t="s">
        <v>55</v>
      </c>
      <c r="C15" s="1" t="s">
        <v>56</v>
      </c>
      <c r="D15" s="1" t="s">
        <v>33</v>
      </c>
      <c r="E15" s="1">
        <v>2</v>
      </c>
      <c r="F15" s="1">
        <v>2</v>
      </c>
      <c r="G15" s="1">
        <v>2.29</v>
      </c>
      <c r="H15" s="1">
        <v>1.93</v>
      </c>
      <c r="I15" s="1" t="s">
        <v>57</v>
      </c>
      <c r="J15" s="1">
        <v>14</v>
      </c>
      <c r="K15" s="1" t="s">
        <v>35</v>
      </c>
      <c r="L15" s="1" t="s">
        <v>36</v>
      </c>
      <c r="M15" s="1" t="s">
        <v>37</v>
      </c>
      <c r="N15" s="1">
        <v>118</v>
      </c>
      <c r="O15" s="1">
        <v>5</v>
      </c>
      <c r="P15" s="1">
        <v>0</v>
      </c>
      <c r="Q15" s="1">
        <v>17</v>
      </c>
      <c r="R15" s="1">
        <v>0</v>
      </c>
      <c r="S15" s="1">
        <v>0</v>
      </c>
      <c r="T15">
        <f t="shared" si="0"/>
        <v>123</v>
      </c>
      <c r="U15">
        <f t="shared" si="1"/>
        <v>140</v>
      </c>
      <c r="V15" s="2">
        <f t="shared" si="2"/>
        <v>45962.5</v>
      </c>
      <c r="W15" s="2">
        <f t="shared" si="3"/>
        <v>45971</v>
      </c>
      <c r="X15" t="str">
        <f t="shared" si="4"/>
        <v>健康</v>
      </c>
      <c r="Y15" s="8" t="str">
        <f>_xlfn.IFS(COUNTIF($B$2:B15,B15)=1,"-",OR(AND(X14="高滞销风险",OR(X15="中滞销风险",X15="低滞销风险",X15="健康")),AND(X14="中滞销风险",OR(X15="低滞销风险",X15="健康")),AND(X14="低滞销风险",X15="健康")),"改善",X14=X15,"维持不变",OR(AND(X14="健康",OR(X15="低滞销风险",X15="中滞销风险",X15="高滞销风险")),AND(X14="低滞销风险",OR(X15="中滞销风险",X15="高滞销风险")),AND(X14="中滞销风险",X15="高滞销风险")),"恶化")</f>
        <v>维持不变</v>
      </c>
      <c r="Z15" s="10">
        <f t="shared" si="5"/>
        <v>0</v>
      </c>
      <c r="AA15" s="10">
        <f t="shared" si="6"/>
        <v>0</v>
      </c>
      <c r="AB15" s="10">
        <f t="shared" si="7"/>
        <v>0</v>
      </c>
      <c r="AC15" s="10">
        <f t="shared" si="8"/>
        <v>70</v>
      </c>
      <c r="AD15" s="10">
        <f t="shared" si="9"/>
        <v>0</v>
      </c>
      <c r="AE15" s="11">
        <f t="shared" si="10"/>
        <v>2</v>
      </c>
    </row>
    <row r="16" spans="1:31">
      <c r="A16" s="5">
        <v>45908</v>
      </c>
      <c r="B16" s="1" t="s">
        <v>55</v>
      </c>
      <c r="C16" s="1" t="s">
        <v>56</v>
      </c>
      <c r="D16" s="1" t="s">
        <v>33</v>
      </c>
      <c r="E16" s="1">
        <v>1.57</v>
      </c>
      <c r="F16" s="1">
        <v>1.57</v>
      </c>
      <c r="G16" s="1">
        <v>1.79</v>
      </c>
      <c r="H16" s="1">
        <v>2</v>
      </c>
      <c r="I16" s="1" t="s">
        <v>57</v>
      </c>
      <c r="J16" s="1">
        <v>11</v>
      </c>
      <c r="K16" s="1" t="s">
        <v>38</v>
      </c>
      <c r="L16" s="1" t="s">
        <v>39</v>
      </c>
      <c r="M16" s="1" t="s">
        <v>40</v>
      </c>
      <c r="N16" s="1">
        <v>106</v>
      </c>
      <c r="O16" s="1">
        <v>5</v>
      </c>
      <c r="P16" s="1">
        <v>0</v>
      </c>
      <c r="Q16" s="1">
        <v>17</v>
      </c>
      <c r="R16" s="1">
        <v>0</v>
      </c>
      <c r="S16" s="1">
        <v>0</v>
      </c>
      <c r="T16">
        <f t="shared" si="0"/>
        <v>111</v>
      </c>
      <c r="U16">
        <f t="shared" si="1"/>
        <v>128</v>
      </c>
      <c r="V16" s="2">
        <f t="shared" si="2"/>
        <v>45978.7006369427</v>
      </c>
      <c r="W16" s="2">
        <f t="shared" si="3"/>
        <v>45989.5286624204</v>
      </c>
      <c r="X16" t="str">
        <f t="shared" si="4"/>
        <v>健康</v>
      </c>
      <c r="Y16" s="8" t="str">
        <f>_xlfn.IFS(COUNTIF($B$2:B16,B16)=1,"-",OR(AND(X15="高滞销风险",OR(X16="中滞销风险",X16="低滞销风险",X16="健康")),AND(X15="中滞销风险",OR(X16="低滞销风险",X16="健康")),AND(X15="低滞销风险",X16="健康")),"改善",X15=X16,"维持不变",OR(AND(X15="健康",OR(X16="低滞销风险",X16="中滞销风险",X16="高滞销风险")),AND(X15="低滞销风险",OR(X16="中滞销风险",X16="高滞销风险")),AND(X15="中滞销风险",X16="高滞销风险")),"恶化")</f>
        <v>维持不变</v>
      </c>
      <c r="Z16" s="10">
        <f t="shared" si="5"/>
        <v>0</v>
      </c>
      <c r="AA16" s="10">
        <f t="shared" si="6"/>
        <v>0</v>
      </c>
      <c r="AB16" s="10">
        <f t="shared" si="7"/>
        <v>0</v>
      </c>
      <c r="AC16" s="10">
        <f t="shared" si="8"/>
        <v>81.5286624203822</v>
      </c>
      <c r="AD16" s="10">
        <f t="shared" si="9"/>
        <v>0</v>
      </c>
      <c r="AE16" s="11">
        <f t="shared" si="10"/>
        <v>1.57</v>
      </c>
    </row>
    <row r="17" spans="1:31">
      <c r="A17" s="5">
        <v>45887</v>
      </c>
      <c r="B17" s="1" t="s">
        <v>58</v>
      </c>
      <c r="C17" s="1" t="s">
        <v>59</v>
      </c>
      <c r="D17" s="1" t="s">
        <v>33</v>
      </c>
      <c r="E17" s="1">
        <v>5.08</v>
      </c>
      <c r="F17" s="1">
        <v>6.71</v>
      </c>
      <c r="G17" s="1">
        <v>6.57</v>
      </c>
      <c r="H17" s="1">
        <v>3.5</v>
      </c>
      <c r="I17" s="1" t="s">
        <v>50</v>
      </c>
      <c r="J17" s="1">
        <v>47</v>
      </c>
      <c r="K17" s="1" t="s">
        <v>51</v>
      </c>
      <c r="L17" s="1" t="s">
        <v>52</v>
      </c>
      <c r="M17" s="1" t="s">
        <v>53</v>
      </c>
      <c r="N17" s="1">
        <v>274</v>
      </c>
      <c r="O17" s="1">
        <v>141</v>
      </c>
      <c r="P17" s="1">
        <v>0</v>
      </c>
      <c r="Q17" s="1">
        <v>215</v>
      </c>
      <c r="R17" s="1">
        <v>0</v>
      </c>
      <c r="S17" s="1">
        <v>2</v>
      </c>
      <c r="T17">
        <f t="shared" si="0"/>
        <v>415</v>
      </c>
      <c r="U17">
        <f t="shared" si="1"/>
        <v>632</v>
      </c>
      <c r="V17" s="2">
        <f t="shared" si="2"/>
        <v>45968.6929133858</v>
      </c>
      <c r="W17" s="2">
        <f t="shared" si="3"/>
        <v>46011.4094488189</v>
      </c>
      <c r="X17" t="str">
        <f t="shared" si="4"/>
        <v>中滞销风险</v>
      </c>
      <c r="Y17" s="8" t="str">
        <f>_xlfn.IFS(COUNTIF($B$2:B17,B17)=1,"-",OR(AND(X16="高滞销风险",OR(X17="中滞销风险",X17="低滞销风险",X17="健康")),AND(X16="中滞销风险",OR(X17="低滞销风险",X17="健康")),AND(X16="低滞销风险",X17="健康")),"改善",X16=X17,"维持不变",OR(AND(X16="健康",OR(X17="低滞销风险",X17="中滞销风险",X17="高滞销风险")),AND(X16="低滞销风险",OR(X17="中滞销风险",X17="高滞销风险")),AND(X16="中滞销风险",X17="高滞销风险")),"恶化")</f>
        <v>-</v>
      </c>
      <c r="Z17" s="10">
        <f t="shared" si="5"/>
        <v>0</v>
      </c>
      <c r="AA17" s="10">
        <f t="shared" si="6"/>
        <v>98.6</v>
      </c>
      <c r="AB17" s="10">
        <f t="shared" si="7"/>
        <v>98.6</v>
      </c>
      <c r="AC17" s="10">
        <f t="shared" si="8"/>
        <v>124.409448818898</v>
      </c>
      <c r="AD17" s="10">
        <f t="shared" si="9"/>
        <v>19.4094488189003</v>
      </c>
      <c r="AE17" s="11">
        <f t="shared" si="10"/>
        <v>6.01904761904762</v>
      </c>
    </row>
    <row r="18" spans="1:31">
      <c r="A18" s="5">
        <v>45894</v>
      </c>
      <c r="B18" s="1" t="s">
        <v>58</v>
      </c>
      <c r="C18" s="1" t="s">
        <v>59</v>
      </c>
      <c r="D18" s="1" t="s">
        <v>33</v>
      </c>
      <c r="E18" s="1">
        <v>6.02</v>
      </c>
      <c r="F18" s="1">
        <v>6.86</v>
      </c>
      <c r="G18" s="1">
        <v>6.79</v>
      </c>
      <c r="H18" s="1">
        <v>5.21</v>
      </c>
      <c r="I18" s="1" t="s">
        <v>50</v>
      </c>
      <c r="J18" s="1">
        <v>48</v>
      </c>
      <c r="K18" s="1" t="s">
        <v>43</v>
      </c>
      <c r="L18" s="1" t="s">
        <v>44</v>
      </c>
      <c r="M18" s="1" t="s">
        <v>45</v>
      </c>
      <c r="N18" s="1">
        <v>287</v>
      </c>
      <c r="O18" s="1">
        <v>132</v>
      </c>
      <c r="P18" s="1">
        <v>0</v>
      </c>
      <c r="Q18" s="1">
        <v>165</v>
      </c>
      <c r="R18" s="1">
        <v>0</v>
      </c>
      <c r="S18" s="1">
        <v>2</v>
      </c>
      <c r="T18">
        <f t="shared" si="0"/>
        <v>419</v>
      </c>
      <c r="U18">
        <f t="shared" si="1"/>
        <v>586</v>
      </c>
      <c r="V18" s="2">
        <f t="shared" si="2"/>
        <v>45963.6013289037</v>
      </c>
      <c r="W18" s="2">
        <f t="shared" si="3"/>
        <v>45991.342192691</v>
      </c>
      <c r="X18" t="str">
        <f t="shared" si="4"/>
        <v>健康</v>
      </c>
      <c r="Y18" s="8" t="str">
        <f>_xlfn.IFS(COUNTIF($B$2:B18,B18)=1,"-",OR(AND(X17="高滞销风险",OR(X18="中滞销风险",X18="低滞销风险",X18="健康")),AND(X17="中滞销风险",OR(X18="低滞销风险",X18="健康")),AND(X17="低滞销风险",X18="健康")),"改善",X17=X18,"维持不变",OR(AND(X17="健康",OR(X18="低滞销风险",X18="中滞销风险",X18="高滞销风险")),AND(X17="低滞销风险",OR(X18="中滞销风险",X18="高滞销风险")),AND(X17="中滞销风险",X18="高滞销风险")),"恶化")</f>
        <v>改善</v>
      </c>
      <c r="Z18" s="10">
        <f t="shared" si="5"/>
        <v>0</v>
      </c>
      <c r="AA18" s="10">
        <f t="shared" si="6"/>
        <v>0</v>
      </c>
      <c r="AB18" s="10">
        <f t="shared" si="7"/>
        <v>0</v>
      </c>
      <c r="AC18" s="10">
        <f t="shared" si="8"/>
        <v>97.3421926910299</v>
      </c>
      <c r="AD18" s="10">
        <f t="shared" si="9"/>
        <v>0</v>
      </c>
      <c r="AE18" s="11">
        <f t="shared" si="10"/>
        <v>6.02</v>
      </c>
    </row>
    <row r="19" spans="1:31">
      <c r="A19" s="5">
        <v>45901</v>
      </c>
      <c r="B19" s="1" t="s">
        <v>58</v>
      </c>
      <c r="C19" s="1" t="s">
        <v>59</v>
      </c>
      <c r="D19" s="1" t="s">
        <v>33</v>
      </c>
      <c r="E19" s="1">
        <v>6.29</v>
      </c>
      <c r="F19" s="1">
        <v>6.29</v>
      </c>
      <c r="G19" s="1">
        <v>6.57</v>
      </c>
      <c r="H19" s="1">
        <v>6.57</v>
      </c>
      <c r="I19" s="1" t="s">
        <v>54</v>
      </c>
      <c r="J19" s="1">
        <v>44</v>
      </c>
      <c r="K19" s="1" t="s">
        <v>35</v>
      </c>
      <c r="L19" s="1" t="s">
        <v>36</v>
      </c>
      <c r="M19" s="1" t="s">
        <v>37</v>
      </c>
      <c r="N19" s="1">
        <v>310</v>
      </c>
      <c r="O19" s="1">
        <v>129</v>
      </c>
      <c r="P19" s="1">
        <v>0</v>
      </c>
      <c r="Q19" s="1">
        <v>100</v>
      </c>
      <c r="R19" s="1">
        <v>0</v>
      </c>
      <c r="S19" s="1">
        <v>0</v>
      </c>
      <c r="T19">
        <f t="shared" si="0"/>
        <v>439</v>
      </c>
      <c r="U19">
        <f t="shared" si="1"/>
        <v>539</v>
      </c>
      <c r="V19" s="2">
        <f t="shared" si="2"/>
        <v>45970.7933227345</v>
      </c>
      <c r="W19" s="2">
        <f t="shared" si="3"/>
        <v>45986.6915739269</v>
      </c>
      <c r="X19" t="str">
        <f t="shared" si="4"/>
        <v>健康</v>
      </c>
      <c r="Y19" s="8" t="str">
        <f>_xlfn.IFS(COUNTIF($B$2:B19,B19)=1,"-",OR(AND(X18="高滞销风险",OR(X19="中滞销风险",X19="低滞销风险",X19="健康")),AND(X18="中滞销风险",OR(X19="低滞销风险",X19="健康")),AND(X18="低滞销风险",X19="健康")),"改善",X18=X19,"维持不变",OR(AND(X18="健康",OR(X19="低滞销风险",X19="中滞销风险",X19="高滞销风险")),AND(X18="低滞销风险",OR(X19="中滞销风险",X19="高滞销风险")),AND(X18="中滞销风险",X19="高滞销风险")),"恶化")</f>
        <v>维持不变</v>
      </c>
      <c r="Z19" s="10">
        <f t="shared" si="5"/>
        <v>0</v>
      </c>
      <c r="AA19" s="10">
        <f t="shared" si="6"/>
        <v>0</v>
      </c>
      <c r="AB19" s="10">
        <f t="shared" si="7"/>
        <v>0</v>
      </c>
      <c r="AC19" s="10">
        <f t="shared" si="8"/>
        <v>85.691573926868</v>
      </c>
      <c r="AD19" s="10">
        <f t="shared" si="9"/>
        <v>0</v>
      </c>
      <c r="AE19" s="11">
        <f t="shared" si="10"/>
        <v>6.29</v>
      </c>
    </row>
    <row r="20" spans="1:31">
      <c r="A20" s="5">
        <v>45908</v>
      </c>
      <c r="B20" s="1" t="s">
        <v>58</v>
      </c>
      <c r="C20" s="1" t="s">
        <v>59</v>
      </c>
      <c r="D20" s="1" t="s">
        <v>33</v>
      </c>
      <c r="E20" s="1">
        <v>5.57</v>
      </c>
      <c r="F20" s="1">
        <v>5.57</v>
      </c>
      <c r="G20" s="1">
        <v>5.93</v>
      </c>
      <c r="H20" s="1">
        <v>6.36</v>
      </c>
      <c r="I20" s="1" t="s">
        <v>54</v>
      </c>
      <c r="J20" s="1">
        <v>39</v>
      </c>
      <c r="K20" s="1" t="s">
        <v>38</v>
      </c>
      <c r="L20" s="1" t="s">
        <v>39</v>
      </c>
      <c r="M20" s="1" t="s">
        <v>40</v>
      </c>
      <c r="N20" s="1">
        <v>272</v>
      </c>
      <c r="O20" s="1">
        <v>170</v>
      </c>
      <c r="P20" s="1">
        <v>0</v>
      </c>
      <c r="Q20" s="1">
        <v>60</v>
      </c>
      <c r="R20" s="1">
        <v>0</v>
      </c>
      <c r="S20" s="1">
        <v>0</v>
      </c>
      <c r="T20">
        <f t="shared" si="0"/>
        <v>442</v>
      </c>
      <c r="U20">
        <f t="shared" si="1"/>
        <v>502</v>
      </c>
      <c r="V20" s="2">
        <f t="shared" si="2"/>
        <v>45987.3536804309</v>
      </c>
      <c r="W20" s="2">
        <f t="shared" si="3"/>
        <v>45998.1256732496</v>
      </c>
      <c r="X20" t="str">
        <f t="shared" si="4"/>
        <v>低滞销风险</v>
      </c>
      <c r="Y20" s="8" t="str">
        <f>_xlfn.IFS(COUNTIF($B$2:B20,B20)=1,"-",OR(AND(X19="高滞销风险",OR(X20="中滞销风险",X20="低滞销风险",X20="健康")),AND(X19="中滞销风险",OR(X20="低滞销风险",X20="健康")),AND(X19="低滞销风险",X20="健康")),"改善",X19=X20,"维持不变",OR(AND(X19="健康",OR(X20="低滞销风险",X20="中滞销风险",X20="高滞销风险")),AND(X19="低滞销风险",OR(X20="中滞销风险",X20="高滞销风险")),AND(X19="中滞销风险",X20="高滞销风险")),"恶化")</f>
        <v>恶化</v>
      </c>
      <c r="Z20" s="10">
        <f t="shared" si="5"/>
        <v>0</v>
      </c>
      <c r="AA20" s="10">
        <f t="shared" si="6"/>
        <v>34.12</v>
      </c>
      <c r="AB20" s="10">
        <f t="shared" si="7"/>
        <v>34.12</v>
      </c>
      <c r="AC20" s="10">
        <f t="shared" si="8"/>
        <v>90.1256732495512</v>
      </c>
      <c r="AD20" s="10">
        <f t="shared" si="9"/>
        <v>6.12567324955307</v>
      </c>
      <c r="AE20" s="11">
        <f t="shared" si="10"/>
        <v>5.97619047619048</v>
      </c>
    </row>
    <row r="21" spans="1:31">
      <c r="A21" s="5">
        <v>45887</v>
      </c>
      <c r="B21" s="1" t="s">
        <v>60</v>
      </c>
      <c r="C21" s="1" t="s">
        <v>61</v>
      </c>
      <c r="D21" s="1" t="s">
        <v>33</v>
      </c>
      <c r="E21" s="1">
        <v>0.86</v>
      </c>
      <c r="F21" s="1">
        <v>0.86</v>
      </c>
      <c r="G21" s="1">
        <v>0.57</v>
      </c>
      <c r="H21" s="1">
        <v>0.29</v>
      </c>
      <c r="I21" s="1" t="s">
        <v>57</v>
      </c>
      <c r="J21" s="1">
        <v>6</v>
      </c>
      <c r="K21" s="1" t="s">
        <v>51</v>
      </c>
      <c r="L21" s="1" t="s">
        <v>52</v>
      </c>
      <c r="M21" s="1" t="s">
        <v>53</v>
      </c>
      <c r="N21" s="1">
        <v>131</v>
      </c>
      <c r="O21" s="1">
        <v>0</v>
      </c>
      <c r="P21" s="1">
        <v>0</v>
      </c>
      <c r="Q21" s="1">
        <v>54</v>
      </c>
      <c r="R21" s="1">
        <v>0</v>
      </c>
      <c r="S21" s="1">
        <v>0</v>
      </c>
      <c r="T21">
        <f t="shared" si="0"/>
        <v>131</v>
      </c>
      <c r="U21">
        <f t="shared" si="1"/>
        <v>185</v>
      </c>
      <c r="V21" s="2">
        <f t="shared" si="2"/>
        <v>46039.3255813954</v>
      </c>
      <c r="W21" s="2">
        <f t="shared" si="3"/>
        <v>46102.1162790698</v>
      </c>
      <c r="X21" t="str">
        <f t="shared" si="4"/>
        <v>高滞销风险</v>
      </c>
      <c r="Y21" s="8" t="str">
        <f>_xlfn.IFS(COUNTIF($B$2:B21,B21)=1,"-",OR(AND(X20="高滞销风险",OR(X21="中滞销风险",X21="低滞销风险",X21="健康")),AND(X20="中滞销风险",OR(X21="低滞销风险",X21="健康")),AND(X20="低滞销风险",X21="健康")),"改善",X20=X21,"维持不变",OR(AND(X20="健康",OR(X21="低滞销风险",X21="中滞销风险",X21="高滞销风险")),AND(X20="低滞销风险",OR(X21="中滞销风险",X21="高滞销风险")),AND(X20="中滞销风险",X21="高滞销风险")),"恶化")</f>
        <v>-</v>
      </c>
      <c r="Z21" s="10">
        <f t="shared" si="5"/>
        <v>40.7</v>
      </c>
      <c r="AA21" s="10">
        <f t="shared" si="6"/>
        <v>54</v>
      </c>
      <c r="AB21" s="10">
        <f t="shared" si="7"/>
        <v>94.7</v>
      </c>
      <c r="AC21" s="10">
        <f t="shared" si="8"/>
        <v>215.116279069767</v>
      </c>
      <c r="AD21" s="10">
        <f t="shared" si="9"/>
        <v>110.116279069771</v>
      </c>
      <c r="AE21" s="11">
        <f t="shared" si="10"/>
        <v>1.76190476190476</v>
      </c>
    </row>
    <row r="22" spans="1:31">
      <c r="A22" s="5">
        <v>45894</v>
      </c>
      <c r="B22" s="1" t="s">
        <v>60</v>
      </c>
      <c r="C22" s="1" t="s">
        <v>61</v>
      </c>
      <c r="D22" s="1" t="s">
        <v>33</v>
      </c>
      <c r="E22" s="1">
        <v>0.86</v>
      </c>
      <c r="F22" s="1">
        <v>0.86</v>
      </c>
      <c r="G22" s="1">
        <v>0.86</v>
      </c>
      <c r="H22" s="1">
        <v>0.5</v>
      </c>
      <c r="I22" s="1" t="s">
        <v>57</v>
      </c>
      <c r="J22" s="1">
        <v>6</v>
      </c>
      <c r="K22" s="1" t="s">
        <v>43</v>
      </c>
      <c r="L22" s="1" t="s">
        <v>44</v>
      </c>
      <c r="M22" s="1" t="s">
        <v>45</v>
      </c>
      <c r="N22" s="1">
        <v>125</v>
      </c>
      <c r="O22" s="1">
        <v>0</v>
      </c>
      <c r="P22" s="1">
        <v>0</v>
      </c>
      <c r="Q22" s="1">
        <v>54</v>
      </c>
      <c r="R22" s="1">
        <v>0</v>
      </c>
      <c r="S22" s="1">
        <v>0</v>
      </c>
      <c r="T22">
        <f t="shared" si="0"/>
        <v>125</v>
      </c>
      <c r="U22">
        <f t="shared" si="1"/>
        <v>179</v>
      </c>
      <c r="V22" s="2">
        <f t="shared" si="2"/>
        <v>46039.3488372093</v>
      </c>
      <c r="W22" s="2">
        <f t="shared" si="3"/>
        <v>46102.1395348837</v>
      </c>
      <c r="X22" t="str">
        <f t="shared" si="4"/>
        <v>高滞销风险</v>
      </c>
      <c r="Y22" s="8" t="str">
        <f>_xlfn.IFS(COUNTIF($B$2:B22,B22)=1,"-",OR(AND(X21="高滞销风险",OR(X22="中滞销风险",X22="低滞销风险",X22="健康")),AND(X21="中滞销风险",OR(X22="低滞销风险",X22="健康")),AND(X21="低滞销风险",X22="健康")),"改善",X21=X22,"维持不变",OR(AND(X21="健康",OR(X22="低滞销风险",X22="中滞销风险",X22="高滞销风险")),AND(X21="低滞销风险",OR(X22="中滞销风险",X22="高滞销风险")),AND(X21="中滞销风险",X22="高滞销风险")),"恶化")</f>
        <v>维持不变</v>
      </c>
      <c r="Z22" s="10">
        <f t="shared" si="5"/>
        <v>40.72</v>
      </c>
      <c r="AA22" s="10">
        <f t="shared" si="6"/>
        <v>54</v>
      </c>
      <c r="AB22" s="10">
        <f t="shared" si="7"/>
        <v>94.72</v>
      </c>
      <c r="AC22" s="10">
        <f t="shared" si="8"/>
        <v>208.139534883721</v>
      </c>
      <c r="AD22" s="10">
        <f t="shared" si="9"/>
        <v>110.139534883718</v>
      </c>
      <c r="AE22" s="11">
        <f t="shared" si="10"/>
        <v>1.8265306122449</v>
      </c>
    </row>
    <row r="23" spans="1:31">
      <c r="A23" s="5">
        <v>45901</v>
      </c>
      <c r="B23" s="1" t="s">
        <v>60</v>
      </c>
      <c r="C23" s="1" t="s">
        <v>61</v>
      </c>
      <c r="D23" s="1" t="s">
        <v>33</v>
      </c>
      <c r="E23" s="1">
        <v>1.29</v>
      </c>
      <c r="F23" s="1">
        <v>1.29</v>
      </c>
      <c r="G23" s="1">
        <v>1.07</v>
      </c>
      <c r="H23" s="1">
        <v>0.82</v>
      </c>
      <c r="I23" s="1" t="s">
        <v>57</v>
      </c>
      <c r="J23" s="1">
        <v>9</v>
      </c>
      <c r="K23" s="1" t="s">
        <v>35</v>
      </c>
      <c r="L23" s="1" t="s">
        <v>36</v>
      </c>
      <c r="M23" s="1" t="s">
        <v>37</v>
      </c>
      <c r="N23" s="1">
        <v>116</v>
      </c>
      <c r="O23" s="1">
        <v>1</v>
      </c>
      <c r="P23" s="1">
        <v>0</v>
      </c>
      <c r="Q23" s="1">
        <v>54</v>
      </c>
      <c r="R23" s="1">
        <v>0</v>
      </c>
      <c r="S23" s="1">
        <v>0</v>
      </c>
      <c r="T23">
        <f t="shared" si="0"/>
        <v>117</v>
      </c>
      <c r="U23">
        <f t="shared" si="1"/>
        <v>171</v>
      </c>
      <c r="V23" s="2">
        <f t="shared" si="2"/>
        <v>45991.6976744186</v>
      </c>
      <c r="W23" s="2">
        <f t="shared" si="3"/>
        <v>46033.5581395349</v>
      </c>
      <c r="X23" t="str">
        <f t="shared" si="4"/>
        <v>高滞销风险</v>
      </c>
      <c r="Y23" s="8" t="str">
        <f>_xlfn.IFS(COUNTIF($B$2:B23,B23)=1,"-",OR(AND(X22="高滞销风险",OR(X23="中滞销风险",X23="低滞销风险",X23="健康")),AND(X22="中滞销风险",OR(X23="低滞销风险",X23="健康")),AND(X22="低滞销风险",X23="健康")),"改善",X22=X23,"维持不变",OR(AND(X22="健康",OR(X23="低滞销风险",X23="中滞销风险",X23="高滞销风险")),AND(X22="低滞销风险",OR(X23="中滞销风险",X23="高滞销风险")),AND(X22="中滞销风险",X23="高滞销风险")),"恶化")</f>
        <v>维持不变</v>
      </c>
      <c r="Z23" s="10">
        <f t="shared" si="5"/>
        <v>0</v>
      </c>
      <c r="AA23" s="10">
        <f t="shared" si="6"/>
        <v>53.61</v>
      </c>
      <c r="AB23" s="10">
        <f t="shared" si="7"/>
        <v>53.61</v>
      </c>
      <c r="AC23" s="10">
        <f t="shared" si="8"/>
        <v>132.558139534884</v>
      </c>
      <c r="AD23" s="10">
        <f t="shared" si="9"/>
        <v>41.5581395348854</v>
      </c>
      <c r="AE23" s="11">
        <f t="shared" si="10"/>
        <v>1.87912087912088</v>
      </c>
    </row>
    <row r="24" spans="1:31">
      <c r="A24" s="5">
        <v>45908</v>
      </c>
      <c r="B24" s="1" t="s">
        <v>60</v>
      </c>
      <c r="C24" s="1" t="s">
        <v>61</v>
      </c>
      <c r="D24" s="1" t="s">
        <v>33</v>
      </c>
      <c r="E24" s="1">
        <v>0.71</v>
      </c>
      <c r="F24" s="1">
        <v>0.71</v>
      </c>
      <c r="G24" s="1">
        <v>1</v>
      </c>
      <c r="H24" s="1">
        <v>0.93</v>
      </c>
      <c r="I24" s="1" t="s">
        <v>57</v>
      </c>
      <c r="J24" s="1">
        <v>5</v>
      </c>
      <c r="K24" s="1" t="s">
        <v>38</v>
      </c>
      <c r="L24" s="1" t="s">
        <v>39</v>
      </c>
      <c r="M24" s="1" t="s">
        <v>40</v>
      </c>
      <c r="N24" s="1">
        <v>111</v>
      </c>
      <c r="O24" s="1">
        <v>1</v>
      </c>
      <c r="P24" s="1">
        <v>0</v>
      </c>
      <c r="Q24" s="1">
        <v>54</v>
      </c>
      <c r="R24" s="1">
        <v>0</v>
      </c>
      <c r="S24" s="1">
        <v>0</v>
      </c>
      <c r="T24">
        <f t="shared" si="0"/>
        <v>112</v>
      </c>
      <c r="U24">
        <f t="shared" si="1"/>
        <v>166</v>
      </c>
      <c r="V24" s="2">
        <f t="shared" si="2"/>
        <v>46065.7464788732</v>
      </c>
      <c r="W24" s="2">
        <f t="shared" si="3"/>
        <v>46141.8028169014</v>
      </c>
      <c r="X24" t="str">
        <f t="shared" si="4"/>
        <v>高滞销风险</v>
      </c>
      <c r="Y24" s="8" t="str">
        <f>_xlfn.IFS(COUNTIF($B$2:B24,B24)=1,"-",OR(AND(X23="高滞销风险",OR(X24="中滞销风险",X24="低滞销风险",X24="健康")),AND(X23="中滞销风险",OR(X24="低滞销风险",X24="健康")),AND(X23="低滞销风险",X24="健康")),"改善",X23=X24,"维持不变",OR(AND(X23="健康",OR(X24="低滞销风险",X24="中滞销风险",X24="高滞销风险")),AND(X23="低滞销风险",OR(X24="中滞销风险",X24="高滞销风险")),AND(X23="中滞销风险",X24="高滞销风险")),"恶化")</f>
        <v>维持不变</v>
      </c>
      <c r="Z24" s="10">
        <f t="shared" si="5"/>
        <v>52.36</v>
      </c>
      <c r="AA24" s="10">
        <f t="shared" si="6"/>
        <v>54</v>
      </c>
      <c r="AB24" s="10">
        <f t="shared" si="7"/>
        <v>106.36</v>
      </c>
      <c r="AC24" s="10">
        <f t="shared" si="8"/>
        <v>233.802816901408</v>
      </c>
      <c r="AD24" s="10">
        <f t="shared" si="9"/>
        <v>149.802816901407</v>
      </c>
      <c r="AE24" s="11">
        <f t="shared" si="10"/>
        <v>1.97619047619048</v>
      </c>
    </row>
    <row r="25" spans="1:31">
      <c r="A25" s="5">
        <v>45887</v>
      </c>
      <c r="B25" s="1" t="s">
        <v>62</v>
      </c>
      <c r="C25" s="1" t="s">
        <v>63</v>
      </c>
      <c r="D25" s="1" t="s">
        <v>33</v>
      </c>
      <c r="E25" s="1">
        <v>3.64</v>
      </c>
      <c r="F25" s="1">
        <v>3.43</v>
      </c>
      <c r="G25" s="1">
        <v>5.57</v>
      </c>
      <c r="H25" s="1">
        <v>3</v>
      </c>
      <c r="I25" s="1" t="s">
        <v>50</v>
      </c>
      <c r="J25" s="1">
        <v>24</v>
      </c>
      <c r="K25" s="1" t="s">
        <v>51</v>
      </c>
      <c r="L25" s="1" t="s">
        <v>52</v>
      </c>
      <c r="M25" s="1" t="s">
        <v>53</v>
      </c>
      <c r="N25" s="1">
        <v>193</v>
      </c>
      <c r="O25" s="1">
        <v>180</v>
      </c>
      <c r="P25" s="1">
        <v>0</v>
      </c>
      <c r="Q25" s="1">
        <v>0</v>
      </c>
      <c r="R25" s="1">
        <v>0</v>
      </c>
      <c r="S25" s="1">
        <v>150</v>
      </c>
      <c r="T25">
        <f t="shared" si="0"/>
        <v>373</v>
      </c>
      <c r="U25">
        <f t="shared" si="1"/>
        <v>523</v>
      </c>
      <c r="V25" s="2">
        <f t="shared" si="2"/>
        <v>45989.4725274725</v>
      </c>
      <c r="W25" s="2">
        <f t="shared" si="3"/>
        <v>46030.6813186813</v>
      </c>
      <c r="X25" t="str">
        <f t="shared" si="4"/>
        <v>高滞销风险</v>
      </c>
      <c r="Y25" s="8" t="str">
        <f>_xlfn.IFS(COUNTIF($B$2:B25,B25)=1,"-",OR(AND(X24="高滞销风险",OR(X25="中滞销风险",X25="低滞销风险",X25="健康")),AND(X24="中滞销风险",OR(X25="低滞销风险",X25="健康")),AND(X24="低滞销风险",X25="健康")),"改善",X24=X25,"维持不变",OR(AND(X24="健康",OR(X25="低滞销风险",X25="中滞销风险",X25="高滞销风险")),AND(X24="低滞销风险",OR(X25="中滞销风险",X25="高滞销风险")),AND(X24="中滞销风险",X25="高滞销风险")),"恶化")</f>
        <v>-</v>
      </c>
      <c r="Z25" s="10">
        <f t="shared" si="5"/>
        <v>0</v>
      </c>
      <c r="AA25" s="10">
        <f t="shared" si="6"/>
        <v>140.8</v>
      </c>
      <c r="AB25" s="10">
        <f t="shared" si="7"/>
        <v>140.8</v>
      </c>
      <c r="AC25" s="10">
        <f t="shared" si="8"/>
        <v>143.681318681319</v>
      </c>
      <c r="AD25" s="10">
        <f t="shared" si="9"/>
        <v>38.681318681316</v>
      </c>
      <c r="AE25" s="11">
        <f t="shared" si="10"/>
        <v>4.98095238095238</v>
      </c>
    </row>
    <row r="26" spans="1:31">
      <c r="A26" s="5">
        <v>45894</v>
      </c>
      <c r="B26" s="1" t="s">
        <v>62</v>
      </c>
      <c r="C26" s="1" t="s">
        <v>63</v>
      </c>
      <c r="D26" s="1" t="s">
        <v>33</v>
      </c>
      <c r="E26" s="1">
        <v>4.47</v>
      </c>
      <c r="F26" s="1">
        <v>5</v>
      </c>
      <c r="G26" s="1">
        <v>4.21</v>
      </c>
      <c r="H26" s="1">
        <v>4.25</v>
      </c>
      <c r="I26" s="1" t="s">
        <v>50</v>
      </c>
      <c r="J26" s="1">
        <v>35</v>
      </c>
      <c r="K26" s="1" t="s">
        <v>43</v>
      </c>
      <c r="L26" s="1" t="s">
        <v>44</v>
      </c>
      <c r="M26" s="1" t="s">
        <v>45</v>
      </c>
      <c r="N26" s="1">
        <v>191</v>
      </c>
      <c r="O26" s="1">
        <v>160</v>
      </c>
      <c r="P26" s="1">
        <v>0</v>
      </c>
      <c r="Q26" s="1">
        <v>150</v>
      </c>
      <c r="R26" s="1">
        <v>0</v>
      </c>
      <c r="S26" s="1">
        <v>0</v>
      </c>
      <c r="T26">
        <f t="shared" si="0"/>
        <v>351</v>
      </c>
      <c r="U26">
        <f t="shared" si="1"/>
        <v>501</v>
      </c>
      <c r="V26" s="2">
        <f t="shared" si="2"/>
        <v>45972.5234899329</v>
      </c>
      <c r="W26" s="2">
        <f t="shared" si="3"/>
        <v>46006.0805369127</v>
      </c>
      <c r="X26" t="str">
        <f t="shared" si="4"/>
        <v>中滞销风险</v>
      </c>
      <c r="Y26" s="8" t="str">
        <f>_xlfn.IFS(COUNTIF($B$2:B26,B26)=1,"-",OR(AND(X25="高滞销风险",OR(X26="中滞销风险",X26="低滞销风险",X26="健康")),AND(X25="中滞销风险",OR(X26="低滞销风险",X26="健康")),AND(X25="低滞销风险",X26="健康")),"改善",X25=X26,"维持不变",OR(AND(X25="健康",OR(X26="低滞销风险",X26="中滞销风险",X26="高滞销风险")),AND(X25="低滞销风险",OR(X26="中滞销风险",X26="高滞销风险")),AND(X25="中滞销风险",X26="高滞销风险")),"恶化")</f>
        <v>改善</v>
      </c>
      <c r="Z26" s="10">
        <f t="shared" si="5"/>
        <v>0</v>
      </c>
      <c r="AA26" s="10">
        <f t="shared" si="6"/>
        <v>62.94</v>
      </c>
      <c r="AB26" s="10">
        <f t="shared" si="7"/>
        <v>62.94</v>
      </c>
      <c r="AC26" s="10">
        <f t="shared" si="8"/>
        <v>112.080536912752</v>
      </c>
      <c r="AD26" s="10">
        <f t="shared" si="9"/>
        <v>14.0805369127484</v>
      </c>
      <c r="AE26" s="11">
        <f t="shared" si="10"/>
        <v>5.11224489795918</v>
      </c>
    </row>
    <row r="27" spans="1:31">
      <c r="A27" s="5">
        <v>45901</v>
      </c>
      <c r="B27" s="1" t="s">
        <v>62</v>
      </c>
      <c r="C27" s="1" t="s">
        <v>63</v>
      </c>
      <c r="D27" s="1" t="s">
        <v>33</v>
      </c>
      <c r="E27" s="1">
        <v>5.97</v>
      </c>
      <c r="F27" s="1">
        <v>6.57</v>
      </c>
      <c r="G27" s="1">
        <v>5.79</v>
      </c>
      <c r="H27" s="1">
        <v>5.68</v>
      </c>
      <c r="I27" s="1" t="s">
        <v>50</v>
      </c>
      <c r="J27" s="1">
        <v>46</v>
      </c>
      <c r="K27" s="1" t="s">
        <v>35</v>
      </c>
      <c r="L27" s="1" t="s">
        <v>36</v>
      </c>
      <c r="M27" s="1" t="s">
        <v>37</v>
      </c>
      <c r="N27" s="1">
        <v>156</v>
      </c>
      <c r="O27" s="1">
        <v>230</v>
      </c>
      <c r="P27" s="1">
        <v>0</v>
      </c>
      <c r="Q27" s="1">
        <v>70</v>
      </c>
      <c r="R27" s="1">
        <v>0</v>
      </c>
      <c r="S27" s="1">
        <v>0</v>
      </c>
      <c r="T27">
        <f t="shared" si="0"/>
        <v>386</v>
      </c>
      <c r="U27">
        <f t="shared" si="1"/>
        <v>456</v>
      </c>
      <c r="V27" s="2">
        <f t="shared" si="2"/>
        <v>45965.6566164154</v>
      </c>
      <c r="W27" s="2">
        <f t="shared" si="3"/>
        <v>45977.3819095477</v>
      </c>
      <c r="X27" t="str">
        <f t="shared" si="4"/>
        <v>健康</v>
      </c>
      <c r="Y27" s="8" t="str">
        <f>_xlfn.IFS(COUNTIF($B$2:B27,B27)=1,"-",OR(AND(X26="高滞销风险",OR(X27="中滞销风险",X27="低滞销风险",X27="健康")),AND(X26="中滞销风险",OR(X27="低滞销风险",X27="健康")),AND(X26="低滞销风险",X27="健康")),"改善",X26=X27,"维持不变",OR(AND(X26="健康",OR(X27="低滞销风险",X27="中滞销风险",X27="高滞销风险")),AND(X26="低滞销风险",OR(X27="中滞销风险",X27="高滞销风险")),AND(X26="中滞销风险",X27="高滞销风险")),"恶化")</f>
        <v>改善</v>
      </c>
      <c r="Z27" s="10">
        <f t="shared" si="5"/>
        <v>0</v>
      </c>
      <c r="AA27" s="10">
        <f t="shared" si="6"/>
        <v>0</v>
      </c>
      <c r="AB27" s="10">
        <f t="shared" si="7"/>
        <v>0</v>
      </c>
      <c r="AC27" s="10">
        <f t="shared" si="8"/>
        <v>76.3819095477387</v>
      </c>
      <c r="AD27" s="10">
        <f t="shared" si="9"/>
        <v>0</v>
      </c>
      <c r="AE27" s="11">
        <f t="shared" si="10"/>
        <v>5.97</v>
      </c>
    </row>
    <row r="28" spans="1:31">
      <c r="A28" s="5">
        <v>45908</v>
      </c>
      <c r="B28" s="1" t="s">
        <v>62</v>
      </c>
      <c r="C28" s="1" t="s">
        <v>63</v>
      </c>
      <c r="D28" s="1" t="s">
        <v>33</v>
      </c>
      <c r="E28" s="1">
        <v>6.58</v>
      </c>
      <c r="F28" s="1">
        <v>7.71</v>
      </c>
      <c r="G28" s="1">
        <v>7.14</v>
      </c>
      <c r="H28" s="1">
        <v>5.68</v>
      </c>
      <c r="I28" s="1" t="s">
        <v>50</v>
      </c>
      <c r="J28" s="1">
        <v>54</v>
      </c>
      <c r="K28" s="1" t="s">
        <v>38</v>
      </c>
      <c r="L28" s="1" t="s">
        <v>39</v>
      </c>
      <c r="M28" s="1" t="s">
        <v>40</v>
      </c>
      <c r="N28" s="1">
        <v>165</v>
      </c>
      <c r="O28" s="1">
        <v>236</v>
      </c>
      <c r="P28" s="1">
        <v>0</v>
      </c>
      <c r="Q28" s="1">
        <v>0</v>
      </c>
      <c r="R28" s="1">
        <v>0</v>
      </c>
      <c r="S28" s="1">
        <v>0</v>
      </c>
      <c r="T28">
        <f t="shared" si="0"/>
        <v>401</v>
      </c>
      <c r="U28">
        <f t="shared" si="1"/>
        <v>401</v>
      </c>
      <c r="V28" s="2">
        <f t="shared" si="2"/>
        <v>45968.9422492401</v>
      </c>
      <c r="W28" s="2">
        <f t="shared" si="3"/>
        <v>45968.9422492401</v>
      </c>
      <c r="X28" t="str">
        <f t="shared" si="4"/>
        <v>健康</v>
      </c>
      <c r="Y28" s="8" t="str">
        <f>_xlfn.IFS(COUNTIF($B$2:B28,B28)=1,"-",OR(AND(X27="高滞销风险",OR(X28="中滞销风险",X28="低滞销风险",X28="健康")),AND(X27="中滞销风险",OR(X28="低滞销风险",X28="健康")),AND(X27="低滞销风险",X28="健康")),"改善",X27=X28,"维持不变",OR(AND(X27="健康",OR(X28="低滞销风险",X28="中滞销风险",X28="高滞销风险")),AND(X27="低滞销风险",OR(X28="中滞销风险",X28="高滞销风险")),AND(X27="中滞销风险",X28="高滞销风险")),"恶化")</f>
        <v>维持不变</v>
      </c>
      <c r="Z28" s="10">
        <f t="shared" si="5"/>
        <v>0</v>
      </c>
      <c r="AA28" s="10">
        <f t="shared" si="6"/>
        <v>0</v>
      </c>
      <c r="AB28" s="10">
        <f t="shared" si="7"/>
        <v>0</v>
      </c>
      <c r="AC28" s="10">
        <f t="shared" si="8"/>
        <v>60.9422492401216</v>
      </c>
      <c r="AD28" s="10">
        <f t="shared" si="9"/>
        <v>0</v>
      </c>
      <c r="AE28" s="11">
        <f t="shared" si="10"/>
        <v>6.58</v>
      </c>
    </row>
    <row r="29" spans="1:31">
      <c r="A29" s="5">
        <v>45887</v>
      </c>
      <c r="B29" s="1" t="s">
        <v>64</v>
      </c>
      <c r="C29" s="1" t="s">
        <v>65</v>
      </c>
      <c r="D29" s="1" t="s">
        <v>33</v>
      </c>
      <c r="E29" s="1">
        <v>6.28</v>
      </c>
      <c r="F29" s="1">
        <v>6.71</v>
      </c>
      <c r="G29" s="1">
        <v>8.71</v>
      </c>
      <c r="H29" s="1">
        <v>5.04</v>
      </c>
      <c r="I29" s="1" t="s">
        <v>50</v>
      </c>
      <c r="J29" s="1">
        <v>47</v>
      </c>
      <c r="K29" s="1" t="s">
        <v>51</v>
      </c>
      <c r="L29" s="1" t="s">
        <v>52</v>
      </c>
      <c r="M29" s="1" t="s">
        <v>53</v>
      </c>
      <c r="N29" s="1">
        <v>99</v>
      </c>
      <c r="O29" s="1">
        <v>221</v>
      </c>
      <c r="P29" s="1">
        <v>0</v>
      </c>
      <c r="Q29" s="1">
        <v>0</v>
      </c>
      <c r="R29" s="1">
        <v>0</v>
      </c>
      <c r="S29" s="1">
        <v>500</v>
      </c>
      <c r="T29">
        <f t="shared" si="0"/>
        <v>320</v>
      </c>
      <c r="U29">
        <f t="shared" si="1"/>
        <v>820</v>
      </c>
      <c r="V29" s="2">
        <f t="shared" si="2"/>
        <v>45937.9554140127</v>
      </c>
      <c r="W29" s="2">
        <f t="shared" si="3"/>
        <v>46017.5732484076</v>
      </c>
      <c r="X29" t="str">
        <f t="shared" si="4"/>
        <v>高滞销风险</v>
      </c>
      <c r="Y29" s="8" t="str">
        <f>_xlfn.IFS(COUNTIF($B$2:B29,B29)=1,"-",OR(AND(X28="高滞销风险",OR(X29="中滞销风险",X29="低滞销风险",X29="健康")),AND(X28="中滞销风险",OR(X29="低滞销风险",X29="健康")),AND(X28="低滞销风险",X29="健康")),"改善",X28=X29,"维持不变",OR(AND(X28="健康",OR(X29="低滞销风险",X29="中滞销风险",X29="高滞销风险")),AND(X28="低滞销风险",OR(X29="中滞销风险",X29="高滞销风险")),AND(X28="中滞销风险",X29="高滞销风险")),"恶化")</f>
        <v>-</v>
      </c>
      <c r="Z29" s="10">
        <f t="shared" si="5"/>
        <v>0</v>
      </c>
      <c r="AA29" s="10">
        <f t="shared" si="6"/>
        <v>160.6</v>
      </c>
      <c r="AB29" s="10">
        <f t="shared" si="7"/>
        <v>160.6</v>
      </c>
      <c r="AC29" s="10">
        <f t="shared" si="8"/>
        <v>130.573248407643</v>
      </c>
      <c r="AD29" s="10">
        <f t="shared" si="9"/>
        <v>25.5732484076434</v>
      </c>
      <c r="AE29" s="11">
        <f t="shared" si="10"/>
        <v>7.80952380952381</v>
      </c>
    </row>
    <row r="30" spans="1:31">
      <c r="A30" s="5">
        <v>45894</v>
      </c>
      <c r="B30" s="1" t="s">
        <v>64</v>
      </c>
      <c r="C30" s="1" t="s">
        <v>65</v>
      </c>
      <c r="D30" s="1" t="s">
        <v>33</v>
      </c>
      <c r="E30" s="1">
        <v>6.29</v>
      </c>
      <c r="F30" s="1">
        <v>6.29</v>
      </c>
      <c r="G30" s="1">
        <v>6.5</v>
      </c>
      <c r="H30" s="1">
        <v>6.61</v>
      </c>
      <c r="I30" s="1" t="s">
        <v>54</v>
      </c>
      <c r="J30" s="1">
        <v>44</v>
      </c>
      <c r="K30" s="1" t="s">
        <v>43</v>
      </c>
      <c r="L30" s="1" t="s">
        <v>44</v>
      </c>
      <c r="M30" s="1" t="s">
        <v>45</v>
      </c>
      <c r="N30" s="1">
        <v>87</v>
      </c>
      <c r="O30" s="1">
        <v>401</v>
      </c>
      <c r="P30" s="1">
        <v>0</v>
      </c>
      <c r="Q30" s="1">
        <v>100</v>
      </c>
      <c r="R30" s="1">
        <v>0</v>
      </c>
      <c r="S30" s="1">
        <v>200</v>
      </c>
      <c r="T30">
        <f t="shared" si="0"/>
        <v>488</v>
      </c>
      <c r="U30">
        <f t="shared" si="1"/>
        <v>788</v>
      </c>
      <c r="V30" s="2">
        <f t="shared" si="2"/>
        <v>45971.5834658188</v>
      </c>
      <c r="W30" s="2">
        <f t="shared" si="3"/>
        <v>46019.2782193959</v>
      </c>
      <c r="X30" t="str">
        <f t="shared" si="4"/>
        <v>高滞销风险</v>
      </c>
      <c r="Y30" s="8" t="str">
        <f>_xlfn.IFS(COUNTIF($B$2:B30,B30)=1,"-",OR(AND(X29="高滞销风险",OR(X30="中滞销风险",X30="低滞销风险",X30="健康")),AND(X29="中滞销风险",OR(X30="低滞销风险",X30="健康")),AND(X29="低滞销风险",X30="健康")),"改善",X29=X30,"维持不变",OR(AND(X29="健康",OR(X30="低滞销风险",X30="中滞销风险",X30="高滞销风险")),AND(X29="低滞销风险",OR(X30="中滞销风险",X30="高滞销风险")),AND(X29="中滞销风险",X30="高滞销风险")),"恶化")</f>
        <v>维持不变</v>
      </c>
      <c r="Z30" s="10">
        <f t="shared" si="5"/>
        <v>0</v>
      </c>
      <c r="AA30" s="10">
        <f t="shared" si="6"/>
        <v>171.58</v>
      </c>
      <c r="AB30" s="10">
        <f t="shared" si="7"/>
        <v>171.58</v>
      </c>
      <c r="AC30" s="10">
        <f t="shared" si="8"/>
        <v>125.278219395866</v>
      </c>
      <c r="AD30" s="10">
        <f t="shared" si="9"/>
        <v>27.2782193958628</v>
      </c>
      <c r="AE30" s="11">
        <f t="shared" si="10"/>
        <v>8.04081632653061</v>
      </c>
    </row>
    <row r="31" spans="1:31">
      <c r="A31" s="5">
        <v>45901</v>
      </c>
      <c r="B31" s="1" t="s">
        <v>64</v>
      </c>
      <c r="C31" s="1" t="s">
        <v>65</v>
      </c>
      <c r="D31" s="1" t="s">
        <v>33</v>
      </c>
      <c r="E31" s="1">
        <v>8.62</v>
      </c>
      <c r="F31" s="1">
        <v>9.57</v>
      </c>
      <c r="G31" s="1">
        <v>7.93</v>
      </c>
      <c r="H31" s="1">
        <v>8.32</v>
      </c>
      <c r="I31" s="1" t="s">
        <v>50</v>
      </c>
      <c r="J31" s="1">
        <v>67</v>
      </c>
      <c r="K31" s="1" t="s">
        <v>35</v>
      </c>
      <c r="L31" s="1" t="s">
        <v>36</v>
      </c>
      <c r="M31" s="1" t="s">
        <v>37</v>
      </c>
      <c r="N31" s="1">
        <v>81</v>
      </c>
      <c r="O31" s="1">
        <v>473</v>
      </c>
      <c r="P31" s="1">
        <v>0</v>
      </c>
      <c r="Q31" s="1">
        <v>180</v>
      </c>
      <c r="R31" s="1">
        <v>0</v>
      </c>
      <c r="S31" s="1">
        <v>0</v>
      </c>
      <c r="T31">
        <f t="shared" si="0"/>
        <v>554</v>
      </c>
      <c r="U31">
        <f t="shared" si="1"/>
        <v>734</v>
      </c>
      <c r="V31" s="2">
        <f t="shared" si="2"/>
        <v>45965.2691415313</v>
      </c>
      <c r="W31" s="2">
        <f t="shared" si="3"/>
        <v>45986.150812065</v>
      </c>
      <c r="X31" t="str">
        <f t="shared" si="4"/>
        <v>健康</v>
      </c>
      <c r="Y31" s="8" t="str">
        <f>_xlfn.IFS(COUNTIF($B$2:B31,B31)=1,"-",OR(AND(X30="高滞销风险",OR(X31="中滞销风险",X31="低滞销风险",X31="健康")),AND(X30="中滞销风险",OR(X31="低滞销风险",X31="健康")),AND(X30="低滞销风险",X31="健康")),"改善",X30=X31,"维持不变",OR(AND(X30="健康",OR(X31="低滞销风险",X31="中滞销风险",X31="高滞销风险")),AND(X30="低滞销风险",OR(X31="中滞销风险",X31="高滞销风险")),AND(X30="中滞销风险",X31="高滞销风险")),"恶化")</f>
        <v>改善</v>
      </c>
      <c r="Z31" s="10">
        <f t="shared" si="5"/>
        <v>0</v>
      </c>
      <c r="AA31" s="10">
        <f t="shared" si="6"/>
        <v>0</v>
      </c>
      <c r="AB31" s="10">
        <f t="shared" si="7"/>
        <v>0</v>
      </c>
      <c r="AC31" s="10">
        <f t="shared" si="8"/>
        <v>85.1508120649652</v>
      </c>
      <c r="AD31" s="10">
        <f t="shared" si="9"/>
        <v>0</v>
      </c>
      <c r="AE31" s="11">
        <f t="shared" si="10"/>
        <v>8.62</v>
      </c>
    </row>
    <row r="32" spans="1:31">
      <c r="A32" s="5">
        <v>45908</v>
      </c>
      <c r="B32" s="1" t="s">
        <v>64</v>
      </c>
      <c r="C32" s="1" t="s">
        <v>65</v>
      </c>
      <c r="D32" s="1" t="s">
        <v>33</v>
      </c>
      <c r="E32" s="1">
        <v>8.05</v>
      </c>
      <c r="F32" s="1">
        <v>8.14</v>
      </c>
      <c r="G32" s="1">
        <v>8.86</v>
      </c>
      <c r="H32" s="1">
        <v>7.68</v>
      </c>
      <c r="I32" s="1" t="s">
        <v>50</v>
      </c>
      <c r="J32" s="1">
        <v>57</v>
      </c>
      <c r="K32" s="1" t="s">
        <v>38</v>
      </c>
      <c r="L32" s="1" t="s">
        <v>39</v>
      </c>
      <c r="M32" s="1" t="s">
        <v>40</v>
      </c>
      <c r="N32" s="1">
        <v>93</v>
      </c>
      <c r="O32" s="1">
        <v>483</v>
      </c>
      <c r="P32" s="1">
        <v>0</v>
      </c>
      <c r="Q32" s="1">
        <v>100</v>
      </c>
      <c r="R32" s="1">
        <v>0</v>
      </c>
      <c r="S32" s="1">
        <v>0</v>
      </c>
      <c r="T32">
        <f t="shared" si="0"/>
        <v>576</v>
      </c>
      <c r="U32">
        <f t="shared" si="1"/>
        <v>676</v>
      </c>
      <c r="V32" s="2">
        <f t="shared" si="2"/>
        <v>45979.5527950311</v>
      </c>
      <c r="W32" s="2">
        <f t="shared" si="3"/>
        <v>45991.9751552795</v>
      </c>
      <c r="X32" t="str">
        <f t="shared" si="4"/>
        <v>健康</v>
      </c>
      <c r="Y32" s="8" t="str">
        <f>_xlfn.IFS(COUNTIF($B$2:B32,B32)=1,"-",OR(AND(X31="高滞销风险",OR(X32="中滞销风险",X32="低滞销风险",X32="健康")),AND(X31="中滞销风险",OR(X32="低滞销风险",X32="健康")),AND(X31="低滞销风险",X32="健康")),"改善",X31=X32,"维持不变",OR(AND(X31="健康",OR(X32="低滞销风险",X32="中滞销风险",X32="高滞销风险")),AND(X31="低滞销风险",OR(X32="中滞销风险",X32="高滞销风险")),AND(X31="中滞销风险",X32="高滞销风险")),"恶化")</f>
        <v>维持不变</v>
      </c>
      <c r="Z32" s="10">
        <f t="shared" si="5"/>
        <v>0</v>
      </c>
      <c r="AA32" s="10">
        <f t="shared" si="6"/>
        <v>0</v>
      </c>
      <c r="AB32" s="10">
        <f t="shared" si="7"/>
        <v>0</v>
      </c>
      <c r="AC32" s="10">
        <f t="shared" si="8"/>
        <v>83.9751552795031</v>
      </c>
      <c r="AD32" s="10">
        <f t="shared" si="9"/>
        <v>0</v>
      </c>
      <c r="AE32" s="11">
        <f t="shared" si="10"/>
        <v>8.05</v>
      </c>
    </row>
    <row r="33" spans="1:31">
      <c r="A33" s="5">
        <v>45887</v>
      </c>
      <c r="B33" s="1" t="s">
        <v>66</v>
      </c>
      <c r="C33" s="1" t="s">
        <v>67</v>
      </c>
      <c r="D33" s="1" t="s">
        <v>33</v>
      </c>
      <c r="E33" s="1">
        <v>6.06</v>
      </c>
      <c r="F33" s="1">
        <v>6.71</v>
      </c>
      <c r="G33" s="1">
        <v>8.36</v>
      </c>
      <c r="H33" s="1">
        <v>4.75</v>
      </c>
      <c r="I33" s="1" t="s">
        <v>50</v>
      </c>
      <c r="J33" s="1">
        <v>47</v>
      </c>
      <c r="K33" s="1" t="s">
        <v>51</v>
      </c>
      <c r="L33" s="1" t="s">
        <v>52</v>
      </c>
      <c r="M33" s="1" t="s">
        <v>53</v>
      </c>
      <c r="N33" s="1">
        <v>84</v>
      </c>
      <c r="O33" s="1">
        <v>355</v>
      </c>
      <c r="P33" s="1">
        <v>0</v>
      </c>
      <c r="Q33" s="1">
        <v>0</v>
      </c>
      <c r="R33" s="1">
        <v>0</v>
      </c>
      <c r="S33" s="1">
        <v>250</v>
      </c>
      <c r="T33">
        <f t="shared" si="0"/>
        <v>439</v>
      </c>
      <c r="U33">
        <f t="shared" si="1"/>
        <v>689</v>
      </c>
      <c r="V33" s="2">
        <f t="shared" si="2"/>
        <v>45959.4422442244</v>
      </c>
      <c r="W33" s="2">
        <f t="shared" si="3"/>
        <v>46000.696369637</v>
      </c>
      <c r="X33" t="str">
        <f t="shared" si="4"/>
        <v>低滞销风险</v>
      </c>
      <c r="Y33" s="8" t="str">
        <f>_xlfn.IFS(COUNTIF($B$2:B33,B33)=1,"-",OR(AND(X32="高滞销风险",OR(X33="中滞销风险",X33="低滞销风险",X33="健康")),AND(X32="中滞销风险",OR(X33="低滞销风险",X33="健康")),AND(X32="低滞销风险",X33="健康")),"改善",X32=X33,"维持不变",OR(AND(X32="健康",OR(X33="低滞销风险",X33="中滞销风险",X33="高滞销风险")),AND(X32="低滞销风险",OR(X33="中滞销风险",X33="高滞销风险")),AND(X32="中滞销风险",X33="高滞销风险")),"恶化")</f>
        <v>-</v>
      </c>
      <c r="Z33" s="10">
        <f t="shared" si="5"/>
        <v>0</v>
      </c>
      <c r="AA33" s="10">
        <f t="shared" si="6"/>
        <v>52.7</v>
      </c>
      <c r="AB33" s="10">
        <f t="shared" si="7"/>
        <v>52.7</v>
      </c>
      <c r="AC33" s="10">
        <f t="shared" si="8"/>
        <v>113.696369636964</v>
      </c>
      <c r="AD33" s="10">
        <f t="shared" si="9"/>
        <v>8.69636963696394</v>
      </c>
      <c r="AE33" s="11">
        <f t="shared" si="10"/>
        <v>6.56190476190476</v>
      </c>
    </row>
    <row r="34" spans="1:31">
      <c r="A34" s="5">
        <v>45894</v>
      </c>
      <c r="B34" s="1" t="s">
        <v>66</v>
      </c>
      <c r="C34" s="1" t="s">
        <v>67</v>
      </c>
      <c r="D34" s="1" t="s">
        <v>33</v>
      </c>
      <c r="E34" s="1">
        <v>5.57</v>
      </c>
      <c r="F34" s="1">
        <v>5.57</v>
      </c>
      <c r="G34" s="1">
        <v>6.14</v>
      </c>
      <c r="H34" s="1">
        <v>6.14</v>
      </c>
      <c r="I34" s="1" t="s">
        <v>54</v>
      </c>
      <c r="J34" s="1">
        <v>39</v>
      </c>
      <c r="K34" s="1" t="s">
        <v>43</v>
      </c>
      <c r="L34" s="1" t="s">
        <v>44</v>
      </c>
      <c r="M34" s="1" t="s">
        <v>45</v>
      </c>
      <c r="N34" s="1">
        <v>170</v>
      </c>
      <c r="O34" s="1">
        <v>305</v>
      </c>
      <c r="P34" s="1">
        <v>0</v>
      </c>
      <c r="Q34" s="1">
        <v>100</v>
      </c>
      <c r="R34" s="1">
        <v>0</v>
      </c>
      <c r="S34" s="1">
        <v>100</v>
      </c>
      <c r="T34">
        <f t="shared" si="0"/>
        <v>475</v>
      </c>
      <c r="U34">
        <f t="shared" si="1"/>
        <v>675</v>
      </c>
      <c r="V34" s="2">
        <f t="shared" si="2"/>
        <v>45979.2782764811</v>
      </c>
      <c r="W34" s="2">
        <f t="shared" si="3"/>
        <v>46015.1849192101</v>
      </c>
      <c r="X34" t="str">
        <f t="shared" si="4"/>
        <v>高滞销风险</v>
      </c>
      <c r="Y34" s="8" t="str">
        <f>_xlfn.IFS(COUNTIF($B$2:B34,B34)=1,"-",OR(AND(X33="高滞销风险",OR(X34="中滞销风险",X34="低滞销风险",X34="健康")),AND(X33="中滞销风险",OR(X34="低滞销风险",X34="健康")),AND(X33="低滞销风险",X34="健康")),"改善",X33=X34,"维持不变",OR(AND(X33="健康",OR(X34="低滞销风险",X34="中滞销风险",X34="高滞销风险")),AND(X33="低滞销风险",OR(X34="中滞销风险",X34="高滞销风险")),AND(X33="中滞销风险",X34="高滞销风险")),"恶化")</f>
        <v>恶化</v>
      </c>
      <c r="Z34" s="10">
        <f t="shared" si="5"/>
        <v>0</v>
      </c>
      <c r="AA34" s="10">
        <f t="shared" si="6"/>
        <v>129.14</v>
      </c>
      <c r="AB34" s="10">
        <f t="shared" si="7"/>
        <v>129.14</v>
      </c>
      <c r="AC34" s="10">
        <f t="shared" si="8"/>
        <v>121.184919210054</v>
      </c>
      <c r="AD34" s="10">
        <f t="shared" si="9"/>
        <v>23.1849192100563</v>
      </c>
      <c r="AE34" s="11">
        <f t="shared" si="10"/>
        <v>6.88775510204082</v>
      </c>
    </row>
    <row r="35" spans="1:31">
      <c r="A35" s="5">
        <v>45901</v>
      </c>
      <c r="B35" s="1" t="s">
        <v>66</v>
      </c>
      <c r="C35" s="1" t="s">
        <v>67</v>
      </c>
      <c r="D35" s="1" t="s">
        <v>33</v>
      </c>
      <c r="E35" s="1">
        <v>9.04</v>
      </c>
      <c r="F35" s="1">
        <v>10.86</v>
      </c>
      <c r="G35" s="1">
        <v>8.21</v>
      </c>
      <c r="H35" s="1">
        <v>8.29</v>
      </c>
      <c r="I35" s="1" t="s">
        <v>50</v>
      </c>
      <c r="J35" s="1">
        <v>76</v>
      </c>
      <c r="K35" s="1" t="s">
        <v>35</v>
      </c>
      <c r="L35" s="1" t="s">
        <v>36</v>
      </c>
      <c r="M35" s="1" t="s">
        <v>37</v>
      </c>
      <c r="N35" s="1">
        <v>200</v>
      </c>
      <c r="O35" s="1">
        <v>326</v>
      </c>
      <c r="P35" s="1">
        <v>0</v>
      </c>
      <c r="Q35" s="1">
        <v>80</v>
      </c>
      <c r="R35" s="1">
        <v>0</v>
      </c>
      <c r="S35" s="1">
        <v>50</v>
      </c>
      <c r="T35">
        <f t="shared" ref="T35:T52" si="11">N35+O35+P35</f>
        <v>526</v>
      </c>
      <c r="U35">
        <f t="shared" ref="U35:U52" si="12">T35+Q35+R35+S35</f>
        <v>656</v>
      </c>
      <c r="V35" s="2">
        <f t="shared" ref="V35:V52" si="13">A35+T35/E35</f>
        <v>45959.185840708</v>
      </c>
      <c r="W35" s="2">
        <f t="shared" ref="W35:W52" si="14">A35+U35/E35</f>
        <v>45973.5663716814</v>
      </c>
      <c r="X35" t="str">
        <f t="shared" si="4"/>
        <v>健康</v>
      </c>
      <c r="Y35" s="8" t="str">
        <f>_xlfn.IFS(COUNTIF($B$2:B35,B35)=1,"-",OR(AND(X34="高滞销风险",OR(X35="中滞销风险",X35="低滞销风险",X35="健康")),AND(X34="中滞销风险",OR(X35="低滞销风险",X35="健康")),AND(X34="低滞销风险",X35="健康")),"改善",X34=X35,"维持不变",OR(AND(X34="健康",OR(X35="低滞销风险",X35="中滞销风险",X35="高滞销风险")),AND(X34="低滞销风险",OR(X35="中滞销风险",X35="高滞销风险")),AND(X34="中滞销风险",X35="高滞销风险")),"恶化")</f>
        <v>改善</v>
      </c>
      <c r="Z35" s="10">
        <f t="shared" si="5"/>
        <v>0</v>
      </c>
      <c r="AA35" s="10">
        <f>AB35-Z35</f>
        <v>0</v>
      </c>
      <c r="AB35" s="10">
        <f t="shared" si="7"/>
        <v>0</v>
      </c>
      <c r="AC35" s="10">
        <f>U35/E35</f>
        <v>72.5663716814159</v>
      </c>
      <c r="AD35" s="10">
        <f t="shared" si="9"/>
        <v>0</v>
      </c>
      <c r="AE35" s="11">
        <f t="shared" si="10"/>
        <v>9.04</v>
      </c>
    </row>
    <row r="36" spans="1:31">
      <c r="A36" s="5">
        <v>45908</v>
      </c>
      <c r="B36" s="1" t="s">
        <v>66</v>
      </c>
      <c r="C36" s="1" t="s">
        <v>67</v>
      </c>
      <c r="D36" s="1" t="s">
        <v>33</v>
      </c>
      <c r="E36" s="1">
        <v>10.35</v>
      </c>
      <c r="F36" s="1">
        <v>12.14</v>
      </c>
      <c r="G36" s="1">
        <v>11.5</v>
      </c>
      <c r="H36" s="1">
        <v>8.82</v>
      </c>
      <c r="I36" s="1" t="s">
        <v>50</v>
      </c>
      <c r="J36" s="1">
        <v>85</v>
      </c>
      <c r="K36" s="1" t="s">
        <v>38</v>
      </c>
      <c r="L36" s="1" t="s">
        <v>39</v>
      </c>
      <c r="M36" s="1" t="s">
        <v>40</v>
      </c>
      <c r="N36" s="1">
        <v>181</v>
      </c>
      <c r="O36" s="1">
        <v>339</v>
      </c>
      <c r="P36" s="1">
        <v>0</v>
      </c>
      <c r="Q36" s="1">
        <v>0</v>
      </c>
      <c r="R36" s="1">
        <v>0</v>
      </c>
      <c r="S36" s="1">
        <v>200</v>
      </c>
      <c r="T36">
        <f t="shared" si="11"/>
        <v>520</v>
      </c>
      <c r="U36">
        <f t="shared" si="12"/>
        <v>720</v>
      </c>
      <c r="V36" s="2">
        <f t="shared" si="13"/>
        <v>45958.2415458937</v>
      </c>
      <c r="W36" s="2">
        <f t="shared" si="14"/>
        <v>45977.5652173913</v>
      </c>
      <c r="X36" t="str">
        <f t="shared" si="4"/>
        <v>健康</v>
      </c>
      <c r="Y36" s="8" t="str">
        <f>_xlfn.IFS(COUNTIF($B$2:B36,B36)=1,"-",OR(AND(X35="高滞销风险",OR(X36="中滞销风险",X36="低滞销风险",X36="健康")),AND(X35="中滞销风险",OR(X36="低滞销风险",X36="健康")),AND(X35="低滞销风险",X36="健康")),"改善",X35=X36,"维持不变",OR(AND(X35="健康",OR(X36="低滞销风险",X36="中滞销风险",X36="高滞销风险")),AND(X35="低滞销风险",OR(X36="中滞销风险",X36="高滞销风险")),AND(X35="中滞销风险",X36="高滞销风险")),"恶化")</f>
        <v>维持不变</v>
      </c>
      <c r="Z36" s="10">
        <f t="shared" si="5"/>
        <v>0</v>
      </c>
      <c r="AA36" s="10">
        <f>AB36-Z36</f>
        <v>0</v>
      </c>
      <c r="AB36" s="10">
        <f t="shared" si="7"/>
        <v>0</v>
      </c>
      <c r="AC36" s="10">
        <f>U36/E36</f>
        <v>69.5652173913043</v>
      </c>
      <c r="AD36" s="10">
        <f t="shared" si="9"/>
        <v>0</v>
      </c>
      <c r="AE36" s="11">
        <f t="shared" si="10"/>
        <v>10.35</v>
      </c>
    </row>
    <row r="37" spans="1:31">
      <c r="A37" s="5">
        <v>45887</v>
      </c>
      <c r="B37" s="1" t="s">
        <v>68</v>
      </c>
      <c r="C37" s="1" t="s">
        <v>69</v>
      </c>
      <c r="D37" s="1" t="s">
        <v>33</v>
      </c>
      <c r="E37" s="1">
        <v>2.34</v>
      </c>
      <c r="F37" s="1">
        <v>2.57</v>
      </c>
      <c r="G37" s="1">
        <v>3.36</v>
      </c>
      <c r="H37" s="1">
        <v>1.79</v>
      </c>
      <c r="I37" s="1" t="s">
        <v>50</v>
      </c>
      <c r="J37" s="1">
        <v>18</v>
      </c>
      <c r="K37" s="1" t="s">
        <v>51</v>
      </c>
      <c r="L37" s="1" t="s">
        <v>52</v>
      </c>
      <c r="M37" s="1" t="s">
        <v>53</v>
      </c>
      <c r="N37" s="1">
        <v>37</v>
      </c>
      <c r="O37" s="1">
        <v>50</v>
      </c>
      <c r="P37" s="1">
        <v>0</v>
      </c>
      <c r="Q37" s="1">
        <v>4</v>
      </c>
      <c r="R37" s="1">
        <v>0</v>
      </c>
      <c r="S37" s="1">
        <v>200</v>
      </c>
      <c r="T37">
        <f t="shared" si="11"/>
        <v>87</v>
      </c>
      <c r="U37">
        <f t="shared" si="12"/>
        <v>291</v>
      </c>
      <c r="V37" s="2">
        <f t="shared" si="13"/>
        <v>45924.1794871795</v>
      </c>
      <c r="W37" s="2">
        <f t="shared" si="14"/>
        <v>46011.358974359</v>
      </c>
      <c r="X37" t="str">
        <f t="shared" si="4"/>
        <v>中滞销风险</v>
      </c>
      <c r="Y37" s="8" t="str">
        <f>_xlfn.IFS(COUNTIF($B$2:B37,B37)=1,"-",OR(AND(X36="高滞销风险",OR(X37="中滞销风险",X37="低滞销风险",X37="健康")),AND(X36="中滞销风险",OR(X37="低滞销风险",X37="健康")),AND(X36="低滞销风险",X37="健康")),"改善",X36=X37,"维持不变",OR(AND(X36="健康",OR(X37="低滞销风险",X37="中滞销风险",X37="高滞销风险")),AND(X36="低滞销风险",OR(X37="中滞销风险",X37="高滞销风险")),AND(X36="中滞销风险",X37="高滞销风险")),"恶化")</f>
        <v>-</v>
      </c>
      <c r="Z37" s="10">
        <f t="shared" si="5"/>
        <v>0</v>
      </c>
      <c r="AA37" s="10">
        <f>AB37-Z37</f>
        <v>45.3</v>
      </c>
      <c r="AB37" s="10">
        <f t="shared" si="7"/>
        <v>45.3</v>
      </c>
      <c r="AC37" s="10">
        <f>U37/E37</f>
        <v>124.358974358974</v>
      </c>
      <c r="AD37" s="10">
        <f t="shared" si="9"/>
        <v>19.3589743589764</v>
      </c>
      <c r="AE37" s="11">
        <f t="shared" si="10"/>
        <v>2.77142857142857</v>
      </c>
    </row>
    <row r="38" spans="1:31">
      <c r="A38" s="5">
        <v>45894</v>
      </c>
      <c r="B38" s="1" t="s">
        <v>68</v>
      </c>
      <c r="C38" s="1" t="s">
        <v>69</v>
      </c>
      <c r="D38" s="1" t="s">
        <v>33</v>
      </c>
      <c r="E38" s="1">
        <v>2.65</v>
      </c>
      <c r="F38" s="1">
        <v>2.86</v>
      </c>
      <c r="G38" s="1">
        <v>2.71</v>
      </c>
      <c r="H38" s="1">
        <v>2.5</v>
      </c>
      <c r="I38" s="1" t="s">
        <v>50</v>
      </c>
      <c r="J38" s="1">
        <v>20</v>
      </c>
      <c r="K38" s="1" t="s">
        <v>43</v>
      </c>
      <c r="L38" s="1" t="s">
        <v>44</v>
      </c>
      <c r="M38" s="1" t="s">
        <v>45</v>
      </c>
      <c r="N38" s="1">
        <v>33</v>
      </c>
      <c r="O38" s="1">
        <v>144</v>
      </c>
      <c r="P38" s="1">
        <v>0</v>
      </c>
      <c r="Q38" s="1">
        <v>2</v>
      </c>
      <c r="R38" s="1">
        <v>0</v>
      </c>
      <c r="S38" s="1">
        <v>100</v>
      </c>
      <c r="T38">
        <f t="shared" si="11"/>
        <v>177</v>
      </c>
      <c r="U38">
        <f t="shared" si="12"/>
        <v>279</v>
      </c>
      <c r="V38" s="2">
        <f t="shared" si="13"/>
        <v>45960.7924528302</v>
      </c>
      <c r="W38" s="2">
        <f t="shared" si="14"/>
        <v>45999.2830188679</v>
      </c>
      <c r="X38" t="str">
        <f t="shared" si="4"/>
        <v>低滞销风险</v>
      </c>
      <c r="Y38" s="8" t="str">
        <f>_xlfn.IFS(COUNTIF($B$2:B38,B38)=1,"-",OR(AND(X37="高滞销风险",OR(X38="中滞销风险",X38="低滞销风险",X38="健康")),AND(X37="中滞销风险",OR(X38="低滞销风险",X38="健康")),AND(X37="低滞销风险",X38="健康")),"改善",X37=X38,"维持不变",OR(AND(X37="健康",OR(X38="低滞销风险",X38="中滞销风险",X38="高滞销风险")),AND(X37="低滞销风险",OR(X38="中滞销风险",X38="高滞销风险")),AND(X37="中滞销风险",X38="高滞销风险")),"恶化")</f>
        <v>改善</v>
      </c>
      <c r="Z38" s="10">
        <f t="shared" si="5"/>
        <v>0</v>
      </c>
      <c r="AA38" s="10">
        <f>AB38-Z38</f>
        <v>19.3</v>
      </c>
      <c r="AB38" s="10">
        <f t="shared" si="7"/>
        <v>19.3</v>
      </c>
      <c r="AC38" s="10">
        <f>U38/E38</f>
        <v>105.283018867925</v>
      </c>
      <c r="AD38" s="10">
        <f t="shared" si="9"/>
        <v>7.28301886792178</v>
      </c>
      <c r="AE38" s="11">
        <f t="shared" si="10"/>
        <v>2.8469387755102</v>
      </c>
    </row>
    <row r="39" spans="1:31">
      <c r="A39" s="5">
        <v>45901</v>
      </c>
      <c r="B39" s="1" t="s">
        <v>68</v>
      </c>
      <c r="C39" s="1" t="s">
        <v>69</v>
      </c>
      <c r="D39" s="1" t="s">
        <v>33</v>
      </c>
      <c r="E39" s="1">
        <v>1.86</v>
      </c>
      <c r="F39" s="1">
        <v>1.86</v>
      </c>
      <c r="G39" s="1">
        <v>2.36</v>
      </c>
      <c r="H39" s="1">
        <v>2.86</v>
      </c>
      <c r="I39" s="1" t="s">
        <v>54</v>
      </c>
      <c r="J39" s="1">
        <v>13</v>
      </c>
      <c r="K39" s="1" t="s">
        <v>35</v>
      </c>
      <c r="L39" s="1" t="s">
        <v>36</v>
      </c>
      <c r="M39" s="1" t="s">
        <v>37</v>
      </c>
      <c r="N39" s="1">
        <v>70</v>
      </c>
      <c r="O39" s="1">
        <v>94</v>
      </c>
      <c r="P39" s="1">
        <v>0</v>
      </c>
      <c r="Q39" s="1">
        <v>102</v>
      </c>
      <c r="R39" s="1">
        <v>0</v>
      </c>
      <c r="S39" s="1">
        <v>0</v>
      </c>
      <c r="T39">
        <f t="shared" si="11"/>
        <v>164</v>
      </c>
      <c r="U39">
        <f t="shared" si="12"/>
        <v>266</v>
      </c>
      <c r="V39" s="2">
        <f t="shared" si="13"/>
        <v>45989.1720430108</v>
      </c>
      <c r="W39" s="2">
        <f t="shared" si="14"/>
        <v>46044.0107526882</v>
      </c>
      <c r="X39" t="str">
        <f t="shared" si="4"/>
        <v>高滞销风险</v>
      </c>
      <c r="Y39" s="8" t="str">
        <f>_xlfn.IFS(COUNTIF($B$2:B39,B39)=1,"-",OR(AND(X38="高滞销风险",OR(X39="中滞销风险",X39="低滞销风险",X39="健康")),AND(X38="中滞销风险",OR(X39="低滞销风险",X39="健康")),AND(X38="低滞销风险",X39="健康")),"改善",X38=X39,"维持不变",OR(AND(X38="健康",OR(X39="低滞销风险",X39="中滞销风险",X39="高滞销风险")),AND(X38="低滞销风险",OR(X39="中滞销风险",X39="高滞销风险")),AND(X38="中滞销风险",X39="高滞销风险")),"恶化")</f>
        <v>恶化</v>
      </c>
      <c r="Z39" s="10">
        <f t="shared" si="5"/>
        <v>0</v>
      </c>
      <c r="AA39" s="10">
        <f>AB39-Z39</f>
        <v>96.74</v>
      </c>
      <c r="AB39" s="10">
        <f t="shared" si="7"/>
        <v>96.74</v>
      </c>
      <c r="AC39" s="10">
        <f>U39/E39</f>
        <v>143.010752688172</v>
      </c>
      <c r="AD39" s="10">
        <f t="shared" si="9"/>
        <v>52.0107526881693</v>
      </c>
      <c r="AE39" s="11">
        <f t="shared" si="10"/>
        <v>2.92307692307692</v>
      </c>
    </row>
    <row r="40" spans="1:31">
      <c r="A40" s="5">
        <v>45908</v>
      </c>
      <c r="B40" s="1" t="s">
        <v>68</v>
      </c>
      <c r="C40" s="1" t="s">
        <v>69</v>
      </c>
      <c r="D40" s="1" t="s">
        <v>33</v>
      </c>
      <c r="E40" s="1">
        <v>1</v>
      </c>
      <c r="F40" s="1">
        <v>1</v>
      </c>
      <c r="G40" s="1">
        <v>1.43</v>
      </c>
      <c r="H40" s="1">
        <v>2.07</v>
      </c>
      <c r="I40" s="1" t="s">
        <v>54</v>
      </c>
      <c r="J40" s="1">
        <v>7</v>
      </c>
      <c r="K40" s="1" t="s">
        <v>38</v>
      </c>
      <c r="L40" s="1" t="s">
        <v>39</v>
      </c>
      <c r="M40" s="1" t="s">
        <v>40</v>
      </c>
      <c r="N40" s="1">
        <v>75</v>
      </c>
      <c r="O40" s="1">
        <v>84</v>
      </c>
      <c r="P40" s="1">
        <v>0</v>
      </c>
      <c r="Q40" s="1">
        <v>102</v>
      </c>
      <c r="R40" s="1">
        <v>0</v>
      </c>
      <c r="S40" s="1">
        <v>0</v>
      </c>
      <c r="T40">
        <f t="shared" si="11"/>
        <v>159</v>
      </c>
      <c r="U40">
        <f t="shared" si="12"/>
        <v>261</v>
      </c>
      <c r="V40" s="2">
        <f t="shared" si="13"/>
        <v>46067</v>
      </c>
      <c r="W40" s="2">
        <f t="shared" si="14"/>
        <v>46169</v>
      </c>
      <c r="X40" t="str">
        <f t="shared" si="4"/>
        <v>高滞销风险</v>
      </c>
      <c r="Y40" s="8" t="str">
        <f>_xlfn.IFS(COUNTIF($B$2:B40,B40)=1,"-",OR(AND(X39="高滞销风险",OR(X40="中滞销风险",X40="低滞销风险",X40="健康")),AND(X39="中滞销风险",OR(X40="低滞销风险",X40="健康")),AND(X39="低滞销风险",X40="健康")),"改善",X39=X40,"维持不变",OR(AND(X39="健康",OR(X40="低滞销风险",X40="中滞销风险",X40="高滞销风险")),AND(X39="低滞销风险",OR(X40="中滞销风险",X40="高滞销风险")),AND(X39="中滞销风险",X40="高滞销风险")),"恶化")</f>
        <v>维持不变</v>
      </c>
      <c r="Z40" s="10">
        <f t="shared" si="5"/>
        <v>75</v>
      </c>
      <c r="AA40" s="10">
        <f>AB40-Z40</f>
        <v>102</v>
      </c>
      <c r="AB40" s="10">
        <f t="shared" si="7"/>
        <v>177</v>
      </c>
      <c r="AC40" s="10">
        <f>U40/E40</f>
        <v>261</v>
      </c>
      <c r="AD40" s="10">
        <f t="shared" si="9"/>
        <v>177</v>
      </c>
      <c r="AE40" s="11">
        <f t="shared" si="10"/>
        <v>3.10714285714286</v>
      </c>
    </row>
    <row r="41" spans="1:31">
      <c r="A41" s="5">
        <v>45887</v>
      </c>
      <c r="B41" s="1" t="s">
        <v>70</v>
      </c>
      <c r="C41" s="1" t="s">
        <v>71</v>
      </c>
      <c r="D41" s="1" t="s">
        <v>33</v>
      </c>
      <c r="E41" s="1">
        <v>2.15</v>
      </c>
      <c r="F41" s="1">
        <v>3.14</v>
      </c>
      <c r="G41" s="1">
        <v>2.64</v>
      </c>
      <c r="H41" s="1">
        <v>1.36</v>
      </c>
      <c r="I41" s="1" t="s">
        <v>50</v>
      </c>
      <c r="J41" s="1">
        <v>22</v>
      </c>
      <c r="K41" s="1" t="s">
        <v>51</v>
      </c>
      <c r="L41" s="1" t="s">
        <v>52</v>
      </c>
      <c r="M41" s="1" t="s">
        <v>53</v>
      </c>
      <c r="N41" s="1">
        <v>58</v>
      </c>
      <c r="O41" s="1">
        <v>52</v>
      </c>
      <c r="P41" s="1">
        <v>0</v>
      </c>
      <c r="Q41" s="1">
        <v>64</v>
      </c>
      <c r="R41" s="1">
        <v>0</v>
      </c>
      <c r="S41" s="1">
        <v>0</v>
      </c>
      <c r="T41">
        <f t="shared" si="11"/>
        <v>110</v>
      </c>
      <c r="U41">
        <f t="shared" si="12"/>
        <v>174</v>
      </c>
      <c r="V41" s="2">
        <f t="shared" si="13"/>
        <v>45938.1627906977</v>
      </c>
      <c r="W41" s="2">
        <f t="shared" si="14"/>
        <v>45967.9302325581</v>
      </c>
      <c r="X41" t="str">
        <f t="shared" si="4"/>
        <v>健康</v>
      </c>
      <c r="Y41" s="8" t="str">
        <f>_xlfn.IFS(COUNTIF($B$2:B41,B41)=1,"-",OR(AND(X40="高滞销风险",OR(X41="中滞销风险",X41="低滞销风险",X41="健康")),AND(X40="中滞销风险",OR(X41="低滞销风险",X41="健康")),AND(X40="低滞销风险",X41="健康")),"改善",X40=X41,"维持不变",OR(AND(X40="健康",OR(X41="低滞销风险",X41="中滞销风险",X41="高滞销风险")),AND(X40="低滞销风险",OR(X41="中滞销风险",X41="高滞销风险")),AND(X40="中滞销风险",X41="高滞销风险")),"恶化")</f>
        <v>-</v>
      </c>
      <c r="Z41" s="10">
        <f t="shared" si="5"/>
        <v>0</v>
      </c>
      <c r="AA41" s="10">
        <f>AB41-Z41</f>
        <v>0</v>
      </c>
      <c r="AB41" s="10">
        <f t="shared" si="7"/>
        <v>0</v>
      </c>
      <c r="AC41" s="10">
        <f>U41/E41</f>
        <v>80.9302325581395</v>
      </c>
      <c r="AD41" s="10">
        <f t="shared" si="9"/>
        <v>0</v>
      </c>
      <c r="AE41" s="11">
        <f t="shared" si="10"/>
        <v>2.15</v>
      </c>
    </row>
    <row r="42" spans="1:31">
      <c r="A42" s="5">
        <v>45894</v>
      </c>
      <c r="B42" s="1" t="s">
        <v>70</v>
      </c>
      <c r="C42" s="1" t="s">
        <v>71</v>
      </c>
      <c r="D42" s="1" t="s">
        <v>33</v>
      </c>
      <c r="E42" s="1">
        <v>2.04</v>
      </c>
      <c r="F42" s="1">
        <v>2</v>
      </c>
      <c r="G42" s="1">
        <v>2.57</v>
      </c>
      <c r="H42" s="1">
        <v>1.86</v>
      </c>
      <c r="I42" s="1" t="s">
        <v>50</v>
      </c>
      <c r="J42" s="1">
        <v>14</v>
      </c>
      <c r="K42" s="1" t="s">
        <v>43</v>
      </c>
      <c r="L42" s="1" t="s">
        <v>44</v>
      </c>
      <c r="M42" s="1" t="s">
        <v>45</v>
      </c>
      <c r="N42" s="1">
        <v>52</v>
      </c>
      <c r="O42" s="1">
        <v>111</v>
      </c>
      <c r="P42" s="1">
        <v>0</v>
      </c>
      <c r="Q42" s="1">
        <v>0</v>
      </c>
      <c r="R42" s="1">
        <v>0</v>
      </c>
      <c r="S42" s="1">
        <v>0</v>
      </c>
      <c r="T42">
        <f t="shared" si="11"/>
        <v>163</v>
      </c>
      <c r="U42">
        <f t="shared" si="12"/>
        <v>163</v>
      </c>
      <c r="V42" s="2">
        <f t="shared" si="13"/>
        <v>45973.9019607843</v>
      </c>
      <c r="W42" s="2">
        <f t="shared" si="14"/>
        <v>45973.9019607843</v>
      </c>
      <c r="X42" t="str">
        <f t="shared" si="4"/>
        <v>健康</v>
      </c>
      <c r="Y42" s="8" t="str">
        <f>_xlfn.IFS(COUNTIF($B$2:B42,B42)=1,"-",OR(AND(X41="高滞销风险",OR(X42="中滞销风险",X42="低滞销风险",X42="健康")),AND(X41="中滞销风险",OR(X42="低滞销风险",X42="健康")),AND(X41="低滞销风险",X42="健康")),"改善",X41=X42,"维持不变",OR(AND(X41="健康",OR(X42="低滞销风险",X42="中滞销风险",X42="高滞销风险")),AND(X41="低滞销风险",OR(X42="中滞销风险",X42="高滞销风险")),AND(X41="中滞销风险",X42="高滞销风险")),"恶化")</f>
        <v>维持不变</v>
      </c>
      <c r="Z42" s="10">
        <f t="shared" si="5"/>
        <v>0</v>
      </c>
      <c r="AA42" s="10">
        <f>AB42-Z42</f>
        <v>0</v>
      </c>
      <c r="AB42" s="10">
        <f t="shared" si="7"/>
        <v>0</v>
      </c>
      <c r="AC42" s="10">
        <f>U42/E42</f>
        <v>79.9019607843137</v>
      </c>
      <c r="AD42" s="10">
        <f t="shared" si="9"/>
        <v>0</v>
      </c>
      <c r="AE42" s="11">
        <f t="shared" si="10"/>
        <v>2.04</v>
      </c>
    </row>
    <row r="43" spans="1:31">
      <c r="A43" s="5">
        <v>45901</v>
      </c>
      <c r="B43" s="1" t="s">
        <v>70</v>
      </c>
      <c r="C43" s="1" t="s">
        <v>71</v>
      </c>
      <c r="D43" s="1" t="s">
        <v>33</v>
      </c>
      <c r="E43" s="1">
        <v>2.46</v>
      </c>
      <c r="F43" s="1">
        <v>2.57</v>
      </c>
      <c r="G43" s="1">
        <v>2.29</v>
      </c>
      <c r="H43" s="1">
        <v>2.46</v>
      </c>
      <c r="I43" s="1" t="s">
        <v>50</v>
      </c>
      <c r="J43" s="1">
        <v>18</v>
      </c>
      <c r="K43" s="1" t="s">
        <v>35</v>
      </c>
      <c r="L43" s="1" t="s">
        <v>36</v>
      </c>
      <c r="M43" s="1" t="s">
        <v>37</v>
      </c>
      <c r="N43" s="1">
        <v>42</v>
      </c>
      <c r="O43" s="1">
        <v>102</v>
      </c>
      <c r="P43" s="1">
        <v>0</v>
      </c>
      <c r="Q43" s="1">
        <v>0</v>
      </c>
      <c r="R43" s="1">
        <v>0</v>
      </c>
      <c r="S43" s="1">
        <v>0</v>
      </c>
      <c r="T43">
        <f t="shared" si="11"/>
        <v>144</v>
      </c>
      <c r="U43">
        <f t="shared" si="12"/>
        <v>144</v>
      </c>
      <c r="V43" s="2">
        <f t="shared" si="13"/>
        <v>45959.5365853659</v>
      </c>
      <c r="W43" s="2">
        <f t="shared" si="14"/>
        <v>45959.5365853659</v>
      </c>
      <c r="X43" t="str">
        <f t="shared" si="4"/>
        <v>健康</v>
      </c>
      <c r="Y43" s="8" t="str">
        <f>_xlfn.IFS(COUNTIF($B$2:B43,B43)=1,"-",OR(AND(X42="高滞销风险",OR(X43="中滞销风险",X43="低滞销风险",X43="健康")),AND(X42="中滞销风险",OR(X43="低滞销风险",X43="健康")),AND(X42="低滞销风险",X43="健康")),"改善",X42=X43,"维持不变",OR(AND(X42="健康",OR(X43="低滞销风险",X43="中滞销风险",X43="高滞销风险")),AND(X42="低滞销风险",OR(X43="中滞销风险",X43="高滞销风险")),AND(X42="中滞销风险",X43="高滞销风险")),"恶化")</f>
        <v>维持不变</v>
      </c>
      <c r="Z43" s="10">
        <f t="shared" si="5"/>
        <v>0</v>
      </c>
      <c r="AA43" s="10">
        <f>AB43-Z43</f>
        <v>0</v>
      </c>
      <c r="AB43" s="10">
        <f t="shared" si="7"/>
        <v>0</v>
      </c>
      <c r="AC43" s="10">
        <f>U43/E43</f>
        <v>58.5365853658537</v>
      </c>
      <c r="AD43" s="10">
        <f t="shared" si="9"/>
        <v>0</v>
      </c>
      <c r="AE43" s="11">
        <f t="shared" si="10"/>
        <v>2.46</v>
      </c>
    </row>
    <row r="44" spans="1:31">
      <c r="A44" s="5">
        <v>45908</v>
      </c>
      <c r="B44" s="1" t="s">
        <v>70</v>
      </c>
      <c r="C44" s="1" t="s">
        <v>71</v>
      </c>
      <c r="D44" s="1" t="s">
        <v>33</v>
      </c>
      <c r="E44" s="1">
        <v>2.8</v>
      </c>
      <c r="F44" s="1">
        <v>3</v>
      </c>
      <c r="G44" s="1">
        <v>2.79</v>
      </c>
      <c r="H44" s="1">
        <v>2.68</v>
      </c>
      <c r="I44" s="1" t="s">
        <v>50</v>
      </c>
      <c r="J44" s="1">
        <v>21</v>
      </c>
      <c r="K44" s="1" t="s">
        <v>38</v>
      </c>
      <c r="L44" s="1" t="s">
        <v>39</v>
      </c>
      <c r="M44" s="1" t="s">
        <v>40</v>
      </c>
      <c r="N44" s="1">
        <v>36</v>
      </c>
      <c r="O44" s="1">
        <v>90</v>
      </c>
      <c r="P44" s="1">
        <v>0</v>
      </c>
      <c r="Q44" s="1">
        <v>0</v>
      </c>
      <c r="R44" s="1">
        <v>0</v>
      </c>
      <c r="S44" s="1">
        <v>0</v>
      </c>
      <c r="T44">
        <f t="shared" si="11"/>
        <v>126</v>
      </c>
      <c r="U44">
        <f t="shared" si="12"/>
        <v>126</v>
      </c>
      <c r="V44" s="2">
        <f t="shared" si="13"/>
        <v>45953</v>
      </c>
      <c r="W44" s="2">
        <f t="shared" si="14"/>
        <v>45953</v>
      </c>
      <c r="X44" t="str">
        <f t="shared" si="4"/>
        <v>健康</v>
      </c>
      <c r="Y44" s="8" t="str">
        <f>_xlfn.IFS(COUNTIF($B$2:B44,B44)=1,"-",OR(AND(X43="高滞销风险",OR(X44="中滞销风险",X44="低滞销风险",X44="健康")),AND(X43="中滞销风险",OR(X44="低滞销风险",X44="健康")),AND(X43="低滞销风险",X44="健康")),"改善",X43=X44,"维持不变",OR(AND(X43="健康",OR(X44="低滞销风险",X44="中滞销风险",X44="高滞销风险")),AND(X43="低滞销风险",OR(X44="中滞销风险",X44="高滞销风险")),AND(X43="中滞销风险",X44="高滞销风险")),"恶化")</f>
        <v>维持不变</v>
      </c>
      <c r="Z44" s="10">
        <f t="shared" si="5"/>
        <v>0</v>
      </c>
      <c r="AA44" s="10">
        <f>AB44-Z44</f>
        <v>0</v>
      </c>
      <c r="AB44" s="10">
        <f t="shared" si="7"/>
        <v>0</v>
      </c>
      <c r="AC44" s="10">
        <f>U44/E44</f>
        <v>45</v>
      </c>
      <c r="AD44" s="10">
        <f t="shared" si="9"/>
        <v>0</v>
      </c>
      <c r="AE44" s="11">
        <f t="shared" si="10"/>
        <v>2.8</v>
      </c>
    </row>
    <row r="45" spans="1:31">
      <c r="A45" s="5">
        <v>45887</v>
      </c>
      <c r="B45" s="1" t="s">
        <v>72</v>
      </c>
      <c r="C45" s="1" t="s">
        <v>73</v>
      </c>
      <c r="D45" s="1" t="s">
        <v>33</v>
      </c>
      <c r="E45" s="1">
        <v>2.19</v>
      </c>
      <c r="F45" s="1">
        <v>2.71</v>
      </c>
      <c r="G45" s="1">
        <v>2.86</v>
      </c>
      <c r="H45" s="1">
        <v>1.61</v>
      </c>
      <c r="I45" s="1" t="s">
        <v>50</v>
      </c>
      <c r="J45" s="1">
        <v>19</v>
      </c>
      <c r="K45" s="1" t="s">
        <v>51</v>
      </c>
      <c r="L45" s="1" t="s">
        <v>52</v>
      </c>
      <c r="M45" s="1" t="s">
        <v>53</v>
      </c>
      <c r="N45" s="1">
        <v>32</v>
      </c>
      <c r="O45" s="1">
        <v>127</v>
      </c>
      <c r="P45" s="1">
        <v>0</v>
      </c>
      <c r="Q45" s="1">
        <v>0</v>
      </c>
      <c r="R45" s="1">
        <v>0</v>
      </c>
      <c r="S45" s="1">
        <v>0</v>
      </c>
      <c r="T45">
        <f t="shared" si="11"/>
        <v>159</v>
      </c>
      <c r="U45">
        <f t="shared" si="12"/>
        <v>159</v>
      </c>
      <c r="V45" s="2">
        <f t="shared" si="13"/>
        <v>45959.602739726</v>
      </c>
      <c r="W45" s="2">
        <f t="shared" si="14"/>
        <v>45959.602739726</v>
      </c>
      <c r="X45" t="str">
        <f t="shared" si="4"/>
        <v>健康</v>
      </c>
      <c r="Y45" s="8" t="str">
        <f>_xlfn.IFS(COUNTIF($B$2:B45,B45)=1,"-",OR(AND(X44="高滞销风险",OR(X45="中滞销风险",X45="低滞销风险",X45="健康")),AND(X44="中滞销风险",OR(X45="低滞销风险",X45="健康")),AND(X44="低滞销风险",X45="健康")),"改善",X44=X45,"维持不变",OR(AND(X44="健康",OR(X45="低滞销风险",X45="中滞销风险",X45="高滞销风险")),AND(X44="低滞销风险",OR(X45="中滞销风险",X45="高滞销风险")),AND(X44="中滞销风险",X45="高滞销风险")),"恶化")</f>
        <v>-</v>
      </c>
      <c r="Z45" s="10">
        <f t="shared" si="5"/>
        <v>0</v>
      </c>
      <c r="AA45" s="10">
        <f>AB45-Z45</f>
        <v>0</v>
      </c>
      <c r="AB45" s="10">
        <f t="shared" si="7"/>
        <v>0</v>
      </c>
      <c r="AC45" s="10">
        <f>U45/E45</f>
        <v>72.6027397260274</v>
      </c>
      <c r="AD45" s="10">
        <f t="shared" si="9"/>
        <v>0</v>
      </c>
      <c r="AE45" s="11">
        <f t="shared" si="10"/>
        <v>2.19</v>
      </c>
    </row>
    <row r="46" spans="1:31">
      <c r="A46" s="5">
        <v>45894</v>
      </c>
      <c r="B46" s="1" t="s">
        <v>72</v>
      </c>
      <c r="C46" s="1" t="s">
        <v>73</v>
      </c>
      <c r="D46" s="1" t="s">
        <v>33</v>
      </c>
      <c r="E46" s="1">
        <v>2.35</v>
      </c>
      <c r="F46" s="1">
        <v>2.43</v>
      </c>
      <c r="G46" s="1">
        <v>2.57</v>
      </c>
      <c r="H46" s="1">
        <v>2.21</v>
      </c>
      <c r="I46" s="1" t="s">
        <v>50</v>
      </c>
      <c r="J46" s="1">
        <v>17</v>
      </c>
      <c r="K46" s="1" t="s">
        <v>43</v>
      </c>
      <c r="L46" s="1" t="s">
        <v>44</v>
      </c>
      <c r="M46" s="1" t="s">
        <v>45</v>
      </c>
      <c r="N46" s="1">
        <v>50</v>
      </c>
      <c r="O46" s="1">
        <v>95</v>
      </c>
      <c r="P46" s="1">
        <v>0</v>
      </c>
      <c r="Q46" s="1">
        <v>0</v>
      </c>
      <c r="R46" s="1">
        <v>0</v>
      </c>
      <c r="S46" s="1">
        <v>0</v>
      </c>
      <c r="T46">
        <f t="shared" si="11"/>
        <v>145</v>
      </c>
      <c r="U46">
        <f t="shared" si="12"/>
        <v>145</v>
      </c>
      <c r="V46" s="2">
        <f t="shared" si="13"/>
        <v>45955.7021276596</v>
      </c>
      <c r="W46" s="2">
        <f t="shared" si="14"/>
        <v>45955.7021276596</v>
      </c>
      <c r="X46" t="str">
        <f t="shared" si="4"/>
        <v>健康</v>
      </c>
      <c r="Y46" s="8" t="str">
        <f>_xlfn.IFS(COUNTIF($B$2:B46,B46)=1,"-",OR(AND(X45="高滞销风险",OR(X46="中滞销风险",X46="低滞销风险",X46="健康")),AND(X45="中滞销风险",OR(X46="低滞销风险",X46="健康")),AND(X45="低滞销风险",X46="健康")),"改善",X45=X46,"维持不变",OR(AND(X45="健康",OR(X46="低滞销风险",X46="中滞销风险",X46="高滞销风险")),AND(X45="低滞销风险",OR(X46="中滞销风险",X46="高滞销风险")),AND(X45="中滞销风险",X46="高滞销风险")),"恶化")</f>
        <v>维持不变</v>
      </c>
      <c r="Z46" s="10">
        <f t="shared" si="5"/>
        <v>0</v>
      </c>
      <c r="AA46" s="10">
        <f>AB46-Z46</f>
        <v>0</v>
      </c>
      <c r="AB46" s="10">
        <f t="shared" si="7"/>
        <v>0</v>
      </c>
      <c r="AC46" s="10">
        <f>U46/E46</f>
        <v>61.7021276595745</v>
      </c>
      <c r="AD46" s="10">
        <f t="shared" si="9"/>
        <v>0</v>
      </c>
      <c r="AE46" s="11">
        <f t="shared" si="10"/>
        <v>2.35</v>
      </c>
    </row>
    <row r="47" spans="1:31">
      <c r="A47" s="5">
        <v>45901</v>
      </c>
      <c r="B47" s="1" t="s">
        <v>72</v>
      </c>
      <c r="C47" s="1" t="s">
        <v>73</v>
      </c>
      <c r="D47" s="1" t="s">
        <v>33</v>
      </c>
      <c r="E47" s="1">
        <v>1.14</v>
      </c>
      <c r="F47" s="1">
        <v>1.14</v>
      </c>
      <c r="G47" s="1">
        <v>1.79</v>
      </c>
      <c r="H47" s="1">
        <v>2.32</v>
      </c>
      <c r="I47" s="1" t="s">
        <v>54</v>
      </c>
      <c r="J47" s="1">
        <v>8</v>
      </c>
      <c r="K47" s="1" t="s">
        <v>35</v>
      </c>
      <c r="L47" s="1" t="s">
        <v>36</v>
      </c>
      <c r="M47" s="1" t="s">
        <v>37</v>
      </c>
      <c r="N47" s="1">
        <v>113</v>
      </c>
      <c r="O47" s="1">
        <v>23</v>
      </c>
      <c r="P47" s="1">
        <v>0</v>
      </c>
      <c r="Q47" s="1">
        <v>0</v>
      </c>
      <c r="R47" s="1">
        <v>0</v>
      </c>
      <c r="S47" s="1">
        <v>0</v>
      </c>
      <c r="T47">
        <f t="shared" si="11"/>
        <v>136</v>
      </c>
      <c r="U47">
        <f t="shared" si="12"/>
        <v>136</v>
      </c>
      <c r="V47" s="2">
        <f t="shared" si="13"/>
        <v>46020.298245614</v>
      </c>
      <c r="W47" s="2">
        <f t="shared" si="14"/>
        <v>46020.298245614</v>
      </c>
      <c r="X47" t="str">
        <f t="shared" si="4"/>
        <v>高滞销风险</v>
      </c>
      <c r="Y47" s="8" t="str">
        <f>_xlfn.IFS(COUNTIF($B$2:B47,B47)=1,"-",OR(AND(X46="高滞销风险",OR(X47="中滞销风险",X47="低滞销风险",X47="健康")),AND(X46="中滞销风险",OR(X47="低滞销风险",X47="健康")),AND(X46="低滞销风险",X47="健康")),"改善",X46=X47,"维持不变",OR(AND(X46="健康",OR(X47="低滞销风险",X47="中滞销风险",X47="高滞销风险")),AND(X46="低滞销风险",OR(X47="中滞销风险",X47="高滞销风险")),AND(X46="中滞销风险",X47="高滞销风险")),"恶化")</f>
        <v>恶化</v>
      </c>
      <c r="Z47" s="10">
        <f t="shared" si="5"/>
        <v>32.26</v>
      </c>
      <c r="AA47" s="10">
        <f>AB47-Z47</f>
        <v>0</v>
      </c>
      <c r="AB47" s="10">
        <f t="shared" si="7"/>
        <v>32.26</v>
      </c>
      <c r="AC47" s="10">
        <f>U47/E47</f>
        <v>119.298245614035</v>
      </c>
      <c r="AD47" s="10">
        <f t="shared" si="9"/>
        <v>28.298245614038</v>
      </c>
      <c r="AE47" s="11">
        <f t="shared" si="10"/>
        <v>1.49450549450549</v>
      </c>
    </row>
    <row r="48" spans="1:31">
      <c r="A48" s="5">
        <v>45908</v>
      </c>
      <c r="B48" s="1" t="s">
        <v>72</v>
      </c>
      <c r="C48" s="1" t="s">
        <v>73</v>
      </c>
      <c r="D48" s="1" t="s">
        <v>33</v>
      </c>
      <c r="E48" s="1">
        <v>2.62</v>
      </c>
      <c r="F48" s="1">
        <v>3.29</v>
      </c>
      <c r="G48" s="1">
        <v>2.21</v>
      </c>
      <c r="H48" s="1">
        <v>2.39</v>
      </c>
      <c r="I48" s="1" t="s">
        <v>50</v>
      </c>
      <c r="J48" s="1">
        <v>23</v>
      </c>
      <c r="K48" s="1" t="s">
        <v>38</v>
      </c>
      <c r="L48" s="1" t="s">
        <v>39</v>
      </c>
      <c r="M48" s="1" t="s">
        <v>40</v>
      </c>
      <c r="N48" s="1">
        <v>95</v>
      </c>
      <c r="O48" s="1">
        <v>13</v>
      </c>
      <c r="P48" s="1">
        <v>0</v>
      </c>
      <c r="Q48" s="1">
        <v>0</v>
      </c>
      <c r="R48" s="1">
        <v>0</v>
      </c>
      <c r="S48" s="1">
        <v>0</v>
      </c>
      <c r="T48">
        <f t="shared" si="11"/>
        <v>108</v>
      </c>
      <c r="U48">
        <f t="shared" si="12"/>
        <v>108</v>
      </c>
      <c r="V48" s="2">
        <f t="shared" si="13"/>
        <v>45949.2213740458</v>
      </c>
      <c r="W48" s="2">
        <f t="shared" si="14"/>
        <v>45949.2213740458</v>
      </c>
      <c r="X48" t="str">
        <f t="shared" si="4"/>
        <v>健康</v>
      </c>
      <c r="Y48" s="8" t="str">
        <f>_xlfn.IFS(COUNTIF($B$2:B48,B48)=1,"-",OR(AND(X47="高滞销风险",OR(X48="中滞销风险",X48="低滞销风险",X48="健康")),AND(X47="中滞销风险",OR(X48="低滞销风险",X48="健康")),AND(X47="低滞销风险",X48="健康")),"改善",X47=X48,"维持不变",OR(AND(X47="健康",OR(X48="低滞销风险",X48="中滞销风险",X48="高滞销风险")),AND(X47="低滞销风险",OR(X48="中滞销风险",X48="高滞销风险")),AND(X47="中滞销风险",X48="高滞销风险")),"恶化")</f>
        <v>改善</v>
      </c>
      <c r="Z48" s="10">
        <f t="shared" si="5"/>
        <v>0</v>
      </c>
      <c r="AA48" s="10">
        <f>AB48-Z48</f>
        <v>0</v>
      </c>
      <c r="AB48" s="10">
        <f t="shared" si="7"/>
        <v>0</v>
      </c>
      <c r="AC48" s="10">
        <f>U48/E48</f>
        <v>41.2213740458015</v>
      </c>
      <c r="AD48" s="10">
        <f t="shared" si="9"/>
        <v>0</v>
      </c>
      <c r="AE48" s="11">
        <f t="shared" si="10"/>
        <v>2.62</v>
      </c>
    </row>
    <row r="49" spans="1:31">
      <c r="A49" s="5">
        <v>45887</v>
      </c>
      <c r="B49" s="1" t="s">
        <v>74</v>
      </c>
      <c r="C49" s="1" t="s">
        <v>75</v>
      </c>
      <c r="D49" s="1" t="s">
        <v>33</v>
      </c>
      <c r="E49" s="1">
        <v>2</v>
      </c>
      <c r="F49" s="1">
        <v>1.71</v>
      </c>
      <c r="G49" s="1">
        <v>3.14</v>
      </c>
      <c r="H49" s="1">
        <v>1.71</v>
      </c>
      <c r="I49" s="1" t="s">
        <v>50</v>
      </c>
      <c r="J49" s="1">
        <v>12</v>
      </c>
      <c r="K49" s="1" t="s">
        <v>51</v>
      </c>
      <c r="L49" s="1" t="s">
        <v>52</v>
      </c>
      <c r="M49" s="1" t="s">
        <v>53</v>
      </c>
      <c r="N49" s="1">
        <v>90</v>
      </c>
      <c r="O49" s="1">
        <v>142</v>
      </c>
      <c r="P49" s="1">
        <v>0</v>
      </c>
      <c r="Q49" s="1">
        <v>110</v>
      </c>
      <c r="R49" s="1">
        <v>0</v>
      </c>
      <c r="S49" s="1">
        <v>0</v>
      </c>
      <c r="T49">
        <f t="shared" si="11"/>
        <v>232</v>
      </c>
      <c r="U49">
        <f t="shared" si="12"/>
        <v>342</v>
      </c>
      <c r="V49" s="2">
        <f t="shared" si="13"/>
        <v>46003</v>
      </c>
      <c r="W49" s="2">
        <f t="shared" si="14"/>
        <v>46058</v>
      </c>
      <c r="X49" t="str">
        <f t="shared" si="4"/>
        <v>高滞销风险</v>
      </c>
      <c r="Y49" s="8" t="str">
        <f>_xlfn.IFS(COUNTIF($B$2:B49,B49)=1,"-",OR(AND(X48="高滞销风险",OR(X49="中滞销风险",X49="低滞销风险",X49="健康")),AND(X48="中滞销风险",OR(X49="低滞销风险",X49="健康")),AND(X48="低滞销风险",X49="健康")),"改善",X48=X49,"维持不变",OR(AND(X48="健康",OR(X49="低滞销风险",X49="中滞销风险",X49="高滞销风险")),AND(X48="低滞销风险",OR(X49="中滞销风险",X49="高滞销风险")),AND(X48="中滞销风险",X49="高滞销风险")),"恶化")</f>
        <v>-</v>
      </c>
      <c r="Z49" s="10">
        <f t="shared" si="5"/>
        <v>22</v>
      </c>
      <c r="AA49" s="10">
        <f>AB49-Z49</f>
        <v>110</v>
      </c>
      <c r="AB49" s="10">
        <f t="shared" si="7"/>
        <v>132</v>
      </c>
      <c r="AC49" s="10">
        <f>U49/E49</f>
        <v>171</v>
      </c>
      <c r="AD49" s="10">
        <f t="shared" si="9"/>
        <v>66</v>
      </c>
      <c r="AE49" s="11">
        <f t="shared" si="10"/>
        <v>3.25714285714286</v>
      </c>
    </row>
    <row r="50" spans="1:31">
      <c r="A50" s="5">
        <v>45894</v>
      </c>
      <c r="B50" s="1" t="s">
        <v>74</v>
      </c>
      <c r="C50" s="1" t="s">
        <v>75</v>
      </c>
      <c r="D50" s="1" t="s">
        <v>33</v>
      </c>
      <c r="E50" s="1">
        <v>2.83</v>
      </c>
      <c r="F50" s="1">
        <v>3.43</v>
      </c>
      <c r="G50" s="1">
        <v>2.57</v>
      </c>
      <c r="H50" s="1">
        <v>2.57</v>
      </c>
      <c r="I50" s="1" t="s">
        <v>50</v>
      </c>
      <c r="J50" s="1">
        <v>24</v>
      </c>
      <c r="K50" s="1" t="s">
        <v>43</v>
      </c>
      <c r="L50" s="1" t="s">
        <v>44</v>
      </c>
      <c r="M50" s="1" t="s">
        <v>45</v>
      </c>
      <c r="N50" s="1">
        <v>108</v>
      </c>
      <c r="O50" s="1">
        <v>102</v>
      </c>
      <c r="P50" s="1">
        <v>0</v>
      </c>
      <c r="Q50" s="1">
        <v>110</v>
      </c>
      <c r="R50" s="1">
        <v>0</v>
      </c>
      <c r="S50" s="1">
        <v>0</v>
      </c>
      <c r="T50">
        <f t="shared" si="11"/>
        <v>210</v>
      </c>
      <c r="U50">
        <f t="shared" si="12"/>
        <v>320</v>
      </c>
      <c r="V50" s="2">
        <f t="shared" si="13"/>
        <v>45968.2049469965</v>
      </c>
      <c r="W50" s="2">
        <f t="shared" si="14"/>
        <v>46007.074204947</v>
      </c>
      <c r="X50" t="str">
        <f t="shared" si="4"/>
        <v>中滞销风险</v>
      </c>
      <c r="Y50" s="8" t="str">
        <f>_xlfn.IFS(COUNTIF($B$2:B50,B50)=1,"-",OR(AND(X49="高滞销风险",OR(X50="中滞销风险",X50="低滞销风险",X50="健康")),AND(X49="中滞销风险",OR(X50="低滞销风险",X50="健康")),AND(X49="低滞销风险",X50="健康")),"改善",X49=X50,"维持不变",OR(AND(X49="健康",OR(X50="低滞销风险",X50="中滞销风险",X50="高滞销风险")),AND(X49="低滞销风险",OR(X50="中滞销风险",X50="高滞销风险")),AND(X49="中滞销风险",X50="高滞销风险")),"恶化")</f>
        <v>改善</v>
      </c>
      <c r="Z50" s="10">
        <f t="shared" si="5"/>
        <v>0</v>
      </c>
      <c r="AA50" s="10">
        <f>AB50-Z50</f>
        <v>42.66</v>
      </c>
      <c r="AB50" s="10">
        <f t="shared" si="7"/>
        <v>42.66</v>
      </c>
      <c r="AC50" s="10">
        <f>U50/E50</f>
        <v>113.074204946996</v>
      </c>
      <c r="AD50" s="10">
        <f t="shared" si="9"/>
        <v>15.0742049469991</v>
      </c>
      <c r="AE50" s="11">
        <f t="shared" si="10"/>
        <v>3.26530612244898</v>
      </c>
    </row>
    <row r="51" spans="1:31">
      <c r="A51" s="5">
        <v>45901</v>
      </c>
      <c r="B51" s="1" t="s">
        <v>74</v>
      </c>
      <c r="C51" s="1" t="s">
        <v>75</v>
      </c>
      <c r="D51" s="1" t="s">
        <v>33</v>
      </c>
      <c r="E51" s="1">
        <v>2.57</v>
      </c>
      <c r="F51" s="1">
        <v>2.57</v>
      </c>
      <c r="G51" s="1">
        <v>3</v>
      </c>
      <c r="H51" s="1">
        <v>3.07</v>
      </c>
      <c r="I51" s="1" t="s">
        <v>54</v>
      </c>
      <c r="J51" s="1">
        <v>18</v>
      </c>
      <c r="K51" s="1" t="s">
        <v>35</v>
      </c>
      <c r="L51" s="1" t="s">
        <v>36</v>
      </c>
      <c r="M51" s="1" t="s">
        <v>37</v>
      </c>
      <c r="N51" s="1">
        <v>133</v>
      </c>
      <c r="O51" s="1">
        <v>62</v>
      </c>
      <c r="P51" s="1">
        <v>0</v>
      </c>
      <c r="Q51" s="1">
        <v>110</v>
      </c>
      <c r="R51" s="1">
        <v>0</v>
      </c>
      <c r="S51" s="1">
        <v>0</v>
      </c>
      <c r="T51">
        <f t="shared" si="11"/>
        <v>195</v>
      </c>
      <c r="U51">
        <f t="shared" si="12"/>
        <v>305</v>
      </c>
      <c r="V51" s="2">
        <f t="shared" si="13"/>
        <v>45976.8754863813</v>
      </c>
      <c r="W51" s="2">
        <f t="shared" si="14"/>
        <v>46019.6770428016</v>
      </c>
      <c r="X51" t="str">
        <f t="shared" si="4"/>
        <v>高滞销风险</v>
      </c>
      <c r="Y51" s="8" t="str">
        <f>_xlfn.IFS(COUNTIF($B$2:B51,B51)=1,"-",OR(AND(X50="高滞销风险",OR(X51="中滞销风险",X51="低滞销风险",X51="健康")),AND(X50="中滞销风险",OR(X51="低滞销风险",X51="健康")),AND(X50="低滞销风险",X51="健康")),"改善",X50=X51,"维持不变",OR(AND(X50="健康",OR(X51="低滞销风险",X51="中滞销风险",X51="高滞销风险")),AND(X50="低滞销风险",OR(X51="中滞销风险",X51="高滞销风险")),AND(X50="中滞销风险",X51="高滞销风险")),"恶化")</f>
        <v>恶化</v>
      </c>
      <c r="Z51" s="10">
        <f t="shared" si="5"/>
        <v>0</v>
      </c>
      <c r="AA51" s="10">
        <f>AB51-Z51</f>
        <v>71.13</v>
      </c>
      <c r="AB51" s="10">
        <f t="shared" si="7"/>
        <v>71.13</v>
      </c>
      <c r="AC51" s="10">
        <f>U51/E51</f>
        <v>118.677042801556</v>
      </c>
      <c r="AD51" s="10">
        <f t="shared" si="9"/>
        <v>27.6770428015589</v>
      </c>
      <c r="AE51" s="11">
        <f t="shared" si="10"/>
        <v>3.35164835164835</v>
      </c>
    </row>
    <row r="52" spans="1:31">
      <c r="A52" s="5">
        <v>45908</v>
      </c>
      <c r="B52" s="1" t="s">
        <v>74</v>
      </c>
      <c r="C52" s="1" t="s">
        <v>75</v>
      </c>
      <c r="D52" s="1" t="s">
        <v>33</v>
      </c>
      <c r="E52" s="1">
        <v>2.95</v>
      </c>
      <c r="F52" s="1">
        <v>3.29</v>
      </c>
      <c r="G52" s="1">
        <v>2.93</v>
      </c>
      <c r="H52" s="1">
        <v>2.75</v>
      </c>
      <c r="I52" s="1" t="s">
        <v>50</v>
      </c>
      <c r="J52" s="1">
        <v>23</v>
      </c>
      <c r="K52" s="1" t="s">
        <v>38</v>
      </c>
      <c r="L52" s="1" t="s">
        <v>39</v>
      </c>
      <c r="M52" s="1" t="s">
        <v>40</v>
      </c>
      <c r="N52" s="1">
        <v>108</v>
      </c>
      <c r="O52" s="1">
        <v>62</v>
      </c>
      <c r="P52" s="1">
        <v>0</v>
      </c>
      <c r="Q52" s="1">
        <v>110</v>
      </c>
      <c r="R52" s="1">
        <v>0</v>
      </c>
      <c r="S52" s="1">
        <v>0</v>
      </c>
      <c r="T52">
        <f t="shared" si="11"/>
        <v>170</v>
      </c>
      <c r="U52">
        <f t="shared" si="12"/>
        <v>280</v>
      </c>
      <c r="V52" s="2">
        <f t="shared" si="13"/>
        <v>45965.6271186441</v>
      </c>
      <c r="W52" s="2">
        <f t="shared" si="14"/>
        <v>46002.9152542373</v>
      </c>
      <c r="X52" t="str">
        <f t="shared" si="4"/>
        <v>中滞销风险</v>
      </c>
      <c r="Y52" s="8" t="str">
        <f>_xlfn.IFS(COUNTIF($B$2:B52,B52)=1,"-",OR(AND(X51="高滞销风险",OR(X52="中滞销风险",X52="低滞销风险",X52="健康")),AND(X51="中滞销风险",OR(X52="低滞销风险",X52="健康")),AND(X51="低滞销风险",X52="健康")),"改善",X51=X52,"维持不变",OR(AND(X51="健康",OR(X52="低滞销风险",X52="中滞销风险",X52="高滞销风险")),AND(X51="低滞销风险",OR(X52="中滞销风险",X52="高滞销风险")),AND(X51="中滞销风险",X52="高滞销风险")),"恶化")</f>
        <v>改善</v>
      </c>
      <c r="Z52" s="10">
        <f t="shared" si="5"/>
        <v>0</v>
      </c>
      <c r="AA52" s="10">
        <f>AB52-Z52</f>
        <v>32.2</v>
      </c>
      <c r="AB52" s="10">
        <f t="shared" si="7"/>
        <v>32.2</v>
      </c>
      <c r="AC52" s="10">
        <f>U52/E52</f>
        <v>94.9152542372881</v>
      </c>
      <c r="AD52" s="10">
        <f t="shared" si="9"/>
        <v>10.9152542372904</v>
      </c>
      <c r="AE52" s="11">
        <f t="shared" si="10"/>
        <v>3.33333333333333</v>
      </c>
    </row>
    <row r="53" spans="1:31">
      <c r="A53" s="5">
        <v>45901</v>
      </c>
      <c r="B53" s="1" t="s">
        <v>76</v>
      </c>
      <c r="C53" s="1" t="s">
        <v>77</v>
      </c>
      <c r="D53" s="1" t="s">
        <v>33</v>
      </c>
      <c r="E53" s="1">
        <v>0.98</v>
      </c>
      <c r="F53" s="1">
        <v>1.86</v>
      </c>
      <c r="G53" s="1">
        <v>0.93</v>
      </c>
      <c r="H53" s="1">
        <v>0.46</v>
      </c>
      <c r="I53" s="1" t="s">
        <v>50</v>
      </c>
      <c r="J53" s="1">
        <v>13</v>
      </c>
      <c r="K53" s="1" t="s">
        <v>35</v>
      </c>
      <c r="L53" s="1" t="s">
        <v>36</v>
      </c>
      <c r="M53" s="1" t="s">
        <v>37</v>
      </c>
      <c r="N53" s="1">
        <v>313</v>
      </c>
      <c r="O53" s="1">
        <v>311</v>
      </c>
      <c r="P53" s="1">
        <v>0</v>
      </c>
      <c r="Q53" s="1">
        <v>455</v>
      </c>
      <c r="R53" s="1">
        <v>0</v>
      </c>
      <c r="S53" s="1">
        <v>0</v>
      </c>
      <c r="T53">
        <f>N53+O53+P53</f>
        <v>624</v>
      </c>
      <c r="U53">
        <f>T53+Q53+R53+S53</f>
        <v>1079</v>
      </c>
      <c r="V53" s="2">
        <f>A53+T53/E53</f>
        <v>46537.7346938776</v>
      </c>
      <c r="W53" s="2">
        <f>A53+U53/E53</f>
        <v>47002.0204081633</v>
      </c>
      <c r="X53" t="str">
        <f>_xlfn.IFS(AD53&gt;=20,"高滞销风险",AD53&gt;=10,"中滞销风险",AD53&gt;0,"低滞销风险",AD53=0,"健康")</f>
        <v>高滞销风险</v>
      </c>
      <c r="Y53" s="8" t="str">
        <f>_xlfn.IFS(COUNTIF($B$2:B53,B53)=1,"-",OR(AND(#REF!="高滞销风险",OR(X53="中滞销风险",X53="低滞销风险",X53="健康")),AND(#REF!="中滞销风险",OR(X53="低滞销风险",X53="健康")),AND(#REF!="低滞销风险",X53="健康")),"改善",#REF!=X53,"维持不变",OR(AND(#REF!="健康",OR(X53="低滞销风险",X53="中滞销风险",X53="高滞销风险")),AND(#REF!="低滞销风险",OR(X53="中滞销风险",X53="高滞销风险")),AND(#REF!="中滞销风险",X53="高滞销风险")),"恶化")</f>
        <v>-</v>
      </c>
      <c r="Z53" s="10">
        <f>IF(V53&gt;=DATE(2025,12,1),T53-(DATE(2025,12,1)-A53)*E53,0)</f>
        <v>534.82</v>
      </c>
      <c r="AA53" s="10">
        <f t="shared" ref="AA53:AA96" si="15">AB53-Z53</f>
        <v>455</v>
      </c>
      <c r="AB53" s="10">
        <f>IF(W53&gt;=DATE(2025,12,1),U53-(DATE(2025,12,1)-A53)*E53,0)</f>
        <v>989.82</v>
      </c>
      <c r="AC53" s="10">
        <f t="shared" ref="AC53:AC96" si="16">U53/E53</f>
        <v>1101.02040816327</v>
      </c>
      <c r="AD53" s="10">
        <f>IF(W53&gt;DATE(2025,12,1),W53-DATE(2025,12,1),0)</f>
        <v>1010.02040816326</v>
      </c>
      <c r="AE53" s="11">
        <f>IF(X53="健康",E53,U53/(DATE(2025,12,1)-A53))</f>
        <v>11.8571428571429</v>
      </c>
    </row>
    <row r="54" spans="1:31">
      <c r="A54" s="5">
        <v>45908</v>
      </c>
      <c r="B54" s="1" t="s">
        <v>76</v>
      </c>
      <c r="C54" s="1" t="s">
        <v>77</v>
      </c>
      <c r="D54" s="1" t="s">
        <v>33</v>
      </c>
      <c r="E54" s="1">
        <v>4.47</v>
      </c>
      <c r="F54" s="1">
        <v>7.71</v>
      </c>
      <c r="G54" s="1">
        <v>4.79</v>
      </c>
      <c r="H54" s="1">
        <v>2.39</v>
      </c>
      <c r="I54" s="1" t="s">
        <v>50</v>
      </c>
      <c r="J54" s="1">
        <v>54</v>
      </c>
      <c r="K54" s="1" t="s">
        <v>38</v>
      </c>
      <c r="L54" s="1" t="s">
        <v>39</v>
      </c>
      <c r="M54" s="1" t="s">
        <v>40</v>
      </c>
      <c r="N54" s="1">
        <v>454</v>
      </c>
      <c r="O54" s="1">
        <v>111</v>
      </c>
      <c r="P54" s="1">
        <v>0</v>
      </c>
      <c r="Q54" s="1">
        <v>455</v>
      </c>
      <c r="R54" s="1">
        <v>0</v>
      </c>
      <c r="S54" s="1">
        <v>0</v>
      </c>
      <c r="T54">
        <f>N54+O54+P54</f>
        <v>565</v>
      </c>
      <c r="U54">
        <f>T54+Q54+R54+S54</f>
        <v>1020</v>
      </c>
      <c r="V54" s="2">
        <f>A54+T54/E54</f>
        <v>46034.3982102908</v>
      </c>
      <c r="W54" s="2">
        <f>A54+U54/E54</f>
        <v>46136.1879194631</v>
      </c>
      <c r="X54" t="str">
        <f>_xlfn.IFS(AD54&gt;=20,"高滞销风险",AD54&gt;=10,"中滞销风险",AD54&gt;0,"低滞销风险",AD54=0,"健康")</f>
        <v>高滞销风险</v>
      </c>
      <c r="Y54" s="8" t="str">
        <f>_xlfn.IFS(COUNTIF($B$2:B54,B54)=1,"-",OR(AND(X53="高滞销风险",OR(X54="中滞销风险",X54="低滞销风险",X54="健康")),AND(X53="中滞销风险",OR(X54="低滞销风险",X54="健康")),AND(X53="低滞销风险",X54="健康")),"改善",X53=X54,"维持不变",OR(AND(X53="健康",OR(X54="低滞销风险",X54="中滞销风险",X54="高滞销风险")),AND(X53="低滞销风险",OR(X54="中滞销风险",X54="高滞销风险")),AND(X53="中滞销风险",X54="高滞销风险")),"恶化")</f>
        <v>维持不变</v>
      </c>
      <c r="Z54" s="10">
        <f>IF(V54&gt;=DATE(2025,12,1),T54-(DATE(2025,12,1)-A54)*E54,0)</f>
        <v>189.52</v>
      </c>
      <c r="AA54" s="10">
        <f t="shared" si="15"/>
        <v>455</v>
      </c>
      <c r="AB54" s="10">
        <f>IF(W54&gt;=DATE(2025,12,1),U54-(DATE(2025,12,1)-A54)*E54,0)</f>
        <v>644.52</v>
      </c>
      <c r="AC54" s="10">
        <f t="shared" si="16"/>
        <v>228.187919463087</v>
      </c>
      <c r="AD54" s="10">
        <f>IF(W54&gt;DATE(2025,12,1),W54-DATE(2025,12,1),0)</f>
        <v>144.187919463089</v>
      </c>
      <c r="AE54" s="11">
        <f>IF(X54="健康",E54,U54/(DATE(2025,12,1)-A54))</f>
        <v>12.1428571428571</v>
      </c>
    </row>
    <row r="55" spans="1:31">
      <c r="A55" s="5">
        <v>45887</v>
      </c>
      <c r="B55" s="1" t="s">
        <v>78</v>
      </c>
      <c r="C55" s="1" t="s">
        <v>79</v>
      </c>
      <c r="D55" s="1" t="s">
        <v>33</v>
      </c>
      <c r="E55" s="1">
        <v>7.64</v>
      </c>
      <c r="F55" s="1">
        <v>8.43</v>
      </c>
      <c r="G55" s="1">
        <v>10.21</v>
      </c>
      <c r="H55" s="1">
        <v>6.14</v>
      </c>
      <c r="I55" s="1" t="s">
        <v>50</v>
      </c>
      <c r="J55" s="1">
        <v>59</v>
      </c>
      <c r="K55" s="1" t="s">
        <v>51</v>
      </c>
      <c r="L55" s="1" t="s">
        <v>52</v>
      </c>
      <c r="M55" s="1" t="s">
        <v>53</v>
      </c>
      <c r="N55" s="1">
        <v>85</v>
      </c>
      <c r="O55" s="1">
        <v>4</v>
      </c>
      <c r="P55" s="1">
        <v>0</v>
      </c>
      <c r="Q55" s="1">
        <v>150</v>
      </c>
      <c r="R55" s="1">
        <v>0</v>
      </c>
      <c r="S55" s="1">
        <v>0</v>
      </c>
      <c r="T55">
        <f>N55+O55+P55</f>
        <v>89</v>
      </c>
      <c r="U55">
        <f>T55+Q55+R55+S55</f>
        <v>239</v>
      </c>
      <c r="V55" s="2">
        <f>A55+T55/E55</f>
        <v>45898.6492146597</v>
      </c>
      <c r="W55" s="2">
        <f>A55+U55/E55</f>
        <v>45918.2827225131</v>
      </c>
      <c r="X55" t="str">
        <f>_xlfn.IFS(AD55&gt;=20,"高滞销风险",AD55&gt;=10,"中滞销风险",AD55&gt;0,"低滞销风险",AD55=0,"健康")</f>
        <v>健康</v>
      </c>
      <c r="Y55" s="8" t="str">
        <f>_xlfn.IFS(COUNTIF($B$2:B55,B55)=1,"-",OR(AND(X54="高滞销风险",OR(X55="中滞销风险",X55="低滞销风险",X55="健康")),AND(X54="中滞销风险",OR(X55="低滞销风险",X55="健康")),AND(X54="低滞销风险",X55="健康")),"改善",X54=X55,"维持不变",OR(AND(X54="健康",OR(X55="低滞销风险",X55="中滞销风险",X55="高滞销风险")),AND(X54="低滞销风险",OR(X55="中滞销风险",X55="高滞销风险")),AND(X54="中滞销风险",X55="高滞销风险")),"恶化")</f>
        <v>-</v>
      </c>
      <c r="Z55" s="10">
        <f>IF(V55&gt;=DATE(2025,12,1),T55-(DATE(2025,12,1)-A55)*E55,0)</f>
        <v>0</v>
      </c>
      <c r="AA55" s="10">
        <f t="shared" si="15"/>
        <v>0</v>
      </c>
      <c r="AB55" s="10">
        <f>IF(W55&gt;=DATE(2025,12,1),U55-(DATE(2025,12,1)-A55)*E55,0)</f>
        <v>0</v>
      </c>
      <c r="AC55" s="10">
        <f t="shared" si="16"/>
        <v>31.282722513089</v>
      </c>
      <c r="AD55" s="10">
        <f>IF(W55&gt;DATE(2025,12,1),W55-DATE(2025,12,1),0)</f>
        <v>0</v>
      </c>
      <c r="AE55" s="11">
        <f>IF(X55="健康",E55,U55/(DATE(2025,12,1)-A55))</f>
        <v>7.64</v>
      </c>
    </row>
    <row r="56" spans="1:31">
      <c r="A56" s="5">
        <v>45894</v>
      </c>
      <c r="B56" s="1" t="s">
        <v>78</v>
      </c>
      <c r="C56" s="1" t="s">
        <v>79</v>
      </c>
      <c r="D56" s="1" t="s">
        <v>33</v>
      </c>
      <c r="E56" s="1">
        <v>8.64</v>
      </c>
      <c r="F56" s="1">
        <v>9</v>
      </c>
      <c r="G56" s="1">
        <v>8.71</v>
      </c>
      <c r="H56" s="1">
        <v>8.39</v>
      </c>
      <c r="I56" s="1" t="s">
        <v>50</v>
      </c>
      <c r="J56" s="1">
        <v>63</v>
      </c>
      <c r="K56" s="1" t="s">
        <v>43</v>
      </c>
      <c r="L56" s="1" t="s">
        <v>44</v>
      </c>
      <c r="M56" s="1" t="s">
        <v>45</v>
      </c>
      <c r="N56" s="1">
        <v>22</v>
      </c>
      <c r="O56" s="1">
        <v>6</v>
      </c>
      <c r="P56" s="1">
        <v>0</v>
      </c>
      <c r="Q56" s="1">
        <v>150</v>
      </c>
      <c r="R56" s="1">
        <v>0</v>
      </c>
      <c r="S56" s="1">
        <v>0</v>
      </c>
      <c r="T56">
        <f t="shared" ref="T56:T67" si="17">N56+O56+P56</f>
        <v>28</v>
      </c>
      <c r="U56">
        <f t="shared" ref="U56:U67" si="18">T56+Q56+R56+S56</f>
        <v>178</v>
      </c>
      <c r="V56" s="2">
        <f t="shared" ref="V56:V67" si="19">A56+T56/E56</f>
        <v>45897.2407407407</v>
      </c>
      <c r="W56" s="2">
        <f t="shared" ref="W56:W67" si="20">A56+U56/E56</f>
        <v>45914.6018518519</v>
      </c>
      <c r="X56" t="str">
        <f>_xlfn.IFS(AD56&gt;=20,"高滞销风险",AD56&gt;=10,"中滞销风险",AD56&gt;0,"低滞销风险",AD56=0,"健康")</f>
        <v>健康</v>
      </c>
      <c r="Y56" s="8" t="str">
        <f>_xlfn.IFS(COUNTIF($B$2:B56,B56)=1,"-",OR(AND(X55="高滞销风险",OR(X56="中滞销风险",X56="低滞销风险",X56="健康")),AND(X55="中滞销风险",OR(X56="低滞销风险",X56="健康")),AND(X55="低滞销风险",X56="健康")),"改善",X55=X56,"维持不变",OR(AND(X55="健康",OR(X56="低滞销风险",X56="中滞销风险",X56="高滞销风险")),AND(X55="低滞销风险",OR(X56="中滞销风险",X56="高滞销风险")),AND(X55="中滞销风险",X56="高滞销风险")),"恶化")</f>
        <v>维持不变</v>
      </c>
      <c r="Z56" s="10">
        <f>IF(V56&gt;=DATE(2025,12,1),T56-(DATE(2025,12,1)-A56)*E56,0)</f>
        <v>0</v>
      </c>
      <c r="AA56" s="10">
        <f t="shared" si="15"/>
        <v>0</v>
      </c>
      <c r="AB56" s="10">
        <f>IF(W56&gt;=DATE(2025,12,1),U56-(DATE(2025,12,1)-A56)*E56,0)</f>
        <v>0</v>
      </c>
      <c r="AC56" s="10">
        <f t="shared" si="16"/>
        <v>20.6018518518519</v>
      </c>
      <c r="AD56" s="10">
        <f>IF(W56&gt;DATE(2025,12,1),W56-DATE(2025,12,1),0)</f>
        <v>0</v>
      </c>
      <c r="AE56" s="11">
        <f>IF(X56="健康",E56,U56/(DATE(2025,12,1)-A56))</f>
        <v>8.64</v>
      </c>
    </row>
    <row r="57" spans="1:31">
      <c r="A57" s="5">
        <v>45901</v>
      </c>
      <c r="B57" s="1" t="s">
        <v>78</v>
      </c>
      <c r="C57" s="1" t="s">
        <v>79</v>
      </c>
      <c r="D57" s="1" t="s">
        <v>33</v>
      </c>
      <c r="E57" s="1">
        <v>4.14</v>
      </c>
      <c r="F57" s="1">
        <v>4.14</v>
      </c>
      <c r="G57" s="1">
        <v>6.57</v>
      </c>
      <c r="H57" s="1">
        <v>8.39</v>
      </c>
      <c r="I57" s="1" t="s">
        <v>54</v>
      </c>
      <c r="J57" s="1">
        <v>29</v>
      </c>
      <c r="K57" s="1" t="s">
        <v>35</v>
      </c>
      <c r="L57" s="1" t="s">
        <v>36</v>
      </c>
      <c r="M57" s="1" t="s">
        <v>37</v>
      </c>
      <c r="N57" s="1">
        <v>0</v>
      </c>
      <c r="O57" s="1">
        <v>6</v>
      </c>
      <c r="P57" s="1">
        <v>0</v>
      </c>
      <c r="Q57" s="1">
        <v>0</v>
      </c>
      <c r="R57" s="1">
        <v>0</v>
      </c>
      <c r="S57" s="1">
        <v>0</v>
      </c>
      <c r="T57">
        <f t="shared" si="17"/>
        <v>6</v>
      </c>
      <c r="U57">
        <f t="shared" si="18"/>
        <v>6</v>
      </c>
      <c r="V57" s="2">
        <f t="shared" si="19"/>
        <v>45902.4492753623</v>
      </c>
      <c r="W57" s="2">
        <f t="shared" si="20"/>
        <v>45902.4492753623</v>
      </c>
      <c r="X57" t="str">
        <f>_xlfn.IFS(AD57&gt;=20,"高滞销风险",AD57&gt;=10,"中滞销风险",AD57&gt;0,"低滞销风险",AD57=0,"健康")</f>
        <v>健康</v>
      </c>
      <c r="Y57" s="8" t="str">
        <f>_xlfn.IFS(COUNTIF($B$2:B57,B57)=1,"-",OR(AND(X56="高滞销风险",OR(X57="中滞销风险",X57="低滞销风险",X57="健康")),AND(X56="中滞销风险",OR(X57="低滞销风险",X57="健康")),AND(X56="低滞销风险",X57="健康")),"改善",X56=X57,"维持不变",OR(AND(X56="健康",OR(X57="低滞销风险",X57="中滞销风险",X57="高滞销风险")),AND(X56="低滞销风险",OR(X57="中滞销风险",X57="高滞销风险")),AND(X56="中滞销风险",X57="高滞销风险")),"恶化")</f>
        <v>维持不变</v>
      </c>
      <c r="Z57" s="10">
        <f>IF(V57&gt;=DATE(2025,12,1),T57-(DATE(2025,12,1)-A57)*E57,0)</f>
        <v>0</v>
      </c>
      <c r="AA57" s="10">
        <f t="shared" si="15"/>
        <v>0</v>
      </c>
      <c r="AB57" s="10">
        <f>IF(W57&gt;=DATE(2025,12,1),U57-(DATE(2025,12,1)-A57)*E57,0)</f>
        <v>0</v>
      </c>
      <c r="AC57" s="10">
        <f t="shared" si="16"/>
        <v>1.44927536231884</v>
      </c>
      <c r="AD57" s="10">
        <f>IF(W57&gt;DATE(2025,12,1),W57-DATE(2025,12,1),0)</f>
        <v>0</v>
      </c>
      <c r="AE57" s="11">
        <f>IF(X57="健康",E57,U57/(DATE(2025,12,1)-A57))</f>
        <v>4.14</v>
      </c>
    </row>
    <row r="58" spans="1:31">
      <c r="A58" s="5">
        <v>45908</v>
      </c>
      <c r="B58" s="1" t="s">
        <v>78</v>
      </c>
      <c r="C58" s="1" t="s">
        <v>79</v>
      </c>
      <c r="D58" s="1" t="s">
        <v>33</v>
      </c>
      <c r="E58" s="1">
        <v>0.14</v>
      </c>
      <c r="F58" s="1">
        <v>0.14</v>
      </c>
      <c r="G58" s="1">
        <v>2.14</v>
      </c>
      <c r="H58" s="1">
        <v>5.43</v>
      </c>
      <c r="I58" s="1" t="s">
        <v>54</v>
      </c>
      <c r="J58" s="1">
        <v>1</v>
      </c>
      <c r="K58" s="1" t="s">
        <v>38</v>
      </c>
      <c r="L58" s="1" t="s">
        <v>39</v>
      </c>
      <c r="M58" s="1" t="s">
        <v>40</v>
      </c>
      <c r="N58" s="1">
        <v>2</v>
      </c>
      <c r="O58" s="1">
        <v>6</v>
      </c>
      <c r="P58" s="1">
        <v>0</v>
      </c>
      <c r="Q58" s="1">
        <v>0</v>
      </c>
      <c r="R58" s="1">
        <v>0</v>
      </c>
      <c r="S58" s="1">
        <v>0</v>
      </c>
      <c r="T58">
        <f t="shared" si="17"/>
        <v>8</v>
      </c>
      <c r="U58">
        <f t="shared" si="18"/>
        <v>8</v>
      </c>
      <c r="V58" s="2">
        <f t="shared" si="19"/>
        <v>45965.1428571429</v>
      </c>
      <c r="W58" s="2">
        <f t="shared" si="20"/>
        <v>45965.1428571429</v>
      </c>
      <c r="X58" t="str">
        <f>_xlfn.IFS(AD58&gt;=20,"高滞销风险",AD58&gt;=10,"中滞销风险",AD58&gt;0,"低滞销风险",AD58=0,"健康")</f>
        <v>健康</v>
      </c>
      <c r="Y58" s="8" t="str">
        <f>_xlfn.IFS(COUNTIF($B$2:B58,B58)=1,"-",OR(AND(X57="高滞销风险",OR(X58="中滞销风险",X58="低滞销风险",X58="健康")),AND(X57="中滞销风险",OR(X58="低滞销风险",X58="健康")),AND(X57="低滞销风险",X58="健康")),"改善",X57=X58,"维持不变",OR(AND(X57="健康",OR(X58="低滞销风险",X58="中滞销风险",X58="高滞销风险")),AND(X57="低滞销风险",OR(X58="中滞销风险",X58="高滞销风险")),AND(X57="中滞销风险",X58="高滞销风险")),"恶化")</f>
        <v>维持不变</v>
      </c>
      <c r="Z58" s="10">
        <f>IF(V58&gt;=DATE(2025,12,1),T58-(DATE(2025,12,1)-A58)*E58,0)</f>
        <v>0</v>
      </c>
      <c r="AA58" s="10">
        <f t="shared" si="15"/>
        <v>0</v>
      </c>
      <c r="AB58" s="10">
        <f>IF(W58&gt;=DATE(2025,12,1),U58-(DATE(2025,12,1)-A58)*E58,0)</f>
        <v>0</v>
      </c>
      <c r="AC58" s="10">
        <f t="shared" si="16"/>
        <v>57.1428571428571</v>
      </c>
      <c r="AD58" s="10">
        <f>IF(W58&gt;DATE(2025,12,1),W58-DATE(2025,12,1),0)</f>
        <v>0</v>
      </c>
      <c r="AE58" s="11">
        <f>IF(X58="健康",E58,U58/(DATE(2025,12,1)-A58))</f>
        <v>0.14</v>
      </c>
    </row>
    <row r="59" spans="1:31">
      <c r="A59" s="5">
        <v>45887</v>
      </c>
      <c r="B59" s="1" t="s">
        <v>80</v>
      </c>
      <c r="C59" s="1" t="s">
        <v>81</v>
      </c>
      <c r="D59" s="1" t="s">
        <v>33</v>
      </c>
      <c r="E59" s="1">
        <v>0.57</v>
      </c>
      <c r="F59" s="1">
        <v>0.57</v>
      </c>
      <c r="G59" s="1">
        <v>0.43</v>
      </c>
      <c r="H59" s="1">
        <v>0.21</v>
      </c>
      <c r="I59" s="1" t="s">
        <v>57</v>
      </c>
      <c r="J59" s="1">
        <v>4</v>
      </c>
      <c r="K59" s="1" t="s">
        <v>51</v>
      </c>
      <c r="L59" s="1" t="s">
        <v>52</v>
      </c>
      <c r="M59" s="1" t="s">
        <v>53</v>
      </c>
      <c r="N59" s="1">
        <v>139</v>
      </c>
      <c r="O59" s="1">
        <v>24</v>
      </c>
      <c r="P59" s="1">
        <v>0</v>
      </c>
      <c r="Q59" s="1">
        <v>79</v>
      </c>
      <c r="R59" s="1">
        <v>0</v>
      </c>
      <c r="S59" s="1">
        <v>0</v>
      </c>
      <c r="T59">
        <f t="shared" si="17"/>
        <v>163</v>
      </c>
      <c r="U59">
        <f t="shared" si="18"/>
        <v>242</v>
      </c>
      <c r="V59" s="2">
        <f t="shared" si="19"/>
        <v>46172.9649122807</v>
      </c>
      <c r="W59" s="2">
        <f t="shared" si="20"/>
        <v>46311.5614035088</v>
      </c>
      <c r="X59" t="str">
        <f>_xlfn.IFS(AD59&gt;=20,"高滞销风险",AD59&gt;=10,"中滞销风险",AD59&gt;0,"低滞销风险",AD59=0,"健康")</f>
        <v>高滞销风险</v>
      </c>
      <c r="Y59" s="8" t="str">
        <f>_xlfn.IFS(COUNTIF($B$2:B59,B59)=1,"-",OR(AND(X58="高滞销风险",OR(X59="中滞销风险",X59="低滞销风险",X59="健康")),AND(X58="中滞销风险",OR(X59="低滞销风险",X59="健康")),AND(X58="低滞销风险",X59="健康")),"改善",X58=X59,"维持不变",OR(AND(X58="健康",OR(X59="低滞销风险",X59="中滞销风险",X59="高滞销风险")),AND(X58="低滞销风险",OR(X59="中滞销风险",X59="高滞销风险")),AND(X58="中滞销风险",X59="高滞销风险")),"恶化")</f>
        <v>-</v>
      </c>
      <c r="Z59" s="10">
        <f>IF(V59&gt;=DATE(2025,12,1),T59-(DATE(2025,12,1)-A59)*E59,0)</f>
        <v>103.15</v>
      </c>
      <c r="AA59" s="10">
        <f t="shared" si="15"/>
        <v>79</v>
      </c>
      <c r="AB59" s="10">
        <f>IF(W59&gt;=DATE(2025,12,1),U59-(DATE(2025,12,1)-A59)*E59,0)</f>
        <v>182.15</v>
      </c>
      <c r="AC59" s="10">
        <f t="shared" si="16"/>
        <v>424.561403508772</v>
      </c>
      <c r="AD59" s="10">
        <f>IF(W59&gt;DATE(2025,12,1),W59-DATE(2025,12,1),0)</f>
        <v>319.561403508771</v>
      </c>
      <c r="AE59" s="11">
        <f>IF(X59="健康",E59,U59/(DATE(2025,12,1)-A59))</f>
        <v>2.3047619047619</v>
      </c>
    </row>
    <row r="60" spans="1:31">
      <c r="A60" s="5">
        <v>45894</v>
      </c>
      <c r="B60" s="1" t="s">
        <v>80</v>
      </c>
      <c r="C60" s="1" t="s">
        <v>81</v>
      </c>
      <c r="D60" s="1" t="s">
        <v>33</v>
      </c>
      <c r="E60" s="1">
        <v>1.14</v>
      </c>
      <c r="F60" s="1">
        <v>1.14</v>
      </c>
      <c r="G60" s="1">
        <v>0.86</v>
      </c>
      <c r="H60" s="1">
        <v>0.5</v>
      </c>
      <c r="I60" s="1" t="s">
        <v>57</v>
      </c>
      <c r="J60" s="1">
        <v>8</v>
      </c>
      <c r="K60" s="1" t="s">
        <v>43</v>
      </c>
      <c r="L60" s="1" t="s">
        <v>44</v>
      </c>
      <c r="M60" s="1" t="s">
        <v>45</v>
      </c>
      <c r="N60" s="1">
        <v>133</v>
      </c>
      <c r="O60" s="1">
        <v>24</v>
      </c>
      <c r="P60" s="1">
        <v>0</v>
      </c>
      <c r="Q60" s="1">
        <v>79</v>
      </c>
      <c r="R60" s="1">
        <v>0</v>
      </c>
      <c r="S60" s="1">
        <v>0</v>
      </c>
      <c r="T60">
        <f t="shared" si="17"/>
        <v>157</v>
      </c>
      <c r="U60">
        <f t="shared" si="18"/>
        <v>236</v>
      </c>
      <c r="V60" s="2">
        <f t="shared" si="19"/>
        <v>46031.7192982456</v>
      </c>
      <c r="W60" s="2">
        <f t="shared" si="20"/>
        <v>46101.0175438596</v>
      </c>
      <c r="X60" t="str">
        <f t="shared" ref="X60:X123" si="21">_xlfn.IFS(AD60&gt;=20,"高滞销风险",AD60&gt;=10,"中滞销风险",AD60&gt;0,"低滞销风险",AD60=0,"健康")</f>
        <v>高滞销风险</v>
      </c>
      <c r="Y60" s="8" t="str">
        <f>_xlfn.IFS(COUNTIF($B$2:B60,B60)=1,"-",OR(AND(X59="高滞销风险",OR(X60="中滞销风险",X60="低滞销风险",X60="健康")),AND(X59="中滞销风险",OR(X60="低滞销风险",X60="健康")),AND(X59="低滞销风险",X60="健康")),"改善",X59=X60,"维持不变",OR(AND(X59="健康",OR(X60="低滞销风险",X60="中滞销风险",X60="高滞销风险")),AND(X59="低滞销风险",OR(X60="中滞销风险",X60="高滞销风险")),AND(X59="中滞销风险",X60="高滞销风险")),"恶化")</f>
        <v>维持不变</v>
      </c>
      <c r="Z60" s="10">
        <f t="shared" ref="Z60:Z123" si="22">IF(V60&gt;=DATE(2025,12,1),T60-(DATE(2025,12,1)-A60)*E60,0)</f>
        <v>45.28</v>
      </c>
      <c r="AA60" s="10">
        <f t="shared" si="15"/>
        <v>79</v>
      </c>
      <c r="AB60" s="10">
        <f t="shared" ref="AB60:AB123" si="23">IF(W60&gt;=DATE(2025,12,1),U60-(DATE(2025,12,1)-A60)*E60,0)</f>
        <v>124.28</v>
      </c>
      <c r="AC60" s="10">
        <f t="shared" si="16"/>
        <v>207.017543859649</v>
      </c>
      <c r="AD60" s="10">
        <f t="shared" ref="AD60:AD123" si="24">IF(W60&gt;DATE(2025,12,1),W60-DATE(2025,12,1),0)</f>
        <v>109.017543859649</v>
      </c>
      <c r="AE60" s="11">
        <f t="shared" ref="AE60:AE123" si="25">IF(X60="健康",E60,U60/(DATE(2025,12,1)-A60))</f>
        <v>2.40816326530612</v>
      </c>
    </row>
    <row r="61" spans="1:31">
      <c r="A61" s="5">
        <v>45901</v>
      </c>
      <c r="B61" s="1" t="s">
        <v>80</v>
      </c>
      <c r="C61" s="1" t="s">
        <v>81</v>
      </c>
      <c r="D61" s="1" t="s">
        <v>33</v>
      </c>
      <c r="E61" s="1">
        <v>2.71</v>
      </c>
      <c r="F61" s="1">
        <v>2.71</v>
      </c>
      <c r="G61" s="1">
        <v>1.93</v>
      </c>
      <c r="H61" s="1">
        <v>1.18</v>
      </c>
      <c r="I61" s="1" t="s">
        <v>57</v>
      </c>
      <c r="J61" s="1">
        <v>19</v>
      </c>
      <c r="K61" s="1" t="s">
        <v>35</v>
      </c>
      <c r="L61" s="1" t="s">
        <v>36</v>
      </c>
      <c r="M61" s="1" t="s">
        <v>37</v>
      </c>
      <c r="N61" s="1">
        <v>112</v>
      </c>
      <c r="O61" s="1">
        <v>24</v>
      </c>
      <c r="P61" s="1">
        <v>0</v>
      </c>
      <c r="Q61" s="1">
        <v>79</v>
      </c>
      <c r="R61" s="1">
        <v>0</v>
      </c>
      <c r="S61" s="1">
        <v>0</v>
      </c>
      <c r="T61">
        <f t="shared" si="17"/>
        <v>136</v>
      </c>
      <c r="U61">
        <f t="shared" si="18"/>
        <v>215</v>
      </c>
      <c r="V61" s="2">
        <f t="shared" si="19"/>
        <v>45951.184501845</v>
      </c>
      <c r="W61" s="2">
        <f t="shared" si="20"/>
        <v>45980.3357933579</v>
      </c>
      <c r="X61" t="str">
        <f t="shared" si="21"/>
        <v>健康</v>
      </c>
      <c r="Y61" s="8" t="str">
        <f>_xlfn.IFS(COUNTIF($B$2:B61,B61)=1,"-",OR(AND(X60="高滞销风险",OR(X61="中滞销风险",X61="低滞销风险",X61="健康")),AND(X60="中滞销风险",OR(X61="低滞销风险",X61="健康")),AND(X60="低滞销风险",X61="健康")),"改善",X60=X61,"维持不变",OR(AND(X60="健康",OR(X61="低滞销风险",X61="中滞销风险",X61="高滞销风险")),AND(X60="低滞销风险",OR(X61="中滞销风险",X61="高滞销风险")),AND(X60="中滞销风险",X61="高滞销风险")),"恶化")</f>
        <v>改善</v>
      </c>
      <c r="Z61" s="10">
        <f t="shared" si="22"/>
        <v>0</v>
      </c>
      <c r="AA61" s="10">
        <f t="shared" si="15"/>
        <v>0</v>
      </c>
      <c r="AB61" s="10">
        <f t="shared" si="23"/>
        <v>0</v>
      </c>
      <c r="AC61" s="10">
        <f t="shared" si="16"/>
        <v>79.3357933579336</v>
      </c>
      <c r="AD61" s="10">
        <f t="shared" si="24"/>
        <v>0</v>
      </c>
      <c r="AE61" s="11">
        <f t="shared" si="25"/>
        <v>2.71</v>
      </c>
    </row>
    <row r="62" spans="1:31">
      <c r="A62" s="5">
        <v>45908</v>
      </c>
      <c r="B62" s="1" t="s">
        <v>80</v>
      </c>
      <c r="C62" s="1" t="s">
        <v>81</v>
      </c>
      <c r="D62" s="1" t="s">
        <v>33</v>
      </c>
      <c r="E62" s="1">
        <v>3.29</v>
      </c>
      <c r="F62" s="1">
        <v>3.29</v>
      </c>
      <c r="G62" s="1">
        <v>3</v>
      </c>
      <c r="H62" s="1">
        <v>1.93</v>
      </c>
      <c r="I62" s="1" t="s">
        <v>57</v>
      </c>
      <c r="J62" s="1">
        <v>23</v>
      </c>
      <c r="K62" s="1" t="s">
        <v>38</v>
      </c>
      <c r="L62" s="1" t="s">
        <v>39</v>
      </c>
      <c r="M62" s="1" t="s">
        <v>40</v>
      </c>
      <c r="N62" s="1">
        <v>113</v>
      </c>
      <c r="O62" s="1">
        <v>0</v>
      </c>
      <c r="P62" s="1">
        <v>0</v>
      </c>
      <c r="Q62" s="1">
        <v>79</v>
      </c>
      <c r="R62" s="1">
        <v>0</v>
      </c>
      <c r="S62" s="1">
        <v>0</v>
      </c>
      <c r="T62">
        <f t="shared" si="17"/>
        <v>113</v>
      </c>
      <c r="U62">
        <f t="shared" si="18"/>
        <v>192</v>
      </c>
      <c r="V62" s="2">
        <f t="shared" si="19"/>
        <v>45942.3465045593</v>
      </c>
      <c r="W62" s="2">
        <f t="shared" si="20"/>
        <v>45966.358662614</v>
      </c>
      <c r="X62" t="str">
        <f t="shared" si="21"/>
        <v>健康</v>
      </c>
      <c r="Y62" s="8" t="str">
        <f>_xlfn.IFS(COUNTIF($B$2:B62,B62)=1,"-",OR(AND(X61="高滞销风险",OR(X62="中滞销风险",X62="低滞销风险",X62="健康")),AND(X61="中滞销风险",OR(X62="低滞销风险",X62="健康")),AND(X61="低滞销风险",X62="健康")),"改善",X61=X62,"维持不变",OR(AND(X61="健康",OR(X62="低滞销风险",X62="中滞销风险",X62="高滞销风险")),AND(X61="低滞销风险",OR(X62="中滞销风险",X62="高滞销风险")),AND(X61="中滞销风险",X62="高滞销风险")),"恶化")</f>
        <v>维持不变</v>
      </c>
      <c r="Z62" s="10">
        <f t="shared" si="22"/>
        <v>0</v>
      </c>
      <c r="AA62" s="10">
        <f t="shared" si="15"/>
        <v>0</v>
      </c>
      <c r="AB62" s="10">
        <f t="shared" si="23"/>
        <v>0</v>
      </c>
      <c r="AC62" s="10">
        <f t="shared" si="16"/>
        <v>58.3586626139818</v>
      </c>
      <c r="AD62" s="10">
        <f t="shared" si="24"/>
        <v>0</v>
      </c>
      <c r="AE62" s="11">
        <f t="shared" si="25"/>
        <v>3.29</v>
      </c>
    </row>
    <row r="63" spans="1:31">
      <c r="A63" s="5">
        <v>45887</v>
      </c>
      <c r="B63" s="1" t="s">
        <v>82</v>
      </c>
      <c r="C63" s="1" t="s">
        <v>83</v>
      </c>
      <c r="D63" s="1" t="s">
        <v>33</v>
      </c>
      <c r="E63" s="1">
        <v>0.29</v>
      </c>
      <c r="F63" s="1">
        <v>0.29</v>
      </c>
      <c r="G63" s="1">
        <v>0.14</v>
      </c>
      <c r="H63" s="1">
        <v>0.07</v>
      </c>
      <c r="I63" s="1" t="s">
        <v>57</v>
      </c>
      <c r="J63" s="1">
        <v>2</v>
      </c>
      <c r="K63" s="1" t="s">
        <v>51</v>
      </c>
      <c r="L63" s="1" t="s">
        <v>52</v>
      </c>
      <c r="M63" s="1" t="s">
        <v>53</v>
      </c>
      <c r="N63" s="1">
        <v>181</v>
      </c>
      <c r="O63" s="1">
        <v>29</v>
      </c>
      <c r="P63" s="1">
        <v>0</v>
      </c>
      <c r="Q63" s="1">
        <v>37</v>
      </c>
      <c r="R63" s="1">
        <v>0</v>
      </c>
      <c r="S63" s="1">
        <v>0</v>
      </c>
      <c r="T63">
        <f t="shared" si="17"/>
        <v>210</v>
      </c>
      <c r="U63">
        <f t="shared" si="18"/>
        <v>247</v>
      </c>
      <c r="V63" s="2">
        <f t="shared" si="19"/>
        <v>46611.1379310345</v>
      </c>
      <c r="W63" s="2">
        <f t="shared" si="20"/>
        <v>46738.724137931</v>
      </c>
      <c r="X63" t="str">
        <f t="shared" si="21"/>
        <v>高滞销风险</v>
      </c>
      <c r="Y63" s="8" t="str">
        <f>_xlfn.IFS(COUNTIF($B$2:B63,B63)=1,"-",OR(AND(X62="高滞销风险",OR(X63="中滞销风险",X63="低滞销风险",X63="健康")),AND(X62="中滞销风险",OR(X63="低滞销风险",X63="健康")),AND(X62="低滞销风险",X63="健康")),"改善",X62=X63,"维持不变",OR(AND(X62="健康",OR(X63="低滞销风险",X63="中滞销风险",X63="高滞销风险")),AND(X62="低滞销风险",OR(X63="中滞销风险",X63="高滞销风险")),AND(X62="中滞销风险",X63="高滞销风险")),"恶化")</f>
        <v>-</v>
      </c>
      <c r="Z63" s="10">
        <f t="shared" si="22"/>
        <v>179.55</v>
      </c>
      <c r="AA63" s="10">
        <f t="shared" si="15"/>
        <v>37</v>
      </c>
      <c r="AB63" s="10">
        <f t="shared" si="23"/>
        <v>216.55</v>
      </c>
      <c r="AC63" s="10">
        <f t="shared" si="16"/>
        <v>851.724137931035</v>
      </c>
      <c r="AD63" s="10">
        <f t="shared" si="24"/>
        <v>746.724137931036</v>
      </c>
      <c r="AE63" s="11">
        <f t="shared" si="25"/>
        <v>2.35238095238095</v>
      </c>
    </row>
    <row r="64" spans="1:31">
      <c r="A64" s="5">
        <v>45894</v>
      </c>
      <c r="B64" s="1" t="s">
        <v>82</v>
      </c>
      <c r="C64" s="1" t="s">
        <v>83</v>
      </c>
      <c r="D64" s="1" t="s">
        <v>33</v>
      </c>
      <c r="E64" s="1">
        <v>2</v>
      </c>
      <c r="F64" s="1">
        <v>2</v>
      </c>
      <c r="G64" s="1">
        <v>1.14</v>
      </c>
      <c r="H64" s="1">
        <v>0.57</v>
      </c>
      <c r="I64" s="1" t="s">
        <v>57</v>
      </c>
      <c r="J64" s="1">
        <v>14</v>
      </c>
      <c r="K64" s="1" t="s">
        <v>43</v>
      </c>
      <c r="L64" s="1" t="s">
        <v>44</v>
      </c>
      <c r="M64" s="1" t="s">
        <v>45</v>
      </c>
      <c r="N64" s="1">
        <v>165</v>
      </c>
      <c r="O64" s="1">
        <v>29</v>
      </c>
      <c r="P64" s="1">
        <v>0</v>
      </c>
      <c r="Q64" s="1">
        <v>37</v>
      </c>
      <c r="R64" s="1">
        <v>0</v>
      </c>
      <c r="S64" s="1">
        <v>0</v>
      </c>
      <c r="T64">
        <f t="shared" si="17"/>
        <v>194</v>
      </c>
      <c r="U64">
        <f t="shared" si="18"/>
        <v>231</v>
      </c>
      <c r="V64" s="2">
        <f t="shared" si="19"/>
        <v>45991</v>
      </c>
      <c r="W64" s="2">
        <f t="shared" si="20"/>
        <v>46009.5</v>
      </c>
      <c r="X64" t="str">
        <f t="shared" si="21"/>
        <v>中滞销风险</v>
      </c>
      <c r="Y64" s="8" t="str">
        <f>_xlfn.IFS(COUNTIF($B$2:B64,B64)=1,"-",OR(AND(X63="高滞销风险",OR(X64="中滞销风险",X64="低滞销风险",X64="健康")),AND(X63="中滞销风险",OR(X64="低滞销风险",X64="健康")),AND(X63="低滞销风险",X64="健康")),"改善",X63=X64,"维持不变",OR(AND(X63="健康",OR(X64="低滞销风险",X64="中滞销风险",X64="高滞销风险")),AND(X63="低滞销风险",OR(X64="中滞销风险",X64="高滞销风险")),AND(X63="中滞销风险",X64="高滞销风险")),"恶化")</f>
        <v>改善</v>
      </c>
      <c r="Z64" s="10">
        <f t="shared" si="22"/>
        <v>0</v>
      </c>
      <c r="AA64" s="10">
        <f t="shared" si="15"/>
        <v>35</v>
      </c>
      <c r="AB64" s="10">
        <f t="shared" si="23"/>
        <v>35</v>
      </c>
      <c r="AC64" s="10">
        <f t="shared" si="16"/>
        <v>115.5</v>
      </c>
      <c r="AD64" s="10">
        <f t="shared" si="24"/>
        <v>17.5</v>
      </c>
      <c r="AE64" s="11">
        <f t="shared" si="25"/>
        <v>2.35714285714286</v>
      </c>
    </row>
    <row r="65" spans="1:31">
      <c r="A65" s="5">
        <v>45901</v>
      </c>
      <c r="B65" s="1" t="s">
        <v>82</v>
      </c>
      <c r="C65" s="1" t="s">
        <v>83</v>
      </c>
      <c r="D65" s="1" t="s">
        <v>33</v>
      </c>
      <c r="E65" s="1">
        <v>4.14</v>
      </c>
      <c r="F65" s="1">
        <v>4.14</v>
      </c>
      <c r="G65" s="1">
        <v>3.07</v>
      </c>
      <c r="H65" s="1">
        <v>1.61</v>
      </c>
      <c r="I65" s="1" t="s">
        <v>57</v>
      </c>
      <c r="J65" s="1">
        <v>29</v>
      </c>
      <c r="K65" s="1" t="s">
        <v>35</v>
      </c>
      <c r="L65" s="1" t="s">
        <v>36</v>
      </c>
      <c r="M65" s="1" t="s">
        <v>37</v>
      </c>
      <c r="N65" s="1">
        <v>138</v>
      </c>
      <c r="O65" s="1">
        <v>64</v>
      </c>
      <c r="P65" s="1">
        <v>0</v>
      </c>
      <c r="Q65" s="1">
        <v>2</v>
      </c>
      <c r="R65" s="1">
        <v>0</v>
      </c>
      <c r="S65" s="1">
        <v>100</v>
      </c>
      <c r="T65">
        <f t="shared" si="17"/>
        <v>202</v>
      </c>
      <c r="U65">
        <f t="shared" si="18"/>
        <v>304</v>
      </c>
      <c r="V65" s="2">
        <f t="shared" si="19"/>
        <v>45949.7922705314</v>
      </c>
      <c r="W65" s="2">
        <f t="shared" si="20"/>
        <v>45974.4299516908</v>
      </c>
      <c r="X65" t="str">
        <f t="shared" si="21"/>
        <v>健康</v>
      </c>
      <c r="Y65" s="8" t="str">
        <f>_xlfn.IFS(COUNTIF($B$2:B65,B65)=1,"-",OR(AND(X64="高滞销风险",OR(X65="中滞销风险",X65="低滞销风险",X65="健康")),AND(X64="中滞销风险",OR(X65="低滞销风险",X65="健康")),AND(X64="低滞销风险",X65="健康")),"改善",X64=X65,"维持不变",OR(AND(X64="健康",OR(X65="低滞销风险",X65="中滞销风险",X65="高滞销风险")),AND(X64="低滞销风险",OR(X65="中滞销风险",X65="高滞销风险")),AND(X64="中滞销风险",X65="高滞销风险")),"恶化")</f>
        <v>改善</v>
      </c>
      <c r="Z65" s="10">
        <f t="shared" si="22"/>
        <v>0</v>
      </c>
      <c r="AA65" s="10">
        <f t="shared" si="15"/>
        <v>0</v>
      </c>
      <c r="AB65" s="10">
        <f t="shared" si="23"/>
        <v>0</v>
      </c>
      <c r="AC65" s="10">
        <f t="shared" si="16"/>
        <v>73.4299516908213</v>
      </c>
      <c r="AD65" s="10">
        <f t="shared" si="24"/>
        <v>0</v>
      </c>
      <c r="AE65" s="11">
        <f t="shared" si="25"/>
        <v>4.14</v>
      </c>
    </row>
    <row r="66" spans="1:31">
      <c r="A66" s="5">
        <v>45908</v>
      </c>
      <c r="B66" s="1" t="s">
        <v>82</v>
      </c>
      <c r="C66" s="1" t="s">
        <v>83</v>
      </c>
      <c r="D66" s="1" t="s">
        <v>33</v>
      </c>
      <c r="E66" s="1">
        <v>2.29</v>
      </c>
      <c r="F66" s="1">
        <v>2.29</v>
      </c>
      <c r="G66" s="1">
        <v>3.21</v>
      </c>
      <c r="H66" s="1">
        <v>2.18</v>
      </c>
      <c r="I66" s="1" t="s">
        <v>57</v>
      </c>
      <c r="J66" s="1">
        <v>16</v>
      </c>
      <c r="K66" s="1" t="s">
        <v>38</v>
      </c>
      <c r="L66" s="1" t="s">
        <v>39</v>
      </c>
      <c r="M66" s="1" t="s">
        <v>40</v>
      </c>
      <c r="N66" s="1">
        <v>149</v>
      </c>
      <c r="O66" s="1">
        <v>36</v>
      </c>
      <c r="P66" s="1">
        <v>0</v>
      </c>
      <c r="Q66" s="1">
        <v>2</v>
      </c>
      <c r="R66" s="1">
        <v>0</v>
      </c>
      <c r="S66" s="1">
        <v>100</v>
      </c>
      <c r="T66">
        <f t="shared" si="17"/>
        <v>185</v>
      </c>
      <c r="U66">
        <f t="shared" si="18"/>
        <v>287</v>
      </c>
      <c r="V66" s="2">
        <f t="shared" si="19"/>
        <v>45988.7860262009</v>
      </c>
      <c r="W66" s="2">
        <f t="shared" si="20"/>
        <v>46033.327510917</v>
      </c>
      <c r="X66" t="str">
        <f t="shared" si="21"/>
        <v>高滞销风险</v>
      </c>
      <c r="Y66" s="8" t="str">
        <f>_xlfn.IFS(COUNTIF($B$2:B66,B66)=1,"-",OR(AND(X65="高滞销风险",OR(X66="中滞销风险",X66="低滞销风险",X66="健康")),AND(X65="中滞销风险",OR(X66="低滞销风险",X66="健康")),AND(X65="低滞销风险",X66="健康")),"改善",X65=X66,"维持不变",OR(AND(X65="健康",OR(X66="低滞销风险",X66="中滞销风险",X66="高滞销风险")),AND(X65="低滞销风险",OR(X66="中滞销风险",X66="高滞销风险")),AND(X65="中滞销风险",X66="高滞销风险")),"恶化")</f>
        <v>恶化</v>
      </c>
      <c r="Z66" s="10">
        <f t="shared" si="22"/>
        <v>0</v>
      </c>
      <c r="AA66" s="10">
        <f t="shared" si="15"/>
        <v>94.64</v>
      </c>
      <c r="AB66" s="10">
        <f t="shared" si="23"/>
        <v>94.64</v>
      </c>
      <c r="AC66" s="10">
        <f t="shared" si="16"/>
        <v>125.327510917031</v>
      </c>
      <c r="AD66" s="10">
        <f t="shared" si="24"/>
        <v>41.3275109170281</v>
      </c>
      <c r="AE66" s="11">
        <f t="shared" si="25"/>
        <v>3.41666666666667</v>
      </c>
    </row>
    <row r="67" spans="1:31">
      <c r="A67" s="5">
        <v>45887</v>
      </c>
      <c r="B67" s="1" t="s">
        <v>84</v>
      </c>
      <c r="C67" s="1" t="s">
        <v>85</v>
      </c>
      <c r="D67" s="1" t="s">
        <v>33</v>
      </c>
      <c r="E67" s="1">
        <v>3.35</v>
      </c>
      <c r="F67" s="1">
        <v>4</v>
      </c>
      <c r="G67" s="1">
        <v>4.43</v>
      </c>
      <c r="H67" s="1">
        <v>2.54</v>
      </c>
      <c r="I67" s="1" t="s">
        <v>50</v>
      </c>
      <c r="J67" s="1">
        <v>28</v>
      </c>
      <c r="K67" s="1" t="s">
        <v>51</v>
      </c>
      <c r="L67" s="1" t="s">
        <v>52</v>
      </c>
      <c r="M67" s="1" t="s">
        <v>53</v>
      </c>
      <c r="N67" s="1">
        <v>98</v>
      </c>
      <c r="O67" s="1">
        <v>225</v>
      </c>
      <c r="P67" s="1">
        <v>0</v>
      </c>
      <c r="Q67" s="1">
        <v>6</v>
      </c>
      <c r="R67" s="1">
        <v>0</v>
      </c>
      <c r="S67" s="1">
        <v>100</v>
      </c>
      <c r="T67">
        <f t="shared" si="17"/>
        <v>323</v>
      </c>
      <c r="U67">
        <f t="shared" si="18"/>
        <v>429</v>
      </c>
      <c r="V67" s="2">
        <f t="shared" si="19"/>
        <v>45983.4179104478</v>
      </c>
      <c r="W67" s="2">
        <f t="shared" si="20"/>
        <v>46015.0597014925</v>
      </c>
      <c r="X67" t="str">
        <f t="shared" si="21"/>
        <v>高滞销风险</v>
      </c>
      <c r="Y67" s="8" t="str">
        <f>_xlfn.IFS(COUNTIF($B$2:B67,B67)=1,"-",OR(AND(X66="高滞销风险",OR(X67="中滞销风险",X67="低滞销风险",X67="健康")),AND(X66="中滞销风险",OR(X67="低滞销风险",X67="健康")),AND(X66="低滞销风险",X67="健康")),"改善",X66=X67,"维持不变",OR(AND(X66="健康",OR(X67="低滞销风险",X67="中滞销风险",X67="高滞销风险")),AND(X66="低滞销风险",OR(X67="中滞销风险",X67="高滞销风险")),AND(X66="中滞销风险",X67="高滞销风险")),"恶化")</f>
        <v>-</v>
      </c>
      <c r="Z67" s="10">
        <f t="shared" si="22"/>
        <v>0</v>
      </c>
      <c r="AA67" s="10">
        <f t="shared" si="15"/>
        <v>77.25</v>
      </c>
      <c r="AB67" s="10">
        <f t="shared" si="23"/>
        <v>77.25</v>
      </c>
      <c r="AC67" s="10">
        <f t="shared" si="16"/>
        <v>128.059701492537</v>
      </c>
      <c r="AD67" s="10">
        <f t="shared" si="24"/>
        <v>23.059701492537</v>
      </c>
      <c r="AE67" s="11">
        <f t="shared" si="25"/>
        <v>4.08571428571429</v>
      </c>
    </row>
    <row r="68" spans="1:31">
      <c r="A68" s="5">
        <v>45894</v>
      </c>
      <c r="B68" s="1" t="s">
        <v>84</v>
      </c>
      <c r="C68" s="1" t="s">
        <v>85</v>
      </c>
      <c r="D68" s="1" t="s">
        <v>33</v>
      </c>
      <c r="E68" s="1">
        <v>3.92</v>
      </c>
      <c r="F68" s="1">
        <v>4.29</v>
      </c>
      <c r="G68" s="1">
        <v>4.14</v>
      </c>
      <c r="H68" s="1">
        <v>3.61</v>
      </c>
      <c r="I68" s="1" t="s">
        <v>50</v>
      </c>
      <c r="J68" s="1">
        <v>30</v>
      </c>
      <c r="K68" s="1" t="s">
        <v>43</v>
      </c>
      <c r="L68" s="1" t="s">
        <v>44</v>
      </c>
      <c r="M68" s="1" t="s">
        <v>45</v>
      </c>
      <c r="N68" s="1">
        <v>80</v>
      </c>
      <c r="O68" s="1">
        <v>215</v>
      </c>
      <c r="P68" s="1">
        <v>0</v>
      </c>
      <c r="Q68" s="1">
        <v>106</v>
      </c>
      <c r="R68" s="1">
        <v>0</v>
      </c>
      <c r="S68" s="1">
        <v>0</v>
      </c>
      <c r="T68">
        <f t="shared" ref="T68:T109" si="26">N68+O68+P68</f>
        <v>295</v>
      </c>
      <c r="U68">
        <f t="shared" ref="U68:U109" si="27">T68+Q68+R68+S68</f>
        <v>401</v>
      </c>
      <c r="V68" s="2">
        <f t="shared" ref="V68:V109" si="28">A68+T68/E68</f>
        <v>45969.2551020408</v>
      </c>
      <c r="W68" s="2">
        <f t="shared" ref="W68:W109" si="29">A68+U68/E68</f>
        <v>45996.2959183673</v>
      </c>
      <c r="X68" t="str">
        <f t="shared" si="21"/>
        <v>低滞销风险</v>
      </c>
      <c r="Y68" s="8" t="str">
        <f>_xlfn.IFS(COUNTIF($B$2:B68,B68)=1,"-",OR(AND(X67="高滞销风险",OR(X68="中滞销风险",X68="低滞销风险",X68="健康")),AND(X67="中滞销风险",OR(X68="低滞销风险",X68="健康")),AND(X67="低滞销风险",X68="健康")),"改善",X67=X68,"维持不变",OR(AND(X67="健康",OR(X68="低滞销风险",X68="中滞销风险",X68="高滞销风险")),AND(X67="低滞销风险",OR(X68="中滞销风险",X68="高滞销风险")),AND(X67="中滞销风险",X68="高滞销风险")),"恶化")</f>
        <v>改善</v>
      </c>
      <c r="Z68" s="10">
        <f t="shared" si="22"/>
        <v>0</v>
      </c>
      <c r="AA68" s="10">
        <f t="shared" si="15"/>
        <v>16.84</v>
      </c>
      <c r="AB68" s="10">
        <f t="shared" si="23"/>
        <v>16.84</v>
      </c>
      <c r="AC68" s="10">
        <f t="shared" si="16"/>
        <v>102.295918367347</v>
      </c>
      <c r="AD68" s="10">
        <f t="shared" si="24"/>
        <v>4.29591836734471</v>
      </c>
      <c r="AE68" s="11">
        <f t="shared" si="25"/>
        <v>4.09183673469388</v>
      </c>
    </row>
    <row r="69" spans="1:31">
      <c r="A69" s="5">
        <v>45901</v>
      </c>
      <c r="B69" s="1" t="s">
        <v>84</v>
      </c>
      <c r="C69" s="1" t="s">
        <v>85</v>
      </c>
      <c r="D69" s="1" t="s">
        <v>33</v>
      </c>
      <c r="E69" s="1">
        <v>2.86</v>
      </c>
      <c r="F69" s="1">
        <v>2.86</v>
      </c>
      <c r="G69" s="1">
        <v>3.57</v>
      </c>
      <c r="H69" s="1">
        <v>4</v>
      </c>
      <c r="I69" s="1" t="s">
        <v>54</v>
      </c>
      <c r="J69" s="1">
        <v>20</v>
      </c>
      <c r="K69" s="1" t="s">
        <v>35</v>
      </c>
      <c r="L69" s="1" t="s">
        <v>36</v>
      </c>
      <c r="M69" s="1" t="s">
        <v>37</v>
      </c>
      <c r="N69" s="1">
        <v>109</v>
      </c>
      <c r="O69" s="1">
        <v>211</v>
      </c>
      <c r="P69" s="1">
        <v>0</v>
      </c>
      <c r="Q69" s="1">
        <v>66</v>
      </c>
      <c r="R69" s="1">
        <v>0</v>
      </c>
      <c r="S69" s="1">
        <v>0</v>
      </c>
      <c r="T69">
        <f t="shared" si="26"/>
        <v>320</v>
      </c>
      <c r="U69">
        <f t="shared" si="27"/>
        <v>386</v>
      </c>
      <c r="V69" s="2">
        <f t="shared" si="28"/>
        <v>46012.8881118881</v>
      </c>
      <c r="W69" s="2">
        <f t="shared" si="29"/>
        <v>46035.965034965</v>
      </c>
      <c r="X69" t="str">
        <f t="shared" si="21"/>
        <v>高滞销风险</v>
      </c>
      <c r="Y69" s="8" t="str">
        <f>_xlfn.IFS(COUNTIF($B$2:B69,B69)=1,"-",OR(AND(X68="高滞销风险",OR(X69="中滞销风险",X69="低滞销风险",X69="健康")),AND(X68="中滞销风险",OR(X69="低滞销风险",X69="健康")),AND(X68="低滞销风险",X69="健康")),"改善",X68=X69,"维持不变",OR(AND(X68="健康",OR(X69="低滞销风险",X69="中滞销风险",X69="高滞销风险")),AND(X68="低滞销风险",OR(X69="中滞销风险",X69="高滞销风险")),AND(X68="中滞销风险",X69="高滞销风险")),"恶化")</f>
        <v>恶化</v>
      </c>
      <c r="Z69" s="10">
        <f t="shared" si="22"/>
        <v>59.74</v>
      </c>
      <c r="AA69" s="10">
        <f t="shared" si="15"/>
        <v>66</v>
      </c>
      <c r="AB69" s="10">
        <f t="shared" si="23"/>
        <v>125.74</v>
      </c>
      <c r="AC69" s="10">
        <f t="shared" si="16"/>
        <v>134.965034965035</v>
      </c>
      <c r="AD69" s="10">
        <f t="shared" si="24"/>
        <v>43.9650349650328</v>
      </c>
      <c r="AE69" s="11">
        <f t="shared" si="25"/>
        <v>4.24175824175824</v>
      </c>
    </row>
    <row r="70" spans="1:31">
      <c r="A70" s="5">
        <v>45908</v>
      </c>
      <c r="B70" s="1" t="s">
        <v>84</v>
      </c>
      <c r="C70" s="1" t="s">
        <v>85</v>
      </c>
      <c r="D70" s="1" t="s">
        <v>33</v>
      </c>
      <c r="E70" s="1">
        <v>3</v>
      </c>
      <c r="F70" s="1">
        <v>3</v>
      </c>
      <c r="G70" s="1">
        <v>2.93</v>
      </c>
      <c r="H70" s="1">
        <v>3.54</v>
      </c>
      <c r="I70" s="1" t="s">
        <v>54</v>
      </c>
      <c r="J70" s="1">
        <v>21</v>
      </c>
      <c r="K70" s="1" t="s">
        <v>38</v>
      </c>
      <c r="L70" s="1" t="s">
        <v>39</v>
      </c>
      <c r="M70" s="1" t="s">
        <v>40</v>
      </c>
      <c r="N70" s="1">
        <v>185</v>
      </c>
      <c r="O70" s="1">
        <v>115</v>
      </c>
      <c r="P70" s="1">
        <v>0</v>
      </c>
      <c r="Q70" s="1">
        <v>66</v>
      </c>
      <c r="R70" s="1">
        <v>0</v>
      </c>
      <c r="S70" s="1">
        <v>0</v>
      </c>
      <c r="T70">
        <f t="shared" si="26"/>
        <v>300</v>
      </c>
      <c r="U70">
        <f t="shared" si="27"/>
        <v>366</v>
      </c>
      <c r="V70" s="2">
        <f t="shared" si="28"/>
        <v>46008</v>
      </c>
      <c r="W70" s="2">
        <f t="shared" si="29"/>
        <v>46030</v>
      </c>
      <c r="X70" t="str">
        <f t="shared" si="21"/>
        <v>高滞销风险</v>
      </c>
      <c r="Y70" s="8" t="str">
        <f>_xlfn.IFS(COUNTIF($B$2:B70,B70)=1,"-",OR(AND(X69="高滞销风险",OR(X70="中滞销风险",X70="低滞销风险",X70="健康")),AND(X69="中滞销风险",OR(X70="低滞销风险",X70="健康")),AND(X69="低滞销风险",X70="健康")),"改善",X69=X70,"维持不变",OR(AND(X69="健康",OR(X70="低滞销风险",X70="中滞销风险",X70="高滞销风险")),AND(X69="低滞销风险",OR(X70="中滞销风险",X70="高滞销风险")),AND(X69="中滞销风险",X70="高滞销风险")),"恶化")</f>
        <v>维持不变</v>
      </c>
      <c r="Z70" s="10">
        <f t="shared" si="22"/>
        <v>48</v>
      </c>
      <c r="AA70" s="10">
        <f t="shared" si="15"/>
        <v>66</v>
      </c>
      <c r="AB70" s="10">
        <f t="shared" si="23"/>
        <v>114</v>
      </c>
      <c r="AC70" s="10">
        <f t="shared" si="16"/>
        <v>122</v>
      </c>
      <c r="AD70" s="10">
        <f t="shared" si="24"/>
        <v>38</v>
      </c>
      <c r="AE70" s="11">
        <f t="shared" si="25"/>
        <v>4.35714285714286</v>
      </c>
    </row>
    <row r="71" spans="1:31">
      <c r="A71" s="5">
        <v>45887</v>
      </c>
      <c r="B71" s="1" t="s">
        <v>86</v>
      </c>
      <c r="C71" s="1" t="s">
        <v>87</v>
      </c>
      <c r="D71" s="1" t="s">
        <v>33</v>
      </c>
      <c r="E71" s="1">
        <v>10.06</v>
      </c>
      <c r="F71" s="1">
        <v>10.71</v>
      </c>
      <c r="G71" s="1">
        <v>14.14</v>
      </c>
      <c r="H71" s="1">
        <v>8.04</v>
      </c>
      <c r="I71" s="1" t="s">
        <v>50</v>
      </c>
      <c r="J71" s="1">
        <v>75</v>
      </c>
      <c r="K71" s="1" t="s">
        <v>51</v>
      </c>
      <c r="L71" s="1" t="s">
        <v>52</v>
      </c>
      <c r="M71" s="1" t="s">
        <v>53</v>
      </c>
      <c r="N71" s="1">
        <v>158</v>
      </c>
      <c r="O71" s="1">
        <v>504</v>
      </c>
      <c r="P71" s="1">
        <v>0</v>
      </c>
      <c r="Q71" s="1">
        <v>0</v>
      </c>
      <c r="R71" s="1">
        <v>0</v>
      </c>
      <c r="S71" s="1">
        <v>650</v>
      </c>
      <c r="T71">
        <f t="shared" si="26"/>
        <v>662</v>
      </c>
      <c r="U71">
        <f t="shared" si="27"/>
        <v>1312</v>
      </c>
      <c r="V71" s="2">
        <f t="shared" si="28"/>
        <v>45952.8051689861</v>
      </c>
      <c r="W71" s="2">
        <f t="shared" si="29"/>
        <v>46017.4174950298</v>
      </c>
      <c r="X71" t="str">
        <f t="shared" si="21"/>
        <v>高滞销风险</v>
      </c>
      <c r="Y71" s="8" t="str">
        <f>_xlfn.IFS(COUNTIF($B$2:B71,B71)=1,"-",OR(AND(X70="高滞销风险",OR(X71="中滞销风险",X71="低滞销风险",X71="健康")),AND(X70="中滞销风险",OR(X71="低滞销风险",X71="健康")),AND(X70="低滞销风险",X71="健康")),"改善",X70=X71,"维持不变",OR(AND(X70="健康",OR(X71="低滞销风险",X71="中滞销风险",X71="高滞销风险")),AND(X70="低滞销风险",OR(X71="中滞销风险",X71="高滞销风险")),AND(X70="中滞销风险",X71="高滞销风险")),"恶化")</f>
        <v>-</v>
      </c>
      <c r="Z71" s="10">
        <f t="shared" si="22"/>
        <v>0</v>
      </c>
      <c r="AA71" s="10">
        <f t="shared" si="15"/>
        <v>255.7</v>
      </c>
      <c r="AB71" s="10">
        <f t="shared" si="23"/>
        <v>255.7</v>
      </c>
      <c r="AC71" s="10">
        <f t="shared" si="16"/>
        <v>130.417495029821</v>
      </c>
      <c r="AD71" s="10">
        <f t="shared" si="24"/>
        <v>25.4174950298184</v>
      </c>
      <c r="AE71" s="11">
        <f t="shared" si="25"/>
        <v>12.4952380952381</v>
      </c>
    </row>
    <row r="72" spans="1:31">
      <c r="A72" s="5">
        <v>45894</v>
      </c>
      <c r="B72" s="1" t="s">
        <v>86</v>
      </c>
      <c r="C72" s="1" t="s">
        <v>87</v>
      </c>
      <c r="D72" s="1" t="s">
        <v>33</v>
      </c>
      <c r="E72" s="1">
        <v>9.14</v>
      </c>
      <c r="F72" s="1">
        <v>9.14</v>
      </c>
      <c r="G72" s="1">
        <v>9.93</v>
      </c>
      <c r="H72" s="1">
        <v>10.32</v>
      </c>
      <c r="I72" s="1" t="s">
        <v>54</v>
      </c>
      <c r="J72" s="1">
        <v>64</v>
      </c>
      <c r="K72" s="1" t="s">
        <v>43</v>
      </c>
      <c r="L72" s="1" t="s">
        <v>44</v>
      </c>
      <c r="M72" s="1" t="s">
        <v>45</v>
      </c>
      <c r="N72" s="1">
        <v>233</v>
      </c>
      <c r="O72" s="1">
        <v>494</v>
      </c>
      <c r="P72" s="1">
        <v>0</v>
      </c>
      <c r="Q72" s="1">
        <v>400</v>
      </c>
      <c r="R72" s="1">
        <v>0</v>
      </c>
      <c r="S72" s="1">
        <v>150</v>
      </c>
      <c r="T72">
        <f t="shared" si="26"/>
        <v>727</v>
      </c>
      <c r="U72">
        <f t="shared" si="27"/>
        <v>1277</v>
      </c>
      <c r="V72" s="2">
        <f t="shared" si="28"/>
        <v>45973.5404814004</v>
      </c>
      <c r="W72" s="2">
        <f t="shared" si="29"/>
        <v>46033.715536105</v>
      </c>
      <c r="X72" t="str">
        <f t="shared" si="21"/>
        <v>高滞销风险</v>
      </c>
      <c r="Y72" s="8" t="str">
        <f>_xlfn.IFS(COUNTIF($B$2:B72,B72)=1,"-",OR(AND(X71="高滞销风险",OR(X72="中滞销风险",X72="低滞销风险",X72="健康")),AND(X71="中滞销风险",OR(X72="低滞销风险",X72="健康")),AND(X71="低滞销风险",X72="健康")),"改善",X71=X72,"维持不变",OR(AND(X71="健康",OR(X72="低滞销风险",X72="中滞销风险",X72="高滞销风险")),AND(X71="低滞销风险",OR(X72="中滞销风险",X72="高滞销风险")),AND(X71="中滞销风险",X72="高滞销风险")),"恶化")</f>
        <v>维持不变</v>
      </c>
      <c r="Z72" s="10">
        <f t="shared" si="22"/>
        <v>0</v>
      </c>
      <c r="AA72" s="10">
        <f t="shared" si="15"/>
        <v>381.28</v>
      </c>
      <c r="AB72" s="10">
        <f t="shared" si="23"/>
        <v>381.28</v>
      </c>
      <c r="AC72" s="10">
        <f t="shared" si="16"/>
        <v>139.715536105033</v>
      </c>
      <c r="AD72" s="10">
        <f t="shared" si="24"/>
        <v>41.7155361050318</v>
      </c>
      <c r="AE72" s="11">
        <f t="shared" si="25"/>
        <v>13.030612244898</v>
      </c>
    </row>
    <row r="73" spans="1:31">
      <c r="A73" s="5">
        <v>45901</v>
      </c>
      <c r="B73" s="1" t="s">
        <v>86</v>
      </c>
      <c r="C73" s="1" t="s">
        <v>87</v>
      </c>
      <c r="D73" s="1" t="s">
        <v>33</v>
      </c>
      <c r="E73" s="1">
        <v>12.14</v>
      </c>
      <c r="F73" s="1">
        <v>12.14</v>
      </c>
      <c r="G73" s="1">
        <v>10.64</v>
      </c>
      <c r="H73" s="1">
        <v>12.39</v>
      </c>
      <c r="I73" s="1" t="s">
        <v>54</v>
      </c>
      <c r="J73" s="1">
        <v>85</v>
      </c>
      <c r="K73" s="1" t="s">
        <v>35</v>
      </c>
      <c r="L73" s="1" t="s">
        <v>36</v>
      </c>
      <c r="M73" s="1" t="s">
        <v>37</v>
      </c>
      <c r="N73" s="1">
        <v>258</v>
      </c>
      <c r="O73" s="1">
        <v>474</v>
      </c>
      <c r="P73" s="1">
        <v>0</v>
      </c>
      <c r="Q73" s="1">
        <v>470</v>
      </c>
      <c r="R73" s="1">
        <v>0</v>
      </c>
      <c r="S73" s="1">
        <v>0</v>
      </c>
      <c r="T73">
        <f t="shared" si="26"/>
        <v>732</v>
      </c>
      <c r="U73">
        <f t="shared" si="27"/>
        <v>1202</v>
      </c>
      <c r="V73" s="2">
        <f t="shared" si="28"/>
        <v>45961.2965403624</v>
      </c>
      <c r="W73" s="2">
        <f t="shared" si="29"/>
        <v>46000.0115321252</v>
      </c>
      <c r="X73" t="str">
        <f t="shared" si="21"/>
        <v>低滞销风险</v>
      </c>
      <c r="Y73" s="8" t="str">
        <f>_xlfn.IFS(COUNTIF($B$2:B73,B73)=1,"-",OR(AND(X72="高滞销风险",OR(X73="中滞销风险",X73="低滞销风险",X73="健康")),AND(X72="中滞销风险",OR(X73="低滞销风险",X73="健康")),AND(X72="低滞销风险",X73="健康")),"改善",X72=X73,"维持不变",OR(AND(X72="健康",OR(X73="低滞销风险",X73="中滞销风险",X73="高滞销风险")),AND(X72="低滞销风险",OR(X73="中滞销风险",X73="高滞销风险")),AND(X72="中滞销风险",X73="高滞销风险")),"恶化")</f>
        <v>改善</v>
      </c>
      <c r="Z73" s="10">
        <f t="shared" si="22"/>
        <v>0</v>
      </c>
      <c r="AA73" s="10">
        <f t="shared" si="15"/>
        <v>97.26</v>
      </c>
      <c r="AB73" s="10">
        <f t="shared" si="23"/>
        <v>97.26</v>
      </c>
      <c r="AC73" s="10">
        <f t="shared" si="16"/>
        <v>99.0115321252059</v>
      </c>
      <c r="AD73" s="10">
        <f t="shared" si="24"/>
        <v>8.01153212520876</v>
      </c>
      <c r="AE73" s="11">
        <f t="shared" si="25"/>
        <v>13.2087912087912</v>
      </c>
    </row>
    <row r="74" spans="1:31">
      <c r="A74" s="5">
        <v>45908</v>
      </c>
      <c r="B74" s="1" t="s">
        <v>86</v>
      </c>
      <c r="C74" s="1" t="s">
        <v>87</v>
      </c>
      <c r="D74" s="1" t="s">
        <v>33</v>
      </c>
      <c r="E74" s="1">
        <v>11.51</v>
      </c>
      <c r="F74" s="1">
        <v>12</v>
      </c>
      <c r="G74" s="1">
        <v>12.07</v>
      </c>
      <c r="H74" s="1">
        <v>11</v>
      </c>
      <c r="I74" s="1" t="s">
        <v>50</v>
      </c>
      <c r="J74" s="1">
        <v>84</v>
      </c>
      <c r="K74" s="1" t="s">
        <v>38</v>
      </c>
      <c r="L74" s="1" t="s">
        <v>39</v>
      </c>
      <c r="M74" s="1" t="s">
        <v>40</v>
      </c>
      <c r="N74" s="1">
        <v>326</v>
      </c>
      <c r="O74" s="1">
        <v>422</v>
      </c>
      <c r="P74" s="1">
        <v>0</v>
      </c>
      <c r="Q74" s="1">
        <v>370</v>
      </c>
      <c r="R74" s="1">
        <v>0</v>
      </c>
      <c r="S74" s="1">
        <v>0</v>
      </c>
      <c r="T74">
        <f t="shared" si="26"/>
        <v>748</v>
      </c>
      <c r="U74">
        <f t="shared" si="27"/>
        <v>1118</v>
      </c>
      <c r="V74" s="2">
        <f t="shared" si="28"/>
        <v>45972.986967854</v>
      </c>
      <c r="W74" s="2">
        <f t="shared" si="29"/>
        <v>46005.1329278888</v>
      </c>
      <c r="X74" t="str">
        <f t="shared" si="21"/>
        <v>中滞销风险</v>
      </c>
      <c r="Y74" s="8" t="str">
        <f>_xlfn.IFS(COUNTIF($B$2:B74,B74)=1,"-",OR(AND(X73="高滞销风险",OR(X74="中滞销风险",X74="低滞销风险",X74="健康")),AND(X73="中滞销风险",OR(X74="低滞销风险",X74="健康")),AND(X73="低滞销风险",X74="健康")),"改善",X73=X74,"维持不变",OR(AND(X73="健康",OR(X74="低滞销风险",X74="中滞销风险",X74="高滞销风险")),AND(X73="低滞销风险",OR(X74="中滞销风险",X74="高滞销风险")),AND(X73="中滞销风险",X74="高滞销风险")),"恶化")</f>
        <v>恶化</v>
      </c>
      <c r="Z74" s="10">
        <f t="shared" si="22"/>
        <v>0</v>
      </c>
      <c r="AA74" s="10">
        <f t="shared" si="15"/>
        <v>151.16</v>
      </c>
      <c r="AB74" s="10">
        <f t="shared" si="23"/>
        <v>151.16</v>
      </c>
      <c r="AC74" s="10">
        <f t="shared" si="16"/>
        <v>97.1329278887924</v>
      </c>
      <c r="AD74" s="10">
        <f t="shared" si="24"/>
        <v>13.1329278887933</v>
      </c>
      <c r="AE74" s="11">
        <f t="shared" si="25"/>
        <v>13.3095238095238</v>
      </c>
    </row>
    <row r="75" spans="1:31">
      <c r="A75" s="5">
        <v>45887</v>
      </c>
      <c r="B75" s="1" t="s">
        <v>88</v>
      </c>
      <c r="C75" s="1" t="s">
        <v>89</v>
      </c>
      <c r="D75" s="1" t="s">
        <v>33</v>
      </c>
      <c r="E75" s="1">
        <v>3.93</v>
      </c>
      <c r="F75" s="1">
        <v>5</v>
      </c>
      <c r="G75" s="1">
        <v>4.64</v>
      </c>
      <c r="H75" s="1">
        <v>3</v>
      </c>
      <c r="I75" s="1" t="s">
        <v>50</v>
      </c>
      <c r="J75" s="1">
        <v>35</v>
      </c>
      <c r="K75" s="1" t="s">
        <v>51</v>
      </c>
      <c r="L75" s="1" t="s">
        <v>52</v>
      </c>
      <c r="M75" s="1" t="s">
        <v>53</v>
      </c>
      <c r="N75" s="1">
        <v>104</v>
      </c>
      <c r="O75" s="1">
        <v>289</v>
      </c>
      <c r="P75" s="1">
        <v>0</v>
      </c>
      <c r="Q75" s="1">
        <v>80</v>
      </c>
      <c r="R75" s="1">
        <v>0</v>
      </c>
      <c r="S75" s="1">
        <v>150</v>
      </c>
      <c r="T75">
        <f t="shared" si="26"/>
        <v>393</v>
      </c>
      <c r="U75">
        <f t="shared" si="27"/>
        <v>623</v>
      </c>
      <c r="V75" s="2">
        <f t="shared" si="28"/>
        <v>45987</v>
      </c>
      <c r="W75" s="2">
        <f t="shared" si="29"/>
        <v>46045.524173028</v>
      </c>
      <c r="X75" t="str">
        <f t="shared" si="21"/>
        <v>高滞销风险</v>
      </c>
      <c r="Y75" s="8" t="str">
        <f>_xlfn.IFS(COUNTIF($B$2:B75,B75)=1,"-",OR(AND(X74="高滞销风险",OR(X75="中滞销风险",X75="低滞销风险",X75="健康")),AND(X74="中滞销风险",OR(X75="低滞销风险",X75="健康")),AND(X74="低滞销风险",X75="健康")),"改善",X74=X75,"维持不变",OR(AND(X74="健康",OR(X75="低滞销风险",X75="中滞销风险",X75="高滞销风险")),AND(X74="低滞销风险",OR(X75="中滞销风险",X75="高滞销风险")),AND(X74="中滞销风险",X75="高滞销风险")),"恶化")</f>
        <v>-</v>
      </c>
      <c r="Z75" s="10">
        <f t="shared" si="22"/>
        <v>0</v>
      </c>
      <c r="AA75" s="10">
        <f t="shared" si="15"/>
        <v>210.35</v>
      </c>
      <c r="AB75" s="10">
        <f t="shared" si="23"/>
        <v>210.35</v>
      </c>
      <c r="AC75" s="10">
        <f t="shared" si="16"/>
        <v>158.52417302799</v>
      </c>
      <c r="AD75" s="10">
        <f t="shared" si="24"/>
        <v>53.5241730279886</v>
      </c>
      <c r="AE75" s="11">
        <f t="shared" si="25"/>
        <v>5.93333333333333</v>
      </c>
    </row>
    <row r="76" spans="1:31">
      <c r="A76" s="5">
        <v>45894</v>
      </c>
      <c r="B76" s="1" t="s">
        <v>88</v>
      </c>
      <c r="C76" s="1" t="s">
        <v>89</v>
      </c>
      <c r="D76" s="1" t="s">
        <v>33</v>
      </c>
      <c r="E76" s="1">
        <v>5.75</v>
      </c>
      <c r="F76" s="1">
        <v>7.14</v>
      </c>
      <c r="G76" s="1">
        <v>6.07</v>
      </c>
      <c r="H76" s="1">
        <v>4.79</v>
      </c>
      <c r="I76" s="1" t="s">
        <v>50</v>
      </c>
      <c r="J76" s="1">
        <v>50</v>
      </c>
      <c r="K76" s="1" t="s">
        <v>43</v>
      </c>
      <c r="L76" s="1" t="s">
        <v>44</v>
      </c>
      <c r="M76" s="1" t="s">
        <v>45</v>
      </c>
      <c r="N76" s="1">
        <v>93</v>
      </c>
      <c r="O76" s="1">
        <v>329</v>
      </c>
      <c r="P76" s="1">
        <v>0</v>
      </c>
      <c r="Q76" s="1">
        <v>150</v>
      </c>
      <c r="R76" s="1">
        <v>0</v>
      </c>
      <c r="S76" s="1">
        <v>0</v>
      </c>
      <c r="T76">
        <f t="shared" si="26"/>
        <v>422</v>
      </c>
      <c r="U76">
        <f t="shared" si="27"/>
        <v>572</v>
      </c>
      <c r="V76" s="2">
        <f t="shared" si="28"/>
        <v>45967.3913043478</v>
      </c>
      <c r="W76" s="2">
        <f t="shared" si="29"/>
        <v>45993.4782608696</v>
      </c>
      <c r="X76" t="str">
        <f t="shared" si="21"/>
        <v>低滞销风险</v>
      </c>
      <c r="Y76" s="8" t="str">
        <f>_xlfn.IFS(COUNTIF($B$2:B76,B76)=1,"-",OR(AND(X75="高滞销风险",OR(X76="中滞销风险",X76="低滞销风险",X76="健康")),AND(X75="中滞销风险",OR(X76="低滞销风险",X76="健康")),AND(X75="低滞销风险",X76="健康")),"改善",X75=X76,"维持不变",OR(AND(X75="健康",OR(X76="低滞销风险",X76="中滞销风险",X76="高滞销风险")),AND(X75="低滞销风险",OR(X76="中滞销风险",X76="高滞销风险")),AND(X75="中滞销风险",X76="高滞销风险")),"恶化")</f>
        <v>改善</v>
      </c>
      <c r="Z76" s="10">
        <f t="shared" si="22"/>
        <v>0</v>
      </c>
      <c r="AA76" s="10">
        <f t="shared" si="15"/>
        <v>8.5</v>
      </c>
      <c r="AB76" s="10">
        <f t="shared" si="23"/>
        <v>8.5</v>
      </c>
      <c r="AC76" s="10">
        <f t="shared" si="16"/>
        <v>99.4782608695652</v>
      </c>
      <c r="AD76" s="10">
        <f t="shared" si="24"/>
        <v>1.47826086956775</v>
      </c>
      <c r="AE76" s="11">
        <f t="shared" si="25"/>
        <v>5.83673469387755</v>
      </c>
    </row>
    <row r="77" spans="1:31">
      <c r="A77" s="5">
        <v>45901</v>
      </c>
      <c r="B77" s="1" t="s">
        <v>88</v>
      </c>
      <c r="C77" s="1" t="s">
        <v>89</v>
      </c>
      <c r="D77" s="1" t="s">
        <v>33</v>
      </c>
      <c r="E77" s="1">
        <v>7.72</v>
      </c>
      <c r="F77" s="1">
        <v>9.43</v>
      </c>
      <c r="G77" s="1">
        <v>8.29</v>
      </c>
      <c r="H77" s="1">
        <v>6.46</v>
      </c>
      <c r="I77" s="1" t="s">
        <v>50</v>
      </c>
      <c r="J77" s="1">
        <v>66</v>
      </c>
      <c r="K77" s="1" t="s">
        <v>35</v>
      </c>
      <c r="L77" s="1" t="s">
        <v>36</v>
      </c>
      <c r="M77" s="1" t="s">
        <v>37</v>
      </c>
      <c r="N77" s="1">
        <v>101</v>
      </c>
      <c r="O77" s="1">
        <v>408</v>
      </c>
      <c r="P77" s="1">
        <v>0</v>
      </c>
      <c r="Q77" s="1">
        <v>0</v>
      </c>
      <c r="R77" s="1">
        <v>0</v>
      </c>
      <c r="S77" s="1">
        <v>100</v>
      </c>
      <c r="T77">
        <f t="shared" si="26"/>
        <v>509</v>
      </c>
      <c r="U77">
        <f t="shared" si="27"/>
        <v>609</v>
      </c>
      <c r="V77" s="2">
        <f t="shared" si="28"/>
        <v>45966.932642487</v>
      </c>
      <c r="W77" s="2">
        <f t="shared" si="29"/>
        <v>45979.8860103627</v>
      </c>
      <c r="X77" t="str">
        <f t="shared" si="21"/>
        <v>健康</v>
      </c>
      <c r="Y77" s="8" t="str">
        <f>_xlfn.IFS(COUNTIF($B$2:B77,B77)=1,"-",OR(AND(X76="高滞销风险",OR(X77="中滞销风险",X77="低滞销风险",X77="健康")),AND(X76="中滞销风险",OR(X77="低滞销风险",X77="健康")),AND(X76="低滞销风险",X77="健康")),"改善",X76=X77,"维持不变",OR(AND(X76="健康",OR(X77="低滞销风险",X77="中滞销风险",X77="高滞销风险")),AND(X76="低滞销风险",OR(X77="中滞销风险",X77="高滞销风险")),AND(X76="中滞销风险",X77="高滞销风险")),"恶化")</f>
        <v>改善</v>
      </c>
      <c r="Z77" s="10">
        <f t="shared" si="22"/>
        <v>0</v>
      </c>
      <c r="AA77" s="10">
        <f t="shared" si="15"/>
        <v>0</v>
      </c>
      <c r="AB77" s="10">
        <f t="shared" si="23"/>
        <v>0</v>
      </c>
      <c r="AC77" s="10">
        <f t="shared" si="16"/>
        <v>78.8860103626943</v>
      </c>
      <c r="AD77" s="10">
        <f t="shared" si="24"/>
        <v>0</v>
      </c>
      <c r="AE77" s="11">
        <f t="shared" si="25"/>
        <v>7.72</v>
      </c>
    </row>
    <row r="78" spans="1:31">
      <c r="A78" s="5">
        <v>45908</v>
      </c>
      <c r="B78" s="1" t="s">
        <v>88</v>
      </c>
      <c r="C78" s="1" t="s">
        <v>89</v>
      </c>
      <c r="D78" s="1" t="s">
        <v>33</v>
      </c>
      <c r="E78" s="1">
        <v>10.31</v>
      </c>
      <c r="F78" s="1">
        <v>12.71</v>
      </c>
      <c r="G78" s="1">
        <v>11.07</v>
      </c>
      <c r="H78" s="1">
        <v>8.57</v>
      </c>
      <c r="I78" s="1" t="s">
        <v>50</v>
      </c>
      <c r="J78" s="1">
        <v>89</v>
      </c>
      <c r="K78" s="1" t="s">
        <v>38</v>
      </c>
      <c r="L78" s="1" t="s">
        <v>39</v>
      </c>
      <c r="M78" s="1" t="s">
        <v>40</v>
      </c>
      <c r="N78" s="1">
        <v>50</v>
      </c>
      <c r="O78" s="1">
        <v>366</v>
      </c>
      <c r="P78" s="1">
        <v>0</v>
      </c>
      <c r="Q78" s="1">
        <v>0</v>
      </c>
      <c r="R78" s="1">
        <v>0</v>
      </c>
      <c r="S78" s="1">
        <v>450</v>
      </c>
      <c r="T78">
        <f t="shared" si="26"/>
        <v>416</v>
      </c>
      <c r="U78">
        <f t="shared" si="27"/>
        <v>866</v>
      </c>
      <c r="V78" s="2">
        <f t="shared" si="28"/>
        <v>45948.3491755577</v>
      </c>
      <c r="W78" s="2">
        <f t="shared" si="29"/>
        <v>45991.9961202716</v>
      </c>
      <c r="X78" t="str">
        <f t="shared" si="21"/>
        <v>健康</v>
      </c>
      <c r="Y78" s="8" t="str">
        <f>_xlfn.IFS(COUNTIF($B$2:B78,B78)=1,"-",OR(AND(X77="高滞销风险",OR(X78="中滞销风险",X78="低滞销风险",X78="健康")),AND(X77="中滞销风险",OR(X78="低滞销风险",X78="健康")),AND(X77="低滞销风险",X78="健康")),"改善",X77=X78,"维持不变",OR(AND(X77="健康",OR(X78="低滞销风险",X78="中滞销风险",X78="高滞销风险")),AND(X77="低滞销风险",OR(X78="中滞销风险",X78="高滞销风险")),AND(X77="中滞销风险",X78="高滞销风险")),"恶化")</f>
        <v>维持不变</v>
      </c>
      <c r="Z78" s="10">
        <f t="shared" si="22"/>
        <v>0</v>
      </c>
      <c r="AA78" s="10">
        <f t="shared" si="15"/>
        <v>0</v>
      </c>
      <c r="AB78" s="10">
        <f t="shared" si="23"/>
        <v>0</v>
      </c>
      <c r="AC78" s="10">
        <f t="shared" si="16"/>
        <v>83.996120271581</v>
      </c>
      <c r="AD78" s="10">
        <f t="shared" si="24"/>
        <v>0</v>
      </c>
      <c r="AE78" s="11">
        <f t="shared" si="25"/>
        <v>10.31</v>
      </c>
    </row>
    <row r="79" spans="1:31">
      <c r="A79" s="5">
        <v>45887</v>
      </c>
      <c r="B79" s="1" t="s">
        <v>90</v>
      </c>
      <c r="C79" s="1" t="s">
        <v>91</v>
      </c>
      <c r="D79" s="1" t="s">
        <v>33</v>
      </c>
      <c r="E79" s="1">
        <v>4.22</v>
      </c>
      <c r="F79" s="1">
        <v>5</v>
      </c>
      <c r="G79" s="1">
        <v>5.64</v>
      </c>
      <c r="H79" s="1">
        <v>3.18</v>
      </c>
      <c r="I79" s="1" t="s">
        <v>50</v>
      </c>
      <c r="J79" s="1">
        <v>35</v>
      </c>
      <c r="K79" s="1" t="s">
        <v>51</v>
      </c>
      <c r="L79" s="1" t="s">
        <v>52</v>
      </c>
      <c r="M79" s="1" t="s">
        <v>53</v>
      </c>
      <c r="N79" s="1">
        <v>88</v>
      </c>
      <c r="O79" s="1">
        <v>234</v>
      </c>
      <c r="P79" s="1">
        <v>0</v>
      </c>
      <c r="Q79" s="1">
        <v>0</v>
      </c>
      <c r="R79" s="1">
        <v>0</v>
      </c>
      <c r="S79" s="1">
        <v>100</v>
      </c>
      <c r="T79">
        <f t="shared" si="26"/>
        <v>322</v>
      </c>
      <c r="U79">
        <f t="shared" si="27"/>
        <v>422</v>
      </c>
      <c r="V79" s="2">
        <f t="shared" si="28"/>
        <v>45963.3033175355</v>
      </c>
      <c r="W79" s="2">
        <f t="shared" si="29"/>
        <v>45987</v>
      </c>
      <c r="X79" t="str">
        <f t="shared" si="21"/>
        <v>健康</v>
      </c>
      <c r="Y79" s="8" t="str">
        <f>_xlfn.IFS(COUNTIF($B$2:B79,B79)=1,"-",OR(AND(X78="高滞销风险",OR(X79="中滞销风险",X79="低滞销风险",X79="健康")),AND(X78="中滞销风险",OR(X79="低滞销风险",X79="健康")),AND(X78="低滞销风险",X79="健康")),"改善",X78=X79,"维持不变",OR(AND(X78="健康",OR(X79="低滞销风险",X79="中滞销风险",X79="高滞销风险")),AND(X78="低滞销风险",OR(X79="中滞销风险",X79="高滞销风险")),AND(X78="中滞销风险",X79="高滞销风险")),"恶化")</f>
        <v>-</v>
      </c>
      <c r="Z79" s="10">
        <f t="shared" si="22"/>
        <v>0</v>
      </c>
      <c r="AA79" s="10">
        <f t="shared" si="15"/>
        <v>0</v>
      </c>
      <c r="AB79" s="10">
        <f t="shared" si="23"/>
        <v>0</v>
      </c>
      <c r="AC79" s="10">
        <f t="shared" si="16"/>
        <v>100</v>
      </c>
      <c r="AD79" s="10">
        <f t="shared" si="24"/>
        <v>0</v>
      </c>
      <c r="AE79" s="11">
        <f t="shared" si="25"/>
        <v>4.22</v>
      </c>
    </row>
    <row r="80" spans="1:31">
      <c r="A80" s="5">
        <v>45894</v>
      </c>
      <c r="B80" s="1" t="s">
        <v>90</v>
      </c>
      <c r="C80" s="1" t="s">
        <v>91</v>
      </c>
      <c r="D80" s="1" t="s">
        <v>33</v>
      </c>
      <c r="E80" s="1">
        <v>4.41</v>
      </c>
      <c r="F80" s="1">
        <v>4.43</v>
      </c>
      <c r="G80" s="1">
        <v>4.71</v>
      </c>
      <c r="H80" s="1">
        <v>4.29</v>
      </c>
      <c r="I80" s="1" t="s">
        <v>50</v>
      </c>
      <c r="J80" s="1">
        <v>31</v>
      </c>
      <c r="K80" s="1" t="s">
        <v>43</v>
      </c>
      <c r="L80" s="1" t="s">
        <v>44</v>
      </c>
      <c r="M80" s="1" t="s">
        <v>45</v>
      </c>
      <c r="N80" s="1">
        <v>128</v>
      </c>
      <c r="O80" s="1">
        <v>176</v>
      </c>
      <c r="P80" s="1">
        <v>0</v>
      </c>
      <c r="Q80" s="1">
        <v>0</v>
      </c>
      <c r="R80" s="1">
        <v>0</v>
      </c>
      <c r="S80" s="1">
        <v>150</v>
      </c>
      <c r="T80">
        <f t="shared" si="26"/>
        <v>304</v>
      </c>
      <c r="U80">
        <f t="shared" si="27"/>
        <v>454</v>
      </c>
      <c r="V80" s="2">
        <f t="shared" si="28"/>
        <v>45962.9342403628</v>
      </c>
      <c r="W80" s="2">
        <f t="shared" si="29"/>
        <v>45996.947845805</v>
      </c>
      <c r="X80" t="str">
        <f t="shared" si="21"/>
        <v>低滞销风险</v>
      </c>
      <c r="Y80" s="8" t="str">
        <f>_xlfn.IFS(COUNTIF($B$2:B80,B80)=1,"-",OR(AND(X79="高滞销风险",OR(X80="中滞销风险",X80="低滞销风险",X80="健康")),AND(X79="中滞销风险",OR(X80="低滞销风险",X80="健康")),AND(X79="低滞销风险",X80="健康")),"改善",X79=X80,"维持不变",OR(AND(X79="健康",OR(X80="低滞销风险",X80="中滞销风险",X80="高滞销风险")),AND(X79="低滞销风险",OR(X80="中滞销风险",X80="高滞销风险")),AND(X79="中滞销风险",X80="高滞销风险")),"恶化")</f>
        <v>恶化</v>
      </c>
      <c r="Z80" s="10">
        <f t="shared" si="22"/>
        <v>0</v>
      </c>
      <c r="AA80" s="10">
        <f t="shared" si="15"/>
        <v>21.82</v>
      </c>
      <c r="AB80" s="10">
        <f t="shared" si="23"/>
        <v>21.82</v>
      </c>
      <c r="AC80" s="10">
        <f t="shared" si="16"/>
        <v>102.947845804989</v>
      </c>
      <c r="AD80" s="10">
        <f t="shared" si="24"/>
        <v>4.94784580498526</v>
      </c>
      <c r="AE80" s="11">
        <f t="shared" si="25"/>
        <v>4.63265306122449</v>
      </c>
    </row>
    <row r="81" spans="1:31">
      <c r="A81" s="5">
        <v>45901</v>
      </c>
      <c r="B81" s="1" t="s">
        <v>90</v>
      </c>
      <c r="C81" s="1" t="s">
        <v>91</v>
      </c>
      <c r="D81" s="1" t="s">
        <v>33</v>
      </c>
      <c r="E81" s="1">
        <v>3.29</v>
      </c>
      <c r="F81" s="1">
        <v>3.29</v>
      </c>
      <c r="G81" s="1">
        <v>3.86</v>
      </c>
      <c r="H81" s="1">
        <v>4.75</v>
      </c>
      <c r="I81" s="1" t="s">
        <v>54</v>
      </c>
      <c r="J81" s="1">
        <v>23</v>
      </c>
      <c r="K81" s="1" t="s">
        <v>35</v>
      </c>
      <c r="L81" s="1" t="s">
        <v>36</v>
      </c>
      <c r="M81" s="1" t="s">
        <v>37</v>
      </c>
      <c r="N81" s="1">
        <v>154</v>
      </c>
      <c r="O81" s="1">
        <v>178</v>
      </c>
      <c r="P81" s="1">
        <v>0</v>
      </c>
      <c r="Q81" s="1">
        <v>50</v>
      </c>
      <c r="R81" s="1">
        <v>0</v>
      </c>
      <c r="S81" s="1">
        <v>50</v>
      </c>
      <c r="T81">
        <f t="shared" si="26"/>
        <v>332</v>
      </c>
      <c r="U81">
        <f t="shared" si="27"/>
        <v>432</v>
      </c>
      <c r="V81" s="2">
        <f t="shared" si="28"/>
        <v>46001.9118541033</v>
      </c>
      <c r="W81" s="2">
        <f t="shared" si="29"/>
        <v>46032.3069908815</v>
      </c>
      <c r="X81" t="str">
        <f t="shared" si="21"/>
        <v>高滞销风险</v>
      </c>
      <c r="Y81" s="8" t="str">
        <f>_xlfn.IFS(COUNTIF($B$2:B81,B81)=1,"-",OR(AND(X80="高滞销风险",OR(X81="中滞销风险",X81="低滞销风险",X81="健康")),AND(X80="中滞销风险",OR(X81="低滞销风险",X81="健康")),AND(X80="低滞销风险",X81="健康")),"改善",X80=X81,"维持不变",OR(AND(X80="健康",OR(X81="低滞销风险",X81="中滞销风险",X81="高滞销风险")),AND(X80="低滞销风险",OR(X81="中滞销风险",X81="高滞销风险")),AND(X80="中滞销风险",X81="高滞销风险")),"恶化")</f>
        <v>恶化</v>
      </c>
      <c r="Z81" s="10">
        <f t="shared" si="22"/>
        <v>32.61</v>
      </c>
      <c r="AA81" s="10">
        <f t="shared" si="15"/>
        <v>100</v>
      </c>
      <c r="AB81" s="10">
        <f t="shared" si="23"/>
        <v>132.61</v>
      </c>
      <c r="AC81" s="10">
        <f t="shared" si="16"/>
        <v>131.306990881459</v>
      </c>
      <c r="AD81" s="10">
        <f t="shared" si="24"/>
        <v>40.3069908814578</v>
      </c>
      <c r="AE81" s="11">
        <f t="shared" si="25"/>
        <v>4.74725274725275</v>
      </c>
    </row>
    <row r="82" spans="1:31">
      <c r="A82" s="5">
        <v>45908</v>
      </c>
      <c r="B82" s="1" t="s">
        <v>90</v>
      </c>
      <c r="C82" s="1" t="s">
        <v>91</v>
      </c>
      <c r="D82" s="1" t="s">
        <v>33</v>
      </c>
      <c r="E82" s="1">
        <v>3.57</v>
      </c>
      <c r="F82" s="1">
        <v>3.57</v>
      </c>
      <c r="G82" s="1">
        <v>3.43</v>
      </c>
      <c r="H82" s="1">
        <v>4.07</v>
      </c>
      <c r="I82" s="1" t="s">
        <v>54</v>
      </c>
      <c r="J82" s="1">
        <v>25</v>
      </c>
      <c r="K82" s="1" t="s">
        <v>38</v>
      </c>
      <c r="L82" s="1" t="s">
        <v>39</v>
      </c>
      <c r="M82" s="1" t="s">
        <v>40</v>
      </c>
      <c r="N82" s="1">
        <v>153</v>
      </c>
      <c r="O82" s="1">
        <v>158</v>
      </c>
      <c r="P82" s="1">
        <v>0</v>
      </c>
      <c r="Q82" s="1">
        <v>100</v>
      </c>
      <c r="R82" s="1">
        <v>0</v>
      </c>
      <c r="S82" s="1">
        <v>0</v>
      </c>
      <c r="T82">
        <f t="shared" si="26"/>
        <v>311</v>
      </c>
      <c r="U82">
        <f t="shared" si="27"/>
        <v>411</v>
      </c>
      <c r="V82" s="2">
        <f t="shared" si="28"/>
        <v>45995.1148459384</v>
      </c>
      <c r="W82" s="2">
        <f t="shared" si="29"/>
        <v>46023.1260504202</v>
      </c>
      <c r="X82" t="str">
        <f t="shared" si="21"/>
        <v>高滞销风险</v>
      </c>
      <c r="Y82" s="8" t="str">
        <f>_xlfn.IFS(COUNTIF($B$2:B82,B82)=1,"-",OR(AND(X81="高滞销风险",OR(X82="中滞销风险",X82="低滞销风险",X82="健康")),AND(X81="中滞销风险",OR(X82="低滞销风险",X82="健康")),AND(X81="低滞销风险",X82="健康")),"改善",X81=X82,"维持不变",OR(AND(X81="健康",OR(X82="低滞销风险",X82="中滞销风险",X82="高滞销风险")),AND(X81="低滞销风险",OR(X82="中滞销风险",X82="高滞销风险")),AND(X81="中滞销风险",X82="高滞销风险")),"恶化")</f>
        <v>维持不变</v>
      </c>
      <c r="Z82" s="10">
        <f t="shared" si="22"/>
        <v>11.12</v>
      </c>
      <c r="AA82" s="10">
        <f t="shared" si="15"/>
        <v>100</v>
      </c>
      <c r="AB82" s="10">
        <f t="shared" si="23"/>
        <v>111.12</v>
      </c>
      <c r="AC82" s="10">
        <f t="shared" si="16"/>
        <v>115.126050420168</v>
      </c>
      <c r="AD82" s="10">
        <f t="shared" si="24"/>
        <v>31.1260504201709</v>
      </c>
      <c r="AE82" s="11">
        <f t="shared" si="25"/>
        <v>4.89285714285714</v>
      </c>
    </row>
    <row r="83" spans="1:31">
      <c r="A83" s="5">
        <v>45887</v>
      </c>
      <c r="B83" s="1" t="s">
        <v>92</v>
      </c>
      <c r="C83" s="1" t="s">
        <v>93</v>
      </c>
      <c r="D83" s="1" t="s">
        <v>33</v>
      </c>
      <c r="E83" s="1">
        <v>4.65</v>
      </c>
      <c r="F83" s="1">
        <v>5.57</v>
      </c>
      <c r="G83" s="1">
        <v>6.07</v>
      </c>
      <c r="H83" s="1">
        <v>3.54</v>
      </c>
      <c r="I83" s="1" t="s">
        <v>50</v>
      </c>
      <c r="J83" s="1">
        <v>39</v>
      </c>
      <c r="K83" s="1" t="s">
        <v>51</v>
      </c>
      <c r="L83" s="1" t="s">
        <v>52</v>
      </c>
      <c r="M83" s="1" t="s">
        <v>53</v>
      </c>
      <c r="N83" s="1">
        <v>79</v>
      </c>
      <c r="O83" s="1">
        <v>374</v>
      </c>
      <c r="P83" s="1">
        <v>0</v>
      </c>
      <c r="Q83" s="1">
        <v>20</v>
      </c>
      <c r="R83" s="1">
        <v>0</v>
      </c>
      <c r="S83" s="1">
        <v>100</v>
      </c>
      <c r="T83">
        <f t="shared" si="26"/>
        <v>453</v>
      </c>
      <c r="U83">
        <f t="shared" si="27"/>
        <v>573</v>
      </c>
      <c r="V83" s="2">
        <f t="shared" si="28"/>
        <v>45984.4193548387</v>
      </c>
      <c r="W83" s="2">
        <f t="shared" si="29"/>
        <v>46010.2258064516</v>
      </c>
      <c r="X83" t="str">
        <f t="shared" si="21"/>
        <v>中滞销风险</v>
      </c>
      <c r="Y83" s="8" t="str">
        <f>_xlfn.IFS(COUNTIF($B$2:B83,B83)=1,"-",OR(AND(X82="高滞销风险",OR(X83="中滞销风险",X83="低滞销风险",X83="健康")),AND(X82="中滞销风险",OR(X83="低滞销风险",X83="健康")),AND(X82="低滞销风险",X83="健康")),"改善",X82=X83,"维持不变",OR(AND(X82="健康",OR(X83="低滞销风险",X83="中滞销风险",X83="高滞销风险")),AND(X82="低滞销风险",OR(X83="中滞销风险",X83="高滞销风险")),AND(X82="中滞销风险",X83="高滞销风险")),"恶化")</f>
        <v>-</v>
      </c>
      <c r="Z83" s="10">
        <f t="shared" si="22"/>
        <v>0</v>
      </c>
      <c r="AA83" s="10">
        <f t="shared" si="15"/>
        <v>84.7499999999999</v>
      </c>
      <c r="AB83" s="10">
        <f t="shared" si="23"/>
        <v>84.7499999999999</v>
      </c>
      <c r="AC83" s="10">
        <f t="shared" si="16"/>
        <v>123.225806451613</v>
      </c>
      <c r="AD83" s="10">
        <f t="shared" si="24"/>
        <v>18.2258064516136</v>
      </c>
      <c r="AE83" s="11">
        <f t="shared" si="25"/>
        <v>5.45714285714286</v>
      </c>
    </row>
    <row r="84" spans="1:31">
      <c r="A84" s="5">
        <v>45894</v>
      </c>
      <c r="B84" s="1" t="s">
        <v>92</v>
      </c>
      <c r="C84" s="1" t="s">
        <v>93</v>
      </c>
      <c r="D84" s="1" t="s">
        <v>33</v>
      </c>
      <c r="E84" s="1">
        <v>5.48</v>
      </c>
      <c r="F84" s="1">
        <v>6</v>
      </c>
      <c r="G84" s="1">
        <v>5.79</v>
      </c>
      <c r="H84" s="1">
        <v>5.04</v>
      </c>
      <c r="I84" s="1" t="s">
        <v>50</v>
      </c>
      <c r="J84" s="1">
        <v>42</v>
      </c>
      <c r="K84" s="1" t="s">
        <v>43</v>
      </c>
      <c r="L84" s="1" t="s">
        <v>44</v>
      </c>
      <c r="M84" s="1" t="s">
        <v>45</v>
      </c>
      <c r="N84" s="1">
        <v>103</v>
      </c>
      <c r="O84" s="1">
        <v>314</v>
      </c>
      <c r="P84" s="1">
        <v>0</v>
      </c>
      <c r="Q84" s="1">
        <v>120</v>
      </c>
      <c r="R84" s="1">
        <v>0</v>
      </c>
      <c r="S84" s="1">
        <v>0</v>
      </c>
      <c r="T84">
        <f t="shared" si="26"/>
        <v>417</v>
      </c>
      <c r="U84">
        <f t="shared" si="27"/>
        <v>537</v>
      </c>
      <c r="V84" s="2">
        <f t="shared" si="28"/>
        <v>45970.0948905109</v>
      </c>
      <c r="W84" s="2">
        <f t="shared" si="29"/>
        <v>45991.9927007299</v>
      </c>
      <c r="X84" t="str">
        <f t="shared" si="21"/>
        <v>健康</v>
      </c>
      <c r="Y84" s="8" t="str">
        <f>_xlfn.IFS(COUNTIF($B$2:B84,B84)=1,"-",OR(AND(X83="高滞销风险",OR(X84="中滞销风险",X84="低滞销风险",X84="健康")),AND(X83="中滞销风险",OR(X84="低滞销风险",X84="健康")),AND(X83="低滞销风险",X84="健康")),"改善",X83=X84,"维持不变",OR(AND(X83="健康",OR(X84="低滞销风险",X84="中滞销风险",X84="高滞销风险")),AND(X83="低滞销风险",OR(X84="中滞销风险",X84="高滞销风险")),AND(X83="中滞销风险",X84="高滞销风险")),"恶化")</f>
        <v>改善</v>
      </c>
      <c r="Z84" s="10">
        <f t="shared" si="22"/>
        <v>0</v>
      </c>
      <c r="AA84" s="10">
        <f t="shared" si="15"/>
        <v>0</v>
      </c>
      <c r="AB84" s="10">
        <f t="shared" si="23"/>
        <v>0</v>
      </c>
      <c r="AC84" s="10">
        <f t="shared" si="16"/>
        <v>97.992700729927</v>
      </c>
      <c r="AD84" s="10">
        <f t="shared" si="24"/>
        <v>0</v>
      </c>
      <c r="AE84" s="11">
        <f t="shared" si="25"/>
        <v>5.48</v>
      </c>
    </row>
    <row r="85" spans="1:31">
      <c r="A85" s="5">
        <v>45901</v>
      </c>
      <c r="B85" s="1" t="s">
        <v>92</v>
      </c>
      <c r="C85" s="1" t="s">
        <v>93</v>
      </c>
      <c r="D85" s="1" t="s">
        <v>33</v>
      </c>
      <c r="E85" s="1">
        <v>5.43</v>
      </c>
      <c r="F85" s="1">
        <v>5.43</v>
      </c>
      <c r="G85" s="1">
        <v>5.71</v>
      </c>
      <c r="H85" s="1">
        <v>5.89</v>
      </c>
      <c r="I85" s="1" t="s">
        <v>54</v>
      </c>
      <c r="J85" s="1">
        <v>38</v>
      </c>
      <c r="K85" s="1" t="s">
        <v>35</v>
      </c>
      <c r="L85" s="1" t="s">
        <v>36</v>
      </c>
      <c r="M85" s="1" t="s">
        <v>37</v>
      </c>
      <c r="N85" s="1">
        <v>141</v>
      </c>
      <c r="O85" s="1">
        <v>271</v>
      </c>
      <c r="P85" s="1">
        <v>0</v>
      </c>
      <c r="Q85" s="1">
        <v>90</v>
      </c>
      <c r="R85" s="1">
        <v>0</v>
      </c>
      <c r="S85" s="1">
        <v>0</v>
      </c>
      <c r="T85">
        <f t="shared" si="26"/>
        <v>412</v>
      </c>
      <c r="U85">
        <f t="shared" si="27"/>
        <v>502</v>
      </c>
      <c r="V85" s="2">
        <f t="shared" si="28"/>
        <v>45976.8747697974</v>
      </c>
      <c r="W85" s="2">
        <f t="shared" si="29"/>
        <v>45993.4493554328</v>
      </c>
      <c r="X85" t="str">
        <f t="shared" si="21"/>
        <v>低滞销风险</v>
      </c>
      <c r="Y85" s="8" t="str">
        <f>_xlfn.IFS(COUNTIF($B$2:B85,B85)=1,"-",OR(AND(X84="高滞销风险",OR(X85="中滞销风险",X85="低滞销风险",X85="健康")),AND(X84="中滞销风险",OR(X85="低滞销风险",X85="健康")),AND(X84="低滞销风险",X85="健康")),"改善",X84=X85,"维持不变",OR(AND(X84="健康",OR(X85="低滞销风险",X85="中滞销风险",X85="高滞销风险")),AND(X84="低滞销风险",OR(X85="中滞销风险",X85="高滞销风险")),AND(X84="中滞销风险",X85="高滞销风险")),"恶化")</f>
        <v>恶化</v>
      </c>
      <c r="Z85" s="10">
        <f t="shared" si="22"/>
        <v>0</v>
      </c>
      <c r="AA85" s="10">
        <f t="shared" si="15"/>
        <v>7.87</v>
      </c>
      <c r="AB85" s="10">
        <f t="shared" si="23"/>
        <v>7.87</v>
      </c>
      <c r="AC85" s="10">
        <f t="shared" si="16"/>
        <v>92.4493554327808</v>
      </c>
      <c r="AD85" s="10">
        <f t="shared" si="24"/>
        <v>1.44935543277825</v>
      </c>
      <c r="AE85" s="11">
        <f t="shared" si="25"/>
        <v>5.51648351648352</v>
      </c>
    </row>
    <row r="86" spans="1:31">
      <c r="A86" s="5">
        <v>45908</v>
      </c>
      <c r="B86" s="1" t="s">
        <v>92</v>
      </c>
      <c r="C86" s="1" t="s">
        <v>93</v>
      </c>
      <c r="D86" s="1" t="s">
        <v>33</v>
      </c>
      <c r="E86" s="1">
        <v>5.14</v>
      </c>
      <c r="F86" s="1">
        <v>5.14</v>
      </c>
      <c r="G86" s="1">
        <v>5.29</v>
      </c>
      <c r="H86" s="1">
        <v>5.54</v>
      </c>
      <c r="I86" s="1" t="s">
        <v>54</v>
      </c>
      <c r="J86" s="1">
        <v>36</v>
      </c>
      <c r="K86" s="1" t="s">
        <v>38</v>
      </c>
      <c r="L86" s="1" t="s">
        <v>39</v>
      </c>
      <c r="M86" s="1" t="s">
        <v>40</v>
      </c>
      <c r="N86" s="1">
        <v>154</v>
      </c>
      <c r="O86" s="1">
        <v>229</v>
      </c>
      <c r="P86" s="1">
        <v>0</v>
      </c>
      <c r="Q86" s="1">
        <v>90</v>
      </c>
      <c r="R86" s="1">
        <v>0</v>
      </c>
      <c r="S86" s="1">
        <v>0</v>
      </c>
      <c r="T86">
        <f t="shared" si="26"/>
        <v>383</v>
      </c>
      <c r="U86">
        <f t="shared" si="27"/>
        <v>473</v>
      </c>
      <c r="V86" s="2">
        <f t="shared" si="28"/>
        <v>45982.513618677</v>
      </c>
      <c r="W86" s="2">
        <f t="shared" si="29"/>
        <v>46000.0233463035</v>
      </c>
      <c r="X86" t="str">
        <f t="shared" si="21"/>
        <v>低滞销风险</v>
      </c>
      <c r="Y86" s="8" t="str">
        <f>_xlfn.IFS(COUNTIF($B$2:B86,B86)=1,"-",OR(AND(X85="高滞销风险",OR(X86="中滞销风险",X86="低滞销风险",X86="健康")),AND(X85="中滞销风险",OR(X86="低滞销风险",X86="健康")),AND(X85="低滞销风险",X86="健康")),"改善",X85=X86,"维持不变",OR(AND(X85="健康",OR(X86="低滞销风险",X86="中滞销风险",X86="高滞销风险")),AND(X85="低滞销风险",OR(X86="中滞销风险",X86="高滞销风险")),AND(X85="中滞销风险",X86="高滞销风险")),"恶化")</f>
        <v>维持不变</v>
      </c>
      <c r="Z86" s="10">
        <f t="shared" si="22"/>
        <v>0</v>
      </c>
      <c r="AA86" s="10">
        <f t="shared" si="15"/>
        <v>41.24</v>
      </c>
      <c r="AB86" s="10">
        <f t="shared" si="23"/>
        <v>41.24</v>
      </c>
      <c r="AC86" s="10">
        <f t="shared" si="16"/>
        <v>92.023346303502</v>
      </c>
      <c r="AD86" s="10">
        <f t="shared" si="24"/>
        <v>8.02334630350379</v>
      </c>
      <c r="AE86" s="11">
        <f t="shared" si="25"/>
        <v>5.63095238095238</v>
      </c>
    </row>
    <row r="87" spans="1:31">
      <c r="A87" s="5">
        <v>45887</v>
      </c>
      <c r="B87" s="1" t="s">
        <v>94</v>
      </c>
      <c r="C87" s="1" t="s">
        <v>95</v>
      </c>
      <c r="D87" s="1" t="s">
        <v>33</v>
      </c>
      <c r="E87" s="1">
        <v>7.33</v>
      </c>
      <c r="F87" s="1">
        <v>9.57</v>
      </c>
      <c r="G87" s="1">
        <v>9.36</v>
      </c>
      <c r="H87" s="1">
        <v>5.18</v>
      </c>
      <c r="I87" s="1" t="s">
        <v>50</v>
      </c>
      <c r="J87" s="1">
        <v>67</v>
      </c>
      <c r="K87" s="1" t="s">
        <v>51</v>
      </c>
      <c r="L87" s="1" t="s">
        <v>52</v>
      </c>
      <c r="M87" s="1" t="s">
        <v>53</v>
      </c>
      <c r="N87" s="1">
        <v>411</v>
      </c>
      <c r="O87" s="1">
        <v>196</v>
      </c>
      <c r="P87" s="1">
        <v>0</v>
      </c>
      <c r="Q87" s="1">
        <v>1</v>
      </c>
      <c r="R87" s="1">
        <v>0</v>
      </c>
      <c r="S87" s="1">
        <v>100</v>
      </c>
      <c r="T87">
        <f t="shared" si="26"/>
        <v>607</v>
      </c>
      <c r="U87">
        <f t="shared" si="27"/>
        <v>708</v>
      </c>
      <c r="V87" s="2">
        <f t="shared" si="28"/>
        <v>45969.8103683493</v>
      </c>
      <c r="W87" s="2">
        <f t="shared" si="29"/>
        <v>45983.5893587995</v>
      </c>
      <c r="X87" t="str">
        <f t="shared" si="21"/>
        <v>健康</v>
      </c>
      <c r="Y87" s="8" t="str">
        <f>_xlfn.IFS(COUNTIF($B$2:B87,B87)=1,"-",OR(AND(X86="高滞销风险",OR(X87="中滞销风险",X87="低滞销风险",X87="健康")),AND(X86="中滞销风险",OR(X87="低滞销风险",X87="健康")),AND(X86="低滞销风险",X87="健康")),"改善",X86=X87,"维持不变",OR(AND(X86="健康",OR(X87="低滞销风险",X87="中滞销风险",X87="高滞销风险")),AND(X86="低滞销风险",OR(X87="中滞销风险",X87="高滞销风险")),AND(X86="中滞销风险",X87="高滞销风险")),"恶化")</f>
        <v>-</v>
      </c>
      <c r="Z87" s="10">
        <f t="shared" si="22"/>
        <v>0</v>
      </c>
      <c r="AA87" s="10">
        <f t="shared" si="15"/>
        <v>0</v>
      </c>
      <c r="AB87" s="10">
        <f t="shared" si="23"/>
        <v>0</v>
      </c>
      <c r="AC87" s="10">
        <f t="shared" si="16"/>
        <v>96.5893587994543</v>
      </c>
      <c r="AD87" s="10">
        <f t="shared" si="24"/>
        <v>0</v>
      </c>
      <c r="AE87" s="11">
        <f t="shared" si="25"/>
        <v>7.33</v>
      </c>
    </row>
    <row r="88" spans="1:31">
      <c r="A88" s="5">
        <v>45894</v>
      </c>
      <c r="B88" s="1" t="s">
        <v>94</v>
      </c>
      <c r="C88" s="1" t="s">
        <v>95</v>
      </c>
      <c r="D88" s="1" t="s">
        <v>33</v>
      </c>
      <c r="E88" s="1">
        <v>7.52</v>
      </c>
      <c r="F88" s="1">
        <v>7.57</v>
      </c>
      <c r="G88" s="1">
        <v>8.57</v>
      </c>
      <c r="H88" s="1">
        <v>7.07</v>
      </c>
      <c r="I88" s="1" t="s">
        <v>50</v>
      </c>
      <c r="J88" s="1">
        <v>53</v>
      </c>
      <c r="K88" s="1" t="s">
        <v>43</v>
      </c>
      <c r="L88" s="1" t="s">
        <v>44</v>
      </c>
      <c r="M88" s="1" t="s">
        <v>45</v>
      </c>
      <c r="N88" s="1">
        <v>405</v>
      </c>
      <c r="O88" s="1">
        <v>160</v>
      </c>
      <c r="P88" s="1">
        <v>0</v>
      </c>
      <c r="Q88" s="1">
        <v>101</v>
      </c>
      <c r="R88" s="1">
        <v>0</v>
      </c>
      <c r="S88" s="1">
        <v>50</v>
      </c>
      <c r="T88">
        <f t="shared" si="26"/>
        <v>565</v>
      </c>
      <c r="U88">
        <f t="shared" si="27"/>
        <v>716</v>
      </c>
      <c r="V88" s="2">
        <f t="shared" si="28"/>
        <v>45969.1329787234</v>
      </c>
      <c r="W88" s="2">
        <f t="shared" si="29"/>
        <v>45989.2127659574</v>
      </c>
      <c r="X88" t="str">
        <f t="shared" si="21"/>
        <v>健康</v>
      </c>
      <c r="Y88" s="8" t="str">
        <f>_xlfn.IFS(COUNTIF($B$2:B88,B88)=1,"-",OR(AND(X87="高滞销风险",OR(X88="中滞销风险",X88="低滞销风险",X88="健康")),AND(X87="中滞销风险",OR(X88="低滞销风险",X88="健康")),AND(X87="低滞销风险",X88="健康")),"改善",X87=X88,"维持不变",OR(AND(X87="健康",OR(X88="低滞销风险",X88="中滞销风险",X88="高滞销风险")),AND(X87="低滞销风险",OR(X88="中滞销风险",X88="高滞销风险")),AND(X87="中滞销风险",X88="高滞销风险")),"恶化")</f>
        <v>维持不变</v>
      </c>
      <c r="Z88" s="10">
        <f t="shared" si="22"/>
        <v>0</v>
      </c>
      <c r="AA88" s="10">
        <f t="shared" si="15"/>
        <v>0</v>
      </c>
      <c r="AB88" s="10">
        <f t="shared" si="23"/>
        <v>0</v>
      </c>
      <c r="AC88" s="10">
        <f t="shared" si="16"/>
        <v>95.2127659574468</v>
      </c>
      <c r="AD88" s="10">
        <f t="shared" si="24"/>
        <v>0</v>
      </c>
      <c r="AE88" s="11">
        <f t="shared" si="25"/>
        <v>7.52</v>
      </c>
    </row>
    <row r="89" spans="1:31">
      <c r="A89" s="5">
        <v>45901</v>
      </c>
      <c r="B89" s="1" t="s">
        <v>94</v>
      </c>
      <c r="C89" s="1" t="s">
        <v>95</v>
      </c>
      <c r="D89" s="1" t="s">
        <v>33</v>
      </c>
      <c r="E89" s="1">
        <v>9.29</v>
      </c>
      <c r="F89" s="1">
        <v>10</v>
      </c>
      <c r="G89" s="1">
        <v>8.79</v>
      </c>
      <c r="H89" s="1">
        <v>9.07</v>
      </c>
      <c r="I89" s="1" t="s">
        <v>50</v>
      </c>
      <c r="J89" s="1">
        <v>70</v>
      </c>
      <c r="K89" s="1" t="s">
        <v>35</v>
      </c>
      <c r="L89" s="1" t="s">
        <v>36</v>
      </c>
      <c r="M89" s="1" t="s">
        <v>37</v>
      </c>
      <c r="N89" s="1">
        <v>380</v>
      </c>
      <c r="O89" s="1">
        <v>218</v>
      </c>
      <c r="P89" s="1">
        <v>0</v>
      </c>
      <c r="Q89" s="1">
        <v>1</v>
      </c>
      <c r="R89" s="1">
        <v>0</v>
      </c>
      <c r="S89" s="1">
        <v>100</v>
      </c>
      <c r="T89">
        <f t="shared" si="26"/>
        <v>598</v>
      </c>
      <c r="U89">
        <f t="shared" si="27"/>
        <v>699</v>
      </c>
      <c r="V89" s="2">
        <f t="shared" si="28"/>
        <v>45965.3702906351</v>
      </c>
      <c r="W89" s="2">
        <f t="shared" si="29"/>
        <v>45976.2421959096</v>
      </c>
      <c r="X89" t="str">
        <f t="shared" si="21"/>
        <v>健康</v>
      </c>
      <c r="Y89" s="8" t="str">
        <f>_xlfn.IFS(COUNTIF($B$2:B89,B89)=1,"-",OR(AND(X88="高滞销风险",OR(X89="中滞销风险",X89="低滞销风险",X89="健康")),AND(X88="中滞销风险",OR(X89="低滞销风险",X89="健康")),AND(X88="低滞销风险",X89="健康")),"改善",X88=X89,"维持不变",OR(AND(X88="健康",OR(X89="低滞销风险",X89="中滞销风险",X89="高滞销风险")),AND(X88="低滞销风险",OR(X89="中滞销风险",X89="高滞销风险")),AND(X88="中滞销风险",X89="高滞销风险")),"恶化")</f>
        <v>维持不变</v>
      </c>
      <c r="Z89" s="10">
        <f t="shared" si="22"/>
        <v>0</v>
      </c>
      <c r="AA89" s="10">
        <f t="shared" si="15"/>
        <v>0</v>
      </c>
      <c r="AB89" s="10">
        <f t="shared" si="23"/>
        <v>0</v>
      </c>
      <c r="AC89" s="10">
        <f t="shared" si="16"/>
        <v>75.2421959095802</v>
      </c>
      <c r="AD89" s="10">
        <f t="shared" si="24"/>
        <v>0</v>
      </c>
      <c r="AE89" s="11">
        <f t="shared" si="25"/>
        <v>9.29</v>
      </c>
    </row>
    <row r="90" spans="1:31">
      <c r="A90" s="5">
        <v>45908</v>
      </c>
      <c r="B90" s="1" t="s">
        <v>94</v>
      </c>
      <c r="C90" s="1" t="s">
        <v>95</v>
      </c>
      <c r="D90" s="1" t="s">
        <v>33</v>
      </c>
      <c r="E90" s="1">
        <v>10.09</v>
      </c>
      <c r="F90" s="1">
        <v>10.86</v>
      </c>
      <c r="G90" s="1">
        <v>10.43</v>
      </c>
      <c r="H90" s="1">
        <v>9.5</v>
      </c>
      <c r="I90" s="1" t="s">
        <v>50</v>
      </c>
      <c r="J90" s="1">
        <v>76</v>
      </c>
      <c r="K90" s="1" t="s">
        <v>38</v>
      </c>
      <c r="L90" s="1" t="s">
        <v>39</v>
      </c>
      <c r="M90" s="1" t="s">
        <v>40</v>
      </c>
      <c r="N90" s="1">
        <v>325</v>
      </c>
      <c r="O90" s="1">
        <v>248</v>
      </c>
      <c r="P90" s="1">
        <v>0</v>
      </c>
      <c r="Q90" s="1">
        <v>1</v>
      </c>
      <c r="R90" s="1">
        <v>0</v>
      </c>
      <c r="S90" s="1">
        <v>200</v>
      </c>
      <c r="T90">
        <f t="shared" si="26"/>
        <v>573</v>
      </c>
      <c r="U90">
        <f t="shared" si="27"/>
        <v>774</v>
      </c>
      <c r="V90" s="2">
        <f t="shared" si="28"/>
        <v>45964.7888999009</v>
      </c>
      <c r="W90" s="2">
        <f t="shared" si="29"/>
        <v>45984.7096134787</v>
      </c>
      <c r="X90" t="str">
        <f t="shared" si="21"/>
        <v>健康</v>
      </c>
      <c r="Y90" s="8" t="str">
        <f>_xlfn.IFS(COUNTIF($B$2:B90,B90)=1,"-",OR(AND(X89="高滞销风险",OR(X90="中滞销风险",X90="低滞销风险",X90="健康")),AND(X89="中滞销风险",OR(X90="低滞销风险",X90="健康")),AND(X89="低滞销风险",X90="健康")),"改善",X89=X90,"维持不变",OR(AND(X89="健康",OR(X90="低滞销风险",X90="中滞销风险",X90="高滞销风险")),AND(X89="低滞销风险",OR(X90="中滞销风险",X90="高滞销风险")),AND(X89="中滞销风险",X90="高滞销风险")),"恶化")</f>
        <v>维持不变</v>
      </c>
      <c r="Z90" s="10">
        <f t="shared" si="22"/>
        <v>0</v>
      </c>
      <c r="AA90" s="10">
        <f t="shared" si="15"/>
        <v>0</v>
      </c>
      <c r="AB90" s="10">
        <f t="shared" si="23"/>
        <v>0</v>
      </c>
      <c r="AC90" s="10">
        <f t="shared" si="16"/>
        <v>76.7096134786918</v>
      </c>
      <c r="AD90" s="10">
        <f t="shared" si="24"/>
        <v>0</v>
      </c>
      <c r="AE90" s="11">
        <f t="shared" si="25"/>
        <v>10.09</v>
      </c>
    </row>
    <row r="91" spans="1:31">
      <c r="A91" s="5">
        <v>45887</v>
      </c>
      <c r="B91" s="1" t="s">
        <v>96</v>
      </c>
      <c r="C91" s="1" t="s">
        <v>97</v>
      </c>
      <c r="D91" s="1" t="s">
        <v>33</v>
      </c>
      <c r="E91" s="1">
        <v>10.69</v>
      </c>
      <c r="F91" s="1">
        <v>13</v>
      </c>
      <c r="G91" s="1">
        <v>14.29</v>
      </c>
      <c r="H91" s="1">
        <v>7.86</v>
      </c>
      <c r="I91" s="1" t="s">
        <v>50</v>
      </c>
      <c r="J91" s="1">
        <v>91</v>
      </c>
      <c r="K91" s="1" t="s">
        <v>51</v>
      </c>
      <c r="L91" s="1" t="s">
        <v>52</v>
      </c>
      <c r="M91" s="1" t="s">
        <v>53</v>
      </c>
      <c r="N91" s="1">
        <v>429</v>
      </c>
      <c r="O91" s="1">
        <v>386</v>
      </c>
      <c r="P91" s="1">
        <v>0</v>
      </c>
      <c r="Q91" s="1">
        <v>52</v>
      </c>
      <c r="R91" s="1">
        <v>0</v>
      </c>
      <c r="S91" s="1">
        <v>200</v>
      </c>
      <c r="T91">
        <f t="shared" si="26"/>
        <v>815</v>
      </c>
      <c r="U91">
        <f t="shared" si="27"/>
        <v>1067</v>
      </c>
      <c r="V91" s="2">
        <f t="shared" si="28"/>
        <v>45963.2394761459</v>
      </c>
      <c r="W91" s="2">
        <f t="shared" si="29"/>
        <v>45986.812909261</v>
      </c>
      <c r="X91" t="str">
        <f t="shared" si="21"/>
        <v>健康</v>
      </c>
      <c r="Y91" s="8" t="str">
        <f>_xlfn.IFS(COUNTIF($B$2:B91,B91)=1,"-",OR(AND(X90="高滞销风险",OR(X91="中滞销风险",X91="低滞销风险",X91="健康")),AND(X90="中滞销风险",OR(X91="低滞销风险",X91="健康")),AND(X90="低滞销风险",X91="健康")),"改善",X90=X91,"维持不变",OR(AND(X90="健康",OR(X91="低滞销风险",X91="中滞销风险",X91="高滞销风险")),AND(X90="低滞销风险",OR(X91="中滞销风险",X91="高滞销风险")),AND(X90="中滞销风险",X91="高滞销风险")),"恶化")</f>
        <v>-</v>
      </c>
      <c r="Z91" s="10">
        <f t="shared" si="22"/>
        <v>0</v>
      </c>
      <c r="AA91" s="10">
        <f t="shared" si="15"/>
        <v>0</v>
      </c>
      <c r="AB91" s="10">
        <f t="shared" si="23"/>
        <v>0</v>
      </c>
      <c r="AC91" s="10">
        <f t="shared" si="16"/>
        <v>99.8129092609916</v>
      </c>
      <c r="AD91" s="10">
        <f t="shared" si="24"/>
        <v>0</v>
      </c>
      <c r="AE91" s="11">
        <f t="shared" si="25"/>
        <v>10.69</v>
      </c>
    </row>
    <row r="92" spans="1:31">
      <c r="A92" s="5">
        <v>45894</v>
      </c>
      <c r="B92" s="1" t="s">
        <v>96</v>
      </c>
      <c r="C92" s="1" t="s">
        <v>97</v>
      </c>
      <c r="D92" s="1" t="s">
        <v>33</v>
      </c>
      <c r="E92" s="1">
        <v>8.57</v>
      </c>
      <c r="F92" s="1">
        <v>8.57</v>
      </c>
      <c r="G92" s="1">
        <v>10.79</v>
      </c>
      <c r="H92" s="1">
        <v>10</v>
      </c>
      <c r="I92" s="1" t="s">
        <v>54</v>
      </c>
      <c r="J92" s="1">
        <v>60</v>
      </c>
      <c r="K92" s="1" t="s">
        <v>43</v>
      </c>
      <c r="L92" s="1" t="s">
        <v>44</v>
      </c>
      <c r="M92" s="1" t="s">
        <v>45</v>
      </c>
      <c r="N92" s="1">
        <v>445</v>
      </c>
      <c r="O92" s="1">
        <v>366</v>
      </c>
      <c r="P92" s="1">
        <v>0</v>
      </c>
      <c r="Q92" s="1">
        <v>202</v>
      </c>
      <c r="R92" s="1">
        <v>0</v>
      </c>
      <c r="S92" s="1">
        <v>0</v>
      </c>
      <c r="T92">
        <f t="shared" si="26"/>
        <v>811</v>
      </c>
      <c r="U92">
        <f t="shared" si="27"/>
        <v>1013</v>
      </c>
      <c r="V92" s="2">
        <f t="shared" si="28"/>
        <v>45988.6324387398</v>
      </c>
      <c r="W92" s="2">
        <f t="shared" si="29"/>
        <v>46012.203033839</v>
      </c>
      <c r="X92" t="str">
        <f t="shared" si="21"/>
        <v>高滞销风险</v>
      </c>
      <c r="Y92" s="8" t="str">
        <f>_xlfn.IFS(COUNTIF($B$2:B92,B92)=1,"-",OR(AND(X91="高滞销风险",OR(X92="中滞销风险",X92="低滞销风险",X92="健康")),AND(X91="中滞销风险",OR(X92="低滞销风险",X92="健康")),AND(X91="低滞销风险",X92="健康")),"改善",X91=X92,"维持不变",OR(AND(X91="健康",OR(X92="低滞销风险",X92="中滞销风险",X92="高滞销风险")),AND(X91="低滞销风险",OR(X92="中滞销风险",X92="高滞销风险")),AND(X91="中滞销风险",X92="高滞销风险")),"恶化")</f>
        <v>恶化</v>
      </c>
      <c r="Z92" s="10">
        <f t="shared" si="22"/>
        <v>0</v>
      </c>
      <c r="AA92" s="10">
        <f t="shared" si="15"/>
        <v>173.14</v>
      </c>
      <c r="AB92" s="10">
        <f t="shared" si="23"/>
        <v>173.14</v>
      </c>
      <c r="AC92" s="10">
        <f t="shared" si="16"/>
        <v>118.203033838973</v>
      </c>
      <c r="AD92" s="10">
        <f t="shared" si="24"/>
        <v>20.2030338389741</v>
      </c>
      <c r="AE92" s="11">
        <f t="shared" si="25"/>
        <v>10.3367346938776</v>
      </c>
    </row>
    <row r="93" spans="1:31">
      <c r="A93" s="5">
        <v>45901</v>
      </c>
      <c r="B93" s="1" t="s">
        <v>96</v>
      </c>
      <c r="C93" s="1" t="s">
        <v>97</v>
      </c>
      <c r="D93" s="1" t="s">
        <v>33</v>
      </c>
      <c r="E93" s="1">
        <v>11.57</v>
      </c>
      <c r="F93" s="1">
        <v>11.57</v>
      </c>
      <c r="G93" s="1">
        <v>10.07</v>
      </c>
      <c r="H93" s="1">
        <v>12.18</v>
      </c>
      <c r="I93" s="1" t="s">
        <v>54</v>
      </c>
      <c r="J93" s="1">
        <v>81</v>
      </c>
      <c r="K93" s="1" t="s">
        <v>35</v>
      </c>
      <c r="L93" s="1" t="s">
        <v>36</v>
      </c>
      <c r="M93" s="1" t="s">
        <v>37</v>
      </c>
      <c r="N93" s="1">
        <v>476</v>
      </c>
      <c r="O93" s="1">
        <v>260</v>
      </c>
      <c r="P93" s="1">
        <v>0</v>
      </c>
      <c r="Q93" s="1">
        <v>202</v>
      </c>
      <c r="R93" s="1">
        <v>0</v>
      </c>
      <c r="S93" s="1">
        <v>0</v>
      </c>
      <c r="T93">
        <f t="shared" si="26"/>
        <v>736</v>
      </c>
      <c r="U93">
        <f t="shared" si="27"/>
        <v>938</v>
      </c>
      <c r="V93" s="2">
        <f t="shared" si="28"/>
        <v>45964.6127917027</v>
      </c>
      <c r="W93" s="2">
        <f t="shared" si="29"/>
        <v>45982.0717372515</v>
      </c>
      <c r="X93" t="str">
        <f t="shared" si="21"/>
        <v>健康</v>
      </c>
      <c r="Y93" s="8" t="str">
        <f>_xlfn.IFS(COUNTIF($B$2:B93,B93)=1,"-",OR(AND(X92="高滞销风险",OR(X93="中滞销风险",X93="低滞销风险",X93="健康")),AND(X92="中滞销风险",OR(X93="低滞销风险",X93="健康")),AND(X92="低滞销风险",X93="健康")),"改善",X92=X93,"维持不变",OR(AND(X92="健康",OR(X93="低滞销风险",X93="中滞销风险",X93="高滞销风险")),AND(X92="低滞销风险",OR(X93="中滞销风险",X93="高滞销风险")),AND(X92="中滞销风险",X93="高滞销风险")),"恶化")</f>
        <v>改善</v>
      </c>
      <c r="Z93" s="10">
        <f t="shared" si="22"/>
        <v>0</v>
      </c>
      <c r="AA93" s="10">
        <f t="shared" si="15"/>
        <v>0</v>
      </c>
      <c r="AB93" s="10">
        <f t="shared" si="23"/>
        <v>0</v>
      </c>
      <c r="AC93" s="10">
        <f t="shared" si="16"/>
        <v>81.0717372515125</v>
      </c>
      <c r="AD93" s="10">
        <f t="shared" si="24"/>
        <v>0</v>
      </c>
      <c r="AE93" s="11">
        <f t="shared" si="25"/>
        <v>11.57</v>
      </c>
    </row>
    <row r="94" spans="1:31">
      <c r="A94" s="5">
        <v>45908</v>
      </c>
      <c r="B94" s="1" t="s">
        <v>96</v>
      </c>
      <c r="C94" s="1" t="s">
        <v>97</v>
      </c>
      <c r="D94" s="1" t="s">
        <v>33</v>
      </c>
      <c r="E94" s="1">
        <v>8.43</v>
      </c>
      <c r="F94" s="1">
        <v>8.43</v>
      </c>
      <c r="G94" s="1">
        <v>10</v>
      </c>
      <c r="H94" s="1">
        <v>10.39</v>
      </c>
      <c r="I94" s="1" t="s">
        <v>54</v>
      </c>
      <c r="J94" s="1">
        <v>59</v>
      </c>
      <c r="K94" s="1" t="s">
        <v>38</v>
      </c>
      <c r="L94" s="1" t="s">
        <v>39</v>
      </c>
      <c r="M94" s="1" t="s">
        <v>40</v>
      </c>
      <c r="N94" s="1">
        <v>490</v>
      </c>
      <c r="O94" s="1">
        <v>248</v>
      </c>
      <c r="P94" s="1">
        <v>0</v>
      </c>
      <c r="Q94" s="1">
        <v>142</v>
      </c>
      <c r="R94" s="1">
        <v>0</v>
      </c>
      <c r="S94" s="1">
        <v>0</v>
      </c>
      <c r="T94">
        <f t="shared" si="26"/>
        <v>738</v>
      </c>
      <c r="U94">
        <f t="shared" si="27"/>
        <v>880</v>
      </c>
      <c r="V94" s="2">
        <f t="shared" si="28"/>
        <v>45995.5444839858</v>
      </c>
      <c r="W94" s="2">
        <f t="shared" si="29"/>
        <v>46012.3890865955</v>
      </c>
      <c r="X94" t="str">
        <f t="shared" si="21"/>
        <v>高滞销风险</v>
      </c>
      <c r="Y94" s="8" t="str">
        <f>_xlfn.IFS(COUNTIF($B$2:B94,B94)=1,"-",OR(AND(X93="高滞销风险",OR(X94="中滞销风险",X94="低滞销风险",X94="健康")),AND(X93="中滞销风险",OR(X94="低滞销风险",X94="健康")),AND(X93="低滞销风险",X94="健康")),"改善",X93=X94,"维持不变",OR(AND(X93="健康",OR(X94="低滞销风险",X94="中滞销风险",X94="高滞销风险")),AND(X93="低滞销风险",OR(X94="中滞销风险",X94="高滞销风险")),AND(X93="中滞销风险",X94="高滞销风险")),"恶化")</f>
        <v>恶化</v>
      </c>
      <c r="Z94" s="10">
        <f t="shared" si="22"/>
        <v>29.88</v>
      </c>
      <c r="AA94" s="10">
        <f t="shared" si="15"/>
        <v>142</v>
      </c>
      <c r="AB94" s="10">
        <f t="shared" si="23"/>
        <v>171.88</v>
      </c>
      <c r="AC94" s="10">
        <f t="shared" si="16"/>
        <v>104.389086595492</v>
      </c>
      <c r="AD94" s="10">
        <f t="shared" si="24"/>
        <v>20.3890865954891</v>
      </c>
      <c r="AE94" s="11">
        <f t="shared" si="25"/>
        <v>10.4761904761905</v>
      </c>
    </row>
    <row r="95" spans="1:31">
      <c r="A95" s="5">
        <v>45887</v>
      </c>
      <c r="B95" s="1" t="s">
        <v>98</v>
      </c>
      <c r="C95" s="1" t="s">
        <v>99</v>
      </c>
      <c r="D95" s="1" t="s">
        <v>33</v>
      </c>
      <c r="E95" s="1">
        <v>13.21</v>
      </c>
      <c r="F95" s="1">
        <v>16.57</v>
      </c>
      <c r="G95" s="1">
        <v>17.07</v>
      </c>
      <c r="H95" s="1">
        <v>9.64</v>
      </c>
      <c r="I95" s="1" t="s">
        <v>50</v>
      </c>
      <c r="J95" s="1">
        <v>116</v>
      </c>
      <c r="K95" s="1" t="s">
        <v>51</v>
      </c>
      <c r="L95" s="1" t="s">
        <v>52</v>
      </c>
      <c r="M95" s="1" t="s">
        <v>53</v>
      </c>
      <c r="N95" s="1">
        <v>459</v>
      </c>
      <c r="O95" s="1">
        <v>650</v>
      </c>
      <c r="P95" s="1">
        <v>0</v>
      </c>
      <c r="Q95" s="1">
        <v>100</v>
      </c>
      <c r="R95" s="1">
        <v>0</v>
      </c>
      <c r="S95" s="1">
        <v>150</v>
      </c>
      <c r="T95">
        <f t="shared" si="26"/>
        <v>1109</v>
      </c>
      <c r="U95">
        <f t="shared" si="27"/>
        <v>1359</v>
      </c>
      <c r="V95" s="2">
        <f t="shared" si="28"/>
        <v>45970.9515518547</v>
      </c>
      <c r="W95" s="2">
        <f t="shared" si="29"/>
        <v>45989.8766086298</v>
      </c>
      <c r="X95" t="str">
        <f t="shared" si="21"/>
        <v>健康</v>
      </c>
      <c r="Y95" s="8" t="str">
        <f>_xlfn.IFS(COUNTIF($B$2:B95,B95)=1,"-",OR(AND(X94="高滞销风险",OR(X95="中滞销风险",X95="低滞销风险",X95="健康")),AND(X94="中滞销风险",OR(X95="低滞销风险",X95="健康")),AND(X94="低滞销风险",X95="健康")),"改善",X94=X95,"维持不变",OR(AND(X94="健康",OR(X95="低滞销风险",X95="中滞销风险",X95="高滞销风险")),AND(X94="低滞销风险",OR(X95="中滞销风险",X95="高滞销风险")),AND(X94="中滞销风险",X95="高滞销风险")),"恶化")</f>
        <v>-</v>
      </c>
      <c r="Z95" s="10">
        <f t="shared" si="22"/>
        <v>0</v>
      </c>
      <c r="AA95" s="10">
        <f t="shared" si="15"/>
        <v>0</v>
      </c>
      <c r="AB95" s="10">
        <f t="shared" si="23"/>
        <v>0</v>
      </c>
      <c r="AC95" s="10">
        <f t="shared" si="16"/>
        <v>102.876608629826</v>
      </c>
      <c r="AD95" s="10">
        <f t="shared" si="24"/>
        <v>0</v>
      </c>
      <c r="AE95" s="11">
        <f t="shared" si="25"/>
        <v>13.21</v>
      </c>
    </row>
    <row r="96" spans="1:31">
      <c r="A96" s="5">
        <v>45894</v>
      </c>
      <c r="B96" s="1" t="s">
        <v>98</v>
      </c>
      <c r="C96" s="1" t="s">
        <v>99</v>
      </c>
      <c r="D96" s="1" t="s">
        <v>33</v>
      </c>
      <c r="E96" s="1">
        <v>14.28</v>
      </c>
      <c r="F96" s="1">
        <v>14.86</v>
      </c>
      <c r="G96" s="1">
        <v>15.71</v>
      </c>
      <c r="H96" s="1">
        <v>13.36</v>
      </c>
      <c r="I96" s="1" t="s">
        <v>50</v>
      </c>
      <c r="J96" s="1">
        <v>104</v>
      </c>
      <c r="K96" s="1" t="s">
        <v>43</v>
      </c>
      <c r="L96" s="1" t="s">
        <v>44</v>
      </c>
      <c r="M96" s="1" t="s">
        <v>45</v>
      </c>
      <c r="N96" s="1">
        <v>473</v>
      </c>
      <c r="O96" s="1">
        <v>638</v>
      </c>
      <c r="P96" s="1">
        <v>0</v>
      </c>
      <c r="Q96" s="1">
        <v>0</v>
      </c>
      <c r="R96" s="1">
        <v>0</v>
      </c>
      <c r="S96" s="1">
        <v>150</v>
      </c>
      <c r="T96">
        <f t="shared" si="26"/>
        <v>1111</v>
      </c>
      <c r="U96">
        <f t="shared" si="27"/>
        <v>1261</v>
      </c>
      <c r="V96" s="2">
        <f t="shared" si="28"/>
        <v>45971.8011204482</v>
      </c>
      <c r="W96" s="2">
        <f t="shared" si="29"/>
        <v>45982.3053221289</v>
      </c>
      <c r="X96" t="str">
        <f t="shared" si="21"/>
        <v>健康</v>
      </c>
      <c r="Y96" s="8" t="str">
        <f>_xlfn.IFS(COUNTIF($B$2:B96,B96)=1,"-",OR(AND(X95="高滞销风险",OR(X96="中滞销风险",X96="低滞销风险",X96="健康")),AND(X95="中滞销风险",OR(X96="低滞销风险",X96="健康")),AND(X95="低滞销风险",X96="健康")),"改善",X95=X96,"维持不变",OR(AND(X95="健康",OR(X96="低滞销风险",X96="中滞销风险",X96="高滞销风险")),AND(X95="低滞销风险",OR(X96="中滞销风险",X96="高滞销风险")),AND(X95="中滞销风险",X96="高滞销风险")),"恶化")</f>
        <v>维持不变</v>
      </c>
      <c r="Z96" s="10">
        <f t="shared" si="22"/>
        <v>0</v>
      </c>
      <c r="AA96" s="10">
        <f t="shared" si="15"/>
        <v>0</v>
      </c>
      <c r="AB96" s="10">
        <f t="shared" si="23"/>
        <v>0</v>
      </c>
      <c r="AC96" s="10">
        <f t="shared" si="16"/>
        <v>88.3053221288515</v>
      </c>
      <c r="AD96" s="10">
        <f t="shared" si="24"/>
        <v>0</v>
      </c>
      <c r="AE96" s="11">
        <f t="shared" si="25"/>
        <v>14.28</v>
      </c>
    </row>
    <row r="97" spans="1:31">
      <c r="A97" s="5">
        <v>45901</v>
      </c>
      <c r="B97" s="1" t="s">
        <v>98</v>
      </c>
      <c r="C97" s="1" t="s">
        <v>99</v>
      </c>
      <c r="D97" s="1" t="s">
        <v>33</v>
      </c>
      <c r="E97" s="1">
        <v>16.76</v>
      </c>
      <c r="F97" s="1">
        <v>17.43</v>
      </c>
      <c r="G97" s="1">
        <v>16.14</v>
      </c>
      <c r="H97" s="1">
        <v>16.61</v>
      </c>
      <c r="I97" s="1" t="s">
        <v>50</v>
      </c>
      <c r="J97" s="1">
        <v>122</v>
      </c>
      <c r="K97" s="1" t="s">
        <v>35</v>
      </c>
      <c r="L97" s="1" t="s">
        <v>36</v>
      </c>
      <c r="M97" s="1" t="s">
        <v>37</v>
      </c>
      <c r="N97" s="1">
        <v>572</v>
      </c>
      <c r="O97" s="1">
        <v>505</v>
      </c>
      <c r="P97" s="1">
        <v>0</v>
      </c>
      <c r="Q97" s="1">
        <v>70</v>
      </c>
      <c r="R97" s="1">
        <v>0</v>
      </c>
      <c r="S97" s="1">
        <v>150</v>
      </c>
      <c r="T97">
        <f t="shared" si="26"/>
        <v>1077</v>
      </c>
      <c r="U97">
        <f t="shared" si="27"/>
        <v>1297</v>
      </c>
      <c r="V97" s="2">
        <f t="shared" si="28"/>
        <v>45965.2601431981</v>
      </c>
      <c r="W97" s="2">
        <f t="shared" si="29"/>
        <v>45978.3866348449</v>
      </c>
      <c r="X97" t="str">
        <f t="shared" si="21"/>
        <v>健康</v>
      </c>
      <c r="Y97" s="8" t="str">
        <f>_xlfn.IFS(COUNTIF($B$2:B97,B97)=1,"-",OR(AND(X96="高滞销风险",OR(X97="中滞销风险",X97="低滞销风险",X97="健康")),AND(X96="中滞销风险",OR(X97="低滞销风险",X97="健康")),AND(X96="低滞销风险",X97="健康")),"改善",X96=X97,"维持不变",OR(AND(X96="健康",OR(X97="低滞销风险",X97="中滞销风险",X97="高滞销风险")),AND(X96="低滞销风险",OR(X97="中滞销风险",X97="高滞销风险")),AND(X96="中滞销风险",X97="高滞销风险")),"恶化")</f>
        <v>维持不变</v>
      </c>
      <c r="Z97" s="10">
        <f t="shared" si="22"/>
        <v>0</v>
      </c>
      <c r="AA97" s="10">
        <f t="shared" ref="AA97:AA134" si="30">AB97-Z97</f>
        <v>0</v>
      </c>
      <c r="AB97" s="10">
        <f t="shared" si="23"/>
        <v>0</v>
      </c>
      <c r="AC97" s="10">
        <f t="shared" ref="AC97:AC134" si="31">U97/E97</f>
        <v>77.3866348448687</v>
      </c>
      <c r="AD97" s="10">
        <f t="shared" si="24"/>
        <v>0</v>
      </c>
      <c r="AE97" s="11">
        <f t="shared" si="25"/>
        <v>16.76</v>
      </c>
    </row>
    <row r="98" spans="1:31">
      <c r="A98" s="5">
        <v>45908</v>
      </c>
      <c r="B98" s="1" t="s">
        <v>98</v>
      </c>
      <c r="C98" s="1" t="s">
        <v>99</v>
      </c>
      <c r="D98" s="1" t="s">
        <v>33</v>
      </c>
      <c r="E98" s="1">
        <v>18.65</v>
      </c>
      <c r="F98" s="1">
        <v>20.57</v>
      </c>
      <c r="G98" s="1">
        <v>19</v>
      </c>
      <c r="H98" s="1">
        <v>17.36</v>
      </c>
      <c r="I98" s="1" t="s">
        <v>50</v>
      </c>
      <c r="J98" s="1">
        <v>144</v>
      </c>
      <c r="K98" s="1" t="s">
        <v>38</v>
      </c>
      <c r="L98" s="1" t="s">
        <v>39</v>
      </c>
      <c r="M98" s="1" t="s">
        <v>40</v>
      </c>
      <c r="N98" s="1">
        <v>601</v>
      </c>
      <c r="O98" s="1">
        <v>403</v>
      </c>
      <c r="P98" s="1">
        <v>0</v>
      </c>
      <c r="Q98" s="1">
        <v>0</v>
      </c>
      <c r="R98" s="1">
        <v>0</v>
      </c>
      <c r="S98" s="1">
        <v>350</v>
      </c>
      <c r="T98">
        <f t="shared" si="26"/>
        <v>1004</v>
      </c>
      <c r="U98">
        <f t="shared" si="27"/>
        <v>1354</v>
      </c>
      <c r="V98" s="2">
        <f t="shared" si="28"/>
        <v>45961.8337801609</v>
      </c>
      <c r="W98" s="2">
        <f t="shared" si="29"/>
        <v>45980.600536193</v>
      </c>
      <c r="X98" t="str">
        <f t="shared" si="21"/>
        <v>健康</v>
      </c>
      <c r="Y98" s="8" t="str">
        <f>_xlfn.IFS(COUNTIF($B$2:B98,B98)=1,"-",OR(AND(X97="高滞销风险",OR(X98="中滞销风险",X98="低滞销风险",X98="健康")),AND(X97="中滞销风险",OR(X98="低滞销风险",X98="健康")),AND(X97="低滞销风险",X98="健康")),"改善",X97=X98,"维持不变",OR(AND(X97="健康",OR(X98="低滞销风险",X98="中滞销风险",X98="高滞销风险")),AND(X97="低滞销风险",OR(X98="中滞销风险",X98="高滞销风险")),AND(X97="中滞销风险",X98="高滞销风险")),"恶化")</f>
        <v>维持不变</v>
      </c>
      <c r="Z98" s="10">
        <f t="shared" si="22"/>
        <v>0</v>
      </c>
      <c r="AA98" s="10">
        <f t="shared" si="30"/>
        <v>0</v>
      </c>
      <c r="AB98" s="10">
        <f t="shared" si="23"/>
        <v>0</v>
      </c>
      <c r="AC98" s="10">
        <f t="shared" si="31"/>
        <v>72.6005361930295</v>
      </c>
      <c r="AD98" s="10">
        <f t="shared" si="24"/>
        <v>0</v>
      </c>
      <c r="AE98" s="11">
        <f t="shared" si="25"/>
        <v>18.65</v>
      </c>
    </row>
    <row r="99" spans="1:31">
      <c r="A99" s="5">
        <v>45887</v>
      </c>
      <c r="B99" s="1" t="s">
        <v>100</v>
      </c>
      <c r="C99" s="1" t="s">
        <v>101</v>
      </c>
      <c r="D99" s="1" t="s">
        <v>33</v>
      </c>
      <c r="E99" s="1">
        <v>0.11</v>
      </c>
      <c r="F99" s="1">
        <v>0.14</v>
      </c>
      <c r="G99" s="1">
        <v>0.07</v>
      </c>
      <c r="H99" s="1">
        <v>0.11</v>
      </c>
      <c r="I99" s="1" t="s">
        <v>50</v>
      </c>
      <c r="J99" s="1">
        <v>1</v>
      </c>
      <c r="K99" s="1" t="s">
        <v>51</v>
      </c>
      <c r="L99" s="1" t="s">
        <v>52</v>
      </c>
      <c r="M99" s="1" t="s">
        <v>53</v>
      </c>
      <c r="N99" s="1">
        <v>47</v>
      </c>
      <c r="O99" s="1">
        <v>0</v>
      </c>
      <c r="P99" s="1">
        <v>0</v>
      </c>
      <c r="Q99" s="1">
        <v>109</v>
      </c>
      <c r="R99" s="1">
        <v>0</v>
      </c>
      <c r="S99" s="1">
        <v>0</v>
      </c>
      <c r="T99">
        <f t="shared" si="26"/>
        <v>47</v>
      </c>
      <c r="U99">
        <f t="shared" si="27"/>
        <v>156</v>
      </c>
      <c r="V99" s="2">
        <f t="shared" si="28"/>
        <v>46314.2727272727</v>
      </c>
      <c r="W99" s="2">
        <f t="shared" si="29"/>
        <v>47305.1818181818</v>
      </c>
      <c r="X99" t="str">
        <f t="shared" si="21"/>
        <v>高滞销风险</v>
      </c>
      <c r="Y99" s="8" t="str">
        <f>_xlfn.IFS(COUNTIF($B$2:B99,B99)=1,"-",OR(AND(X98="高滞销风险",OR(X99="中滞销风险",X99="低滞销风险",X99="健康")),AND(X98="中滞销风险",OR(X99="低滞销风险",X99="健康")),AND(X98="低滞销风险",X99="健康")),"改善",X98=X99,"维持不变",OR(AND(X98="健康",OR(X99="低滞销风险",X99="中滞销风险",X99="高滞销风险")),AND(X98="低滞销风险",OR(X99="中滞销风险",X99="高滞销风险")),AND(X98="中滞销风险",X99="高滞销风险")),"恶化")</f>
        <v>-</v>
      </c>
      <c r="Z99" s="10">
        <f t="shared" si="22"/>
        <v>35.45</v>
      </c>
      <c r="AA99" s="10">
        <f t="shared" si="30"/>
        <v>109</v>
      </c>
      <c r="AB99" s="10">
        <f t="shared" si="23"/>
        <v>144.45</v>
      </c>
      <c r="AC99" s="10">
        <f t="shared" si="31"/>
        <v>1418.18181818182</v>
      </c>
      <c r="AD99" s="10">
        <f t="shared" si="24"/>
        <v>1313.18181818182</v>
      </c>
      <c r="AE99" s="11">
        <f t="shared" si="25"/>
        <v>1.48571428571429</v>
      </c>
    </row>
    <row r="100" spans="1:31">
      <c r="A100" s="5">
        <v>45894</v>
      </c>
      <c r="B100" s="1" t="s">
        <v>100</v>
      </c>
      <c r="C100" s="1" t="s">
        <v>101</v>
      </c>
      <c r="D100" s="1" t="s">
        <v>33</v>
      </c>
      <c r="E100" s="1">
        <v>0.29</v>
      </c>
      <c r="F100" s="1">
        <v>0.43</v>
      </c>
      <c r="G100" s="1">
        <v>0.29</v>
      </c>
      <c r="H100" s="1">
        <v>0.21</v>
      </c>
      <c r="I100" s="1" t="s">
        <v>50</v>
      </c>
      <c r="J100" s="1">
        <v>3</v>
      </c>
      <c r="K100" s="1" t="s">
        <v>43</v>
      </c>
      <c r="L100" s="1" t="s">
        <v>44</v>
      </c>
      <c r="M100" s="1" t="s">
        <v>45</v>
      </c>
      <c r="N100" s="1">
        <v>44</v>
      </c>
      <c r="O100" s="1">
        <v>0</v>
      </c>
      <c r="P100" s="1">
        <v>0</v>
      </c>
      <c r="Q100" s="1">
        <v>109</v>
      </c>
      <c r="R100" s="1">
        <v>0</v>
      </c>
      <c r="S100" s="1">
        <v>0</v>
      </c>
      <c r="T100">
        <f t="shared" si="26"/>
        <v>44</v>
      </c>
      <c r="U100">
        <f t="shared" si="27"/>
        <v>153</v>
      </c>
      <c r="V100" s="2">
        <f t="shared" si="28"/>
        <v>46045.724137931</v>
      </c>
      <c r="W100" s="2">
        <f t="shared" si="29"/>
        <v>46421.5862068966</v>
      </c>
      <c r="X100" t="str">
        <f t="shared" si="21"/>
        <v>高滞销风险</v>
      </c>
      <c r="Y100" s="8" t="str">
        <f>_xlfn.IFS(COUNTIF($B$2:B100,B100)=1,"-",OR(AND(X99="高滞销风险",OR(X100="中滞销风险",X100="低滞销风险",X100="健康")),AND(X99="中滞销风险",OR(X100="低滞销风险",X100="健康")),AND(X99="低滞销风险",X100="健康")),"改善",X99=X100,"维持不变",OR(AND(X99="健康",OR(X100="低滞销风险",X100="中滞销风险",X100="高滞销风险")),AND(X99="低滞销风险",OR(X100="中滞销风险",X100="高滞销风险")),AND(X99="中滞销风险",X100="高滞销风险")),"恶化")</f>
        <v>维持不变</v>
      </c>
      <c r="Z100" s="10">
        <f t="shared" si="22"/>
        <v>15.58</v>
      </c>
      <c r="AA100" s="10">
        <f t="shared" si="30"/>
        <v>109</v>
      </c>
      <c r="AB100" s="10">
        <f t="shared" si="23"/>
        <v>124.58</v>
      </c>
      <c r="AC100" s="10">
        <f t="shared" si="31"/>
        <v>527.586206896552</v>
      </c>
      <c r="AD100" s="10">
        <f t="shared" si="24"/>
        <v>429.586206896551</v>
      </c>
      <c r="AE100" s="11">
        <f t="shared" si="25"/>
        <v>1.56122448979592</v>
      </c>
    </row>
    <row r="101" spans="1:31">
      <c r="A101" s="5">
        <v>45901</v>
      </c>
      <c r="B101" s="1" t="s">
        <v>100</v>
      </c>
      <c r="C101" s="1" t="s">
        <v>101</v>
      </c>
      <c r="D101" s="1" t="s">
        <v>33</v>
      </c>
      <c r="E101" s="1">
        <v>0.26</v>
      </c>
      <c r="F101" s="1">
        <v>0.29</v>
      </c>
      <c r="G101" s="1">
        <v>0.36</v>
      </c>
      <c r="H101" s="1">
        <v>0.21</v>
      </c>
      <c r="I101" s="1" t="s">
        <v>50</v>
      </c>
      <c r="J101" s="1">
        <v>2</v>
      </c>
      <c r="K101" s="1" t="s">
        <v>35</v>
      </c>
      <c r="L101" s="1" t="s">
        <v>36</v>
      </c>
      <c r="M101" s="1" t="s">
        <v>37</v>
      </c>
      <c r="N101" s="1">
        <v>42</v>
      </c>
      <c r="O101" s="1">
        <v>0</v>
      </c>
      <c r="P101" s="1">
        <v>0</v>
      </c>
      <c r="Q101" s="1">
        <v>109</v>
      </c>
      <c r="R101" s="1">
        <v>0</v>
      </c>
      <c r="S101" s="1">
        <v>0</v>
      </c>
      <c r="T101">
        <f t="shared" si="26"/>
        <v>42</v>
      </c>
      <c r="U101">
        <f t="shared" si="27"/>
        <v>151</v>
      </c>
      <c r="V101" s="2">
        <f t="shared" si="28"/>
        <v>46062.5384615385</v>
      </c>
      <c r="W101" s="2">
        <f t="shared" si="29"/>
        <v>46481.7692307692</v>
      </c>
      <c r="X101" t="str">
        <f t="shared" si="21"/>
        <v>高滞销风险</v>
      </c>
      <c r="Y101" s="8" t="str">
        <f>_xlfn.IFS(COUNTIF($B$2:B101,B101)=1,"-",OR(AND(X100="高滞销风险",OR(X101="中滞销风险",X101="低滞销风险",X101="健康")),AND(X100="中滞销风险",OR(X101="低滞销风险",X101="健康")),AND(X100="低滞销风险",X101="健康")),"改善",X100=X101,"维持不变",OR(AND(X100="健康",OR(X101="低滞销风险",X101="中滞销风险",X101="高滞销风险")),AND(X100="低滞销风险",OR(X101="中滞销风险",X101="高滞销风险")),AND(X100="中滞销风险",X101="高滞销风险")),"恶化")</f>
        <v>维持不变</v>
      </c>
      <c r="Z101" s="10">
        <f t="shared" si="22"/>
        <v>18.34</v>
      </c>
      <c r="AA101" s="10">
        <f t="shared" si="30"/>
        <v>109</v>
      </c>
      <c r="AB101" s="10">
        <f t="shared" si="23"/>
        <v>127.34</v>
      </c>
      <c r="AC101" s="10">
        <f t="shared" si="31"/>
        <v>580.769230769231</v>
      </c>
      <c r="AD101" s="10">
        <f t="shared" si="24"/>
        <v>489.769230769234</v>
      </c>
      <c r="AE101" s="11">
        <f t="shared" si="25"/>
        <v>1.65934065934066</v>
      </c>
    </row>
    <row r="102" spans="1:31">
      <c r="A102" s="5">
        <v>45908</v>
      </c>
      <c r="B102" s="1" t="s">
        <v>100</v>
      </c>
      <c r="C102" s="1" t="s">
        <v>101</v>
      </c>
      <c r="D102" s="1" t="s">
        <v>33</v>
      </c>
      <c r="E102" s="1">
        <v>0.44</v>
      </c>
      <c r="F102" s="1">
        <v>0.57</v>
      </c>
      <c r="G102" s="1">
        <v>0.43</v>
      </c>
      <c r="H102" s="1">
        <v>0.36</v>
      </c>
      <c r="I102" s="1" t="s">
        <v>50</v>
      </c>
      <c r="J102" s="1">
        <v>4</v>
      </c>
      <c r="K102" s="1" t="s">
        <v>38</v>
      </c>
      <c r="L102" s="1" t="s">
        <v>39</v>
      </c>
      <c r="M102" s="1" t="s">
        <v>40</v>
      </c>
      <c r="N102" s="1">
        <v>38</v>
      </c>
      <c r="O102" s="1">
        <v>0</v>
      </c>
      <c r="P102" s="1">
        <v>0</v>
      </c>
      <c r="Q102" s="1">
        <v>109</v>
      </c>
      <c r="R102" s="1">
        <v>0</v>
      </c>
      <c r="S102" s="1">
        <v>0</v>
      </c>
      <c r="T102">
        <f t="shared" si="26"/>
        <v>38</v>
      </c>
      <c r="U102">
        <f t="shared" si="27"/>
        <v>147</v>
      </c>
      <c r="V102" s="2">
        <f t="shared" si="28"/>
        <v>45994.3636363636</v>
      </c>
      <c r="W102" s="2">
        <f t="shared" si="29"/>
        <v>46242.0909090909</v>
      </c>
      <c r="X102" t="str">
        <f t="shared" si="21"/>
        <v>高滞销风险</v>
      </c>
      <c r="Y102" s="8" t="str">
        <f>_xlfn.IFS(COUNTIF($B$2:B102,B102)=1,"-",OR(AND(X101="高滞销风险",OR(X102="中滞销风险",X102="低滞销风险",X102="健康")),AND(X101="中滞销风险",OR(X102="低滞销风险",X102="健康")),AND(X101="低滞销风险",X102="健康")),"改善",X101=X102,"维持不变",OR(AND(X101="健康",OR(X102="低滞销风险",X102="中滞销风险",X102="高滞销风险")),AND(X101="低滞销风险",OR(X102="中滞销风险",X102="高滞销风险")),AND(X101="中滞销风险",X102="高滞销风险")),"恶化")</f>
        <v>维持不变</v>
      </c>
      <c r="Z102" s="10">
        <f t="shared" si="22"/>
        <v>1.04</v>
      </c>
      <c r="AA102" s="10">
        <f t="shared" si="30"/>
        <v>109</v>
      </c>
      <c r="AB102" s="10">
        <f t="shared" si="23"/>
        <v>110.04</v>
      </c>
      <c r="AC102" s="10">
        <f t="shared" si="31"/>
        <v>334.090909090909</v>
      </c>
      <c r="AD102" s="10">
        <f t="shared" si="24"/>
        <v>250.090909090912</v>
      </c>
      <c r="AE102" s="11">
        <f t="shared" si="25"/>
        <v>1.75</v>
      </c>
    </row>
    <row r="103" spans="1:31">
      <c r="A103" s="5">
        <v>45887</v>
      </c>
      <c r="B103" s="1" t="s">
        <v>102</v>
      </c>
      <c r="C103" s="1" t="s">
        <v>103</v>
      </c>
      <c r="D103" s="1" t="s">
        <v>104</v>
      </c>
      <c r="E103" s="1">
        <v>3.27</v>
      </c>
      <c r="F103" s="1">
        <v>4.57</v>
      </c>
      <c r="G103" s="1">
        <v>4.07</v>
      </c>
      <c r="H103" s="1">
        <v>2.18</v>
      </c>
      <c r="I103" s="1" t="s">
        <v>50</v>
      </c>
      <c r="J103" s="1">
        <v>32</v>
      </c>
      <c r="K103" s="1" t="s">
        <v>51</v>
      </c>
      <c r="L103" s="1" t="s">
        <v>52</v>
      </c>
      <c r="M103" s="1" t="s">
        <v>53</v>
      </c>
      <c r="N103" s="1">
        <v>128</v>
      </c>
      <c r="O103" s="1">
        <v>0</v>
      </c>
      <c r="P103" s="1">
        <v>0</v>
      </c>
      <c r="Q103" s="1">
        <v>1</v>
      </c>
      <c r="R103" s="1">
        <v>0</v>
      </c>
      <c r="S103" s="1">
        <v>200</v>
      </c>
      <c r="T103">
        <f t="shared" si="26"/>
        <v>128</v>
      </c>
      <c r="U103">
        <f t="shared" si="27"/>
        <v>329</v>
      </c>
      <c r="V103" s="2">
        <f t="shared" si="28"/>
        <v>45926.1437308868</v>
      </c>
      <c r="W103" s="2">
        <f t="shared" si="29"/>
        <v>45987.6116207951</v>
      </c>
      <c r="X103" t="str">
        <f t="shared" si="21"/>
        <v>健康</v>
      </c>
      <c r="Y103" s="8" t="str">
        <f>_xlfn.IFS(COUNTIF($B$2:B103,B103)=1,"-",OR(AND(X102="高滞销风险",OR(X103="中滞销风险",X103="低滞销风险",X103="健康")),AND(X102="中滞销风险",OR(X103="低滞销风险",X103="健康")),AND(X102="低滞销风险",X103="健康")),"改善",X102=X103,"维持不变",OR(AND(X102="健康",OR(X103="低滞销风险",X103="中滞销风险",X103="高滞销风险")),AND(X102="低滞销风险",OR(X103="中滞销风险",X103="高滞销风险")),AND(X102="中滞销风险",X103="高滞销风险")),"恶化")</f>
        <v>-</v>
      </c>
      <c r="Z103" s="10">
        <f t="shared" si="22"/>
        <v>0</v>
      </c>
      <c r="AA103" s="10">
        <f t="shared" si="30"/>
        <v>0</v>
      </c>
      <c r="AB103" s="10">
        <f t="shared" si="23"/>
        <v>0</v>
      </c>
      <c r="AC103" s="10">
        <f t="shared" si="31"/>
        <v>100.611620795107</v>
      </c>
      <c r="AD103" s="10">
        <f t="shared" si="24"/>
        <v>0</v>
      </c>
      <c r="AE103" s="11">
        <f t="shared" si="25"/>
        <v>3.27</v>
      </c>
    </row>
    <row r="104" spans="1:31">
      <c r="A104" s="5">
        <v>45894</v>
      </c>
      <c r="B104" s="1" t="s">
        <v>102</v>
      </c>
      <c r="C104" s="1" t="s">
        <v>103</v>
      </c>
      <c r="D104" s="1" t="s">
        <v>104</v>
      </c>
      <c r="E104" s="1">
        <v>3.8</v>
      </c>
      <c r="F104" s="1">
        <v>4.29</v>
      </c>
      <c r="G104" s="1">
        <v>4.43</v>
      </c>
      <c r="H104" s="1">
        <v>3.25</v>
      </c>
      <c r="I104" s="1" t="s">
        <v>50</v>
      </c>
      <c r="J104" s="1">
        <v>30</v>
      </c>
      <c r="K104" s="1" t="s">
        <v>43</v>
      </c>
      <c r="L104" s="1" t="s">
        <v>44</v>
      </c>
      <c r="M104" s="1" t="s">
        <v>45</v>
      </c>
      <c r="N104" s="1">
        <v>99</v>
      </c>
      <c r="O104" s="1">
        <v>150</v>
      </c>
      <c r="P104" s="1">
        <v>0</v>
      </c>
      <c r="Q104" s="1">
        <v>51</v>
      </c>
      <c r="R104" s="1">
        <v>0</v>
      </c>
      <c r="S104" s="1">
        <v>200</v>
      </c>
      <c r="T104">
        <f t="shared" si="26"/>
        <v>249</v>
      </c>
      <c r="U104">
        <f t="shared" si="27"/>
        <v>500</v>
      </c>
      <c r="V104" s="2">
        <f t="shared" si="28"/>
        <v>45959.5263157895</v>
      </c>
      <c r="W104" s="2">
        <f t="shared" si="29"/>
        <v>46025.5789473684</v>
      </c>
      <c r="X104" t="str">
        <f t="shared" si="21"/>
        <v>高滞销风险</v>
      </c>
      <c r="Y104" s="8" t="str">
        <f>_xlfn.IFS(COUNTIF($B$2:B104,B104)=1,"-",OR(AND(X103="高滞销风险",OR(X104="中滞销风险",X104="低滞销风险",X104="健康")),AND(X103="中滞销风险",OR(X104="低滞销风险",X104="健康")),AND(X103="低滞销风险",X104="健康")),"改善",X103=X104,"维持不变",OR(AND(X103="健康",OR(X104="低滞销风险",X104="中滞销风险",X104="高滞销风险")),AND(X103="低滞销风险",OR(X104="中滞销风险",X104="高滞销风险")),AND(X103="中滞销风险",X104="高滞销风险")),"恶化")</f>
        <v>恶化</v>
      </c>
      <c r="Z104" s="10">
        <f t="shared" si="22"/>
        <v>0</v>
      </c>
      <c r="AA104" s="10">
        <f t="shared" si="30"/>
        <v>127.6</v>
      </c>
      <c r="AB104" s="10">
        <f t="shared" si="23"/>
        <v>127.6</v>
      </c>
      <c r="AC104" s="10">
        <f t="shared" si="31"/>
        <v>131.578947368421</v>
      </c>
      <c r="AD104" s="10">
        <f t="shared" si="24"/>
        <v>33.5789473684199</v>
      </c>
      <c r="AE104" s="11">
        <f t="shared" si="25"/>
        <v>5.10204081632653</v>
      </c>
    </row>
    <row r="105" spans="1:31">
      <c r="A105" s="5">
        <v>45901</v>
      </c>
      <c r="B105" s="1" t="s">
        <v>102</v>
      </c>
      <c r="C105" s="1" t="s">
        <v>103</v>
      </c>
      <c r="D105" s="1" t="s">
        <v>104</v>
      </c>
      <c r="E105" s="1">
        <v>4.16</v>
      </c>
      <c r="F105" s="1">
        <v>4.14</v>
      </c>
      <c r="G105" s="1">
        <v>4.21</v>
      </c>
      <c r="H105" s="1">
        <v>4.14</v>
      </c>
      <c r="I105" s="1" t="s">
        <v>50</v>
      </c>
      <c r="J105" s="1">
        <v>29</v>
      </c>
      <c r="K105" s="1" t="s">
        <v>35</v>
      </c>
      <c r="L105" s="1" t="s">
        <v>36</v>
      </c>
      <c r="M105" s="1" t="s">
        <v>37</v>
      </c>
      <c r="N105" s="1">
        <v>73</v>
      </c>
      <c r="O105" s="1">
        <v>200</v>
      </c>
      <c r="P105" s="1">
        <v>0</v>
      </c>
      <c r="Q105" s="1">
        <v>1</v>
      </c>
      <c r="R105" s="1">
        <v>0</v>
      </c>
      <c r="S105" s="1">
        <v>200</v>
      </c>
      <c r="T105">
        <f t="shared" si="26"/>
        <v>273</v>
      </c>
      <c r="U105">
        <f t="shared" si="27"/>
        <v>474</v>
      </c>
      <c r="V105" s="2">
        <f t="shared" si="28"/>
        <v>45966.625</v>
      </c>
      <c r="W105" s="2">
        <f t="shared" si="29"/>
        <v>46014.9423076923</v>
      </c>
      <c r="X105" t="str">
        <f t="shared" si="21"/>
        <v>高滞销风险</v>
      </c>
      <c r="Y105" s="8" t="str">
        <f>_xlfn.IFS(COUNTIF($B$2:B105,B105)=1,"-",OR(AND(X104="高滞销风险",OR(X105="中滞销风险",X105="低滞销风险",X105="健康")),AND(X104="中滞销风险",OR(X105="低滞销风险",X105="健康")),AND(X104="低滞销风险",X105="健康")),"改善",X104=X105,"维持不变",OR(AND(X104="健康",OR(X105="低滞销风险",X105="中滞销风险",X105="高滞销风险")),AND(X104="低滞销风险",OR(X105="中滞销风险",X105="高滞销风险")),AND(X104="中滞销风险",X105="高滞销风险")),"恶化")</f>
        <v>维持不变</v>
      </c>
      <c r="Z105" s="10">
        <f t="shared" si="22"/>
        <v>0</v>
      </c>
      <c r="AA105" s="10">
        <f t="shared" si="30"/>
        <v>95.44</v>
      </c>
      <c r="AB105" s="10">
        <f t="shared" si="23"/>
        <v>95.44</v>
      </c>
      <c r="AC105" s="10">
        <f t="shared" si="31"/>
        <v>113.942307692308</v>
      </c>
      <c r="AD105" s="10">
        <f t="shared" si="24"/>
        <v>22.9423076923049</v>
      </c>
      <c r="AE105" s="11">
        <f t="shared" si="25"/>
        <v>5.20879120879121</v>
      </c>
    </row>
    <row r="106" spans="1:31">
      <c r="A106" s="5">
        <v>45908</v>
      </c>
      <c r="B106" s="1" t="s">
        <v>102</v>
      </c>
      <c r="C106" s="1" t="s">
        <v>103</v>
      </c>
      <c r="D106" s="1" t="s">
        <v>104</v>
      </c>
      <c r="E106" s="1">
        <v>4.81</v>
      </c>
      <c r="F106" s="1">
        <v>5.29</v>
      </c>
      <c r="G106" s="1">
        <v>4.71</v>
      </c>
      <c r="H106" s="1">
        <v>4.57</v>
      </c>
      <c r="I106" s="1" t="s">
        <v>50</v>
      </c>
      <c r="J106" s="1">
        <v>37</v>
      </c>
      <c r="K106" s="1" t="s">
        <v>38</v>
      </c>
      <c r="L106" s="1" t="s">
        <v>39</v>
      </c>
      <c r="M106" s="1" t="s">
        <v>40</v>
      </c>
      <c r="N106" s="1">
        <v>39</v>
      </c>
      <c r="O106" s="1">
        <v>230</v>
      </c>
      <c r="P106" s="1">
        <v>0</v>
      </c>
      <c r="Q106" s="1">
        <v>171</v>
      </c>
      <c r="R106" s="1">
        <v>0</v>
      </c>
      <c r="S106" s="1">
        <v>0</v>
      </c>
      <c r="T106">
        <f t="shared" si="26"/>
        <v>269</v>
      </c>
      <c r="U106">
        <f t="shared" si="27"/>
        <v>440</v>
      </c>
      <c r="V106" s="2">
        <f t="shared" si="28"/>
        <v>45963.9251559252</v>
      </c>
      <c r="W106" s="2">
        <f t="shared" si="29"/>
        <v>45999.4760914761</v>
      </c>
      <c r="X106" t="str">
        <f t="shared" si="21"/>
        <v>低滞销风险</v>
      </c>
      <c r="Y106" s="8" t="str">
        <f>_xlfn.IFS(COUNTIF($B$2:B106,B106)=1,"-",OR(AND(X105="高滞销风险",OR(X106="中滞销风险",X106="低滞销风险",X106="健康")),AND(X105="中滞销风险",OR(X106="低滞销风险",X106="健康")),AND(X105="低滞销风险",X106="健康")),"改善",X105=X106,"维持不变",OR(AND(X105="健康",OR(X106="低滞销风险",X106="中滞销风险",X106="高滞销风险")),AND(X105="低滞销风险",OR(X106="中滞销风险",X106="高滞销风险")),AND(X105="中滞销风险",X106="高滞销风险")),"恶化")</f>
        <v>改善</v>
      </c>
      <c r="Z106" s="10">
        <f t="shared" si="22"/>
        <v>0</v>
      </c>
      <c r="AA106" s="10">
        <f t="shared" si="30"/>
        <v>35.96</v>
      </c>
      <c r="AB106" s="10">
        <f t="shared" si="23"/>
        <v>35.96</v>
      </c>
      <c r="AC106" s="10">
        <f t="shared" si="31"/>
        <v>91.4760914760915</v>
      </c>
      <c r="AD106" s="10">
        <f t="shared" si="24"/>
        <v>7.47609147609182</v>
      </c>
      <c r="AE106" s="11">
        <f t="shared" si="25"/>
        <v>5.23809523809524</v>
      </c>
    </row>
    <row r="107" spans="1:31">
      <c r="A107" s="5">
        <v>45887</v>
      </c>
      <c r="B107" s="1" t="s">
        <v>105</v>
      </c>
      <c r="C107" s="1" t="s">
        <v>106</v>
      </c>
      <c r="D107" s="1" t="s">
        <v>104</v>
      </c>
      <c r="E107" s="1">
        <v>1.26</v>
      </c>
      <c r="F107" s="1">
        <v>1.71</v>
      </c>
      <c r="G107" s="1">
        <v>1.57</v>
      </c>
      <c r="H107" s="1">
        <v>0.86</v>
      </c>
      <c r="I107" s="1" t="s">
        <v>50</v>
      </c>
      <c r="J107" s="1">
        <v>12</v>
      </c>
      <c r="K107" s="1" t="s">
        <v>51</v>
      </c>
      <c r="L107" s="1" t="s">
        <v>52</v>
      </c>
      <c r="M107" s="1" t="s">
        <v>53</v>
      </c>
      <c r="N107" s="1">
        <v>22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>
        <f t="shared" si="26"/>
        <v>22</v>
      </c>
      <c r="U107">
        <f t="shared" si="27"/>
        <v>22</v>
      </c>
      <c r="V107" s="2">
        <f t="shared" si="28"/>
        <v>45904.4603174603</v>
      </c>
      <c r="W107" s="2">
        <f t="shared" si="29"/>
        <v>45904.4603174603</v>
      </c>
      <c r="X107" t="str">
        <f t="shared" si="21"/>
        <v>健康</v>
      </c>
      <c r="Y107" s="8" t="str">
        <f>_xlfn.IFS(COUNTIF($B$2:B107,B107)=1,"-",OR(AND(X106="高滞销风险",OR(X107="中滞销风险",X107="低滞销风险",X107="健康")),AND(X106="中滞销风险",OR(X107="低滞销风险",X107="健康")),AND(X106="低滞销风险",X107="健康")),"改善",X106=X107,"维持不变",OR(AND(X106="健康",OR(X107="低滞销风险",X107="中滞销风险",X107="高滞销风险")),AND(X106="低滞销风险",OR(X107="中滞销风险",X107="高滞销风险")),AND(X106="中滞销风险",X107="高滞销风险")),"恶化")</f>
        <v>-</v>
      </c>
      <c r="Z107" s="10">
        <f t="shared" si="22"/>
        <v>0</v>
      </c>
      <c r="AA107" s="10">
        <f t="shared" si="30"/>
        <v>0</v>
      </c>
      <c r="AB107" s="10">
        <f t="shared" si="23"/>
        <v>0</v>
      </c>
      <c r="AC107" s="10">
        <f t="shared" si="31"/>
        <v>17.4603174603175</v>
      </c>
      <c r="AD107" s="10">
        <f t="shared" si="24"/>
        <v>0</v>
      </c>
      <c r="AE107" s="11">
        <f t="shared" si="25"/>
        <v>1.26</v>
      </c>
    </row>
    <row r="108" spans="1:31">
      <c r="A108" s="5">
        <v>45894</v>
      </c>
      <c r="B108" s="1" t="s">
        <v>105</v>
      </c>
      <c r="C108" s="1" t="s">
        <v>106</v>
      </c>
      <c r="D108" s="1" t="s">
        <v>104</v>
      </c>
      <c r="E108" s="1">
        <v>1.2</v>
      </c>
      <c r="F108" s="1">
        <v>1.14</v>
      </c>
      <c r="G108" s="1">
        <v>1.43</v>
      </c>
      <c r="H108" s="1">
        <v>1.14</v>
      </c>
      <c r="I108" s="1" t="s">
        <v>50</v>
      </c>
      <c r="J108" s="1">
        <v>8</v>
      </c>
      <c r="K108" s="1" t="s">
        <v>43</v>
      </c>
      <c r="L108" s="1" t="s">
        <v>44</v>
      </c>
      <c r="M108" s="1" t="s">
        <v>45</v>
      </c>
      <c r="N108" s="1">
        <v>14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>
        <f t="shared" si="26"/>
        <v>14</v>
      </c>
      <c r="U108">
        <f t="shared" si="27"/>
        <v>14</v>
      </c>
      <c r="V108" s="2">
        <f t="shared" si="28"/>
        <v>45905.6666666667</v>
      </c>
      <c r="W108" s="2">
        <f t="shared" si="29"/>
        <v>45905.6666666667</v>
      </c>
      <c r="X108" t="str">
        <f t="shared" si="21"/>
        <v>健康</v>
      </c>
      <c r="Y108" s="8" t="str">
        <f>_xlfn.IFS(COUNTIF($B$2:B108,B108)=1,"-",OR(AND(X107="高滞销风险",OR(X108="中滞销风险",X108="低滞销风险",X108="健康")),AND(X107="中滞销风险",OR(X108="低滞销风险",X108="健康")),AND(X107="低滞销风险",X108="健康")),"改善",X107=X108,"维持不变",OR(AND(X107="健康",OR(X108="低滞销风险",X108="中滞销风险",X108="高滞销风险")),AND(X107="低滞销风险",OR(X108="中滞销风险",X108="高滞销风险")),AND(X107="中滞销风险",X108="高滞销风险")),"恶化")</f>
        <v>维持不变</v>
      </c>
      <c r="Z108" s="10">
        <f t="shared" si="22"/>
        <v>0</v>
      </c>
      <c r="AA108" s="10">
        <f t="shared" si="30"/>
        <v>0</v>
      </c>
      <c r="AB108" s="10">
        <f t="shared" si="23"/>
        <v>0</v>
      </c>
      <c r="AC108" s="10">
        <f t="shared" si="31"/>
        <v>11.6666666666667</v>
      </c>
      <c r="AD108" s="10">
        <f t="shared" si="24"/>
        <v>0</v>
      </c>
      <c r="AE108" s="11">
        <f t="shared" si="25"/>
        <v>1.2</v>
      </c>
    </row>
    <row r="109" spans="1:31">
      <c r="A109" s="5">
        <v>45901</v>
      </c>
      <c r="B109" s="1" t="s">
        <v>105</v>
      </c>
      <c r="C109" s="1" t="s">
        <v>106</v>
      </c>
      <c r="D109" s="1" t="s">
        <v>104</v>
      </c>
      <c r="E109" s="1">
        <v>0.14</v>
      </c>
      <c r="F109" s="1">
        <v>0.14</v>
      </c>
      <c r="G109" s="1">
        <v>0.64</v>
      </c>
      <c r="H109" s="1">
        <v>1.11</v>
      </c>
      <c r="I109" s="1" t="s">
        <v>54</v>
      </c>
      <c r="J109" s="1">
        <v>1</v>
      </c>
      <c r="K109" s="1" t="s">
        <v>35</v>
      </c>
      <c r="L109" s="1" t="s">
        <v>36</v>
      </c>
      <c r="M109" s="1" t="s">
        <v>37</v>
      </c>
      <c r="N109" s="1">
        <v>12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>
        <f t="shared" si="26"/>
        <v>12</v>
      </c>
      <c r="U109">
        <f t="shared" si="27"/>
        <v>12</v>
      </c>
      <c r="V109" s="2">
        <f t="shared" si="28"/>
        <v>45986.7142857143</v>
      </c>
      <c r="W109" s="2">
        <f t="shared" si="29"/>
        <v>45986.7142857143</v>
      </c>
      <c r="X109" t="str">
        <f t="shared" si="21"/>
        <v>健康</v>
      </c>
      <c r="Y109" s="8" t="str">
        <f>_xlfn.IFS(COUNTIF($B$2:B109,B109)=1,"-",OR(AND(X108="高滞销风险",OR(X109="中滞销风险",X109="低滞销风险",X109="健康")),AND(X108="中滞销风险",OR(X109="低滞销风险",X109="健康")),AND(X108="低滞销风险",X109="健康")),"改善",X108=X109,"维持不变",OR(AND(X108="健康",OR(X109="低滞销风险",X109="中滞销风险",X109="高滞销风险")),AND(X108="低滞销风险",OR(X109="中滞销风险",X109="高滞销风险")),AND(X108="中滞销风险",X109="高滞销风险")),"恶化")</f>
        <v>维持不变</v>
      </c>
      <c r="Z109" s="10">
        <f t="shared" si="22"/>
        <v>0</v>
      </c>
      <c r="AA109" s="10">
        <f t="shared" si="30"/>
        <v>0</v>
      </c>
      <c r="AB109" s="10">
        <f t="shared" si="23"/>
        <v>0</v>
      </c>
      <c r="AC109" s="10">
        <f t="shared" si="31"/>
        <v>85.7142857142857</v>
      </c>
      <c r="AD109" s="10">
        <f t="shared" si="24"/>
        <v>0</v>
      </c>
      <c r="AE109" s="11">
        <f t="shared" si="25"/>
        <v>0.14</v>
      </c>
    </row>
    <row r="110" spans="1:31">
      <c r="A110" s="5">
        <v>45908</v>
      </c>
      <c r="B110" s="1" t="s">
        <v>105</v>
      </c>
      <c r="C110" s="1" t="s">
        <v>106</v>
      </c>
      <c r="D110" s="1" t="s">
        <v>104</v>
      </c>
      <c r="E110" s="1">
        <v>0.99</v>
      </c>
      <c r="F110" s="1">
        <v>1.14</v>
      </c>
      <c r="G110" s="1">
        <v>0.64</v>
      </c>
      <c r="H110" s="1">
        <v>1.04</v>
      </c>
      <c r="I110" s="1" t="s">
        <v>50</v>
      </c>
      <c r="J110" s="1">
        <v>8</v>
      </c>
      <c r="K110" s="1" t="s">
        <v>38</v>
      </c>
      <c r="L110" s="1" t="s">
        <v>39</v>
      </c>
      <c r="M110" s="1" t="s">
        <v>40</v>
      </c>
      <c r="N110" s="1">
        <v>5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>
        <f>N110+O110+P110</f>
        <v>5</v>
      </c>
      <c r="U110">
        <f>T110+Q110+R110+S110</f>
        <v>5</v>
      </c>
      <c r="V110" s="2">
        <f>A110+T110/E110</f>
        <v>45913.0505050505</v>
      </c>
      <c r="W110" s="2">
        <f>A110+U110/E110</f>
        <v>45913.0505050505</v>
      </c>
      <c r="X110" t="str">
        <f t="shared" si="21"/>
        <v>健康</v>
      </c>
      <c r="Y110" s="8" t="str">
        <f>_xlfn.IFS(COUNTIF($B$2:B110,B110)=1,"-",OR(AND(X109="高滞销风险",OR(X110="中滞销风险",X110="低滞销风险",X110="健康")),AND(X109="中滞销风险",OR(X110="低滞销风险",X110="健康")),AND(X109="低滞销风险",X110="健康")),"改善",X109=X110,"维持不变",OR(AND(X109="健康",OR(X110="低滞销风险",X110="中滞销风险",X110="高滞销风险")),AND(X109="低滞销风险",OR(X110="中滞销风险",X110="高滞销风险")),AND(X109="中滞销风险",X110="高滞销风险")),"恶化")</f>
        <v>维持不变</v>
      </c>
      <c r="Z110" s="10">
        <f t="shared" si="22"/>
        <v>0</v>
      </c>
      <c r="AA110" s="10">
        <f t="shared" si="30"/>
        <v>0</v>
      </c>
      <c r="AB110" s="10">
        <f t="shared" si="23"/>
        <v>0</v>
      </c>
      <c r="AC110" s="10">
        <f t="shared" si="31"/>
        <v>5.05050505050505</v>
      </c>
      <c r="AD110" s="10">
        <f t="shared" si="24"/>
        <v>0</v>
      </c>
      <c r="AE110" s="11">
        <f t="shared" si="25"/>
        <v>0.99</v>
      </c>
    </row>
    <row r="111" spans="1:31">
      <c r="A111" s="5">
        <v>45887</v>
      </c>
      <c r="B111" s="1" t="s">
        <v>107</v>
      </c>
      <c r="C111" s="1" t="s">
        <v>108</v>
      </c>
      <c r="D111" s="1" t="s">
        <v>104</v>
      </c>
      <c r="E111" s="1">
        <v>6.14</v>
      </c>
      <c r="F111" s="1">
        <v>9.14</v>
      </c>
      <c r="G111" s="1">
        <v>7.07</v>
      </c>
      <c r="H111" s="1">
        <v>3.96</v>
      </c>
      <c r="I111" s="1" t="s">
        <v>50</v>
      </c>
      <c r="J111" s="1">
        <v>64</v>
      </c>
      <c r="K111" s="1" t="s">
        <v>51</v>
      </c>
      <c r="L111" s="1" t="s">
        <v>52</v>
      </c>
      <c r="M111" s="1" t="s">
        <v>53</v>
      </c>
      <c r="N111" s="1">
        <v>173</v>
      </c>
      <c r="O111" s="1">
        <v>203</v>
      </c>
      <c r="P111" s="1">
        <v>0</v>
      </c>
      <c r="Q111" s="1">
        <v>0</v>
      </c>
      <c r="R111" s="1">
        <v>0</v>
      </c>
      <c r="S111" s="1">
        <v>200</v>
      </c>
      <c r="T111">
        <f>N111+O111+P111</f>
        <v>376</v>
      </c>
      <c r="U111">
        <f>T111+Q111+R111+S111</f>
        <v>576</v>
      </c>
      <c r="V111" s="2">
        <f>A111+T111/E111</f>
        <v>45948.2377850163</v>
      </c>
      <c r="W111" s="2">
        <f>A111+U111/E111</f>
        <v>45980.8110749186</v>
      </c>
      <c r="X111" t="str">
        <f t="shared" si="21"/>
        <v>健康</v>
      </c>
      <c r="Y111" s="8" t="str">
        <f>_xlfn.IFS(COUNTIF($B$2:B111,B111)=1,"-",OR(AND(X110="高滞销风险",OR(X111="中滞销风险",X111="低滞销风险",X111="健康")),AND(X110="中滞销风险",OR(X111="低滞销风险",X111="健康")),AND(X110="低滞销风险",X111="健康")),"改善",X110=X111,"维持不变",OR(AND(X110="健康",OR(X111="低滞销风险",X111="中滞销风险",X111="高滞销风险")),AND(X110="低滞销风险",OR(X111="中滞销风险",X111="高滞销风险")),AND(X110="中滞销风险",X111="高滞销风险")),"恶化")</f>
        <v>-</v>
      </c>
      <c r="Z111" s="10">
        <f t="shared" si="22"/>
        <v>0</v>
      </c>
      <c r="AA111" s="10">
        <f t="shared" si="30"/>
        <v>0</v>
      </c>
      <c r="AB111" s="10">
        <f t="shared" si="23"/>
        <v>0</v>
      </c>
      <c r="AC111" s="10">
        <f t="shared" si="31"/>
        <v>93.8110749185668</v>
      </c>
      <c r="AD111" s="10">
        <f t="shared" si="24"/>
        <v>0</v>
      </c>
      <c r="AE111" s="11">
        <f t="shared" si="25"/>
        <v>6.14</v>
      </c>
    </row>
    <row r="112" spans="1:31">
      <c r="A112" s="5">
        <v>45894</v>
      </c>
      <c r="B112" s="1" t="s">
        <v>107</v>
      </c>
      <c r="C112" s="1" t="s">
        <v>108</v>
      </c>
      <c r="D112" s="1" t="s">
        <v>104</v>
      </c>
      <c r="E112" s="1">
        <v>6.8</v>
      </c>
      <c r="F112" s="1">
        <v>7.43</v>
      </c>
      <c r="G112" s="1">
        <v>8.29</v>
      </c>
      <c r="H112" s="1">
        <v>5.82</v>
      </c>
      <c r="I112" s="1" t="s">
        <v>50</v>
      </c>
      <c r="J112" s="1">
        <v>52</v>
      </c>
      <c r="K112" s="1" t="s">
        <v>43</v>
      </c>
      <c r="L112" s="1" t="s">
        <v>44</v>
      </c>
      <c r="M112" s="1" t="s">
        <v>45</v>
      </c>
      <c r="N112" s="1">
        <v>175</v>
      </c>
      <c r="O112" s="1">
        <v>150</v>
      </c>
      <c r="P112" s="1">
        <v>0</v>
      </c>
      <c r="Q112" s="1">
        <v>0</v>
      </c>
      <c r="R112" s="1">
        <v>0</v>
      </c>
      <c r="S112" s="1">
        <v>300</v>
      </c>
      <c r="T112">
        <f>N112+O112+P112</f>
        <v>325</v>
      </c>
      <c r="U112">
        <f>T112+Q112+R112+S112</f>
        <v>625</v>
      </c>
      <c r="V112" s="2">
        <f>A112+T112/E112</f>
        <v>45941.7941176471</v>
      </c>
      <c r="W112" s="2">
        <f>A112+U112/E112</f>
        <v>45985.9117647059</v>
      </c>
      <c r="X112" t="str">
        <f t="shared" si="21"/>
        <v>健康</v>
      </c>
      <c r="Y112" s="8" t="str">
        <f>_xlfn.IFS(COUNTIF($B$2:B112,B112)=1,"-",OR(AND(X111="高滞销风险",OR(X112="中滞销风险",X112="低滞销风险",X112="健康")),AND(X111="中滞销风险",OR(X112="低滞销风险",X112="健康")),AND(X111="低滞销风险",X112="健康")),"改善",X111=X112,"维持不变",OR(AND(X111="健康",OR(X112="低滞销风险",X112="中滞销风险",X112="高滞销风险")),AND(X111="低滞销风险",OR(X112="中滞销风险",X112="高滞销风险")),AND(X111="中滞销风险",X112="高滞销风险")),"恶化")</f>
        <v>维持不变</v>
      </c>
      <c r="Z112" s="10">
        <f t="shared" si="22"/>
        <v>0</v>
      </c>
      <c r="AA112" s="10">
        <f t="shared" si="30"/>
        <v>0</v>
      </c>
      <c r="AB112" s="10">
        <f t="shared" si="23"/>
        <v>0</v>
      </c>
      <c r="AC112" s="10">
        <f t="shared" si="31"/>
        <v>91.9117647058824</v>
      </c>
      <c r="AD112" s="10">
        <f t="shared" si="24"/>
        <v>0</v>
      </c>
      <c r="AE112" s="11">
        <f t="shared" si="25"/>
        <v>6.8</v>
      </c>
    </row>
    <row r="113" spans="1:31">
      <c r="A113" s="5">
        <v>45901</v>
      </c>
      <c r="B113" s="1" t="s">
        <v>107</v>
      </c>
      <c r="C113" s="1" t="s">
        <v>108</v>
      </c>
      <c r="D113" s="1" t="s">
        <v>104</v>
      </c>
      <c r="E113" s="1">
        <v>5.43</v>
      </c>
      <c r="F113" s="1">
        <v>5.43</v>
      </c>
      <c r="G113" s="1">
        <v>6.43</v>
      </c>
      <c r="H113" s="1">
        <v>6.75</v>
      </c>
      <c r="I113" s="1" t="s">
        <v>54</v>
      </c>
      <c r="J113" s="1">
        <v>38</v>
      </c>
      <c r="K113" s="1" t="s">
        <v>35</v>
      </c>
      <c r="L113" s="1" t="s">
        <v>36</v>
      </c>
      <c r="M113" s="1" t="s">
        <v>37</v>
      </c>
      <c r="N113" s="1">
        <v>207</v>
      </c>
      <c r="O113" s="1">
        <v>80</v>
      </c>
      <c r="P113" s="1">
        <v>0</v>
      </c>
      <c r="Q113" s="1">
        <v>0</v>
      </c>
      <c r="R113" s="1">
        <v>0</v>
      </c>
      <c r="S113" s="1">
        <v>300</v>
      </c>
      <c r="T113">
        <f>N113+O113+P113</f>
        <v>287</v>
      </c>
      <c r="U113">
        <f>T113+Q113+R113+S113</f>
        <v>587</v>
      </c>
      <c r="V113" s="2">
        <f>A113+T113/E113</f>
        <v>45953.8545119705</v>
      </c>
      <c r="W113" s="2">
        <f>A113+U113/E113</f>
        <v>46009.1031307551</v>
      </c>
      <c r="X113" t="str">
        <f t="shared" si="21"/>
        <v>中滞销风险</v>
      </c>
      <c r="Y113" s="8" t="str">
        <f>_xlfn.IFS(COUNTIF($B$2:B113,B113)=1,"-",OR(AND(X112="高滞销风险",OR(X113="中滞销风险",X113="低滞销风险",X113="健康")),AND(X112="中滞销风险",OR(X113="低滞销风险",X113="健康")),AND(X112="低滞销风险",X113="健康")),"改善",X112=X113,"维持不变",OR(AND(X112="健康",OR(X113="低滞销风险",X113="中滞销风险",X113="高滞销风险")),AND(X112="低滞销风险",OR(X113="中滞销风险",X113="高滞销风险")),AND(X112="中滞销风险",X113="高滞销风险")),"恶化")</f>
        <v>恶化</v>
      </c>
      <c r="Z113" s="10">
        <f t="shared" si="22"/>
        <v>0</v>
      </c>
      <c r="AA113" s="10">
        <f t="shared" si="30"/>
        <v>92.87</v>
      </c>
      <c r="AB113" s="10">
        <f t="shared" si="23"/>
        <v>92.87</v>
      </c>
      <c r="AC113" s="10">
        <f t="shared" si="31"/>
        <v>108.103130755064</v>
      </c>
      <c r="AD113" s="10">
        <f t="shared" si="24"/>
        <v>17.1031307550656</v>
      </c>
      <c r="AE113" s="11">
        <f t="shared" si="25"/>
        <v>6.45054945054945</v>
      </c>
    </row>
    <row r="114" spans="1:31">
      <c r="A114" s="5">
        <v>45908</v>
      </c>
      <c r="B114" s="1" t="s">
        <v>107</v>
      </c>
      <c r="C114" s="1" t="s">
        <v>108</v>
      </c>
      <c r="D114" s="1" t="s">
        <v>104</v>
      </c>
      <c r="E114" s="1">
        <v>7.12</v>
      </c>
      <c r="F114" s="1">
        <v>7.29</v>
      </c>
      <c r="G114" s="1">
        <v>6.36</v>
      </c>
      <c r="H114" s="1">
        <v>7.32</v>
      </c>
      <c r="I114" s="1" t="s">
        <v>50</v>
      </c>
      <c r="J114" s="1">
        <v>51</v>
      </c>
      <c r="K114" s="1" t="s">
        <v>38</v>
      </c>
      <c r="L114" s="1" t="s">
        <v>39</v>
      </c>
      <c r="M114" s="1" t="s">
        <v>40</v>
      </c>
      <c r="N114" s="1">
        <v>171</v>
      </c>
      <c r="O114" s="1">
        <v>228</v>
      </c>
      <c r="P114" s="1">
        <v>0</v>
      </c>
      <c r="Q114" s="1">
        <v>140</v>
      </c>
      <c r="R114" s="1">
        <v>0</v>
      </c>
      <c r="S114" s="1">
        <v>0</v>
      </c>
      <c r="T114">
        <f>N114+O114+P114</f>
        <v>399</v>
      </c>
      <c r="U114">
        <f>T114+Q114+R114+S114</f>
        <v>539</v>
      </c>
      <c r="V114" s="2">
        <f>A114+T114/E114</f>
        <v>45964.0393258427</v>
      </c>
      <c r="W114" s="2">
        <f>A114+U114/E114</f>
        <v>45983.702247191</v>
      </c>
      <c r="X114" t="str">
        <f t="shared" si="21"/>
        <v>健康</v>
      </c>
      <c r="Y114" s="8" t="str">
        <f>_xlfn.IFS(COUNTIF($B$2:B114,B114)=1,"-",OR(AND(X113="高滞销风险",OR(X114="中滞销风险",X114="低滞销风险",X114="健康")),AND(X113="中滞销风险",OR(X114="低滞销风险",X114="健康")),AND(X113="低滞销风险",X114="健康")),"改善",X113=X114,"维持不变",OR(AND(X113="健康",OR(X114="低滞销风险",X114="中滞销风险",X114="高滞销风险")),AND(X113="低滞销风险",OR(X114="中滞销风险",X114="高滞销风险")),AND(X113="中滞销风险",X114="高滞销风险")),"恶化")</f>
        <v>改善</v>
      </c>
      <c r="Z114" s="10">
        <f t="shared" si="22"/>
        <v>0</v>
      </c>
      <c r="AA114" s="10">
        <f t="shared" si="30"/>
        <v>0</v>
      </c>
      <c r="AB114" s="10">
        <f t="shared" si="23"/>
        <v>0</v>
      </c>
      <c r="AC114" s="10">
        <f t="shared" si="31"/>
        <v>75.7022471910112</v>
      </c>
      <c r="AD114" s="10">
        <f t="shared" si="24"/>
        <v>0</v>
      </c>
      <c r="AE114" s="11">
        <f t="shared" si="25"/>
        <v>7.12</v>
      </c>
    </row>
    <row r="115" spans="1:31">
      <c r="A115" s="5">
        <v>45887</v>
      </c>
      <c r="B115" s="1" t="s">
        <v>109</v>
      </c>
      <c r="C115" s="1" t="s">
        <v>110</v>
      </c>
      <c r="D115" s="1" t="s">
        <v>104</v>
      </c>
      <c r="E115" s="1">
        <v>2.92</v>
      </c>
      <c r="F115" s="1">
        <v>3.86</v>
      </c>
      <c r="G115" s="1">
        <v>3.71</v>
      </c>
      <c r="H115" s="1">
        <v>2.04</v>
      </c>
      <c r="I115" s="1" t="s">
        <v>50</v>
      </c>
      <c r="J115" s="1">
        <v>27</v>
      </c>
      <c r="K115" s="1" t="s">
        <v>51</v>
      </c>
      <c r="L115" s="1" t="s">
        <v>52</v>
      </c>
      <c r="M115" s="1" t="s">
        <v>53</v>
      </c>
      <c r="N115" s="1">
        <v>135</v>
      </c>
      <c r="O115" s="1">
        <v>81</v>
      </c>
      <c r="P115" s="1">
        <v>0</v>
      </c>
      <c r="Q115" s="1">
        <v>67</v>
      </c>
      <c r="R115" s="1">
        <v>0</v>
      </c>
      <c r="S115" s="1">
        <v>0</v>
      </c>
      <c r="T115">
        <f>N115+O115+P115</f>
        <v>216</v>
      </c>
      <c r="U115">
        <f>T115+Q115+R115+S115</f>
        <v>283</v>
      </c>
      <c r="V115" s="2">
        <f>A115+T115/E115</f>
        <v>45960.9726027397</v>
      </c>
      <c r="W115" s="2">
        <f>A115+U115/E115</f>
        <v>45983.9178082192</v>
      </c>
      <c r="X115" t="str">
        <f t="shared" si="21"/>
        <v>健康</v>
      </c>
      <c r="Y115" s="8" t="str">
        <f>_xlfn.IFS(COUNTIF($B$2:B115,B115)=1,"-",OR(AND(X114="高滞销风险",OR(X115="中滞销风险",X115="低滞销风险",X115="健康")),AND(X114="中滞销风险",OR(X115="低滞销风险",X115="健康")),AND(X114="低滞销风险",X115="健康")),"改善",X114=X115,"维持不变",OR(AND(X114="健康",OR(X115="低滞销风险",X115="中滞销风险",X115="高滞销风险")),AND(X114="低滞销风险",OR(X115="中滞销风险",X115="高滞销风险")),AND(X114="中滞销风险",X115="高滞销风险")),"恶化")</f>
        <v>-</v>
      </c>
      <c r="Z115" s="10">
        <f t="shared" si="22"/>
        <v>0</v>
      </c>
      <c r="AA115" s="10">
        <f t="shared" si="30"/>
        <v>0</v>
      </c>
      <c r="AB115" s="10">
        <f t="shared" si="23"/>
        <v>0</v>
      </c>
      <c r="AC115" s="10">
        <f t="shared" si="31"/>
        <v>96.9178082191781</v>
      </c>
      <c r="AD115" s="10">
        <f t="shared" si="24"/>
        <v>0</v>
      </c>
      <c r="AE115" s="11">
        <f t="shared" si="25"/>
        <v>2.92</v>
      </c>
    </row>
    <row r="116" spans="1:31">
      <c r="A116" s="5">
        <v>45894</v>
      </c>
      <c r="B116" s="1" t="s">
        <v>109</v>
      </c>
      <c r="C116" s="1" t="s">
        <v>110</v>
      </c>
      <c r="D116" s="1" t="s">
        <v>104</v>
      </c>
      <c r="E116" s="1">
        <v>2.14</v>
      </c>
      <c r="F116" s="1">
        <v>2.14</v>
      </c>
      <c r="G116" s="1">
        <v>3</v>
      </c>
      <c r="H116" s="1">
        <v>2.57</v>
      </c>
      <c r="I116" s="1" t="s">
        <v>54</v>
      </c>
      <c r="J116" s="1">
        <v>15</v>
      </c>
      <c r="K116" s="1" t="s">
        <v>43</v>
      </c>
      <c r="L116" s="1" t="s">
        <v>44</v>
      </c>
      <c r="M116" s="1" t="s">
        <v>45</v>
      </c>
      <c r="N116" s="1">
        <v>132</v>
      </c>
      <c r="O116" s="1">
        <v>131</v>
      </c>
      <c r="P116" s="1">
        <v>0</v>
      </c>
      <c r="Q116" s="1">
        <v>2</v>
      </c>
      <c r="R116" s="1">
        <v>0</v>
      </c>
      <c r="S116" s="1">
        <v>0</v>
      </c>
      <c r="T116">
        <f>N116+O116+P116</f>
        <v>263</v>
      </c>
      <c r="U116">
        <f>T116+Q116+R116+S116</f>
        <v>265</v>
      </c>
      <c r="V116" s="2">
        <f>A116+T116/E116</f>
        <v>46016.8971962617</v>
      </c>
      <c r="W116" s="2">
        <f>A116+U116/E116</f>
        <v>46017.8317757009</v>
      </c>
      <c r="X116" t="str">
        <f t="shared" si="21"/>
        <v>高滞销风险</v>
      </c>
      <c r="Y116" s="8" t="str">
        <f>_xlfn.IFS(COUNTIF($B$2:B116,B116)=1,"-",OR(AND(X115="高滞销风险",OR(X116="中滞销风险",X116="低滞销风险",X116="健康")),AND(X115="中滞销风险",OR(X116="低滞销风险",X116="健康")),AND(X115="低滞销风险",X116="健康")),"改善",X115=X116,"维持不变",OR(AND(X115="健康",OR(X116="低滞销风险",X116="中滞销风险",X116="高滞销风险")),AND(X115="低滞销风险",OR(X116="中滞销风险",X116="高滞销风险")),AND(X115="中滞销风险",X116="高滞销风险")),"恶化")</f>
        <v>恶化</v>
      </c>
      <c r="Z116" s="10">
        <f t="shared" si="22"/>
        <v>53.28</v>
      </c>
      <c r="AA116" s="10">
        <f t="shared" si="30"/>
        <v>2</v>
      </c>
      <c r="AB116" s="10">
        <f t="shared" si="23"/>
        <v>55.28</v>
      </c>
      <c r="AC116" s="10">
        <f t="shared" si="31"/>
        <v>123.831775700935</v>
      </c>
      <c r="AD116" s="10">
        <f t="shared" si="24"/>
        <v>25.8317757009354</v>
      </c>
      <c r="AE116" s="11">
        <f t="shared" si="25"/>
        <v>2.70408163265306</v>
      </c>
    </row>
    <row r="117" spans="1:31">
      <c r="A117" s="5">
        <v>45901</v>
      </c>
      <c r="B117" s="1" t="s">
        <v>109</v>
      </c>
      <c r="C117" s="1" t="s">
        <v>110</v>
      </c>
      <c r="D117" s="1" t="s">
        <v>104</v>
      </c>
      <c r="E117" s="1">
        <v>3.14</v>
      </c>
      <c r="F117" s="1">
        <v>3.29</v>
      </c>
      <c r="G117" s="1">
        <v>2.71</v>
      </c>
      <c r="H117" s="1">
        <v>3.21</v>
      </c>
      <c r="I117" s="1" t="s">
        <v>50</v>
      </c>
      <c r="J117" s="1">
        <v>23</v>
      </c>
      <c r="K117" s="1" t="s">
        <v>35</v>
      </c>
      <c r="L117" s="1" t="s">
        <v>36</v>
      </c>
      <c r="M117" s="1" t="s">
        <v>37</v>
      </c>
      <c r="N117" s="1">
        <v>126</v>
      </c>
      <c r="O117" s="1">
        <v>115</v>
      </c>
      <c r="P117" s="1">
        <v>0</v>
      </c>
      <c r="Q117" s="1">
        <v>2</v>
      </c>
      <c r="R117" s="1">
        <v>0</v>
      </c>
      <c r="S117" s="1">
        <v>0</v>
      </c>
      <c r="T117">
        <f>N117+O117+P117</f>
        <v>241</v>
      </c>
      <c r="U117">
        <f>T117+Q117+R117+S117</f>
        <v>243</v>
      </c>
      <c r="V117" s="2">
        <f>A117+T117/E117</f>
        <v>45977.7515923567</v>
      </c>
      <c r="W117" s="2">
        <f>A117+U117/E117</f>
        <v>45978.3885350318</v>
      </c>
      <c r="X117" t="str">
        <f t="shared" si="21"/>
        <v>健康</v>
      </c>
      <c r="Y117" s="8" t="str">
        <f>_xlfn.IFS(COUNTIF($B$2:B117,B117)=1,"-",OR(AND(X116="高滞销风险",OR(X117="中滞销风险",X117="低滞销风险",X117="健康")),AND(X116="中滞销风险",OR(X117="低滞销风险",X117="健康")),AND(X116="低滞销风险",X117="健康")),"改善",X116=X117,"维持不变",OR(AND(X116="健康",OR(X117="低滞销风险",X117="中滞销风险",X117="高滞销风险")),AND(X116="低滞销风险",OR(X117="中滞销风险",X117="高滞销风险")),AND(X116="中滞销风险",X117="高滞销风险")),"恶化")</f>
        <v>改善</v>
      </c>
      <c r="Z117" s="10">
        <f t="shared" si="22"/>
        <v>0</v>
      </c>
      <c r="AA117" s="10">
        <f t="shared" si="30"/>
        <v>0</v>
      </c>
      <c r="AB117" s="10">
        <f t="shared" si="23"/>
        <v>0</v>
      </c>
      <c r="AC117" s="10">
        <f t="shared" si="31"/>
        <v>77.3885350318471</v>
      </c>
      <c r="AD117" s="10">
        <f t="shared" si="24"/>
        <v>0</v>
      </c>
      <c r="AE117" s="11">
        <f t="shared" si="25"/>
        <v>3.14</v>
      </c>
    </row>
    <row r="118" spans="1:31">
      <c r="A118" s="5">
        <v>45908</v>
      </c>
      <c r="B118" s="1" t="s">
        <v>109</v>
      </c>
      <c r="C118" s="1" t="s">
        <v>110</v>
      </c>
      <c r="D118" s="1" t="s">
        <v>104</v>
      </c>
      <c r="E118" s="1">
        <v>2.57</v>
      </c>
      <c r="F118" s="1">
        <v>2.57</v>
      </c>
      <c r="G118" s="1">
        <v>2.93</v>
      </c>
      <c r="H118" s="1">
        <v>2.96</v>
      </c>
      <c r="I118" s="1" t="s">
        <v>54</v>
      </c>
      <c r="J118" s="1">
        <v>18</v>
      </c>
      <c r="K118" s="1" t="s">
        <v>38</v>
      </c>
      <c r="L118" s="1" t="s">
        <v>39</v>
      </c>
      <c r="M118" s="1" t="s">
        <v>40</v>
      </c>
      <c r="N118" s="1">
        <v>109</v>
      </c>
      <c r="O118" s="1">
        <v>115</v>
      </c>
      <c r="P118" s="1">
        <v>0</v>
      </c>
      <c r="Q118" s="1">
        <v>2</v>
      </c>
      <c r="R118" s="1">
        <v>0</v>
      </c>
      <c r="S118" s="1">
        <v>0</v>
      </c>
      <c r="T118">
        <f>N118+O118+P118</f>
        <v>224</v>
      </c>
      <c r="U118">
        <f>T118+Q118+R118+S118</f>
        <v>226</v>
      </c>
      <c r="V118" s="2">
        <f>A118+T118/E118</f>
        <v>45995.1595330739</v>
      </c>
      <c r="W118" s="2">
        <f>A118+U118/E118</f>
        <v>45995.9377431907</v>
      </c>
      <c r="X118" t="str">
        <f t="shared" si="21"/>
        <v>低滞销风险</v>
      </c>
      <c r="Y118" s="8" t="str">
        <f>_xlfn.IFS(COUNTIF($B$2:B118,B118)=1,"-",OR(AND(X117="高滞销风险",OR(X118="中滞销风险",X118="低滞销风险",X118="健康")),AND(X117="中滞销风险",OR(X118="低滞销风险",X118="健康")),AND(X117="低滞销风险",X118="健康")),"改善",X117=X118,"维持不变",OR(AND(X117="健康",OR(X118="低滞销风险",X118="中滞销风险",X118="高滞销风险")),AND(X117="低滞销风险",OR(X118="中滞销风险",X118="高滞销风险")),AND(X117="中滞销风险",X118="高滞销风险")),"恶化")</f>
        <v>恶化</v>
      </c>
      <c r="Z118" s="10">
        <f t="shared" si="22"/>
        <v>8.12</v>
      </c>
      <c r="AA118" s="10">
        <f t="shared" si="30"/>
        <v>2</v>
      </c>
      <c r="AB118" s="10">
        <f t="shared" si="23"/>
        <v>10.12</v>
      </c>
      <c r="AC118" s="10">
        <f t="shared" si="31"/>
        <v>87.9377431906615</v>
      </c>
      <c r="AD118" s="10">
        <f t="shared" si="24"/>
        <v>3.93774319066142</v>
      </c>
      <c r="AE118" s="11">
        <f t="shared" si="25"/>
        <v>2.69047619047619</v>
      </c>
    </row>
    <row r="119" spans="1:31">
      <c r="A119" s="5">
        <v>45887</v>
      </c>
      <c r="B119" s="1" t="s">
        <v>111</v>
      </c>
      <c r="C119" s="1" t="s">
        <v>112</v>
      </c>
      <c r="D119" s="1" t="s">
        <v>104</v>
      </c>
      <c r="E119" s="1">
        <v>3.24</v>
      </c>
      <c r="F119" s="1">
        <v>4.29</v>
      </c>
      <c r="G119" s="1">
        <v>4.21</v>
      </c>
      <c r="H119" s="1">
        <v>2.21</v>
      </c>
      <c r="I119" s="1" t="s">
        <v>50</v>
      </c>
      <c r="J119" s="1">
        <v>30</v>
      </c>
      <c r="K119" s="1" t="s">
        <v>51</v>
      </c>
      <c r="L119" s="1" t="s">
        <v>52</v>
      </c>
      <c r="M119" s="1" t="s">
        <v>53</v>
      </c>
      <c r="N119" s="1">
        <v>98</v>
      </c>
      <c r="O119" s="1">
        <v>106</v>
      </c>
      <c r="P119" s="1">
        <v>0</v>
      </c>
      <c r="Q119" s="1">
        <v>267</v>
      </c>
      <c r="R119" s="1">
        <v>0</v>
      </c>
      <c r="S119" s="1">
        <v>0</v>
      </c>
      <c r="T119">
        <f>N119+O119+P119</f>
        <v>204</v>
      </c>
      <c r="U119">
        <f>T119+Q119+R119+S119</f>
        <v>471</v>
      </c>
      <c r="V119" s="2">
        <f>A119+T119/E119</f>
        <v>45949.962962963</v>
      </c>
      <c r="W119" s="2">
        <f>A119+U119/E119</f>
        <v>46032.3703703704</v>
      </c>
      <c r="X119" t="str">
        <f t="shared" si="21"/>
        <v>高滞销风险</v>
      </c>
      <c r="Y119" s="8" t="str">
        <f>_xlfn.IFS(COUNTIF($B$2:B119,B119)=1,"-",OR(AND(X118="高滞销风险",OR(X119="中滞销风险",X119="低滞销风险",X119="健康")),AND(X118="中滞销风险",OR(X119="低滞销风险",X119="健康")),AND(X118="低滞销风险",X119="健康")),"改善",X118=X119,"维持不变",OR(AND(X118="健康",OR(X119="低滞销风险",X119="中滞销风险",X119="高滞销风险")),AND(X118="低滞销风险",OR(X119="中滞销风险",X119="高滞销风险")),AND(X118="中滞销风险",X119="高滞销风险")),"恶化")</f>
        <v>-</v>
      </c>
      <c r="Z119" s="10">
        <f t="shared" si="22"/>
        <v>0</v>
      </c>
      <c r="AA119" s="10">
        <f t="shared" si="30"/>
        <v>130.8</v>
      </c>
      <c r="AB119" s="10">
        <f t="shared" si="23"/>
        <v>130.8</v>
      </c>
      <c r="AC119" s="10">
        <f t="shared" si="31"/>
        <v>145.37037037037</v>
      </c>
      <c r="AD119" s="10">
        <f t="shared" si="24"/>
        <v>40.3703703703723</v>
      </c>
      <c r="AE119" s="11">
        <f t="shared" si="25"/>
        <v>4.48571428571429</v>
      </c>
    </row>
    <row r="120" spans="1:31">
      <c r="A120" s="5">
        <v>45894</v>
      </c>
      <c r="B120" s="1" t="s">
        <v>111</v>
      </c>
      <c r="C120" s="1" t="s">
        <v>112</v>
      </c>
      <c r="D120" s="1" t="s">
        <v>104</v>
      </c>
      <c r="E120" s="1">
        <v>4.91</v>
      </c>
      <c r="F120" s="1">
        <v>6.43</v>
      </c>
      <c r="G120" s="1">
        <v>5.36</v>
      </c>
      <c r="H120" s="1">
        <v>3.82</v>
      </c>
      <c r="I120" s="1" t="s">
        <v>50</v>
      </c>
      <c r="J120" s="1">
        <v>45</v>
      </c>
      <c r="K120" s="1" t="s">
        <v>43</v>
      </c>
      <c r="L120" s="1" t="s">
        <v>44</v>
      </c>
      <c r="M120" s="1" t="s">
        <v>45</v>
      </c>
      <c r="N120" s="1">
        <v>98</v>
      </c>
      <c r="O120" s="1">
        <v>204</v>
      </c>
      <c r="P120" s="1">
        <v>0</v>
      </c>
      <c r="Q120" s="1">
        <v>127</v>
      </c>
      <c r="R120" s="1">
        <v>0</v>
      </c>
      <c r="S120" s="1">
        <v>0</v>
      </c>
      <c r="T120">
        <f>N120+O120+P120</f>
        <v>302</v>
      </c>
      <c r="U120">
        <f>T120+Q120+R120+S120</f>
        <v>429</v>
      </c>
      <c r="V120" s="2">
        <f>A120+T120/E120</f>
        <v>45955.5071283096</v>
      </c>
      <c r="W120" s="2">
        <f>A120+U120/E120</f>
        <v>45981.3727087576</v>
      </c>
      <c r="X120" t="str">
        <f t="shared" si="21"/>
        <v>健康</v>
      </c>
      <c r="Y120" s="8" t="str">
        <f>_xlfn.IFS(COUNTIF($B$2:B120,B120)=1,"-",OR(AND(X119="高滞销风险",OR(X120="中滞销风险",X120="低滞销风险",X120="健康")),AND(X119="中滞销风险",OR(X120="低滞销风险",X120="健康")),AND(X119="低滞销风险",X120="健康")),"改善",X119=X120,"维持不变",OR(AND(X119="健康",OR(X120="低滞销风险",X120="中滞销风险",X120="高滞销风险")),AND(X119="低滞销风险",OR(X120="中滞销风险",X120="高滞销风险")),AND(X119="中滞销风险",X120="高滞销风险")),"恶化")</f>
        <v>改善</v>
      </c>
      <c r="Z120" s="10">
        <f t="shared" si="22"/>
        <v>0</v>
      </c>
      <c r="AA120" s="10">
        <f t="shared" si="30"/>
        <v>0</v>
      </c>
      <c r="AB120" s="10">
        <f t="shared" si="23"/>
        <v>0</v>
      </c>
      <c r="AC120" s="10">
        <f t="shared" si="31"/>
        <v>87.3727087576375</v>
      </c>
      <c r="AD120" s="10">
        <f t="shared" si="24"/>
        <v>0</v>
      </c>
      <c r="AE120" s="11">
        <f t="shared" si="25"/>
        <v>4.91</v>
      </c>
    </row>
    <row r="121" spans="1:31">
      <c r="A121" s="5">
        <v>45901</v>
      </c>
      <c r="B121" s="1" t="s">
        <v>111</v>
      </c>
      <c r="C121" s="1" t="s">
        <v>112</v>
      </c>
      <c r="D121" s="1" t="s">
        <v>104</v>
      </c>
      <c r="E121" s="1">
        <v>5.12</v>
      </c>
      <c r="F121" s="1">
        <v>5</v>
      </c>
      <c r="G121" s="1">
        <v>5.71</v>
      </c>
      <c r="H121" s="1">
        <v>4.96</v>
      </c>
      <c r="I121" s="1" t="s">
        <v>50</v>
      </c>
      <c r="J121" s="1">
        <v>35</v>
      </c>
      <c r="K121" s="1" t="s">
        <v>35</v>
      </c>
      <c r="L121" s="1" t="s">
        <v>36</v>
      </c>
      <c r="M121" s="1" t="s">
        <v>37</v>
      </c>
      <c r="N121" s="1">
        <v>106</v>
      </c>
      <c r="O121" s="1">
        <v>242</v>
      </c>
      <c r="P121" s="1">
        <v>0</v>
      </c>
      <c r="Q121" s="1">
        <v>47</v>
      </c>
      <c r="R121" s="1">
        <v>0</v>
      </c>
      <c r="S121" s="1">
        <v>0</v>
      </c>
      <c r="T121">
        <f>N121+O121+P121</f>
        <v>348</v>
      </c>
      <c r="U121">
        <f>T121+Q121+R121+S121</f>
        <v>395</v>
      </c>
      <c r="V121" s="2">
        <f>A121+T121/E121</f>
        <v>45968.96875</v>
      </c>
      <c r="W121" s="2">
        <f>A121+U121/E121</f>
        <v>45978.1484375</v>
      </c>
      <c r="X121" t="str">
        <f t="shared" si="21"/>
        <v>健康</v>
      </c>
      <c r="Y121" s="8" t="str">
        <f>_xlfn.IFS(COUNTIF($B$2:B121,B121)=1,"-",OR(AND(X120="高滞销风险",OR(X121="中滞销风险",X121="低滞销风险",X121="健康")),AND(X120="中滞销风险",OR(X121="低滞销风险",X121="健康")),AND(X120="低滞销风险",X121="健康")),"改善",X120=X121,"维持不变",OR(AND(X120="健康",OR(X121="低滞销风险",X121="中滞销风险",X121="高滞销风险")),AND(X120="低滞销风险",OR(X121="中滞销风险",X121="高滞销风险")),AND(X120="中滞销风险",X121="高滞销风险")),"恶化")</f>
        <v>维持不变</v>
      </c>
      <c r="Z121" s="10">
        <f t="shared" si="22"/>
        <v>0</v>
      </c>
      <c r="AA121" s="10">
        <f t="shared" si="30"/>
        <v>0</v>
      </c>
      <c r="AB121" s="10">
        <f t="shared" si="23"/>
        <v>0</v>
      </c>
      <c r="AC121" s="10">
        <f t="shared" si="31"/>
        <v>77.1484375</v>
      </c>
      <c r="AD121" s="10">
        <f t="shared" si="24"/>
        <v>0</v>
      </c>
      <c r="AE121" s="11">
        <f t="shared" si="25"/>
        <v>5.12</v>
      </c>
    </row>
    <row r="122" spans="1:31">
      <c r="A122" s="5">
        <v>45908</v>
      </c>
      <c r="B122" s="1" t="s">
        <v>111</v>
      </c>
      <c r="C122" s="1" t="s">
        <v>112</v>
      </c>
      <c r="D122" s="1" t="s">
        <v>104</v>
      </c>
      <c r="E122" s="1">
        <v>3.86</v>
      </c>
      <c r="F122" s="1">
        <v>3.86</v>
      </c>
      <c r="G122" s="1">
        <v>4.43</v>
      </c>
      <c r="H122" s="1">
        <v>4.89</v>
      </c>
      <c r="I122" s="1" t="s">
        <v>54</v>
      </c>
      <c r="J122" s="1">
        <v>27</v>
      </c>
      <c r="K122" s="1" t="s">
        <v>38</v>
      </c>
      <c r="L122" s="1" t="s">
        <v>39</v>
      </c>
      <c r="M122" s="1" t="s">
        <v>40</v>
      </c>
      <c r="N122" s="1">
        <v>97</v>
      </c>
      <c r="O122" s="1">
        <v>242</v>
      </c>
      <c r="P122" s="1">
        <v>0</v>
      </c>
      <c r="Q122" s="1">
        <v>47</v>
      </c>
      <c r="R122" s="1">
        <v>0</v>
      </c>
      <c r="S122" s="1">
        <v>0</v>
      </c>
      <c r="T122">
        <f>N122+O122+P122</f>
        <v>339</v>
      </c>
      <c r="U122">
        <f>T122+Q122+R122+S122</f>
        <v>386</v>
      </c>
      <c r="V122" s="2">
        <f>A122+T122/E122</f>
        <v>45995.8238341969</v>
      </c>
      <c r="W122" s="2">
        <f>A122+U122/E122</f>
        <v>46008</v>
      </c>
      <c r="X122" t="str">
        <f t="shared" si="21"/>
        <v>中滞销风险</v>
      </c>
      <c r="Y122" s="8" t="str">
        <f>_xlfn.IFS(COUNTIF($B$2:B122,B122)=1,"-",OR(AND(X121="高滞销风险",OR(X122="中滞销风险",X122="低滞销风险",X122="健康")),AND(X121="中滞销风险",OR(X122="低滞销风险",X122="健康")),AND(X121="低滞销风险",X122="健康")),"改善",X121=X122,"维持不变",OR(AND(X121="健康",OR(X122="低滞销风险",X122="中滞销风险",X122="高滞销风险")),AND(X121="低滞销风险",OR(X122="中滞销风险",X122="高滞销风险")),AND(X121="中滞销风险",X122="高滞销风险")),"恶化")</f>
        <v>恶化</v>
      </c>
      <c r="Z122" s="10">
        <f t="shared" si="22"/>
        <v>14.76</v>
      </c>
      <c r="AA122" s="10">
        <f t="shared" si="30"/>
        <v>47</v>
      </c>
      <c r="AB122" s="10">
        <f t="shared" si="23"/>
        <v>61.76</v>
      </c>
      <c r="AC122" s="10">
        <f t="shared" si="31"/>
        <v>100</v>
      </c>
      <c r="AD122" s="10">
        <f t="shared" si="24"/>
        <v>16</v>
      </c>
      <c r="AE122" s="11">
        <f t="shared" si="25"/>
        <v>4.59523809523809</v>
      </c>
    </row>
    <row r="123" spans="1:31">
      <c r="A123" s="5">
        <v>45887</v>
      </c>
      <c r="B123" s="1" t="s">
        <v>113</v>
      </c>
      <c r="C123" s="1" t="s">
        <v>114</v>
      </c>
      <c r="D123" s="1" t="s">
        <v>104</v>
      </c>
      <c r="E123" s="1">
        <v>1.53</v>
      </c>
      <c r="F123" s="1">
        <v>2.14</v>
      </c>
      <c r="G123" s="1">
        <v>1.93</v>
      </c>
      <c r="H123" s="1">
        <v>1</v>
      </c>
      <c r="I123" s="1" t="s">
        <v>50</v>
      </c>
      <c r="J123" s="1">
        <v>15</v>
      </c>
      <c r="K123" s="1" t="s">
        <v>51</v>
      </c>
      <c r="L123" s="1" t="s">
        <v>52</v>
      </c>
      <c r="M123" s="1" t="s">
        <v>53</v>
      </c>
      <c r="N123" s="1">
        <v>79</v>
      </c>
      <c r="O123" s="1">
        <v>34</v>
      </c>
      <c r="P123" s="1">
        <v>0</v>
      </c>
      <c r="Q123" s="1">
        <v>2</v>
      </c>
      <c r="R123" s="1">
        <v>0</v>
      </c>
      <c r="S123" s="1">
        <v>0</v>
      </c>
      <c r="T123">
        <f>N123+O123+P123</f>
        <v>113</v>
      </c>
      <c r="U123">
        <f>T123+Q123+R123+S123</f>
        <v>115</v>
      </c>
      <c r="V123" s="2">
        <f>A123+T123/E123</f>
        <v>45960.8562091503</v>
      </c>
      <c r="W123" s="2">
        <f>A123+U123/E123</f>
        <v>45962.1633986928</v>
      </c>
      <c r="X123" t="str">
        <f t="shared" si="21"/>
        <v>健康</v>
      </c>
      <c r="Y123" s="8" t="str">
        <f>_xlfn.IFS(COUNTIF($B$2:B123,B123)=1,"-",OR(AND(X122="高滞销风险",OR(X123="中滞销风险",X123="低滞销风险",X123="健康")),AND(X122="中滞销风险",OR(X123="低滞销风险",X123="健康")),AND(X122="低滞销风险",X123="健康")),"改善",X122=X123,"维持不变",OR(AND(X122="健康",OR(X123="低滞销风险",X123="中滞销风险",X123="高滞销风险")),AND(X122="低滞销风险",OR(X123="中滞销风险",X123="高滞销风险")),AND(X122="中滞销风险",X123="高滞销风险")),"恶化")</f>
        <v>-</v>
      </c>
      <c r="Z123" s="10">
        <f t="shared" si="22"/>
        <v>0</v>
      </c>
      <c r="AA123" s="10">
        <f t="shared" si="30"/>
        <v>0</v>
      </c>
      <c r="AB123" s="10">
        <f t="shared" si="23"/>
        <v>0</v>
      </c>
      <c r="AC123" s="10">
        <f t="shared" si="31"/>
        <v>75.1633986928105</v>
      </c>
      <c r="AD123" s="10">
        <f t="shared" si="24"/>
        <v>0</v>
      </c>
      <c r="AE123" s="11">
        <f t="shared" si="25"/>
        <v>1.53</v>
      </c>
    </row>
    <row r="124" spans="1:31">
      <c r="A124" s="5">
        <v>45894</v>
      </c>
      <c r="B124" s="1" t="s">
        <v>113</v>
      </c>
      <c r="C124" s="1" t="s">
        <v>114</v>
      </c>
      <c r="D124" s="1" t="s">
        <v>104</v>
      </c>
      <c r="E124" s="1">
        <v>2.81</v>
      </c>
      <c r="F124" s="1">
        <v>4</v>
      </c>
      <c r="G124" s="1">
        <v>3.07</v>
      </c>
      <c r="H124" s="1">
        <v>2</v>
      </c>
      <c r="I124" s="1" t="s">
        <v>50</v>
      </c>
      <c r="J124" s="1">
        <v>28</v>
      </c>
      <c r="K124" s="1" t="s">
        <v>43</v>
      </c>
      <c r="L124" s="1" t="s">
        <v>44</v>
      </c>
      <c r="M124" s="1" t="s">
        <v>45</v>
      </c>
      <c r="N124" s="1">
        <v>42</v>
      </c>
      <c r="O124" s="1">
        <v>32</v>
      </c>
      <c r="P124" s="1">
        <v>0</v>
      </c>
      <c r="Q124" s="1">
        <v>2</v>
      </c>
      <c r="R124" s="1">
        <v>0</v>
      </c>
      <c r="S124" s="1">
        <v>0</v>
      </c>
      <c r="T124">
        <f>N124+O124+P124</f>
        <v>74</v>
      </c>
      <c r="U124">
        <f>T124+Q124+R124+S124</f>
        <v>76</v>
      </c>
      <c r="V124" s="2">
        <f>A124+T124/E124</f>
        <v>45920.334519573</v>
      </c>
      <c r="W124" s="2">
        <f>A124+U124/E124</f>
        <v>45921.0462633452</v>
      </c>
      <c r="X124" t="str">
        <f>_xlfn.IFS(AD124&gt;=20,"高滞销风险",AD124&gt;=10,"中滞销风险",AD124&gt;0,"低滞销风险",AD124=0,"健康")</f>
        <v>健康</v>
      </c>
      <c r="Y124" s="8" t="str">
        <f>_xlfn.IFS(COUNTIF($B$2:B124,B124)=1,"-",OR(AND(X123="高滞销风险",OR(X124="中滞销风险",X124="低滞销风险",X124="健康")),AND(X123="中滞销风险",OR(X124="低滞销风险",X124="健康")),AND(X123="低滞销风险",X124="健康")),"改善",X123=X124,"维持不变",OR(AND(X123="健康",OR(X124="低滞销风险",X124="中滞销风险",X124="高滞销风险")),AND(X123="低滞销风险",OR(X124="中滞销风险",X124="高滞销风险")),AND(X123="中滞销风险",X124="高滞销风险")),"恶化")</f>
        <v>维持不变</v>
      </c>
      <c r="Z124" s="10">
        <f>IF(V124&gt;=DATE(2025,12,1),T124-(DATE(2025,12,1)-A124)*E124,0)</f>
        <v>0</v>
      </c>
      <c r="AA124" s="10">
        <f t="shared" si="30"/>
        <v>0</v>
      </c>
      <c r="AB124" s="10">
        <f>IF(W124&gt;=DATE(2025,12,1),U124-(DATE(2025,12,1)-A124)*E124,0)</f>
        <v>0</v>
      </c>
      <c r="AC124" s="10">
        <f t="shared" si="31"/>
        <v>27.0462633451957</v>
      </c>
      <c r="AD124" s="10">
        <f>IF(W124&gt;DATE(2025,12,1),W124-DATE(2025,12,1),0)</f>
        <v>0</v>
      </c>
      <c r="AE124" s="11">
        <f>IF(X124="健康",E124,U124/(DATE(2025,12,1)-A124))</f>
        <v>2.81</v>
      </c>
    </row>
    <row r="125" spans="1:31">
      <c r="A125" s="5">
        <v>45901</v>
      </c>
      <c r="B125" s="1" t="s">
        <v>113</v>
      </c>
      <c r="C125" s="1" t="s">
        <v>114</v>
      </c>
      <c r="D125" s="1" t="s">
        <v>104</v>
      </c>
      <c r="E125" s="1">
        <v>3.41</v>
      </c>
      <c r="F125" s="1">
        <v>3.86</v>
      </c>
      <c r="G125" s="1">
        <v>3.93</v>
      </c>
      <c r="H125" s="1">
        <v>2.93</v>
      </c>
      <c r="I125" s="1" t="s">
        <v>50</v>
      </c>
      <c r="J125" s="1">
        <v>27</v>
      </c>
      <c r="K125" s="1" t="s">
        <v>35</v>
      </c>
      <c r="L125" s="1" t="s">
        <v>36</v>
      </c>
      <c r="M125" s="1" t="s">
        <v>37</v>
      </c>
      <c r="N125" s="1">
        <v>34</v>
      </c>
      <c r="O125" s="1">
        <v>13</v>
      </c>
      <c r="P125" s="1">
        <v>0</v>
      </c>
      <c r="Q125" s="1">
        <v>2</v>
      </c>
      <c r="R125" s="1">
        <v>0</v>
      </c>
      <c r="S125" s="1">
        <v>0</v>
      </c>
      <c r="T125">
        <f>N125+O125+P125</f>
        <v>47</v>
      </c>
      <c r="U125">
        <f>T125+Q125+R125+S125</f>
        <v>49</v>
      </c>
      <c r="V125" s="2">
        <f>A125+T125/E125</f>
        <v>45914.7829912023</v>
      </c>
      <c r="W125" s="2">
        <f>A125+U125/E125</f>
        <v>45915.3695014663</v>
      </c>
      <c r="X125" t="str">
        <f>_xlfn.IFS(AD125&gt;=20,"高滞销风险",AD125&gt;=10,"中滞销风险",AD125&gt;0,"低滞销风险",AD125=0,"健康")</f>
        <v>健康</v>
      </c>
      <c r="Y125" s="8" t="str">
        <f>_xlfn.IFS(COUNTIF($B$2:B125,B125)=1,"-",OR(AND(X124="高滞销风险",OR(X125="中滞销风险",X125="低滞销风险",X125="健康")),AND(X124="中滞销风险",OR(X125="低滞销风险",X125="健康")),AND(X124="低滞销风险",X125="健康")),"改善",X124=X125,"维持不变",OR(AND(X124="健康",OR(X125="低滞销风险",X125="中滞销风险",X125="高滞销风险")),AND(X124="低滞销风险",OR(X125="中滞销风险",X125="高滞销风险")),AND(X124="中滞销风险",X125="高滞销风险")),"恶化")</f>
        <v>维持不变</v>
      </c>
      <c r="Z125" s="10">
        <f>IF(V125&gt;=DATE(2025,12,1),T125-(DATE(2025,12,1)-A125)*E125,0)</f>
        <v>0</v>
      </c>
      <c r="AA125" s="10">
        <f t="shared" si="30"/>
        <v>0</v>
      </c>
      <c r="AB125" s="10">
        <f>IF(W125&gt;=DATE(2025,12,1),U125-(DATE(2025,12,1)-A125)*E125,0)</f>
        <v>0</v>
      </c>
      <c r="AC125" s="10">
        <f t="shared" si="31"/>
        <v>14.3695014662757</v>
      </c>
      <c r="AD125" s="10">
        <f>IF(W125&gt;DATE(2025,12,1),W125-DATE(2025,12,1),0)</f>
        <v>0</v>
      </c>
      <c r="AE125" s="11">
        <f>IF(X125="健康",E125,U125/(DATE(2025,12,1)-A125))</f>
        <v>3.41</v>
      </c>
    </row>
    <row r="126" spans="1:31">
      <c r="A126" s="5">
        <v>45908</v>
      </c>
      <c r="B126" s="1" t="s">
        <v>113</v>
      </c>
      <c r="C126" s="1" t="s">
        <v>114</v>
      </c>
      <c r="D126" s="1" t="s">
        <v>104</v>
      </c>
      <c r="E126" s="1">
        <v>2.57</v>
      </c>
      <c r="F126" s="1">
        <v>2.57</v>
      </c>
      <c r="G126" s="1">
        <v>3.21</v>
      </c>
      <c r="H126" s="1">
        <v>3.14</v>
      </c>
      <c r="I126" s="1" t="s">
        <v>54</v>
      </c>
      <c r="J126" s="1">
        <v>18</v>
      </c>
      <c r="K126" s="1" t="s">
        <v>38</v>
      </c>
      <c r="L126" s="1" t="s">
        <v>39</v>
      </c>
      <c r="M126" s="1" t="s">
        <v>40</v>
      </c>
      <c r="N126" s="1">
        <v>23</v>
      </c>
      <c r="O126" s="1">
        <v>5</v>
      </c>
      <c r="P126" s="1">
        <v>0</v>
      </c>
      <c r="Q126" s="1">
        <v>2</v>
      </c>
      <c r="R126" s="1">
        <v>0</v>
      </c>
      <c r="S126" s="1">
        <v>0</v>
      </c>
      <c r="T126">
        <f>N126+O126+P126</f>
        <v>28</v>
      </c>
      <c r="U126">
        <f>T126+Q126+R126+S126</f>
        <v>30</v>
      </c>
      <c r="V126" s="2">
        <f>A126+T126/E126</f>
        <v>45918.8949416342</v>
      </c>
      <c r="W126" s="2">
        <f>A126+U126/E126</f>
        <v>45919.673151751</v>
      </c>
      <c r="X126" t="str">
        <f>_xlfn.IFS(AD126&gt;=20,"高滞销风险",AD126&gt;=10,"中滞销风险",AD126&gt;0,"低滞销风险",AD126=0,"健康")</f>
        <v>健康</v>
      </c>
      <c r="Y126" s="8" t="str">
        <f>_xlfn.IFS(COUNTIF($B$2:B126,B126)=1,"-",OR(AND(X125="高滞销风险",OR(X126="中滞销风险",X126="低滞销风险",X126="健康")),AND(X125="中滞销风险",OR(X126="低滞销风险",X126="健康")),AND(X125="低滞销风险",X126="健康")),"改善",X125=X126,"维持不变",OR(AND(X125="健康",OR(X126="低滞销风险",X126="中滞销风险",X126="高滞销风险")),AND(X125="低滞销风险",OR(X126="中滞销风险",X126="高滞销风险")),AND(X125="中滞销风险",X126="高滞销风险")),"恶化")</f>
        <v>维持不变</v>
      </c>
      <c r="Z126" s="10">
        <f>IF(V126&gt;=DATE(2025,12,1),T126-(DATE(2025,12,1)-A126)*E126,0)</f>
        <v>0</v>
      </c>
      <c r="AA126" s="10">
        <f t="shared" si="30"/>
        <v>0</v>
      </c>
      <c r="AB126" s="10">
        <f>IF(W126&gt;=DATE(2025,12,1),U126-(DATE(2025,12,1)-A126)*E126,0)</f>
        <v>0</v>
      </c>
      <c r="AC126" s="10">
        <f t="shared" si="31"/>
        <v>11.6731517509728</v>
      </c>
      <c r="AD126" s="10">
        <f>IF(W126&gt;DATE(2025,12,1),W126-DATE(2025,12,1),0)</f>
        <v>0</v>
      </c>
      <c r="AE126" s="11">
        <f>IF(X126="健康",E126,U126/(DATE(2025,12,1)-A126))</f>
        <v>2.57</v>
      </c>
    </row>
    <row r="127" spans="1:31">
      <c r="A127" s="5">
        <v>45887</v>
      </c>
      <c r="B127" s="1" t="s">
        <v>115</v>
      </c>
      <c r="C127" s="1" t="s">
        <v>116</v>
      </c>
      <c r="D127" s="1" t="s">
        <v>104</v>
      </c>
      <c r="E127" s="1">
        <v>0.61</v>
      </c>
      <c r="F127" s="1">
        <v>0.57</v>
      </c>
      <c r="G127" s="1">
        <v>0.93</v>
      </c>
      <c r="H127" s="1">
        <v>0.5</v>
      </c>
      <c r="I127" s="1" t="s">
        <v>50</v>
      </c>
      <c r="J127" s="1">
        <v>4</v>
      </c>
      <c r="K127" s="1" t="s">
        <v>51</v>
      </c>
      <c r="L127" s="1" t="s">
        <v>52</v>
      </c>
      <c r="M127" s="1" t="s">
        <v>53</v>
      </c>
      <c r="N127" s="1">
        <v>41</v>
      </c>
      <c r="O127" s="1">
        <v>28</v>
      </c>
      <c r="P127" s="1">
        <v>0</v>
      </c>
      <c r="Q127" s="1">
        <v>0</v>
      </c>
      <c r="R127" s="1">
        <v>0</v>
      </c>
      <c r="S127" s="1">
        <v>0</v>
      </c>
      <c r="T127">
        <f>N127+O127+P127</f>
        <v>69</v>
      </c>
      <c r="U127">
        <f>T127+Q127+R127+S127</f>
        <v>69</v>
      </c>
      <c r="V127" s="2">
        <f>A127+T127/E127</f>
        <v>46000.1147540984</v>
      </c>
      <c r="W127" s="2">
        <f>A127+U127/E127</f>
        <v>46000.1147540984</v>
      </c>
      <c r="X127" t="str">
        <f>_xlfn.IFS(AD127&gt;=20,"高滞销风险",AD127&gt;=10,"中滞销风险",AD127&gt;0,"低滞销风险",AD127=0,"健康")</f>
        <v>低滞销风险</v>
      </c>
      <c r="Y127" s="8" t="str">
        <f>_xlfn.IFS(COUNTIF($B$2:B127,B127)=1,"-",OR(AND(X126="高滞销风险",OR(X127="中滞销风险",X127="低滞销风险",X127="健康")),AND(X126="中滞销风险",OR(X127="低滞销风险",X127="健康")),AND(X126="低滞销风险",X127="健康")),"改善",X126=X127,"维持不变",OR(AND(X126="健康",OR(X127="低滞销风险",X127="中滞销风险",X127="高滞销风险")),AND(X126="低滞销风险",OR(X127="中滞销风险",X127="高滞销风险")),AND(X126="中滞销风险",X127="高滞销风险")),"恶化")</f>
        <v>-</v>
      </c>
      <c r="Z127" s="10">
        <f>IF(V127&gt;=DATE(2025,12,1),T127-(DATE(2025,12,1)-A127)*E127,0)</f>
        <v>4.95</v>
      </c>
      <c r="AA127" s="10">
        <f t="shared" si="30"/>
        <v>0</v>
      </c>
      <c r="AB127" s="10">
        <f>IF(W127&gt;=DATE(2025,12,1),U127-(DATE(2025,12,1)-A127)*E127,0)</f>
        <v>4.95</v>
      </c>
      <c r="AC127" s="10">
        <f t="shared" si="31"/>
        <v>113.114754098361</v>
      </c>
      <c r="AD127" s="10">
        <f>IF(W127&gt;DATE(2025,12,1),W127-DATE(2025,12,1),0)</f>
        <v>8.11475409835839</v>
      </c>
      <c r="AE127" s="11">
        <f>IF(X127="健康",E127,U127/(DATE(2025,12,1)-A127))</f>
        <v>0.657142857142857</v>
      </c>
    </row>
    <row r="128" spans="1:31">
      <c r="A128" s="5">
        <v>45894</v>
      </c>
      <c r="B128" s="1" t="s">
        <v>115</v>
      </c>
      <c r="C128" s="1" t="s">
        <v>116</v>
      </c>
      <c r="D128" s="1" t="s">
        <v>104</v>
      </c>
      <c r="E128" s="1">
        <v>0.68</v>
      </c>
      <c r="F128" s="1">
        <v>0.71</v>
      </c>
      <c r="G128" s="1">
        <v>0.64</v>
      </c>
      <c r="H128" s="1">
        <v>0.68</v>
      </c>
      <c r="I128" s="1" t="s">
        <v>50</v>
      </c>
      <c r="J128" s="1">
        <v>5</v>
      </c>
      <c r="K128" s="1" t="s">
        <v>43</v>
      </c>
      <c r="L128" s="1" t="s">
        <v>44</v>
      </c>
      <c r="M128" s="1" t="s">
        <v>45</v>
      </c>
      <c r="N128" s="1">
        <v>43</v>
      </c>
      <c r="O128" s="1">
        <v>24</v>
      </c>
      <c r="P128" s="1">
        <v>0</v>
      </c>
      <c r="Q128" s="1">
        <v>0</v>
      </c>
      <c r="R128" s="1">
        <v>0</v>
      </c>
      <c r="S128" s="1">
        <v>0</v>
      </c>
      <c r="T128">
        <f>N128+O128+P128</f>
        <v>67</v>
      </c>
      <c r="U128">
        <f>T128+Q128+R128+S128</f>
        <v>67</v>
      </c>
      <c r="V128" s="2">
        <f>A128+T128/E128</f>
        <v>45992.5294117647</v>
      </c>
      <c r="W128" s="2">
        <f>A128+U128/E128</f>
        <v>45992.5294117647</v>
      </c>
      <c r="X128" t="str">
        <f>_xlfn.IFS(AD128&gt;=20,"高滞销风险",AD128&gt;=10,"中滞销风险",AD128&gt;0,"低滞销风险",AD128=0,"健康")</f>
        <v>低滞销风险</v>
      </c>
      <c r="Y128" s="8" t="str">
        <f>_xlfn.IFS(COUNTIF($B$2:B128,B128)=1,"-",OR(AND(X127="高滞销风险",OR(X128="中滞销风险",X128="低滞销风险",X128="健康")),AND(X127="中滞销风险",OR(X128="低滞销风险",X128="健康")),AND(X127="低滞销风险",X128="健康")),"改善",X127=X128,"维持不变",OR(AND(X127="健康",OR(X128="低滞销风险",X128="中滞销风险",X128="高滞销风险")),AND(X127="低滞销风险",OR(X128="中滞销风险",X128="高滞销风险")),AND(X127="中滞销风险",X128="高滞销风险")),"恶化")</f>
        <v>维持不变</v>
      </c>
      <c r="Z128" s="10">
        <f>IF(V128&gt;=DATE(2025,12,1),T128-(DATE(2025,12,1)-A128)*E128,0)</f>
        <v>0.359999999999999</v>
      </c>
      <c r="AA128" s="10">
        <f t="shared" si="30"/>
        <v>0</v>
      </c>
      <c r="AB128" s="10">
        <f>IF(W128&gt;=DATE(2025,12,1),U128-(DATE(2025,12,1)-A128)*E128,0)</f>
        <v>0.359999999999999</v>
      </c>
      <c r="AC128" s="10">
        <f t="shared" si="31"/>
        <v>98.5294117647059</v>
      </c>
      <c r="AD128" s="10">
        <f>IF(W128&gt;DATE(2025,12,1),W128-DATE(2025,12,1),0)</f>
        <v>0.52941176470631</v>
      </c>
      <c r="AE128" s="11">
        <f>IF(X128="健康",E128,U128/(DATE(2025,12,1)-A128))</f>
        <v>0.683673469387755</v>
      </c>
    </row>
    <row r="129" spans="1:31">
      <c r="A129" s="5">
        <v>45901</v>
      </c>
      <c r="B129" s="1" t="s">
        <v>115</v>
      </c>
      <c r="C129" s="1" t="s">
        <v>116</v>
      </c>
      <c r="D129" s="1" t="s">
        <v>104</v>
      </c>
      <c r="E129" s="1">
        <v>0.92</v>
      </c>
      <c r="F129" s="1">
        <v>1</v>
      </c>
      <c r="G129" s="1">
        <v>0.86</v>
      </c>
      <c r="H129" s="1">
        <v>0.89</v>
      </c>
      <c r="I129" s="1" t="s">
        <v>50</v>
      </c>
      <c r="J129" s="1">
        <v>7</v>
      </c>
      <c r="K129" s="1" t="s">
        <v>35</v>
      </c>
      <c r="L129" s="1" t="s">
        <v>36</v>
      </c>
      <c r="M129" s="1" t="s">
        <v>37</v>
      </c>
      <c r="N129" s="1">
        <v>53</v>
      </c>
      <c r="O129" s="1">
        <v>6</v>
      </c>
      <c r="P129" s="1">
        <v>0</v>
      </c>
      <c r="Q129" s="1">
        <v>0</v>
      </c>
      <c r="R129" s="1">
        <v>0</v>
      </c>
      <c r="S129" s="1">
        <v>0</v>
      </c>
      <c r="T129">
        <f>N129+O129+P129</f>
        <v>59</v>
      </c>
      <c r="U129">
        <f>T129+Q129+R129+S129</f>
        <v>59</v>
      </c>
      <c r="V129" s="2">
        <f>A129+T129/E129</f>
        <v>45965.1304347826</v>
      </c>
      <c r="W129" s="2">
        <f>A129+U129/E129</f>
        <v>45965.1304347826</v>
      </c>
      <c r="X129" t="str">
        <f>_xlfn.IFS(AD129&gt;=20,"高滞销风险",AD129&gt;=10,"中滞销风险",AD129&gt;0,"低滞销风险",AD129=0,"健康")</f>
        <v>健康</v>
      </c>
      <c r="Y129" s="8" t="str">
        <f>_xlfn.IFS(COUNTIF($B$2:B129,B129)=1,"-",OR(AND(X128="高滞销风险",OR(X129="中滞销风险",X129="低滞销风险",X129="健康")),AND(X128="中滞销风险",OR(X129="低滞销风险",X129="健康")),AND(X128="低滞销风险",X129="健康")),"改善",X128=X129,"维持不变",OR(AND(X128="健康",OR(X129="低滞销风险",X129="中滞销风险",X129="高滞销风险")),AND(X128="低滞销风险",OR(X129="中滞销风险",X129="高滞销风险")),AND(X128="中滞销风险",X129="高滞销风险")),"恶化")</f>
        <v>改善</v>
      </c>
      <c r="Z129" s="10">
        <f>IF(V129&gt;=DATE(2025,12,1),T129-(DATE(2025,12,1)-A129)*E129,0)</f>
        <v>0</v>
      </c>
      <c r="AA129" s="10">
        <f t="shared" si="30"/>
        <v>0</v>
      </c>
      <c r="AB129" s="10">
        <f>IF(W129&gt;=DATE(2025,12,1),U129-(DATE(2025,12,1)-A129)*E129,0)</f>
        <v>0</v>
      </c>
      <c r="AC129" s="10">
        <f t="shared" si="31"/>
        <v>64.1304347826087</v>
      </c>
      <c r="AD129" s="10">
        <f>IF(W129&gt;DATE(2025,12,1),W129-DATE(2025,12,1),0)</f>
        <v>0</v>
      </c>
      <c r="AE129" s="11">
        <f>IF(X129="健康",E129,U129/(DATE(2025,12,1)-A129))</f>
        <v>0.92</v>
      </c>
    </row>
    <row r="130" spans="1:31">
      <c r="A130" s="5">
        <v>45908</v>
      </c>
      <c r="B130" s="1" t="s">
        <v>115</v>
      </c>
      <c r="C130" s="1" t="s">
        <v>116</v>
      </c>
      <c r="D130" s="1" t="s">
        <v>104</v>
      </c>
      <c r="E130" s="1">
        <v>1.06</v>
      </c>
      <c r="F130" s="1">
        <v>1.29</v>
      </c>
      <c r="G130" s="1">
        <v>1.14</v>
      </c>
      <c r="H130" s="1">
        <v>0.89</v>
      </c>
      <c r="I130" s="1" t="s">
        <v>50</v>
      </c>
      <c r="J130" s="1">
        <v>9</v>
      </c>
      <c r="K130" s="1" t="s">
        <v>38</v>
      </c>
      <c r="L130" s="1" t="s">
        <v>39</v>
      </c>
      <c r="M130" s="1" t="s">
        <v>40</v>
      </c>
      <c r="N130" s="1">
        <v>46</v>
      </c>
      <c r="O130" s="1">
        <v>4</v>
      </c>
      <c r="P130" s="1">
        <v>0</v>
      </c>
      <c r="Q130" s="1">
        <v>0</v>
      </c>
      <c r="R130" s="1">
        <v>0</v>
      </c>
      <c r="S130" s="1">
        <v>0</v>
      </c>
      <c r="T130">
        <f>N130+O130+P130</f>
        <v>50</v>
      </c>
      <c r="U130">
        <f>T130+Q130+R130+S130</f>
        <v>50</v>
      </c>
      <c r="V130" s="2">
        <f>A130+T130/E130</f>
        <v>45955.1698113208</v>
      </c>
      <c r="W130" s="2">
        <f>A130+U130/E130</f>
        <v>45955.1698113208</v>
      </c>
      <c r="X130" t="str">
        <f>_xlfn.IFS(AD130&gt;=20,"高滞销风险",AD130&gt;=10,"中滞销风险",AD130&gt;0,"低滞销风险",AD130=0,"健康")</f>
        <v>健康</v>
      </c>
      <c r="Y130" s="8" t="str">
        <f>_xlfn.IFS(COUNTIF($B$2:B130,B130)=1,"-",OR(AND(X129="高滞销风险",OR(X130="中滞销风险",X130="低滞销风险",X130="健康")),AND(X129="中滞销风险",OR(X130="低滞销风险",X130="健康")),AND(X129="低滞销风险",X130="健康")),"改善",X129=X130,"维持不变",OR(AND(X129="健康",OR(X130="低滞销风险",X130="中滞销风险",X130="高滞销风险")),AND(X129="低滞销风险",OR(X130="中滞销风险",X130="高滞销风险")),AND(X129="中滞销风险",X130="高滞销风险")),"恶化")</f>
        <v>维持不变</v>
      </c>
      <c r="Z130" s="10">
        <f>IF(V130&gt;=DATE(2025,12,1),T130-(DATE(2025,12,1)-A130)*E130,0)</f>
        <v>0</v>
      </c>
      <c r="AA130" s="10">
        <f t="shared" si="30"/>
        <v>0</v>
      </c>
      <c r="AB130" s="10">
        <f>IF(W130&gt;=DATE(2025,12,1),U130-(DATE(2025,12,1)-A130)*E130,0)</f>
        <v>0</v>
      </c>
      <c r="AC130" s="10">
        <f t="shared" si="31"/>
        <v>47.1698113207547</v>
      </c>
      <c r="AD130" s="10">
        <f>IF(W130&gt;DATE(2025,12,1),W130-DATE(2025,12,1),0)</f>
        <v>0</v>
      </c>
      <c r="AE130" s="11">
        <f>IF(X130="健康",E130,U130/(DATE(2025,12,1)-A130))</f>
        <v>1.06</v>
      </c>
    </row>
    <row r="131" spans="1:31">
      <c r="A131" s="5">
        <v>45887</v>
      </c>
      <c r="B131" s="1" t="s">
        <v>117</v>
      </c>
      <c r="C131" s="1" t="s">
        <v>118</v>
      </c>
      <c r="D131" s="1" t="s">
        <v>104</v>
      </c>
      <c r="E131" s="1">
        <v>2.03</v>
      </c>
      <c r="F131" s="1">
        <v>2.57</v>
      </c>
      <c r="G131" s="1">
        <v>2.71</v>
      </c>
      <c r="H131" s="1">
        <v>1.43</v>
      </c>
      <c r="I131" s="1" t="s">
        <v>50</v>
      </c>
      <c r="J131" s="1">
        <v>18</v>
      </c>
      <c r="K131" s="1" t="s">
        <v>51</v>
      </c>
      <c r="L131" s="1" t="s">
        <v>52</v>
      </c>
      <c r="M131" s="1" t="s">
        <v>53</v>
      </c>
      <c r="N131" s="1">
        <v>53</v>
      </c>
      <c r="O131" s="1">
        <v>71</v>
      </c>
      <c r="P131" s="1">
        <v>0</v>
      </c>
      <c r="Q131" s="1">
        <v>5</v>
      </c>
      <c r="R131" s="1">
        <v>0</v>
      </c>
      <c r="S131" s="1">
        <v>200</v>
      </c>
      <c r="T131">
        <f>N131+O131+P131</f>
        <v>124</v>
      </c>
      <c r="U131">
        <f>T131+Q131+R131+S131</f>
        <v>329</v>
      </c>
      <c r="V131" s="2">
        <f>A131+T131/E131</f>
        <v>45948.0837438424</v>
      </c>
      <c r="W131" s="2">
        <f>A131+U131/E131</f>
        <v>46049.0689655172</v>
      </c>
      <c r="X131" t="str">
        <f>_xlfn.IFS(AD131&gt;=20,"高滞销风险",AD131&gt;=10,"中滞销风险",AD131&gt;0,"低滞销风险",AD131=0,"健康")</f>
        <v>高滞销风险</v>
      </c>
      <c r="Y131" s="8" t="str">
        <f>_xlfn.IFS(COUNTIF($B$2:B131,B131)=1,"-",OR(AND(X130="高滞销风险",OR(X131="中滞销风险",X131="低滞销风险",X131="健康")),AND(X130="中滞销风险",OR(X131="低滞销风险",X131="健康")),AND(X130="低滞销风险",X131="健康")),"改善",X130=X131,"维持不变",OR(AND(X130="健康",OR(X131="低滞销风险",X131="中滞销风险",X131="高滞销风险")),AND(X130="低滞销风险",OR(X131="中滞销风险",X131="高滞销风险")),AND(X130="中滞销风险",X131="高滞销风险")),"恶化")</f>
        <v>-</v>
      </c>
      <c r="Z131" s="10">
        <f>IF(V131&gt;=DATE(2025,12,1),T131-(DATE(2025,12,1)-A131)*E131,0)</f>
        <v>0</v>
      </c>
      <c r="AA131" s="10">
        <f t="shared" si="30"/>
        <v>115.85</v>
      </c>
      <c r="AB131" s="10">
        <f>IF(W131&gt;=DATE(2025,12,1),U131-(DATE(2025,12,1)-A131)*E131,0)</f>
        <v>115.85</v>
      </c>
      <c r="AC131" s="10">
        <f t="shared" si="31"/>
        <v>162.068965517241</v>
      </c>
      <c r="AD131" s="10">
        <f>IF(W131&gt;DATE(2025,12,1),W131-DATE(2025,12,1),0)</f>
        <v>57.0689655172391</v>
      </c>
      <c r="AE131" s="11">
        <f>IF(X131="健康",E131,U131/(DATE(2025,12,1)-A131))</f>
        <v>3.13333333333333</v>
      </c>
    </row>
    <row r="132" spans="1:31">
      <c r="A132" s="5">
        <v>45894</v>
      </c>
      <c r="B132" s="1" t="s">
        <v>117</v>
      </c>
      <c r="C132" s="1" t="s">
        <v>118</v>
      </c>
      <c r="D132" s="1" t="s">
        <v>104</v>
      </c>
      <c r="E132" s="1">
        <v>2.92</v>
      </c>
      <c r="F132" s="1">
        <v>3.71</v>
      </c>
      <c r="G132" s="1">
        <v>3.14</v>
      </c>
      <c r="H132" s="1">
        <v>2.36</v>
      </c>
      <c r="I132" s="1" t="s">
        <v>50</v>
      </c>
      <c r="J132" s="1">
        <v>26</v>
      </c>
      <c r="K132" s="1" t="s">
        <v>43</v>
      </c>
      <c r="L132" s="1" t="s">
        <v>44</v>
      </c>
      <c r="M132" s="1" t="s">
        <v>45</v>
      </c>
      <c r="N132" s="1">
        <v>34</v>
      </c>
      <c r="O132" s="1">
        <v>199</v>
      </c>
      <c r="P132" s="1">
        <v>0</v>
      </c>
      <c r="Q132" s="1">
        <v>69</v>
      </c>
      <c r="R132" s="1">
        <v>0</v>
      </c>
      <c r="S132" s="1">
        <v>1</v>
      </c>
      <c r="T132">
        <f>N132+O132+P132</f>
        <v>233</v>
      </c>
      <c r="U132">
        <f>T132+Q132+R132+S132</f>
        <v>303</v>
      </c>
      <c r="V132" s="2">
        <f>A132+T132/E132</f>
        <v>45973.7945205479</v>
      </c>
      <c r="W132" s="2">
        <f>A132+U132/E132</f>
        <v>45997.7671232877</v>
      </c>
      <c r="X132" t="str">
        <f>_xlfn.IFS(AD132&gt;=20,"高滞销风险",AD132&gt;=10,"中滞销风险",AD132&gt;0,"低滞销风险",AD132=0,"健康")</f>
        <v>低滞销风险</v>
      </c>
      <c r="Y132" s="8" t="str">
        <f>_xlfn.IFS(COUNTIF($B$2:B132,B132)=1,"-",OR(AND(X131="高滞销风险",OR(X132="中滞销风险",X132="低滞销风险",X132="健康")),AND(X131="中滞销风险",OR(X132="低滞销风险",X132="健康")),AND(X131="低滞销风险",X132="健康")),"改善",X131=X132,"维持不变",OR(AND(X131="健康",OR(X132="低滞销风险",X132="中滞销风险",X132="高滞销风险")),AND(X131="低滞销风险",OR(X132="中滞销风险",X132="高滞销风险")),AND(X131="中滞销风险",X132="高滞销风险")),"恶化")</f>
        <v>改善</v>
      </c>
      <c r="Z132" s="10">
        <f>IF(V132&gt;=DATE(2025,12,1),T132-(DATE(2025,12,1)-A132)*E132,0)</f>
        <v>0</v>
      </c>
      <c r="AA132" s="10">
        <f t="shared" si="30"/>
        <v>16.84</v>
      </c>
      <c r="AB132" s="10">
        <f>IF(W132&gt;=DATE(2025,12,1),U132-(DATE(2025,12,1)-A132)*E132,0)</f>
        <v>16.84</v>
      </c>
      <c r="AC132" s="10">
        <f t="shared" si="31"/>
        <v>103.767123287671</v>
      </c>
      <c r="AD132" s="10">
        <f>IF(W132&gt;DATE(2025,12,1),W132-DATE(2025,12,1),0)</f>
        <v>5.76712328767462</v>
      </c>
      <c r="AE132" s="11">
        <f>IF(X132="健康",E132,U132/(DATE(2025,12,1)-A132))</f>
        <v>3.09183673469388</v>
      </c>
    </row>
    <row r="133" spans="1:31">
      <c r="A133" s="5">
        <v>45901</v>
      </c>
      <c r="B133" s="1" t="s">
        <v>117</v>
      </c>
      <c r="C133" s="1" t="s">
        <v>118</v>
      </c>
      <c r="D133" s="1" t="s">
        <v>104</v>
      </c>
      <c r="E133" s="1">
        <v>2.86</v>
      </c>
      <c r="F133" s="1">
        <v>2.86</v>
      </c>
      <c r="G133" s="1">
        <v>3.29</v>
      </c>
      <c r="H133" s="1">
        <v>3</v>
      </c>
      <c r="I133" s="1" t="s">
        <v>54</v>
      </c>
      <c r="J133" s="1">
        <v>20</v>
      </c>
      <c r="K133" s="1" t="s">
        <v>35</v>
      </c>
      <c r="L133" s="1" t="s">
        <v>36</v>
      </c>
      <c r="M133" s="1" t="s">
        <v>37</v>
      </c>
      <c r="N133" s="1">
        <v>34</v>
      </c>
      <c r="O133" s="1">
        <v>249</v>
      </c>
      <c r="P133" s="1">
        <v>0</v>
      </c>
      <c r="Q133" s="1">
        <v>0</v>
      </c>
      <c r="R133" s="1">
        <v>0</v>
      </c>
      <c r="S133" s="1">
        <v>0</v>
      </c>
      <c r="T133">
        <f>N133+O133+P133</f>
        <v>283</v>
      </c>
      <c r="U133">
        <f>T133+Q133+R133+S133</f>
        <v>283</v>
      </c>
      <c r="V133" s="2">
        <f>A133+T133/E133</f>
        <v>45999.9510489511</v>
      </c>
      <c r="W133" s="2">
        <f>A133+U133/E133</f>
        <v>45999.9510489511</v>
      </c>
      <c r="X133" t="str">
        <f>_xlfn.IFS(AD133&gt;=20,"高滞销风险",AD133&gt;=10,"中滞销风险",AD133&gt;0,"低滞销风险",AD133=0,"健康")</f>
        <v>低滞销风险</v>
      </c>
      <c r="Y133" s="8" t="str">
        <f>_xlfn.IFS(COUNTIF($B$2:B133,B133)=1,"-",OR(AND(X132="高滞销风险",OR(X133="中滞销风险",X133="低滞销风险",X133="健康")),AND(X132="中滞销风险",OR(X133="低滞销风险",X133="健康")),AND(X132="低滞销风险",X133="健康")),"改善",X132=X133,"维持不变",OR(AND(X132="健康",OR(X133="低滞销风险",X133="中滞销风险",X133="高滞销风险")),AND(X132="低滞销风险",OR(X133="中滞销风险",X133="高滞销风险")),AND(X132="中滞销风险",X133="高滞销风险")),"恶化")</f>
        <v>维持不变</v>
      </c>
      <c r="Z133" s="10">
        <f>IF(V133&gt;=DATE(2025,12,1),T133-(DATE(2025,12,1)-A133)*E133,0)</f>
        <v>22.74</v>
      </c>
      <c r="AA133" s="10">
        <f t="shared" si="30"/>
        <v>0</v>
      </c>
      <c r="AB133" s="10">
        <f>IF(W133&gt;=DATE(2025,12,1),U133-(DATE(2025,12,1)-A133)*E133,0)</f>
        <v>22.74</v>
      </c>
      <c r="AC133" s="10">
        <f t="shared" si="31"/>
        <v>98.951048951049</v>
      </c>
      <c r="AD133" s="10">
        <f>IF(W133&gt;DATE(2025,12,1),W133-DATE(2025,12,1),0)</f>
        <v>7.95104895105032</v>
      </c>
      <c r="AE133" s="11">
        <f>IF(X133="健康",E133,U133/(DATE(2025,12,1)-A133))</f>
        <v>3.10989010989011</v>
      </c>
    </row>
    <row r="134" spans="1:31">
      <c r="A134" s="5">
        <v>45908</v>
      </c>
      <c r="B134" s="1" t="s">
        <v>117</v>
      </c>
      <c r="C134" s="1" t="s">
        <v>118</v>
      </c>
      <c r="D134" s="1" t="s">
        <v>104</v>
      </c>
      <c r="E134" s="1">
        <v>3.15</v>
      </c>
      <c r="F134" s="1">
        <v>3.29</v>
      </c>
      <c r="G134" s="1">
        <v>3.07</v>
      </c>
      <c r="H134" s="1">
        <v>3.11</v>
      </c>
      <c r="I134" s="1" t="s">
        <v>50</v>
      </c>
      <c r="J134" s="1">
        <v>23</v>
      </c>
      <c r="K134" s="1" t="s">
        <v>38</v>
      </c>
      <c r="L134" s="1" t="s">
        <v>39</v>
      </c>
      <c r="M134" s="1" t="s">
        <v>40</v>
      </c>
      <c r="N134" s="1">
        <v>13</v>
      </c>
      <c r="O134" s="1">
        <v>249</v>
      </c>
      <c r="P134" s="1">
        <v>0</v>
      </c>
      <c r="Q134" s="1">
        <v>0</v>
      </c>
      <c r="R134" s="1">
        <v>0</v>
      </c>
      <c r="S134" s="1">
        <v>0</v>
      </c>
      <c r="T134">
        <f>N134+O134+P134</f>
        <v>262</v>
      </c>
      <c r="U134">
        <f>T134+Q134+R134+S134</f>
        <v>262</v>
      </c>
      <c r="V134" s="2">
        <f>A134+T134/E134</f>
        <v>45991.1746031746</v>
      </c>
      <c r="W134" s="2">
        <f>A134+U134/E134</f>
        <v>45991.1746031746</v>
      </c>
      <c r="X134" t="str">
        <f>_xlfn.IFS(AD134&gt;=20,"高滞销风险",AD134&gt;=10,"中滞销风险",AD134&gt;0,"低滞销风险",AD134=0,"健康")</f>
        <v>健康</v>
      </c>
      <c r="Y134" s="8" t="str">
        <f>_xlfn.IFS(COUNTIF($B$2:B134,B134)=1,"-",OR(AND(X133="高滞销风险",OR(X134="中滞销风险",X134="低滞销风险",X134="健康")),AND(X133="中滞销风险",OR(X134="低滞销风险",X134="健康")),AND(X133="低滞销风险",X134="健康")),"改善",X133=X134,"维持不变",OR(AND(X133="健康",OR(X134="低滞销风险",X134="中滞销风险",X134="高滞销风险")),AND(X133="低滞销风险",OR(X134="中滞销风险",X134="高滞销风险")),AND(X133="中滞销风险",X134="高滞销风险")),"恶化")</f>
        <v>改善</v>
      </c>
      <c r="Z134" s="10">
        <f>IF(V134&gt;=DATE(2025,12,1),T134-(DATE(2025,12,1)-A134)*E134,0)</f>
        <v>0</v>
      </c>
      <c r="AA134" s="10">
        <f t="shared" si="30"/>
        <v>0</v>
      </c>
      <c r="AB134" s="10">
        <f>IF(W134&gt;=DATE(2025,12,1),U134-(DATE(2025,12,1)-A134)*E134,0)</f>
        <v>0</v>
      </c>
      <c r="AC134" s="10">
        <f t="shared" si="31"/>
        <v>83.1746031746032</v>
      </c>
      <c r="AD134" s="10">
        <f>IF(W134&gt;DATE(2025,12,1),W134-DATE(2025,12,1),0)</f>
        <v>0</v>
      </c>
      <c r="AE134" s="11">
        <f>IF(X134="健康",E134,U134/(DATE(2025,12,1)-A134))</f>
        <v>3.15</v>
      </c>
    </row>
    <row r="135" spans="1:31">
      <c r="A135" s="5">
        <v>45887</v>
      </c>
      <c r="B135" s="1" t="s">
        <v>119</v>
      </c>
      <c r="C135" s="1" t="s">
        <v>120</v>
      </c>
      <c r="D135" s="1" t="s">
        <v>104</v>
      </c>
      <c r="E135" s="1">
        <v>0.7</v>
      </c>
      <c r="F135" s="1">
        <v>0.71</v>
      </c>
      <c r="G135" s="1">
        <v>1</v>
      </c>
      <c r="H135" s="1">
        <v>0.57</v>
      </c>
      <c r="I135" s="1" t="s">
        <v>50</v>
      </c>
      <c r="J135" s="1">
        <v>5</v>
      </c>
      <c r="K135" s="1" t="s">
        <v>51</v>
      </c>
      <c r="L135" s="1" t="s">
        <v>52</v>
      </c>
      <c r="M135" s="1" t="s">
        <v>53</v>
      </c>
      <c r="N135" s="1">
        <v>5</v>
      </c>
      <c r="O135" s="1">
        <v>32</v>
      </c>
      <c r="P135" s="1">
        <v>50</v>
      </c>
      <c r="Q135" s="1">
        <v>123</v>
      </c>
      <c r="R135" s="1">
        <v>0</v>
      </c>
      <c r="S135" s="1">
        <v>0</v>
      </c>
      <c r="T135">
        <f t="shared" ref="T135:T168" si="32">N135+O135+P135</f>
        <v>87</v>
      </c>
      <c r="U135">
        <f t="shared" ref="U135:U168" si="33">T135+Q135+R135+S135</f>
        <v>210</v>
      </c>
      <c r="V135" s="2">
        <f t="shared" ref="V135:V168" si="34">A135+T135/E135</f>
        <v>46011.2857142857</v>
      </c>
      <c r="W135" s="2">
        <f t="shared" ref="W135:W168" si="35">A135+U135/E135</f>
        <v>46187</v>
      </c>
      <c r="X135" t="str">
        <f t="shared" ref="X135:X182" si="36">_xlfn.IFS(AD135&gt;=20,"高滞销风险",AD135&gt;=10,"中滞销风险",AD135&gt;0,"低滞销风险",AD135=0,"健康")</f>
        <v>高滞销风险</v>
      </c>
      <c r="Y135" s="8" t="str">
        <f>_xlfn.IFS(COUNTIF($B$2:B135,B135)=1,"-",OR(AND(#REF!="高滞销风险",OR(X135="中滞销风险",X135="低滞销风险",X135="健康")),AND(#REF!="中滞销风险",OR(X135="低滞销风险",X135="健康")),AND(#REF!="低滞销风险",X135="健康")),"改善",#REF!=X135,"维持不变",OR(AND(#REF!="健康",OR(X135="低滞销风险",X135="中滞销风险",X135="高滞销风险")),AND(#REF!="低滞销风险",OR(X135="中滞销风险",X135="高滞销风险")),AND(#REF!="中滞销风险",X135="高滞销风险")),"恶化")</f>
        <v>-</v>
      </c>
      <c r="Z135" s="10">
        <f t="shared" ref="Z135:Z182" si="37">IF(V135&gt;=DATE(2025,12,1),T135-(DATE(2025,12,1)-A135)*E135,0)</f>
        <v>13.5</v>
      </c>
      <c r="AA135" s="10">
        <f>AB135-Z135</f>
        <v>123</v>
      </c>
      <c r="AB135" s="10">
        <f t="shared" ref="AB135:AB182" si="38">IF(W135&gt;=DATE(2025,12,1),U135-(DATE(2025,12,1)-A135)*E135,0)</f>
        <v>136.5</v>
      </c>
      <c r="AC135" s="10">
        <f>U135/E135</f>
        <v>300</v>
      </c>
      <c r="AD135" s="10">
        <f t="shared" ref="AD135:AD182" si="39">IF(W135&gt;DATE(2025,12,1),W135-DATE(2025,12,1),0)</f>
        <v>195</v>
      </c>
      <c r="AE135" s="11">
        <f t="shared" ref="AE135:AE182" si="40">IF(X135="健康",E135,U135/(DATE(2025,12,1)-A135))</f>
        <v>2</v>
      </c>
    </row>
    <row r="136" spans="1:31">
      <c r="A136" s="5">
        <v>45894</v>
      </c>
      <c r="B136" s="1" t="s">
        <v>119</v>
      </c>
      <c r="C136" s="1" t="s">
        <v>120</v>
      </c>
      <c r="D136" s="1" t="s">
        <v>104</v>
      </c>
      <c r="E136" s="1">
        <v>1.63</v>
      </c>
      <c r="F136" s="1">
        <v>2.43</v>
      </c>
      <c r="G136" s="1">
        <v>1.57</v>
      </c>
      <c r="H136" s="1">
        <v>1.18</v>
      </c>
      <c r="I136" s="1" t="s">
        <v>50</v>
      </c>
      <c r="J136" s="1">
        <v>17</v>
      </c>
      <c r="K136" s="1" t="s">
        <v>43</v>
      </c>
      <c r="L136" s="1" t="s">
        <v>44</v>
      </c>
      <c r="M136" s="1" t="s">
        <v>45</v>
      </c>
      <c r="N136" s="1">
        <v>5</v>
      </c>
      <c r="O136" s="1">
        <v>76</v>
      </c>
      <c r="P136" s="1">
        <v>0</v>
      </c>
      <c r="Q136" s="1">
        <v>123</v>
      </c>
      <c r="R136" s="1">
        <v>0</v>
      </c>
      <c r="S136" s="1">
        <v>0</v>
      </c>
      <c r="T136">
        <f t="shared" si="32"/>
        <v>81</v>
      </c>
      <c r="U136">
        <f t="shared" si="33"/>
        <v>204</v>
      </c>
      <c r="V136" s="2">
        <f t="shared" si="34"/>
        <v>45943.6932515337</v>
      </c>
      <c r="W136" s="2">
        <f t="shared" si="35"/>
        <v>46019.1533742331</v>
      </c>
      <c r="X136" t="str">
        <f t="shared" si="36"/>
        <v>高滞销风险</v>
      </c>
      <c r="Y136" s="8" t="str">
        <f>_xlfn.IFS(COUNTIF($B$2:B136,B136)=1,"-",OR(AND(X135="高滞销风险",OR(X136="中滞销风险",X136="低滞销风险",X136="健康")),AND(X135="中滞销风险",OR(X136="低滞销风险",X136="健康")),AND(X135="低滞销风险",X136="健康")),"改善",X135=X136,"维持不变",OR(AND(X135="健康",OR(X136="低滞销风险",X136="中滞销风险",X136="高滞销风险")),AND(X135="低滞销风险",OR(X136="中滞销风险",X136="高滞销风险")),AND(X135="中滞销风险",X136="高滞销风险")),"恶化")</f>
        <v>维持不变</v>
      </c>
      <c r="Z136" s="10">
        <f t="shared" si="37"/>
        <v>0</v>
      </c>
      <c r="AA136" s="10">
        <f>AB136-Z136</f>
        <v>44.26</v>
      </c>
      <c r="AB136" s="10">
        <f t="shared" si="38"/>
        <v>44.26</v>
      </c>
      <c r="AC136" s="10">
        <f>U136/E136</f>
        <v>125.153374233129</v>
      </c>
      <c r="AD136" s="10">
        <f t="shared" si="39"/>
        <v>27.1533742331303</v>
      </c>
      <c r="AE136" s="11">
        <f t="shared" si="40"/>
        <v>2.08163265306122</v>
      </c>
    </row>
    <row r="137" spans="1:31">
      <c r="A137" s="5">
        <v>45901</v>
      </c>
      <c r="B137" s="1" t="s">
        <v>119</v>
      </c>
      <c r="C137" s="1" t="s">
        <v>120</v>
      </c>
      <c r="D137" s="1" t="s">
        <v>104</v>
      </c>
      <c r="E137" s="1">
        <v>1.85</v>
      </c>
      <c r="F137" s="1">
        <v>2</v>
      </c>
      <c r="G137" s="1">
        <v>2.21</v>
      </c>
      <c r="H137" s="1">
        <v>1.61</v>
      </c>
      <c r="I137" s="1" t="s">
        <v>50</v>
      </c>
      <c r="J137" s="1">
        <v>14</v>
      </c>
      <c r="K137" s="1" t="s">
        <v>35</v>
      </c>
      <c r="L137" s="1" t="s">
        <v>36</v>
      </c>
      <c r="M137" s="1" t="s">
        <v>37</v>
      </c>
      <c r="N137" s="1">
        <v>59</v>
      </c>
      <c r="O137" s="1">
        <v>37</v>
      </c>
      <c r="P137" s="1">
        <v>0</v>
      </c>
      <c r="Q137" s="1">
        <v>93</v>
      </c>
      <c r="R137" s="1">
        <v>0</v>
      </c>
      <c r="S137" s="1">
        <v>0</v>
      </c>
      <c r="T137">
        <f t="shared" si="32"/>
        <v>96</v>
      </c>
      <c r="U137">
        <f t="shared" si="33"/>
        <v>189</v>
      </c>
      <c r="V137" s="2">
        <f t="shared" si="34"/>
        <v>45952.8918918919</v>
      </c>
      <c r="W137" s="2">
        <f t="shared" si="35"/>
        <v>46003.1621621622</v>
      </c>
      <c r="X137" t="str">
        <f t="shared" si="36"/>
        <v>中滞销风险</v>
      </c>
      <c r="Y137" s="8" t="str">
        <f>_xlfn.IFS(COUNTIF($B$2:B137,B137)=1,"-",OR(AND(X136="高滞销风险",OR(X137="中滞销风险",X137="低滞销风险",X137="健康")),AND(X136="中滞销风险",OR(X137="低滞销风险",X137="健康")),AND(X136="低滞销风险",X137="健康")),"改善",X136=X137,"维持不变",OR(AND(X136="健康",OR(X137="低滞销风险",X137="中滞销风险",X137="高滞销风险")),AND(X136="低滞销风险",OR(X137="中滞销风险",X137="高滞销风险")),AND(X136="中滞销风险",X137="高滞销风险")),"恶化")</f>
        <v>改善</v>
      </c>
      <c r="Z137" s="10">
        <f t="shared" si="37"/>
        <v>0</v>
      </c>
      <c r="AA137" s="10">
        <f>AB137-Z137</f>
        <v>20.65</v>
      </c>
      <c r="AB137" s="10">
        <f t="shared" si="38"/>
        <v>20.65</v>
      </c>
      <c r="AC137" s="10">
        <f>U137/E137</f>
        <v>102.162162162162</v>
      </c>
      <c r="AD137" s="10">
        <f t="shared" si="39"/>
        <v>11.1621621621598</v>
      </c>
      <c r="AE137" s="11">
        <f t="shared" si="40"/>
        <v>2.07692307692308</v>
      </c>
    </row>
    <row r="138" spans="1:31">
      <c r="A138" s="5">
        <v>45908</v>
      </c>
      <c r="B138" s="1" t="s">
        <v>119</v>
      </c>
      <c r="C138" s="1" t="s">
        <v>120</v>
      </c>
      <c r="D138" s="1" t="s">
        <v>104</v>
      </c>
      <c r="E138" s="1">
        <v>1.74</v>
      </c>
      <c r="F138" s="1">
        <v>1.71</v>
      </c>
      <c r="G138" s="1">
        <v>1.86</v>
      </c>
      <c r="H138" s="1">
        <v>1.71</v>
      </c>
      <c r="I138" s="1" t="s">
        <v>50</v>
      </c>
      <c r="J138" s="1">
        <v>12</v>
      </c>
      <c r="K138" s="1" t="s">
        <v>38</v>
      </c>
      <c r="L138" s="1" t="s">
        <v>39</v>
      </c>
      <c r="M138" s="1" t="s">
        <v>40</v>
      </c>
      <c r="N138" s="1">
        <v>55</v>
      </c>
      <c r="O138" s="1">
        <v>40</v>
      </c>
      <c r="P138" s="1">
        <v>0</v>
      </c>
      <c r="Q138" s="1">
        <v>83</v>
      </c>
      <c r="R138" s="1">
        <v>0</v>
      </c>
      <c r="S138" s="1">
        <v>0</v>
      </c>
      <c r="T138">
        <f t="shared" si="32"/>
        <v>95</v>
      </c>
      <c r="U138">
        <f t="shared" si="33"/>
        <v>178</v>
      </c>
      <c r="V138" s="2">
        <f t="shared" si="34"/>
        <v>45962.5977011494</v>
      </c>
      <c r="W138" s="2">
        <f t="shared" si="35"/>
        <v>46010.2988505747</v>
      </c>
      <c r="X138" t="str">
        <f t="shared" si="36"/>
        <v>中滞销风险</v>
      </c>
      <c r="Y138" s="8" t="str">
        <f>_xlfn.IFS(COUNTIF($B$2:B138,B138)=1,"-",OR(AND(X137="高滞销风险",OR(X138="中滞销风险",X138="低滞销风险",X138="健康")),AND(X137="中滞销风险",OR(X138="低滞销风险",X138="健康")),AND(X137="低滞销风险",X138="健康")),"改善",X137=X138,"维持不变",OR(AND(X137="健康",OR(X138="低滞销风险",X138="中滞销风险",X138="高滞销风险")),AND(X137="低滞销风险",OR(X138="中滞销风险",X138="高滞销风险")),AND(X137="中滞销风险",X138="高滞销风险")),"恶化")</f>
        <v>维持不变</v>
      </c>
      <c r="Z138" s="10">
        <f t="shared" si="37"/>
        <v>0</v>
      </c>
      <c r="AA138" s="10">
        <f>AB138-Z138</f>
        <v>31.84</v>
      </c>
      <c r="AB138" s="10">
        <f t="shared" si="38"/>
        <v>31.84</v>
      </c>
      <c r="AC138" s="10">
        <f>U138/E138</f>
        <v>102.298850574713</v>
      </c>
      <c r="AD138" s="10">
        <f t="shared" si="39"/>
        <v>18.2988505747126</v>
      </c>
      <c r="AE138" s="11">
        <f t="shared" si="40"/>
        <v>2.11904761904762</v>
      </c>
    </row>
    <row r="139" spans="1:31">
      <c r="A139" s="5">
        <v>45887</v>
      </c>
      <c r="B139" s="1" t="s">
        <v>121</v>
      </c>
      <c r="C139" s="1" t="s">
        <v>122</v>
      </c>
      <c r="D139" s="1" t="s">
        <v>104</v>
      </c>
      <c r="E139" s="1">
        <v>2.04</v>
      </c>
      <c r="F139" s="1">
        <v>2.86</v>
      </c>
      <c r="G139" s="1">
        <v>2.43</v>
      </c>
      <c r="H139" s="1">
        <v>1.39</v>
      </c>
      <c r="I139" s="1" t="s">
        <v>50</v>
      </c>
      <c r="J139" s="1">
        <v>20</v>
      </c>
      <c r="K139" s="1" t="s">
        <v>51</v>
      </c>
      <c r="L139" s="1" t="s">
        <v>52</v>
      </c>
      <c r="M139" s="1" t="s">
        <v>53</v>
      </c>
      <c r="N139" s="1">
        <v>72</v>
      </c>
      <c r="O139" s="1">
        <v>68</v>
      </c>
      <c r="P139" s="1">
        <v>0</v>
      </c>
      <c r="Q139" s="1">
        <v>150</v>
      </c>
      <c r="R139" s="1">
        <v>0</v>
      </c>
      <c r="S139" s="1">
        <v>0</v>
      </c>
      <c r="T139">
        <f t="shared" si="32"/>
        <v>140</v>
      </c>
      <c r="U139">
        <f t="shared" si="33"/>
        <v>290</v>
      </c>
      <c r="V139" s="2">
        <f t="shared" si="34"/>
        <v>45955.6274509804</v>
      </c>
      <c r="W139" s="2">
        <f t="shared" si="35"/>
        <v>46029.1568627451</v>
      </c>
      <c r="X139" t="str">
        <f t="shared" si="36"/>
        <v>高滞销风险</v>
      </c>
      <c r="Y139" s="8" t="str">
        <f>_xlfn.IFS(COUNTIF($B$2:B139,B139)=1,"-",OR(AND(X138="高滞销风险",OR(X139="中滞销风险",X139="低滞销风险",X139="健康")),AND(X138="中滞销风险",OR(X139="低滞销风险",X139="健康")),AND(X138="低滞销风险",X139="健康")),"改善",X138=X139,"维持不变",OR(AND(X138="健康",OR(X139="低滞销风险",X139="中滞销风险",X139="高滞销风险")),AND(X138="低滞销风险",OR(X139="中滞销风险",X139="高滞销风险")),AND(X138="中滞销风险",X139="高滞销风险")),"恶化")</f>
        <v>-</v>
      </c>
      <c r="Z139" s="10">
        <f t="shared" si="37"/>
        <v>0</v>
      </c>
      <c r="AA139" s="10">
        <f>AB139-Z139</f>
        <v>75.8</v>
      </c>
      <c r="AB139" s="10">
        <f t="shared" si="38"/>
        <v>75.8</v>
      </c>
      <c r="AC139" s="10">
        <f>U139/E139</f>
        <v>142.156862745098</v>
      </c>
      <c r="AD139" s="10">
        <f t="shared" si="39"/>
        <v>37.1568627450979</v>
      </c>
      <c r="AE139" s="11">
        <f t="shared" si="40"/>
        <v>2.76190476190476</v>
      </c>
    </row>
    <row r="140" spans="1:31">
      <c r="A140" s="5">
        <v>45894</v>
      </c>
      <c r="B140" s="1" t="s">
        <v>121</v>
      </c>
      <c r="C140" s="1" t="s">
        <v>122</v>
      </c>
      <c r="D140" s="1" t="s">
        <v>104</v>
      </c>
      <c r="E140" s="1">
        <v>3.01</v>
      </c>
      <c r="F140" s="1">
        <v>3.86</v>
      </c>
      <c r="G140" s="1">
        <v>3.36</v>
      </c>
      <c r="H140" s="1">
        <v>2.36</v>
      </c>
      <c r="I140" s="1" t="s">
        <v>50</v>
      </c>
      <c r="J140" s="1">
        <v>27</v>
      </c>
      <c r="K140" s="1" t="s">
        <v>43</v>
      </c>
      <c r="L140" s="1" t="s">
        <v>44</v>
      </c>
      <c r="M140" s="1" t="s">
        <v>45</v>
      </c>
      <c r="N140" s="1">
        <v>62</v>
      </c>
      <c r="O140" s="1">
        <v>109</v>
      </c>
      <c r="P140" s="1">
        <v>0</v>
      </c>
      <c r="Q140" s="1">
        <v>95</v>
      </c>
      <c r="R140" s="1">
        <v>0</v>
      </c>
      <c r="S140" s="1">
        <v>0</v>
      </c>
      <c r="T140">
        <f t="shared" si="32"/>
        <v>171</v>
      </c>
      <c r="U140">
        <f t="shared" si="33"/>
        <v>266</v>
      </c>
      <c r="V140" s="2">
        <f t="shared" si="34"/>
        <v>45950.8106312292</v>
      </c>
      <c r="W140" s="2">
        <f t="shared" si="35"/>
        <v>45982.3720930233</v>
      </c>
      <c r="X140" t="str">
        <f t="shared" si="36"/>
        <v>健康</v>
      </c>
      <c r="Y140" s="8" t="str">
        <f>_xlfn.IFS(COUNTIF($B$2:B140,B140)=1,"-",OR(AND(X139="高滞销风险",OR(X140="中滞销风险",X140="低滞销风险",X140="健康")),AND(X139="中滞销风险",OR(X140="低滞销风险",X140="健康")),AND(X139="低滞销风险",X140="健康")),"改善",X139=X140,"维持不变",OR(AND(X139="健康",OR(X140="低滞销风险",X140="中滞销风险",X140="高滞销风险")),AND(X139="低滞销风险",OR(X140="中滞销风险",X140="高滞销风险")),AND(X139="中滞销风险",X140="高滞销风险")),"恶化")</f>
        <v>改善</v>
      </c>
      <c r="Z140" s="10">
        <f t="shared" si="37"/>
        <v>0</v>
      </c>
      <c r="AA140" s="10">
        <f>AB140-Z140</f>
        <v>0</v>
      </c>
      <c r="AB140" s="10">
        <f t="shared" si="38"/>
        <v>0</v>
      </c>
      <c r="AC140" s="10">
        <f>U140/E140</f>
        <v>88.3720930232558</v>
      </c>
      <c r="AD140" s="10">
        <f t="shared" si="39"/>
        <v>0</v>
      </c>
      <c r="AE140" s="11">
        <f t="shared" si="40"/>
        <v>3.01</v>
      </c>
    </row>
    <row r="141" spans="1:31">
      <c r="A141" s="5">
        <v>45901</v>
      </c>
      <c r="B141" s="1" t="s">
        <v>121</v>
      </c>
      <c r="C141" s="1" t="s">
        <v>122</v>
      </c>
      <c r="D141" s="1" t="s">
        <v>104</v>
      </c>
      <c r="E141" s="1">
        <v>3.5</v>
      </c>
      <c r="F141" s="1">
        <v>3.86</v>
      </c>
      <c r="G141" s="1">
        <v>3.86</v>
      </c>
      <c r="H141" s="1">
        <v>3.14</v>
      </c>
      <c r="I141" s="1" t="s">
        <v>50</v>
      </c>
      <c r="J141" s="1">
        <v>27</v>
      </c>
      <c r="K141" s="1" t="s">
        <v>35</v>
      </c>
      <c r="L141" s="1" t="s">
        <v>36</v>
      </c>
      <c r="M141" s="1" t="s">
        <v>37</v>
      </c>
      <c r="N141" s="1">
        <v>44</v>
      </c>
      <c r="O141" s="1">
        <v>196</v>
      </c>
      <c r="P141" s="1">
        <v>0</v>
      </c>
      <c r="Q141" s="1">
        <v>0</v>
      </c>
      <c r="R141" s="1">
        <v>0</v>
      </c>
      <c r="S141" s="1">
        <v>0</v>
      </c>
      <c r="T141">
        <f t="shared" si="32"/>
        <v>240</v>
      </c>
      <c r="U141">
        <f t="shared" si="33"/>
        <v>240</v>
      </c>
      <c r="V141" s="2">
        <f t="shared" si="34"/>
        <v>45969.5714285714</v>
      </c>
      <c r="W141" s="2">
        <f t="shared" si="35"/>
        <v>45969.5714285714</v>
      </c>
      <c r="X141" t="str">
        <f t="shared" si="36"/>
        <v>健康</v>
      </c>
      <c r="Y141" s="8" t="str">
        <f>_xlfn.IFS(COUNTIF($B$2:B141,B141)=1,"-",OR(AND(X140="高滞销风险",OR(X141="中滞销风险",X141="低滞销风险",X141="健康")),AND(X140="中滞销风险",OR(X141="低滞销风险",X141="健康")),AND(X140="低滞销风险",X141="健康")),"改善",X140=X141,"维持不变",OR(AND(X140="健康",OR(X141="低滞销风险",X141="中滞销风险",X141="高滞销风险")),AND(X140="低滞销风险",OR(X141="中滞销风险",X141="高滞销风险")),AND(X140="中滞销风险",X141="高滞销风险")),"恶化")</f>
        <v>维持不变</v>
      </c>
      <c r="Z141" s="10">
        <f t="shared" si="37"/>
        <v>0</v>
      </c>
      <c r="AA141" s="10">
        <f t="shared" ref="AA141:AA182" si="41">AB141-Z141</f>
        <v>0</v>
      </c>
      <c r="AB141" s="10">
        <f t="shared" si="38"/>
        <v>0</v>
      </c>
      <c r="AC141" s="10">
        <f t="shared" ref="AC141:AC182" si="42">U141/E141</f>
        <v>68.5714285714286</v>
      </c>
      <c r="AD141" s="10">
        <f t="shared" si="39"/>
        <v>0</v>
      </c>
      <c r="AE141" s="11">
        <f t="shared" si="40"/>
        <v>3.5</v>
      </c>
    </row>
    <row r="142" spans="1:31">
      <c r="A142" s="5">
        <v>45908</v>
      </c>
      <c r="B142" s="1" t="s">
        <v>121</v>
      </c>
      <c r="C142" s="1" t="s">
        <v>122</v>
      </c>
      <c r="D142" s="1" t="s">
        <v>104</v>
      </c>
      <c r="E142" s="1">
        <v>2.57</v>
      </c>
      <c r="F142" s="1">
        <v>2.57</v>
      </c>
      <c r="G142" s="1">
        <v>3.21</v>
      </c>
      <c r="H142" s="1">
        <v>3.29</v>
      </c>
      <c r="I142" s="1" t="s">
        <v>54</v>
      </c>
      <c r="J142" s="1">
        <v>18</v>
      </c>
      <c r="K142" s="1" t="s">
        <v>38</v>
      </c>
      <c r="L142" s="1" t="s">
        <v>39</v>
      </c>
      <c r="M142" s="1" t="s">
        <v>40</v>
      </c>
      <c r="N142" s="1">
        <v>62</v>
      </c>
      <c r="O142" s="1">
        <v>162</v>
      </c>
      <c r="P142" s="1">
        <v>0</v>
      </c>
      <c r="Q142" s="1">
        <v>0</v>
      </c>
      <c r="R142" s="1">
        <v>0</v>
      </c>
      <c r="S142" s="1">
        <v>0</v>
      </c>
      <c r="T142">
        <f t="shared" si="32"/>
        <v>224</v>
      </c>
      <c r="U142">
        <f t="shared" si="33"/>
        <v>224</v>
      </c>
      <c r="V142" s="2">
        <f t="shared" si="34"/>
        <v>45995.1595330739</v>
      </c>
      <c r="W142" s="2">
        <f t="shared" si="35"/>
        <v>45995.1595330739</v>
      </c>
      <c r="X142" t="str">
        <f t="shared" si="36"/>
        <v>低滞销风险</v>
      </c>
      <c r="Y142" s="8" t="str">
        <f>_xlfn.IFS(COUNTIF($B$2:B142,B142)=1,"-",OR(AND(X141="高滞销风险",OR(X142="中滞销风险",X142="低滞销风险",X142="健康")),AND(X141="中滞销风险",OR(X142="低滞销风险",X142="健康")),AND(X141="低滞销风险",X142="健康")),"改善",X141=X142,"维持不变",OR(AND(X141="健康",OR(X142="低滞销风险",X142="中滞销风险",X142="高滞销风险")),AND(X141="低滞销风险",OR(X142="中滞销风险",X142="高滞销风险")),AND(X141="中滞销风险",X142="高滞销风险")),"恶化")</f>
        <v>恶化</v>
      </c>
      <c r="Z142" s="10">
        <f t="shared" si="37"/>
        <v>8.12</v>
      </c>
      <c r="AA142" s="10">
        <f t="shared" si="41"/>
        <v>0</v>
      </c>
      <c r="AB142" s="10">
        <f t="shared" si="38"/>
        <v>8.12</v>
      </c>
      <c r="AC142" s="10">
        <f t="shared" si="42"/>
        <v>87.15953307393</v>
      </c>
      <c r="AD142" s="10">
        <f t="shared" si="39"/>
        <v>3.1595330739292</v>
      </c>
      <c r="AE142" s="11">
        <f t="shared" si="40"/>
        <v>2.66666666666667</v>
      </c>
    </row>
    <row r="143" spans="1:31">
      <c r="A143" s="5">
        <v>45887</v>
      </c>
      <c r="B143" s="1" t="s">
        <v>123</v>
      </c>
      <c r="C143" s="1" t="s">
        <v>124</v>
      </c>
      <c r="D143" s="1" t="s">
        <v>104</v>
      </c>
      <c r="E143" s="1">
        <v>1.71</v>
      </c>
      <c r="F143" s="1">
        <v>2.43</v>
      </c>
      <c r="G143" s="1">
        <v>2.07</v>
      </c>
      <c r="H143" s="1">
        <v>1.14</v>
      </c>
      <c r="I143" s="1" t="s">
        <v>50</v>
      </c>
      <c r="J143" s="1">
        <v>17</v>
      </c>
      <c r="K143" s="1" t="s">
        <v>51</v>
      </c>
      <c r="L143" s="1" t="s">
        <v>52</v>
      </c>
      <c r="M143" s="1" t="s">
        <v>53</v>
      </c>
      <c r="N143" s="1">
        <v>57</v>
      </c>
      <c r="O143" s="1">
        <v>30</v>
      </c>
      <c r="P143" s="1">
        <v>0</v>
      </c>
      <c r="Q143" s="1">
        <v>125</v>
      </c>
      <c r="R143" s="1">
        <v>0</v>
      </c>
      <c r="S143" s="1">
        <v>0</v>
      </c>
      <c r="T143">
        <f t="shared" si="32"/>
        <v>87</v>
      </c>
      <c r="U143">
        <f t="shared" si="33"/>
        <v>212</v>
      </c>
      <c r="V143" s="2">
        <f t="shared" si="34"/>
        <v>45937.8771929825</v>
      </c>
      <c r="W143" s="2">
        <f t="shared" si="35"/>
        <v>46010.9766081871</v>
      </c>
      <c r="X143" t="str">
        <f t="shared" si="36"/>
        <v>中滞销风险</v>
      </c>
      <c r="Y143" s="8" t="str">
        <f>_xlfn.IFS(COUNTIF($B$2:B143,B143)=1,"-",OR(AND(X142="高滞销风险",OR(X143="中滞销风险",X143="低滞销风险",X143="健康")),AND(X142="中滞销风险",OR(X143="低滞销风险",X143="健康")),AND(X142="低滞销风险",X143="健康")),"改善",X142=X143,"维持不变",OR(AND(X142="健康",OR(X143="低滞销风险",X143="中滞销风险",X143="高滞销风险")),AND(X142="低滞销风险",OR(X143="中滞销风险",X143="高滞销风险")),AND(X142="中滞销风险",X143="高滞销风险")),"恶化")</f>
        <v>-</v>
      </c>
      <c r="Z143" s="10">
        <f t="shared" si="37"/>
        <v>0</v>
      </c>
      <c r="AA143" s="10">
        <f t="shared" si="41"/>
        <v>32.45</v>
      </c>
      <c r="AB143" s="10">
        <f t="shared" si="38"/>
        <v>32.45</v>
      </c>
      <c r="AC143" s="10">
        <f t="shared" si="42"/>
        <v>123.976608187135</v>
      </c>
      <c r="AD143" s="10">
        <f t="shared" si="39"/>
        <v>18.9766081871348</v>
      </c>
      <c r="AE143" s="11">
        <f t="shared" si="40"/>
        <v>2.01904761904762</v>
      </c>
    </row>
    <row r="144" spans="1:31">
      <c r="A144" s="5">
        <v>45894</v>
      </c>
      <c r="B144" s="1" t="s">
        <v>123</v>
      </c>
      <c r="C144" s="1" t="s">
        <v>124</v>
      </c>
      <c r="D144" s="1" t="s">
        <v>104</v>
      </c>
      <c r="E144" s="1">
        <v>1.29</v>
      </c>
      <c r="F144" s="1">
        <v>1.29</v>
      </c>
      <c r="G144" s="1">
        <v>1.86</v>
      </c>
      <c r="H144" s="1">
        <v>1.46</v>
      </c>
      <c r="I144" s="1" t="s">
        <v>54</v>
      </c>
      <c r="J144" s="1">
        <v>9</v>
      </c>
      <c r="K144" s="1" t="s">
        <v>43</v>
      </c>
      <c r="L144" s="1" t="s">
        <v>44</v>
      </c>
      <c r="M144" s="1" t="s">
        <v>45</v>
      </c>
      <c r="N144" s="1">
        <v>50</v>
      </c>
      <c r="O144" s="1">
        <v>65</v>
      </c>
      <c r="P144" s="1">
        <v>0</v>
      </c>
      <c r="Q144" s="1">
        <v>90</v>
      </c>
      <c r="R144" s="1">
        <v>0</v>
      </c>
      <c r="S144" s="1">
        <v>0</v>
      </c>
      <c r="T144">
        <f t="shared" si="32"/>
        <v>115</v>
      </c>
      <c r="U144">
        <f t="shared" si="33"/>
        <v>205</v>
      </c>
      <c r="V144" s="2">
        <f t="shared" si="34"/>
        <v>45983.1472868217</v>
      </c>
      <c r="W144" s="2">
        <f t="shared" si="35"/>
        <v>46052.9147286822</v>
      </c>
      <c r="X144" t="str">
        <f t="shared" si="36"/>
        <v>高滞销风险</v>
      </c>
      <c r="Y144" s="8" t="str">
        <f>_xlfn.IFS(COUNTIF($B$2:B144,B144)=1,"-",OR(AND(X143="高滞销风险",OR(X144="中滞销风险",X144="低滞销风险",X144="健康")),AND(X143="中滞销风险",OR(X144="低滞销风险",X144="健康")),AND(X143="低滞销风险",X144="健康")),"改善",X143=X144,"维持不变",OR(AND(X143="健康",OR(X144="低滞销风险",X144="中滞销风险",X144="高滞销风险")),AND(X143="低滞销风险",OR(X144="中滞销风险",X144="高滞销风险")),AND(X143="中滞销风险",X144="高滞销风险")),"恶化")</f>
        <v>恶化</v>
      </c>
      <c r="Z144" s="10">
        <f t="shared" si="37"/>
        <v>0</v>
      </c>
      <c r="AA144" s="10">
        <f t="shared" si="41"/>
        <v>78.58</v>
      </c>
      <c r="AB144" s="10">
        <f t="shared" si="38"/>
        <v>78.58</v>
      </c>
      <c r="AC144" s="10">
        <f t="shared" si="42"/>
        <v>158.914728682171</v>
      </c>
      <c r="AD144" s="10">
        <f t="shared" si="39"/>
        <v>60.9147286821681</v>
      </c>
      <c r="AE144" s="11">
        <f t="shared" si="40"/>
        <v>2.09183673469388</v>
      </c>
    </row>
    <row r="145" spans="1:31">
      <c r="A145" s="5">
        <v>45901</v>
      </c>
      <c r="B145" s="1" t="s">
        <v>123</v>
      </c>
      <c r="C145" s="1" t="s">
        <v>124</v>
      </c>
      <c r="D145" s="1" t="s">
        <v>104</v>
      </c>
      <c r="E145" s="1">
        <v>1.14</v>
      </c>
      <c r="F145" s="1">
        <v>1.14</v>
      </c>
      <c r="G145" s="1">
        <v>1.21</v>
      </c>
      <c r="H145" s="1">
        <v>1.64</v>
      </c>
      <c r="I145" s="1" t="s">
        <v>54</v>
      </c>
      <c r="J145" s="1">
        <v>8</v>
      </c>
      <c r="K145" s="1" t="s">
        <v>35</v>
      </c>
      <c r="L145" s="1" t="s">
        <v>36</v>
      </c>
      <c r="M145" s="1" t="s">
        <v>37</v>
      </c>
      <c r="N145" s="1">
        <v>43</v>
      </c>
      <c r="O145" s="1">
        <v>65</v>
      </c>
      <c r="P145" s="1">
        <v>0</v>
      </c>
      <c r="Q145" s="1">
        <v>90</v>
      </c>
      <c r="R145" s="1">
        <v>0</v>
      </c>
      <c r="S145" s="1">
        <v>0</v>
      </c>
      <c r="T145">
        <f t="shared" si="32"/>
        <v>108</v>
      </c>
      <c r="U145">
        <f t="shared" si="33"/>
        <v>198</v>
      </c>
      <c r="V145" s="2">
        <f t="shared" si="34"/>
        <v>45995.7368421053</v>
      </c>
      <c r="W145" s="2">
        <f t="shared" si="35"/>
        <v>46074.6842105263</v>
      </c>
      <c r="X145" t="str">
        <f t="shared" si="36"/>
        <v>高滞销风险</v>
      </c>
      <c r="Y145" s="8" t="str">
        <f>_xlfn.IFS(COUNTIF($B$2:B145,B145)=1,"-",OR(AND(X144="高滞销风险",OR(X145="中滞销风险",X145="低滞销风险",X145="健康")),AND(X144="中滞销风险",OR(X145="低滞销风险",X145="健康")),AND(X144="低滞销风险",X145="健康")),"改善",X144=X145,"维持不变",OR(AND(X144="健康",OR(X145="低滞销风险",X145="中滞销风险",X145="高滞销风险")),AND(X144="低滞销风险",OR(X145="中滞销风险",X145="高滞销风险")),AND(X144="中滞销风险",X145="高滞销风险")),"恶化")</f>
        <v>维持不变</v>
      </c>
      <c r="Z145" s="10">
        <f t="shared" si="37"/>
        <v>4.26000000000001</v>
      </c>
      <c r="AA145" s="10">
        <f t="shared" si="41"/>
        <v>90</v>
      </c>
      <c r="AB145" s="10">
        <f t="shared" si="38"/>
        <v>94.26</v>
      </c>
      <c r="AC145" s="10">
        <f t="shared" si="42"/>
        <v>173.684210526316</v>
      </c>
      <c r="AD145" s="10">
        <f t="shared" si="39"/>
        <v>82.6842105263131</v>
      </c>
      <c r="AE145" s="11">
        <f t="shared" si="40"/>
        <v>2.17582417582418</v>
      </c>
    </row>
    <row r="146" spans="1:31">
      <c r="A146" s="5">
        <v>45908</v>
      </c>
      <c r="B146" s="1" t="s">
        <v>123</v>
      </c>
      <c r="C146" s="1" t="s">
        <v>124</v>
      </c>
      <c r="D146" s="1" t="s">
        <v>104</v>
      </c>
      <c r="E146" s="1">
        <v>1.55</v>
      </c>
      <c r="F146" s="1">
        <v>1.57</v>
      </c>
      <c r="G146" s="1">
        <v>1.36</v>
      </c>
      <c r="H146" s="1">
        <v>1.61</v>
      </c>
      <c r="I146" s="1" t="s">
        <v>50</v>
      </c>
      <c r="J146" s="1">
        <v>11</v>
      </c>
      <c r="K146" s="1" t="s">
        <v>38</v>
      </c>
      <c r="L146" s="1" t="s">
        <v>39</v>
      </c>
      <c r="M146" s="1" t="s">
        <v>40</v>
      </c>
      <c r="N146" s="1">
        <v>32</v>
      </c>
      <c r="O146" s="1">
        <v>65</v>
      </c>
      <c r="P146" s="1">
        <v>0</v>
      </c>
      <c r="Q146" s="1">
        <v>90</v>
      </c>
      <c r="R146" s="1">
        <v>0</v>
      </c>
      <c r="S146" s="1">
        <v>0</v>
      </c>
      <c r="T146">
        <f t="shared" si="32"/>
        <v>97</v>
      </c>
      <c r="U146">
        <f t="shared" si="33"/>
        <v>187</v>
      </c>
      <c r="V146" s="2">
        <f t="shared" si="34"/>
        <v>45970.5806451613</v>
      </c>
      <c r="W146" s="2">
        <f t="shared" si="35"/>
        <v>46028.6451612903</v>
      </c>
      <c r="X146" t="str">
        <f t="shared" si="36"/>
        <v>高滞销风险</v>
      </c>
      <c r="Y146" s="8" t="str">
        <f>_xlfn.IFS(COUNTIF($B$2:B146,B146)=1,"-",OR(AND(X145="高滞销风险",OR(X146="中滞销风险",X146="低滞销风险",X146="健康")),AND(X145="中滞销风险",OR(X146="低滞销风险",X146="健康")),AND(X145="低滞销风险",X146="健康")),"改善",X145=X146,"维持不变",OR(AND(X145="健康",OR(X146="低滞销风险",X146="中滞销风险",X146="高滞销风险")),AND(X145="低滞销风险",OR(X146="中滞销风险",X146="高滞销风险")),AND(X145="中滞销风险",X146="高滞销风险")),"恶化")</f>
        <v>维持不变</v>
      </c>
      <c r="Z146" s="10">
        <f t="shared" si="37"/>
        <v>0</v>
      </c>
      <c r="AA146" s="10">
        <f t="shared" si="41"/>
        <v>56.8</v>
      </c>
      <c r="AB146" s="10">
        <f t="shared" si="38"/>
        <v>56.8</v>
      </c>
      <c r="AC146" s="10">
        <f t="shared" si="42"/>
        <v>120.645161290323</v>
      </c>
      <c r="AD146" s="10">
        <f t="shared" si="39"/>
        <v>36.6451612903256</v>
      </c>
      <c r="AE146" s="11">
        <f t="shared" si="40"/>
        <v>2.22619047619048</v>
      </c>
    </row>
    <row r="147" spans="1:31">
      <c r="A147" s="5">
        <v>45887</v>
      </c>
      <c r="B147" s="1" t="s">
        <v>125</v>
      </c>
      <c r="C147" s="1" t="s">
        <v>126</v>
      </c>
      <c r="D147" s="1" t="s">
        <v>104</v>
      </c>
      <c r="E147" s="1">
        <v>1.75</v>
      </c>
      <c r="F147" s="1">
        <v>2.29</v>
      </c>
      <c r="G147" s="1">
        <v>2.36</v>
      </c>
      <c r="H147" s="1">
        <v>1.18</v>
      </c>
      <c r="I147" s="1" t="s">
        <v>50</v>
      </c>
      <c r="J147" s="1">
        <v>16</v>
      </c>
      <c r="K147" s="1" t="s">
        <v>51</v>
      </c>
      <c r="L147" s="1" t="s">
        <v>52</v>
      </c>
      <c r="M147" s="1" t="s">
        <v>53</v>
      </c>
      <c r="N147" s="1">
        <v>32</v>
      </c>
      <c r="O147" s="1">
        <v>123</v>
      </c>
      <c r="P147" s="1">
        <v>0</v>
      </c>
      <c r="Q147" s="1">
        <v>72</v>
      </c>
      <c r="R147" s="1">
        <v>0</v>
      </c>
      <c r="S147" s="1">
        <v>0</v>
      </c>
      <c r="T147">
        <f t="shared" si="32"/>
        <v>155</v>
      </c>
      <c r="U147">
        <f t="shared" si="33"/>
        <v>227</v>
      </c>
      <c r="V147" s="2">
        <f t="shared" si="34"/>
        <v>45975.5714285714</v>
      </c>
      <c r="W147" s="2">
        <f t="shared" si="35"/>
        <v>46016.7142857143</v>
      </c>
      <c r="X147" t="str">
        <f t="shared" si="36"/>
        <v>高滞销风险</v>
      </c>
      <c r="Y147" s="8" t="str">
        <f>_xlfn.IFS(COUNTIF($B$2:B147,B147)=1,"-",OR(AND(X146="高滞销风险",OR(X147="中滞销风险",X147="低滞销风险",X147="健康")),AND(X146="中滞销风险",OR(X147="低滞销风险",X147="健康")),AND(X146="低滞销风险",X147="健康")),"改善",X146=X147,"维持不变",OR(AND(X146="健康",OR(X147="低滞销风险",X147="中滞销风险",X147="高滞销风险")),AND(X146="低滞销风险",OR(X147="中滞销风险",X147="高滞销风险")),AND(X146="中滞销风险",X147="高滞销风险")),"恶化")</f>
        <v>-</v>
      </c>
      <c r="Z147" s="10">
        <f t="shared" si="37"/>
        <v>0</v>
      </c>
      <c r="AA147" s="10">
        <f t="shared" si="41"/>
        <v>43.25</v>
      </c>
      <c r="AB147" s="10">
        <f t="shared" si="38"/>
        <v>43.25</v>
      </c>
      <c r="AC147" s="10">
        <f t="shared" si="42"/>
        <v>129.714285714286</v>
      </c>
      <c r="AD147" s="10">
        <f t="shared" si="39"/>
        <v>24.7142857142826</v>
      </c>
      <c r="AE147" s="11">
        <f t="shared" si="40"/>
        <v>2.16190476190476</v>
      </c>
    </row>
    <row r="148" spans="1:31">
      <c r="A148" s="5">
        <v>45894</v>
      </c>
      <c r="B148" s="1" t="s">
        <v>125</v>
      </c>
      <c r="C148" s="1" t="s">
        <v>126</v>
      </c>
      <c r="D148" s="1" t="s">
        <v>104</v>
      </c>
      <c r="E148" s="1">
        <v>1.94</v>
      </c>
      <c r="F148" s="1">
        <v>2.14</v>
      </c>
      <c r="G148" s="1">
        <v>2.21</v>
      </c>
      <c r="H148" s="1">
        <v>1.71</v>
      </c>
      <c r="I148" s="1" t="s">
        <v>50</v>
      </c>
      <c r="J148" s="1">
        <v>15</v>
      </c>
      <c r="K148" s="1" t="s">
        <v>43</v>
      </c>
      <c r="L148" s="1" t="s">
        <v>44</v>
      </c>
      <c r="M148" s="1" t="s">
        <v>45</v>
      </c>
      <c r="N148" s="1">
        <v>47</v>
      </c>
      <c r="O148" s="1">
        <v>91</v>
      </c>
      <c r="P148" s="1">
        <v>0</v>
      </c>
      <c r="Q148" s="1">
        <v>72</v>
      </c>
      <c r="R148" s="1">
        <v>0</v>
      </c>
      <c r="S148" s="1">
        <v>0</v>
      </c>
      <c r="T148">
        <f t="shared" si="32"/>
        <v>138</v>
      </c>
      <c r="U148">
        <f t="shared" si="33"/>
        <v>210</v>
      </c>
      <c r="V148" s="2">
        <f t="shared" si="34"/>
        <v>45965.1340206186</v>
      </c>
      <c r="W148" s="2">
        <f t="shared" si="35"/>
        <v>46002.2474226804</v>
      </c>
      <c r="X148" t="str">
        <f t="shared" si="36"/>
        <v>中滞销风险</v>
      </c>
      <c r="Y148" s="8" t="str">
        <f>_xlfn.IFS(COUNTIF($B$2:B148,B148)=1,"-",OR(AND(X147="高滞销风险",OR(X148="中滞销风险",X148="低滞销风险",X148="健康")),AND(X147="中滞销风险",OR(X148="低滞销风险",X148="健康")),AND(X147="低滞销风险",X148="健康")),"改善",X147=X148,"维持不变",OR(AND(X147="健康",OR(X148="低滞销风险",X148="中滞销风险",X148="高滞销风险")),AND(X147="低滞销风险",OR(X148="中滞销风险",X148="高滞销风险")),AND(X147="中滞销风险",X148="高滞销风险")),"恶化")</f>
        <v>改善</v>
      </c>
      <c r="Z148" s="10">
        <f t="shared" si="37"/>
        <v>0</v>
      </c>
      <c r="AA148" s="10">
        <f t="shared" si="41"/>
        <v>19.88</v>
      </c>
      <c r="AB148" s="10">
        <f t="shared" si="38"/>
        <v>19.88</v>
      </c>
      <c r="AC148" s="10">
        <f t="shared" si="42"/>
        <v>108.247422680412</v>
      </c>
      <c r="AD148" s="10">
        <f t="shared" si="39"/>
        <v>10.2474226804115</v>
      </c>
      <c r="AE148" s="11">
        <f t="shared" si="40"/>
        <v>2.14285714285714</v>
      </c>
    </row>
    <row r="149" spans="1:31">
      <c r="A149" s="5">
        <v>45901</v>
      </c>
      <c r="B149" s="1" t="s">
        <v>125</v>
      </c>
      <c r="C149" s="1" t="s">
        <v>126</v>
      </c>
      <c r="D149" s="1" t="s">
        <v>104</v>
      </c>
      <c r="E149" s="1">
        <v>2.14</v>
      </c>
      <c r="F149" s="1">
        <v>2.14</v>
      </c>
      <c r="G149" s="1">
        <v>2.14</v>
      </c>
      <c r="H149" s="1">
        <v>2.25</v>
      </c>
      <c r="I149" s="1" t="s">
        <v>54</v>
      </c>
      <c r="J149" s="1">
        <v>15</v>
      </c>
      <c r="K149" s="1" t="s">
        <v>35</v>
      </c>
      <c r="L149" s="1" t="s">
        <v>36</v>
      </c>
      <c r="M149" s="1" t="s">
        <v>37</v>
      </c>
      <c r="N149" s="1">
        <v>93</v>
      </c>
      <c r="O149" s="1">
        <v>54</v>
      </c>
      <c r="P149" s="1">
        <v>0</v>
      </c>
      <c r="Q149" s="1">
        <v>52</v>
      </c>
      <c r="R149" s="1">
        <v>0</v>
      </c>
      <c r="S149" s="1">
        <v>0</v>
      </c>
      <c r="T149">
        <f t="shared" si="32"/>
        <v>147</v>
      </c>
      <c r="U149">
        <f t="shared" si="33"/>
        <v>199</v>
      </c>
      <c r="V149" s="2">
        <f t="shared" si="34"/>
        <v>45969.691588785</v>
      </c>
      <c r="W149" s="2">
        <f t="shared" si="35"/>
        <v>45993.9906542056</v>
      </c>
      <c r="X149" t="str">
        <f t="shared" si="36"/>
        <v>低滞销风险</v>
      </c>
      <c r="Y149" s="8" t="str">
        <f>_xlfn.IFS(COUNTIF($B$2:B149,B149)=1,"-",OR(AND(X148="高滞销风险",OR(X149="中滞销风险",X149="低滞销风险",X149="健康")),AND(X148="中滞销风险",OR(X149="低滞销风险",X149="健康")),AND(X148="低滞销风险",X149="健康")),"改善",X148=X149,"维持不变",OR(AND(X148="健康",OR(X149="低滞销风险",X149="中滞销风险",X149="高滞销风险")),AND(X148="低滞销风险",OR(X149="中滞销风险",X149="高滞销风险")),AND(X148="中滞销风险",X149="高滞销风险")),"恶化")</f>
        <v>改善</v>
      </c>
      <c r="Z149" s="10">
        <f t="shared" si="37"/>
        <v>0</v>
      </c>
      <c r="AA149" s="10">
        <f t="shared" si="41"/>
        <v>4.25999999999999</v>
      </c>
      <c r="AB149" s="10">
        <f t="shared" si="38"/>
        <v>4.25999999999999</v>
      </c>
      <c r="AC149" s="10">
        <f t="shared" si="42"/>
        <v>92.9906542056075</v>
      </c>
      <c r="AD149" s="10">
        <f t="shared" si="39"/>
        <v>1.9906542056051</v>
      </c>
      <c r="AE149" s="11">
        <f t="shared" si="40"/>
        <v>2.18681318681319</v>
      </c>
    </row>
    <row r="150" spans="1:31">
      <c r="A150" s="5">
        <v>45908</v>
      </c>
      <c r="B150" s="1" t="s">
        <v>125</v>
      </c>
      <c r="C150" s="1" t="s">
        <v>126</v>
      </c>
      <c r="D150" s="1" t="s">
        <v>104</v>
      </c>
      <c r="E150" s="1">
        <v>2.46</v>
      </c>
      <c r="F150" s="1">
        <v>2.71</v>
      </c>
      <c r="G150" s="1">
        <v>2.43</v>
      </c>
      <c r="H150" s="1">
        <v>2.32</v>
      </c>
      <c r="I150" s="1" t="s">
        <v>50</v>
      </c>
      <c r="J150" s="1">
        <v>19</v>
      </c>
      <c r="K150" s="1" t="s">
        <v>38</v>
      </c>
      <c r="L150" s="1" t="s">
        <v>39</v>
      </c>
      <c r="M150" s="1" t="s">
        <v>40</v>
      </c>
      <c r="N150" s="1">
        <v>79</v>
      </c>
      <c r="O150" s="1">
        <v>54</v>
      </c>
      <c r="P150" s="1">
        <v>0</v>
      </c>
      <c r="Q150" s="1">
        <v>52</v>
      </c>
      <c r="R150" s="1">
        <v>0</v>
      </c>
      <c r="S150" s="1">
        <v>0</v>
      </c>
      <c r="T150">
        <f t="shared" si="32"/>
        <v>133</v>
      </c>
      <c r="U150">
        <f t="shared" si="33"/>
        <v>185</v>
      </c>
      <c r="V150" s="2">
        <f t="shared" si="34"/>
        <v>45962.0650406504</v>
      </c>
      <c r="W150" s="2">
        <f t="shared" si="35"/>
        <v>45983.2032520325</v>
      </c>
      <c r="X150" t="str">
        <f t="shared" si="36"/>
        <v>健康</v>
      </c>
      <c r="Y150" s="8" t="str">
        <f>_xlfn.IFS(COUNTIF($B$2:B150,B150)=1,"-",OR(AND(X149="高滞销风险",OR(X150="中滞销风险",X150="低滞销风险",X150="健康")),AND(X149="中滞销风险",OR(X150="低滞销风险",X150="健康")),AND(X149="低滞销风险",X150="健康")),"改善",X149=X150,"维持不变",OR(AND(X149="健康",OR(X150="低滞销风险",X150="中滞销风险",X150="高滞销风险")),AND(X149="低滞销风险",OR(X150="中滞销风险",X150="高滞销风险")),AND(X149="中滞销风险",X150="高滞销风险")),"恶化")</f>
        <v>改善</v>
      </c>
      <c r="Z150" s="10">
        <f t="shared" si="37"/>
        <v>0</v>
      </c>
      <c r="AA150" s="10">
        <f t="shared" si="41"/>
        <v>0</v>
      </c>
      <c r="AB150" s="10">
        <f t="shared" si="38"/>
        <v>0</v>
      </c>
      <c r="AC150" s="10">
        <f t="shared" si="42"/>
        <v>75.2032520325203</v>
      </c>
      <c r="AD150" s="10">
        <f t="shared" si="39"/>
        <v>0</v>
      </c>
      <c r="AE150" s="11">
        <f t="shared" si="40"/>
        <v>2.46</v>
      </c>
    </row>
    <row r="151" spans="1:31">
      <c r="A151" s="5">
        <v>45887</v>
      </c>
      <c r="B151" s="1" t="s">
        <v>127</v>
      </c>
      <c r="C151" s="1" t="s">
        <v>128</v>
      </c>
      <c r="D151" s="1" t="s">
        <v>104</v>
      </c>
      <c r="E151" s="1">
        <v>1.64</v>
      </c>
      <c r="F151" s="1">
        <v>1.86</v>
      </c>
      <c r="G151" s="1">
        <v>2.21</v>
      </c>
      <c r="H151" s="1">
        <v>1.29</v>
      </c>
      <c r="I151" s="1" t="s">
        <v>50</v>
      </c>
      <c r="J151" s="1">
        <v>13</v>
      </c>
      <c r="K151" s="1" t="s">
        <v>51</v>
      </c>
      <c r="L151" s="1" t="s">
        <v>52</v>
      </c>
      <c r="M151" s="1" t="s">
        <v>53</v>
      </c>
      <c r="N151" s="1">
        <v>46</v>
      </c>
      <c r="O151" s="1">
        <v>155</v>
      </c>
      <c r="P151" s="1">
        <v>0</v>
      </c>
      <c r="Q151" s="1">
        <v>58</v>
      </c>
      <c r="R151" s="1">
        <v>0</v>
      </c>
      <c r="S151" s="1">
        <v>0</v>
      </c>
      <c r="T151">
        <f t="shared" si="32"/>
        <v>201</v>
      </c>
      <c r="U151">
        <f t="shared" si="33"/>
        <v>259</v>
      </c>
      <c r="V151" s="2">
        <f t="shared" si="34"/>
        <v>46009.5609756098</v>
      </c>
      <c r="W151" s="2">
        <f t="shared" si="35"/>
        <v>46044.9268292683</v>
      </c>
      <c r="X151" t="str">
        <f t="shared" si="36"/>
        <v>高滞销风险</v>
      </c>
      <c r="Y151" s="8" t="str">
        <f>_xlfn.IFS(COUNTIF($B$2:B151,B151)=1,"-",OR(AND(X150="高滞销风险",OR(X151="中滞销风险",X151="低滞销风险",X151="健康")),AND(X150="中滞销风险",OR(X151="低滞销风险",X151="健康")),AND(X150="低滞销风险",X151="健康")),"改善",X150=X151,"维持不变",OR(AND(X150="健康",OR(X151="低滞销风险",X151="中滞销风险",X151="高滞销风险")),AND(X150="低滞销风险",OR(X151="中滞销风险",X151="高滞销风险")),AND(X150="中滞销风险",X151="高滞销风险")),"恶化")</f>
        <v>-</v>
      </c>
      <c r="Z151" s="10">
        <f t="shared" si="37"/>
        <v>28.8</v>
      </c>
      <c r="AA151" s="10">
        <f t="shared" si="41"/>
        <v>58</v>
      </c>
      <c r="AB151" s="10">
        <f t="shared" si="38"/>
        <v>86.8</v>
      </c>
      <c r="AC151" s="10">
        <f t="shared" si="42"/>
        <v>157.926829268293</v>
      </c>
      <c r="AD151" s="10">
        <f t="shared" si="39"/>
        <v>52.92682926829</v>
      </c>
      <c r="AE151" s="11">
        <f t="shared" si="40"/>
        <v>2.46666666666667</v>
      </c>
    </row>
    <row r="152" spans="1:31">
      <c r="A152" s="5">
        <v>45894</v>
      </c>
      <c r="B152" s="1" t="s">
        <v>127</v>
      </c>
      <c r="C152" s="1" t="s">
        <v>128</v>
      </c>
      <c r="D152" s="1" t="s">
        <v>104</v>
      </c>
      <c r="E152" s="1">
        <v>1.43</v>
      </c>
      <c r="F152" s="1">
        <v>1.43</v>
      </c>
      <c r="G152" s="1">
        <v>1.64</v>
      </c>
      <c r="H152" s="1">
        <v>1.64</v>
      </c>
      <c r="I152" s="1" t="s">
        <v>54</v>
      </c>
      <c r="J152" s="1">
        <v>10</v>
      </c>
      <c r="K152" s="1" t="s">
        <v>43</v>
      </c>
      <c r="L152" s="1" t="s">
        <v>44</v>
      </c>
      <c r="M152" s="1" t="s">
        <v>45</v>
      </c>
      <c r="N152" s="1">
        <v>73</v>
      </c>
      <c r="O152" s="1">
        <v>118</v>
      </c>
      <c r="P152" s="1">
        <v>0</v>
      </c>
      <c r="Q152" s="1">
        <v>58</v>
      </c>
      <c r="R152" s="1">
        <v>0</v>
      </c>
      <c r="S152" s="1">
        <v>0</v>
      </c>
      <c r="T152">
        <f t="shared" si="32"/>
        <v>191</v>
      </c>
      <c r="U152">
        <f t="shared" si="33"/>
        <v>249</v>
      </c>
      <c r="V152" s="2">
        <f t="shared" si="34"/>
        <v>46027.5664335664</v>
      </c>
      <c r="W152" s="2">
        <f t="shared" si="35"/>
        <v>46068.1258741259</v>
      </c>
      <c r="X152" t="str">
        <f t="shared" si="36"/>
        <v>高滞销风险</v>
      </c>
      <c r="Y152" s="8" t="str">
        <f>_xlfn.IFS(COUNTIF($B$2:B152,B152)=1,"-",OR(AND(X151="高滞销风险",OR(X152="中滞销风险",X152="低滞销风险",X152="健康")),AND(X151="中滞销风险",OR(X152="低滞销风险",X152="健康")),AND(X151="低滞销风险",X152="健康")),"改善",X151=X152,"维持不变",OR(AND(X151="健康",OR(X152="低滞销风险",X152="中滞销风险",X152="高滞销风险")),AND(X151="低滞销风险",OR(X152="中滞销风险",X152="高滞销风险")),AND(X151="中滞销风险",X152="高滞销风险")),"恶化")</f>
        <v>维持不变</v>
      </c>
      <c r="Z152" s="10">
        <f t="shared" si="37"/>
        <v>50.86</v>
      </c>
      <c r="AA152" s="10">
        <f t="shared" si="41"/>
        <v>58</v>
      </c>
      <c r="AB152" s="10">
        <f t="shared" si="38"/>
        <v>108.86</v>
      </c>
      <c r="AC152" s="10">
        <f t="shared" si="42"/>
        <v>174.125874125874</v>
      </c>
      <c r="AD152" s="10">
        <f t="shared" si="39"/>
        <v>76.1258741258716</v>
      </c>
      <c r="AE152" s="11">
        <f t="shared" si="40"/>
        <v>2.54081632653061</v>
      </c>
    </row>
    <row r="153" spans="1:31">
      <c r="A153" s="5">
        <v>45901</v>
      </c>
      <c r="B153" s="1" t="s">
        <v>127</v>
      </c>
      <c r="C153" s="1" t="s">
        <v>128</v>
      </c>
      <c r="D153" s="1" t="s">
        <v>104</v>
      </c>
      <c r="E153" s="1">
        <v>2.15</v>
      </c>
      <c r="F153" s="1">
        <v>2.43</v>
      </c>
      <c r="G153" s="1">
        <v>1.93</v>
      </c>
      <c r="H153" s="1">
        <v>2.07</v>
      </c>
      <c r="I153" s="1" t="s">
        <v>50</v>
      </c>
      <c r="J153" s="1">
        <v>17</v>
      </c>
      <c r="K153" s="1" t="s">
        <v>35</v>
      </c>
      <c r="L153" s="1" t="s">
        <v>36</v>
      </c>
      <c r="M153" s="1" t="s">
        <v>37</v>
      </c>
      <c r="N153" s="1">
        <v>99</v>
      </c>
      <c r="O153" s="1">
        <v>79</v>
      </c>
      <c r="P153" s="1">
        <v>0</v>
      </c>
      <c r="Q153" s="1">
        <v>58</v>
      </c>
      <c r="R153" s="1">
        <v>0</v>
      </c>
      <c r="S153" s="1">
        <v>0</v>
      </c>
      <c r="T153">
        <f t="shared" si="32"/>
        <v>178</v>
      </c>
      <c r="U153">
        <f t="shared" si="33"/>
        <v>236</v>
      </c>
      <c r="V153" s="2">
        <f t="shared" si="34"/>
        <v>45983.7906976744</v>
      </c>
      <c r="W153" s="2">
        <f t="shared" si="35"/>
        <v>46010.7674418605</v>
      </c>
      <c r="X153" t="str">
        <f t="shared" si="36"/>
        <v>中滞销风险</v>
      </c>
      <c r="Y153" s="8" t="str">
        <f>_xlfn.IFS(COUNTIF($B$2:B153,B153)=1,"-",OR(AND(X152="高滞销风险",OR(X153="中滞销风险",X153="低滞销风险",X153="健康")),AND(X152="中滞销风险",OR(X153="低滞销风险",X153="健康")),AND(X152="低滞销风险",X153="健康")),"改善",X152=X153,"维持不变",OR(AND(X152="健康",OR(X153="低滞销风险",X153="中滞销风险",X153="高滞销风险")),AND(X152="低滞销风险",OR(X153="中滞销风险",X153="高滞销风险")),AND(X152="中滞销风险",X153="高滞销风险")),"恶化")</f>
        <v>改善</v>
      </c>
      <c r="Z153" s="10">
        <f t="shared" si="37"/>
        <v>0</v>
      </c>
      <c r="AA153" s="10">
        <f t="shared" si="41"/>
        <v>40.35</v>
      </c>
      <c r="AB153" s="10">
        <f t="shared" si="38"/>
        <v>40.35</v>
      </c>
      <c r="AC153" s="10">
        <f t="shared" si="42"/>
        <v>109.767441860465</v>
      </c>
      <c r="AD153" s="10">
        <f t="shared" si="39"/>
        <v>18.7674418604656</v>
      </c>
      <c r="AE153" s="11">
        <f t="shared" si="40"/>
        <v>2.59340659340659</v>
      </c>
    </row>
    <row r="154" spans="1:31">
      <c r="A154" s="5">
        <v>45908</v>
      </c>
      <c r="B154" s="1" t="s">
        <v>127</v>
      </c>
      <c r="C154" s="1" t="s">
        <v>128</v>
      </c>
      <c r="D154" s="1" t="s">
        <v>104</v>
      </c>
      <c r="E154" s="1">
        <v>2.01</v>
      </c>
      <c r="F154" s="1">
        <v>2</v>
      </c>
      <c r="G154" s="1">
        <v>2.21</v>
      </c>
      <c r="H154" s="1">
        <v>1.93</v>
      </c>
      <c r="I154" s="1" t="s">
        <v>50</v>
      </c>
      <c r="J154" s="1">
        <v>14</v>
      </c>
      <c r="K154" s="1" t="s">
        <v>38</v>
      </c>
      <c r="L154" s="1" t="s">
        <v>39</v>
      </c>
      <c r="M154" s="1" t="s">
        <v>40</v>
      </c>
      <c r="N154" s="1">
        <v>114</v>
      </c>
      <c r="O154" s="1">
        <v>49</v>
      </c>
      <c r="P154" s="1">
        <v>0</v>
      </c>
      <c r="Q154" s="1">
        <v>58</v>
      </c>
      <c r="R154" s="1">
        <v>0</v>
      </c>
      <c r="S154" s="1">
        <v>0</v>
      </c>
      <c r="T154">
        <f t="shared" si="32"/>
        <v>163</v>
      </c>
      <c r="U154">
        <f t="shared" si="33"/>
        <v>221</v>
      </c>
      <c r="V154" s="2">
        <f t="shared" si="34"/>
        <v>45989.0945273632</v>
      </c>
      <c r="W154" s="2">
        <f t="shared" si="35"/>
        <v>46017.9502487562</v>
      </c>
      <c r="X154" t="str">
        <f t="shared" si="36"/>
        <v>高滞销风险</v>
      </c>
      <c r="Y154" s="8" t="str">
        <f>_xlfn.IFS(COUNTIF($B$2:B154,B154)=1,"-",OR(AND(X153="高滞销风险",OR(X154="中滞销风险",X154="低滞销风险",X154="健康")),AND(X153="中滞销风险",OR(X154="低滞销风险",X154="健康")),AND(X153="低滞销风险",X154="健康")),"改善",X153=X154,"维持不变",OR(AND(X153="健康",OR(X154="低滞销风险",X154="中滞销风险",X154="高滞销风险")),AND(X153="低滞销风险",OR(X154="中滞销风险",X154="高滞销风险")),AND(X153="中滞销风险",X154="高滞销风险")),"恶化")</f>
        <v>恶化</v>
      </c>
      <c r="Z154" s="10">
        <f t="shared" si="37"/>
        <v>0</v>
      </c>
      <c r="AA154" s="10">
        <f t="shared" si="41"/>
        <v>52.16</v>
      </c>
      <c r="AB154" s="10">
        <f t="shared" si="38"/>
        <v>52.16</v>
      </c>
      <c r="AC154" s="10">
        <f t="shared" si="42"/>
        <v>109.950248756219</v>
      </c>
      <c r="AD154" s="10">
        <f t="shared" si="39"/>
        <v>25.9502487562204</v>
      </c>
      <c r="AE154" s="11">
        <f t="shared" si="40"/>
        <v>2.63095238095238</v>
      </c>
    </row>
    <row r="155" spans="1:31">
      <c r="A155" s="5">
        <v>45887</v>
      </c>
      <c r="B155" s="1" t="s">
        <v>129</v>
      </c>
      <c r="C155" s="1" t="s">
        <v>130</v>
      </c>
      <c r="D155" s="1" t="s">
        <v>104</v>
      </c>
      <c r="E155" s="1">
        <v>3.14</v>
      </c>
      <c r="F155" s="1">
        <v>4.71</v>
      </c>
      <c r="G155" s="1">
        <v>3.71</v>
      </c>
      <c r="H155" s="1">
        <v>1.96</v>
      </c>
      <c r="I155" s="1" t="s">
        <v>50</v>
      </c>
      <c r="J155" s="1">
        <v>33</v>
      </c>
      <c r="K155" s="1" t="s">
        <v>51</v>
      </c>
      <c r="L155" s="1" t="s">
        <v>52</v>
      </c>
      <c r="M155" s="1" t="s">
        <v>53</v>
      </c>
      <c r="N155" s="1">
        <v>90</v>
      </c>
      <c r="O155" s="1">
        <v>206</v>
      </c>
      <c r="P155" s="1">
        <v>0</v>
      </c>
      <c r="Q155" s="1">
        <v>20</v>
      </c>
      <c r="R155" s="1">
        <v>0</v>
      </c>
      <c r="S155" s="1">
        <v>100</v>
      </c>
      <c r="T155">
        <f t="shared" si="32"/>
        <v>296</v>
      </c>
      <c r="U155">
        <f t="shared" si="33"/>
        <v>416</v>
      </c>
      <c r="V155" s="2">
        <f t="shared" si="34"/>
        <v>45981.2675159236</v>
      </c>
      <c r="W155" s="2">
        <f t="shared" si="35"/>
        <v>46019.4840764331</v>
      </c>
      <c r="X155" t="str">
        <f t="shared" si="36"/>
        <v>高滞销风险</v>
      </c>
      <c r="Y155" s="8" t="str">
        <f>_xlfn.IFS(COUNTIF($B$2:B155,B155)=1,"-",OR(AND(X154="高滞销风险",OR(X155="中滞销风险",X155="低滞销风险",X155="健康")),AND(X154="中滞销风险",OR(X155="低滞销风险",X155="健康")),AND(X154="低滞销风险",X155="健康")),"改善",X154=X155,"维持不变",OR(AND(X154="健康",OR(X155="低滞销风险",X155="中滞销风险",X155="高滞销风险")),AND(X154="低滞销风险",OR(X155="中滞销风险",X155="高滞销风险")),AND(X154="中滞销风险",X155="高滞销风险")),"恶化")</f>
        <v>-</v>
      </c>
      <c r="Z155" s="10">
        <f t="shared" si="37"/>
        <v>0</v>
      </c>
      <c r="AA155" s="10">
        <f t="shared" si="41"/>
        <v>86.3</v>
      </c>
      <c r="AB155" s="10">
        <f t="shared" si="38"/>
        <v>86.3</v>
      </c>
      <c r="AC155" s="10">
        <f t="shared" si="42"/>
        <v>132.484076433121</v>
      </c>
      <c r="AD155" s="10">
        <f t="shared" si="39"/>
        <v>27.4840764331238</v>
      </c>
      <c r="AE155" s="11">
        <f t="shared" si="40"/>
        <v>3.96190476190476</v>
      </c>
    </row>
    <row r="156" spans="1:31">
      <c r="A156" s="5">
        <v>45894</v>
      </c>
      <c r="B156" s="1" t="s">
        <v>129</v>
      </c>
      <c r="C156" s="1" t="s">
        <v>130</v>
      </c>
      <c r="D156" s="1" t="s">
        <v>104</v>
      </c>
      <c r="E156" s="1">
        <v>3.33</v>
      </c>
      <c r="F156" s="1">
        <v>3.57</v>
      </c>
      <c r="G156" s="1">
        <v>4.14</v>
      </c>
      <c r="H156" s="1">
        <v>2.86</v>
      </c>
      <c r="I156" s="1" t="s">
        <v>50</v>
      </c>
      <c r="J156" s="1">
        <v>25</v>
      </c>
      <c r="K156" s="1" t="s">
        <v>43</v>
      </c>
      <c r="L156" s="1" t="s">
        <v>44</v>
      </c>
      <c r="M156" s="1" t="s">
        <v>45</v>
      </c>
      <c r="N156" s="1">
        <v>99</v>
      </c>
      <c r="O156" s="1">
        <v>164</v>
      </c>
      <c r="P156" s="1">
        <v>0</v>
      </c>
      <c r="Q156" s="1">
        <v>120</v>
      </c>
      <c r="R156" s="1">
        <v>0</v>
      </c>
      <c r="S156" s="1">
        <v>0</v>
      </c>
      <c r="T156">
        <f t="shared" si="32"/>
        <v>263</v>
      </c>
      <c r="U156">
        <f t="shared" si="33"/>
        <v>383</v>
      </c>
      <c r="V156" s="2">
        <f t="shared" si="34"/>
        <v>45972.978978979</v>
      </c>
      <c r="W156" s="2">
        <f t="shared" si="35"/>
        <v>46009.015015015</v>
      </c>
      <c r="X156" t="str">
        <f t="shared" si="36"/>
        <v>中滞销风险</v>
      </c>
      <c r="Y156" s="8" t="str">
        <f>_xlfn.IFS(COUNTIF($B$2:B156,B156)=1,"-",OR(AND(X155="高滞销风险",OR(X156="中滞销风险",X156="低滞销风险",X156="健康")),AND(X155="中滞销风险",OR(X156="低滞销风险",X156="健康")),AND(X155="低滞销风险",X156="健康")),"改善",X155=X156,"维持不变",OR(AND(X155="健康",OR(X156="低滞销风险",X156="中滞销风险",X156="高滞销风险")),AND(X155="低滞销风险",OR(X156="中滞销风险",X156="高滞销风险")),AND(X155="中滞销风险",X156="高滞销风险")),"恶化")</f>
        <v>改善</v>
      </c>
      <c r="Z156" s="10">
        <f t="shared" si="37"/>
        <v>0</v>
      </c>
      <c r="AA156" s="10">
        <f t="shared" si="41"/>
        <v>56.66</v>
      </c>
      <c r="AB156" s="10">
        <f t="shared" si="38"/>
        <v>56.66</v>
      </c>
      <c r="AC156" s="10">
        <f t="shared" si="42"/>
        <v>115.015015015015</v>
      </c>
      <c r="AD156" s="10">
        <f t="shared" si="39"/>
        <v>17.0150150150148</v>
      </c>
      <c r="AE156" s="11">
        <f t="shared" si="40"/>
        <v>3.90816326530612</v>
      </c>
    </row>
    <row r="157" spans="1:31">
      <c r="A157" s="5">
        <v>45901</v>
      </c>
      <c r="B157" s="1" t="s">
        <v>129</v>
      </c>
      <c r="C157" s="1" t="s">
        <v>130</v>
      </c>
      <c r="D157" s="1" t="s">
        <v>104</v>
      </c>
      <c r="E157" s="1">
        <v>4.21</v>
      </c>
      <c r="F157" s="1">
        <v>4.71</v>
      </c>
      <c r="G157" s="1">
        <v>4.14</v>
      </c>
      <c r="H157" s="1">
        <v>3.93</v>
      </c>
      <c r="I157" s="1" t="s">
        <v>50</v>
      </c>
      <c r="J157" s="1">
        <v>33</v>
      </c>
      <c r="K157" s="1" t="s">
        <v>35</v>
      </c>
      <c r="L157" s="1" t="s">
        <v>36</v>
      </c>
      <c r="M157" s="1" t="s">
        <v>37</v>
      </c>
      <c r="N157" s="1">
        <v>125</v>
      </c>
      <c r="O157" s="1">
        <v>144</v>
      </c>
      <c r="P157" s="1">
        <v>0</v>
      </c>
      <c r="Q157" s="1">
        <v>80</v>
      </c>
      <c r="R157" s="1">
        <v>0</v>
      </c>
      <c r="S157" s="1">
        <v>0</v>
      </c>
      <c r="T157">
        <f t="shared" si="32"/>
        <v>269</v>
      </c>
      <c r="U157">
        <f t="shared" si="33"/>
        <v>349</v>
      </c>
      <c r="V157" s="2">
        <f t="shared" si="34"/>
        <v>45964.8954869359</v>
      </c>
      <c r="W157" s="2">
        <f t="shared" si="35"/>
        <v>45983.8978622328</v>
      </c>
      <c r="X157" t="str">
        <f t="shared" si="36"/>
        <v>健康</v>
      </c>
      <c r="Y157" s="8" t="str">
        <f>_xlfn.IFS(COUNTIF($B$2:B157,B157)=1,"-",OR(AND(X156="高滞销风险",OR(X157="中滞销风险",X157="低滞销风险",X157="健康")),AND(X156="中滞销风险",OR(X157="低滞销风险",X157="健康")),AND(X156="低滞销风险",X157="健康")),"改善",X156=X157,"维持不变",OR(AND(X156="健康",OR(X157="低滞销风险",X157="中滞销风险",X157="高滞销风险")),AND(X156="低滞销风险",OR(X157="中滞销风险",X157="高滞销风险")),AND(X156="中滞销风险",X157="高滞销风险")),"恶化")</f>
        <v>改善</v>
      </c>
      <c r="Z157" s="10">
        <f t="shared" si="37"/>
        <v>0</v>
      </c>
      <c r="AA157" s="10">
        <f t="shared" si="41"/>
        <v>0</v>
      </c>
      <c r="AB157" s="10">
        <f t="shared" si="38"/>
        <v>0</v>
      </c>
      <c r="AC157" s="10">
        <f t="shared" si="42"/>
        <v>82.8978622327791</v>
      </c>
      <c r="AD157" s="10">
        <f t="shared" si="39"/>
        <v>0</v>
      </c>
      <c r="AE157" s="11">
        <f t="shared" si="40"/>
        <v>4.21</v>
      </c>
    </row>
    <row r="158" spans="1:31">
      <c r="A158" s="5">
        <v>45908</v>
      </c>
      <c r="B158" s="1" t="s">
        <v>129</v>
      </c>
      <c r="C158" s="1" t="s">
        <v>130</v>
      </c>
      <c r="D158" s="1" t="s">
        <v>104</v>
      </c>
      <c r="E158" s="1">
        <v>3.86</v>
      </c>
      <c r="F158" s="1">
        <v>3.86</v>
      </c>
      <c r="G158" s="1">
        <v>4.29</v>
      </c>
      <c r="H158" s="1">
        <v>4.21</v>
      </c>
      <c r="I158" s="1" t="s">
        <v>54</v>
      </c>
      <c r="J158" s="1">
        <v>27</v>
      </c>
      <c r="K158" s="1" t="s">
        <v>38</v>
      </c>
      <c r="L158" s="1" t="s">
        <v>39</v>
      </c>
      <c r="M158" s="1" t="s">
        <v>40</v>
      </c>
      <c r="N158" s="1">
        <v>159</v>
      </c>
      <c r="O158" s="1">
        <v>118</v>
      </c>
      <c r="P158" s="1">
        <v>0</v>
      </c>
      <c r="Q158" s="1">
        <v>50</v>
      </c>
      <c r="R158" s="1">
        <v>0</v>
      </c>
      <c r="S158" s="1">
        <v>0</v>
      </c>
      <c r="T158">
        <f t="shared" si="32"/>
        <v>277</v>
      </c>
      <c r="U158">
        <f t="shared" si="33"/>
        <v>327</v>
      </c>
      <c r="V158" s="2">
        <f t="shared" si="34"/>
        <v>45979.7616580311</v>
      </c>
      <c r="W158" s="2">
        <f t="shared" si="35"/>
        <v>45992.7150259067</v>
      </c>
      <c r="X158" t="str">
        <f t="shared" si="36"/>
        <v>低滞销风险</v>
      </c>
      <c r="Y158" s="8" t="str">
        <f>_xlfn.IFS(COUNTIF($B$2:B158,B158)=1,"-",OR(AND(X157="高滞销风险",OR(X158="中滞销风险",X158="低滞销风险",X158="健康")),AND(X157="中滞销风险",OR(X158="低滞销风险",X158="健康")),AND(X157="低滞销风险",X158="健康")),"改善",X157=X158,"维持不变",OR(AND(X157="健康",OR(X158="低滞销风险",X158="中滞销风险",X158="高滞销风险")),AND(X157="低滞销风险",OR(X158="中滞销风险",X158="高滞销风险")),AND(X157="中滞销风险",X158="高滞销风险")),"恶化")</f>
        <v>恶化</v>
      </c>
      <c r="Z158" s="10">
        <f t="shared" si="37"/>
        <v>0</v>
      </c>
      <c r="AA158" s="10">
        <f t="shared" si="41"/>
        <v>2.75999999999999</v>
      </c>
      <c r="AB158" s="10">
        <f t="shared" si="38"/>
        <v>2.75999999999999</v>
      </c>
      <c r="AC158" s="10">
        <f t="shared" si="42"/>
        <v>84.7150259067358</v>
      </c>
      <c r="AD158" s="10">
        <f t="shared" si="39"/>
        <v>0.715025906734809</v>
      </c>
      <c r="AE158" s="11">
        <f t="shared" si="40"/>
        <v>3.89285714285714</v>
      </c>
    </row>
    <row r="159" spans="1:31">
      <c r="A159" s="5">
        <v>45887</v>
      </c>
      <c r="B159" s="1" t="s">
        <v>131</v>
      </c>
      <c r="C159" s="1" t="s">
        <v>132</v>
      </c>
      <c r="D159" s="1" t="s">
        <v>104</v>
      </c>
      <c r="E159" s="1">
        <v>2.11</v>
      </c>
      <c r="F159" s="1">
        <v>2.86</v>
      </c>
      <c r="G159" s="1">
        <v>2.5</v>
      </c>
      <c r="H159" s="1">
        <v>1.5</v>
      </c>
      <c r="I159" s="1" t="s">
        <v>50</v>
      </c>
      <c r="J159" s="1">
        <v>20</v>
      </c>
      <c r="K159" s="1" t="s">
        <v>51</v>
      </c>
      <c r="L159" s="1" t="s">
        <v>52</v>
      </c>
      <c r="M159" s="1" t="s">
        <v>53</v>
      </c>
      <c r="N159" s="1">
        <v>64</v>
      </c>
      <c r="O159" s="1">
        <v>108</v>
      </c>
      <c r="P159" s="1">
        <v>0</v>
      </c>
      <c r="Q159" s="1">
        <v>30</v>
      </c>
      <c r="R159" s="1">
        <v>0</v>
      </c>
      <c r="S159" s="1">
        <v>0</v>
      </c>
      <c r="T159">
        <f t="shared" si="32"/>
        <v>172</v>
      </c>
      <c r="U159">
        <f t="shared" si="33"/>
        <v>202</v>
      </c>
      <c r="V159" s="2">
        <f t="shared" si="34"/>
        <v>45968.5165876777</v>
      </c>
      <c r="W159" s="2">
        <f t="shared" si="35"/>
        <v>45982.7345971564</v>
      </c>
      <c r="X159" t="str">
        <f t="shared" si="36"/>
        <v>健康</v>
      </c>
      <c r="Y159" s="8" t="str">
        <f>_xlfn.IFS(COUNTIF($B$2:B159,B159)=1,"-",OR(AND(X158="高滞销风险",OR(X159="中滞销风险",X159="低滞销风险",X159="健康")),AND(X158="中滞销风险",OR(X159="低滞销风险",X159="健康")),AND(X158="低滞销风险",X159="健康")),"改善",X158=X159,"维持不变",OR(AND(X158="健康",OR(X159="低滞销风险",X159="中滞销风险",X159="高滞销风险")),AND(X158="低滞销风险",OR(X159="中滞销风险",X159="高滞销风险")),AND(X158="中滞销风险",X159="高滞销风险")),"恶化")</f>
        <v>-</v>
      </c>
      <c r="Z159" s="10">
        <f t="shared" si="37"/>
        <v>0</v>
      </c>
      <c r="AA159" s="10">
        <f t="shared" si="41"/>
        <v>0</v>
      </c>
      <c r="AB159" s="10">
        <f t="shared" si="38"/>
        <v>0</v>
      </c>
      <c r="AC159" s="10">
        <f t="shared" si="42"/>
        <v>95.7345971563981</v>
      </c>
      <c r="AD159" s="10">
        <f t="shared" si="39"/>
        <v>0</v>
      </c>
      <c r="AE159" s="11">
        <f t="shared" si="40"/>
        <v>2.11</v>
      </c>
    </row>
    <row r="160" spans="1:31">
      <c r="A160" s="5">
        <v>45894</v>
      </c>
      <c r="B160" s="1" t="s">
        <v>131</v>
      </c>
      <c r="C160" s="1" t="s">
        <v>132</v>
      </c>
      <c r="D160" s="1" t="s">
        <v>104</v>
      </c>
      <c r="E160" s="1">
        <v>2.24</v>
      </c>
      <c r="F160" s="1">
        <v>2.29</v>
      </c>
      <c r="G160" s="1">
        <v>2.57</v>
      </c>
      <c r="H160" s="1">
        <v>2.07</v>
      </c>
      <c r="I160" s="1" t="s">
        <v>50</v>
      </c>
      <c r="J160" s="1">
        <v>16</v>
      </c>
      <c r="K160" s="1" t="s">
        <v>43</v>
      </c>
      <c r="L160" s="1" t="s">
        <v>44</v>
      </c>
      <c r="M160" s="1" t="s">
        <v>45</v>
      </c>
      <c r="N160" s="1">
        <v>68</v>
      </c>
      <c r="O160" s="1">
        <v>89</v>
      </c>
      <c r="P160" s="1">
        <v>0</v>
      </c>
      <c r="Q160" s="1">
        <v>30</v>
      </c>
      <c r="R160" s="1">
        <v>0</v>
      </c>
      <c r="S160" s="1">
        <v>0</v>
      </c>
      <c r="T160">
        <f t="shared" si="32"/>
        <v>157</v>
      </c>
      <c r="U160">
        <f t="shared" si="33"/>
        <v>187</v>
      </c>
      <c r="V160" s="2">
        <f t="shared" si="34"/>
        <v>45964.0892857143</v>
      </c>
      <c r="W160" s="2">
        <f t="shared" si="35"/>
        <v>45977.4821428571</v>
      </c>
      <c r="X160" t="str">
        <f t="shared" si="36"/>
        <v>健康</v>
      </c>
      <c r="Y160" s="8" t="str">
        <f>_xlfn.IFS(COUNTIF($B$2:B160,B160)=1,"-",OR(AND(X159="高滞销风险",OR(X160="中滞销风险",X160="低滞销风险",X160="健康")),AND(X159="中滞销风险",OR(X160="低滞销风险",X160="健康")),AND(X159="低滞销风险",X160="健康")),"改善",X159=X160,"维持不变",OR(AND(X159="健康",OR(X160="低滞销风险",X160="中滞销风险",X160="高滞销风险")),AND(X159="低滞销风险",OR(X160="中滞销风险",X160="高滞销风险")),AND(X159="中滞销风险",X160="高滞销风险")),"恶化")</f>
        <v>维持不变</v>
      </c>
      <c r="Z160" s="10">
        <f t="shared" si="37"/>
        <v>0</v>
      </c>
      <c r="AA160" s="10">
        <f t="shared" si="41"/>
        <v>0</v>
      </c>
      <c r="AB160" s="10">
        <f t="shared" si="38"/>
        <v>0</v>
      </c>
      <c r="AC160" s="10">
        <f t="shared" si="42"/>
        <v>83.4821428571428</v>
      </c>
      <c r="AD160" s="10">
        <f t="shared" si="39"/>
        <v>0</v>
      </c>
      <c r="AE160" s="11">
        <f t="shared" si="40"/>
        <v>2.24</v>
      </c>
    </row>
    <row r="161" spans="1:31">
      <c r="A161" s="5">
        <v>45901</v>
      </c>
      <c r="B161" s="1" t="s">
        <v>131</v>
      </c>
      <c r="C161" s="1" t="s">
        <v>132</v>
      </c>
      <c r="D161" s="1" t="s">
        <v>104</v>
      </c>
      <c r="E161" s="1">
        <v>2.14</v>
      </c>
      <c r="F161" s="1">
        <v>2.14</v>
      </c>
      <c r="G161" s="1">
        <v>2.21</v>
      </c>
      <c r="H161" s="1">
        <v>2.36</v>
      </c>
      <c r="I161" s="1" t="s">
        <v>54</v>
      </c>
      <c r="J161" s="1">
        <v>15</v>
      </c>
      <c r="K161" s="1" t="s">
        <v>35</v>
      </c>
      <c r="L161" s="1" t="s">
        <v>36</v>
      </c>
      <c r="M161" s="1" t="s">
        <v>37</v>
      </c>
      <c r="N161" s="1">
        <v>92</v>
      </c>
      <c r="O161" s="1">
        <v>54</v>
      </c>
      <c r="P161" s="1">
        <v>0</v>
      </c>
      <c r="Q161" s="1">
        <v>30</v>
      </c>
      <c r="R161" s="1">
        <v>0</v>
      </c>
      <c r="S161" s="1">
        <v>0</v>
      </c>
      <c r="T161">
        <f t="shared" si="32"/>
        <v>146</v>
      </c>
      <c r="U161">
        <f t="shared" si="33"/>
        <v>176</v>
      </c>
      <c r="V161" s="2">
        <f t="shared" si="34"/>
        <v>45969.2242990654</v>
      </c>
      <c r="W161" s="2">
        <f t="shared" si="35"/>
        <v>45983.2429906542</v>
      </c>
      <c r="X161" t="str">
        <f t="shared" si="36"/>
        <v>健康</v>
      </c>
      <c r="Y161" s="8" t="str">
        <f>_xlfn.IFS(COUNTIF($B$2:B161,B161)=1,"-",OR(AND(X160="高滞销风险",OR(X161="中滞销风险",X161="低滞销风险",X161="健康")),AND(X160="中滞销风险",OR(X161="低滞销风险",X161="健康")),AND(X160="低滞销风险",X161="健康")),"改善",X160=X161,"维持不变",OR(AND(X160="健康",OR(X161="低滞销风险",X161="中滞销风险",X161="高滞销风险")),AND(X160="低滞销风险",OR(X161="中滞销风险",X161="高滞销风险")),AND(X160="中滞销风险",X161="高滞销风险")),"恶化")</f>
        <v>维持不变</v>
      </c>
      <c r="Z161" s="10">
        <f t="shared" si="37"/>
        <v>0</v>
      </c>
      <c r="AA161" s="10">
        <f t="shared" si="41"/>
        <v>0</v>
      </c>
      <c r="AB161" s="10">
        <f t="shared" si="38"/>
        <v>0</v>
      </c>
      <c r="AC161" s="10">
        <f t="shared" si="42"/>
        <v>82.2429906542056</v>
      </c>
      <c r="AD161" s="10">
        <f t="shared" si="39"/>
        <v>0</v>
      </c>
      <c r="AE161" s="11">
        <f t="shared" si="40"/>
        <v>2.14</v>
      </c>
    </row>
    <row r="162" spans="1:31">
      <c r="A162" s="5">
        <v>45908</v>
      </c>
      <c r="B162" s="1" t="s">
        <v>131</v>
      </c>
      <c r="C162" s="1" t="s">
        <v>132</v>
      </c>
      <c r="D162" s="1" t="s">
        <v>104</v>
      </c>
      <c r="E162" s="1">
        <v>2.85</v>
      </c>
      <c r="F162" s="1">
        <v>3.29</v>
      </c>
      <c r="G162" s="1">
        <v>2.71</v>
      </c>
      <c r="H162" s="1">
        <v>2.64</v>
      </c>
      <c r="I162" s="1" t="s">
        <v>50</v>
      </c>
      <c r="J162" s="1">
        <v>23</v>
      </c>
      <c r="K162" s="1" t="s">
        <v>38</v>
      </c>
      <c r="L162" s="1" t="s">
        <v>39</v>
      </c>
      <c r="M162" s="1" t="s">
        <v>40</v>
      </c>
      <c r="N162" s="1">
        <v>79</v>
      </c>
      <c r="O162" s="1">
        <v>62</v>
      </c>
      <c r="P162" s="1">
        <v>0</v>
      </c>
      <c r="Q162" s="1">
        <v>10</v>
      </c>
      <c r="R162" s="1">
        <v>0</v>
      </c>
      <c r="S162" s="1">
        <v>50</v>
      </c>
      <c r="T162">
        <f t="shared" si="32"/>
        <v>141</v>
      </c>
      <c r="U162">
        <f t="shared" si="33"/>
        <v>201</v>
      </c>
      <c r="V162" s="2">
        <f t="shared" si="34"/>
        <v>45957.4736842105</v>
      </c>
      <c r="W162" s="2">
        <f t="shared" si="35"/>
        <v>45978.5263157895</v>
      </c>
      <c r="X162" t="str">
        <f t="shared" si="36"/>
        <v>健康</v>
      </c>
      <c r="Y162" s="8" t="str">
        <f>_xlfn.IFS(COUNTIF($B$2:B162,B162)=1,"-",OR(AND(X161="高滞销风险",OR(X162="中滞销风险",X162="低滞销风险",X162="健康")),AND(X161="中滞销风险",OR(X162="低滞销风险",X162="健康")),AND(X161="低滞销风险",X162="健康")),"改善",X161=X162,"维持不变",OR(AND(X161="健康",OR(X162="低滞销风险",X162="中滞销风险",X162="高滞销风险")),AND(X161="低滞销风险",OR(X162="中滞销风险",X162="高滞销风险")),AND(X161="中滞销风险",X162="高滞销风险")),"恶化")</f>
        <v>维持不变</v>
      </c>
      <c r="Z162" s="10">
        <f t="shared" si="37"/>
        <v>0</v>
      </c>
      <c r="AA162" s="10">
        <f t="shared" si="41"/>
        <v>0</v>
      </c>
      <c r="AB162" s="10">
        <f t="shared" si="38"/>
        <v>0</v>
      </c>
      <c r="AC162" s="10">
        <f t="shared" si="42"/>
        <v>70.5263157894737</v>
      </c>
      <c r="AD162" s="10">
        <f t="shared" si="39"/>
        <v>0</v>
      </c>
      <c r="AE162" s="11">
        <f t="shared" si="40"/>
        <v>2.85</v>
      </c>
    </row>
    <row r="163" spans="1:31">
      <c r="A163" s="5">
        <v>45887</v>
      </c>
      <c r="B163" s="1" t="s">
        <v>133</v>
      </c>
      <c r="C163" s="1" t="s">
        <v>134</v>
      </c>
      <c r="D163" s="1" t="s">
        <v>104</v>
      </c>
      <c r="E163" s="1">
        <v>2.4</v>
      </c>
      <c r="F163" s="1">
        <v>2.86</v>
      </c>
      <c r="G163" s="1">
        <v>3</v>
      </c>
      <c r="H163" s="1">
        <v>1.89</v>
      </c>
      <c r="I163" s="1" t="s">
        <v>50</v>
      </c>
      <c r="J163" s="1">
        <v>20</v>
      </c>
      <c r="K163" s="1" t="s">
        <v>51</v>
      </c>
      <c r="L163" s="1" t="s">
        <v>52</v>
      </c>
      <c r="M163" s="1" t="s">
        <v>53</v>
      </c>
      <c r="N163" s="1">
        <v>31</v>
      </c>
      <c r="O163" s="1">
        <v>150</v>
      </c>
      <c r="P163" s="1">
        <v>0</v>
      </c>
      <c r="Q163" s="1">
        <v>100</v>
      </c>
      <c r="R163" s="1">
        <v>0</v>
      </c>
      <c r="S163" s="1">
        <v>0</v>
      </c>
      <c r="T163">
        <f t="shared" si="32"/>
        <v>181</v>
      </c>
      <c r="U163">
        <f t="shared" si="33"/>
        <v>281</v>
      </c>
      <c r="V163" s="2">
        <f t="shared" si="34"/>
        <v>45962.4166666667</v>
      </c>
      <c r="W163" s="2">
        <f t="shared" si="35"/>
        <v>46004.0833333333</v>
      </c>
      <c r="X163" t="str">
        <f t="shared" si="36"/>
        <v>中滞销风险</v>
      </c>
      <c r="Y163" s="8" t="str">
        <f>_xlfn.IFS(COUNTIF($B$2:B163,B163)=1,"-",OR(AND(X162="高滞销风险",OR(X163="中滞销风险",X163="低滞销风险",X163="健康")),AND(X162="中滞销风险",OR(X163="低滞销风险",X163="健康")),AND(X162="低滞销风险",X163="健康")),"改善",X162=X163,"维持不变",OR(AND(X162="健康",OR(X163="低滞销风险",X163="中滞销风险",X163="高滞销风险")),AND(X162="低滞销风险",OR(X163="中滞销风险",X163="高滞销风险")),AND(X162="中滞销风险",X163="高滞销风险")),"恶化")</f>
        <v>-</v>
      </c>
      <c r="Z163" s="10">
        <f t="shared" si="37"/>
        <v>0</v>
      </c>
      <c r="AA163" s="10">
        <f t="shared" si="41"/>
        <v>29</v>
      </c>
      <c r="AB163" s="10">
        <f t="shared" si="38"/>
        <v>29</v>
      </c>
      <c r="AC163" s="10">
        <f t="shared" si="42"/>
        <v>117.083333333333</v>
      </c>
      <c r="AD163" s="10">
        <f t="shared" si="39"/>
        <v>12.0833333333358</v>
      </c>
      <c r="AE163" s="11">
        <f t="shared" si="40"/>
        <v>2.67619047619048</v>
      </c>
    </row>
    <row r="164" spans="1:31">
      <c r="A164" s="5">
        <v>45894</v>
      </c>
      <c r="B164" s="1" t="s">
        <v>133</v>
      </c>
      <c r="C164" s="1" t="s">
        <v>134</v>
      </c>
      <c r="D164" s="1" t="s">
        <v>104</v>
      </c>
      <c r="E164" s="1">
        <v>2.58</v>
      </c>
      <c r="F164" s="1">
        <v>2.57</v>
      </c>
      <c r="G164" s="1">
        <v>2.71</v>
      </c>
      <c r="H164" s="1">
        <v>2.54</v>
      </c>
      <c r="I164" s="1" t="s">
        <v>50</v>
      </c>
      <c r="J164" s="1">
        <v>18</v>
      </c>
      <c r="K164" s="1" t="s">
        <v>43</v>
      </c>
      <c r="L164" s="1" t="s">
        <v>44</v>
      </c>
      <c r="M164" s="1" t="s">
        <v>45</v>
      </c>
      <c r="N164" s="1">
        <v>28</v>
      </c>
      <c r="O164" s="1">
        <v>169</v>
      </c>
      <c r="P164" s="1">
        <v>0</v>
      </c>
      <c r="Q164" s="1">
        <v>65</v>
      </c>
      <c r="R164" s="1">
        <v>0</v>
      </c>
      <c r="S164" s="1">
        <v>0</v>
      </c>
      <c r="T164">
        <f t="shared" si="32"/>
        <v>197</v>
      </c>
      <c r="U164">
        <f t="shared" si="33"/>
        <v>262</v>
      </c>
      <c r="V164" s="2">
        <f t="shared" si="34"/>
        <v>45970.3565891473</v>
      </c>
      <c r="W164" s="2">
        <f t="shared" si="35"/>
        <v>45995.5503875969</v>
      </c>
      <c r="X164" t="str">
        <f t="shared" si="36"/>
        <v>低滞销风险</v>
      </c>
      <c r="Y164" s="8" t="str">
        <f>_xlfn.IFS(COUNTIF($B$2:B164,B164)=1,"-",OR(AND(X163="高滞销风险",OR(X164="中滞销风险",X164="低滞销风险",X164="健康")),AND(X163="中滞销风险",OR(X164="低滞销风险",X164="健康")),AND(X163="低滞销风险",X164="健康")),"改善",X163=X164,"维持不变",OR(AND(X163="健康",OR(X164="低滞销风险",X164="中滞销风险",X164="高滞销风险")),AND(X163="低滞销风险",OR(X164="中滞销风险",X164="高滞销风险")),AND(X163="中滞销风险",X164="高滞销风险")),"恶化")</f>
        <v>改善</v>
      </c>
      <c r="Z164" s="10">
        <f t="shared" si="37"/>
        <v>0</v>
      </c>
      <c r="AA164" s="10">
        <f t="shared" si="41"/>
        <v>9.16</v>
      </c>
      <c r="AB164" s="10">
        <f t="shared" si="38"/>
        <v>9.16</v>
      </c>
      <c r="AC164" s="10">
        <f t="shared" si="42"/>
        <v>101.550387596899</v>
      </c>
      <c r="AD164" s="10">
        <f t="shared" si="39"/>
        <v>3.55038759690069</v>
      </c>
      <c r="AE164" s="11">
        <f t="shared" si="40"/>
        <v>2.6734693877551</v>
      </c>
    </row>
    <row r="165" spans="1:31">
      <c r="A165" s="5">
        <v>45901</v>
      </c>
      <c r="B165" s="1" t="s">
        <v>133</v>
      </c>
      <c r="C165" s="1" t="s">
        <v>134</v>
      </c>
      <c r="D165" s="1" t="s">
        <v>104</v>
      </c>
      <c r="E165" s="1">
        <v>2.83</v>
      </c>
      <c r="F165" s="1">
        <v>2.86</v>
      </c>
      <c r="G165" s="1">
        <v>2.71</v>
      </c>
      <c r="H165" s="1">
        <v>2.86</v>
      </c>
      <c r="I165" s="1" t="s">
        <v>50</v>
      </c>
      <c r="J165" s="1">
        <v>20</v>
      </c>
      <c r="K165" s="1" t="s">
        <v>35</v>
      </c>
      <c r="L165" s="1" t="s">
        <v>36</v>
      </c>
      <c r="M165" s="1" t="s">
        <v>37</v>
      </c>
      <c r="N165" s="1">
        <v>73</v>
      </c>
      <c r="O165" s="1">
        <v>128</v>
      </c>
      <c r="P165" s="1">
        <v>0</v>
      </c>
      <c r="Q165" s="1">
        <v>40</v>
      </c>
      <c r="R165" s="1">
        <v>0</v>
      </c>
      <c r="S165" s="1">
        <v>0</v>
      </c>
      <c r="T165">
        <f t="shared" si="32"/>
        <v>201</v>
      </c>
      <c r="U165">
        <f t="shared" si="33"/>
        <v>241</v>
      </c>
      <c r="V165" s="2">
        <f t="shared" si="34"/>
        <v>45972.0247349823</v>
      </c>
      <c r="W165" s="2">
        <f t="shared" si="35"/>
        <v>45986.1590106007</v>
      </c>
      <c r="X165" t="str">
        <f t="shared" si="36"/>
        <v>健康</v>
      </c>
      <c r="Y165" s="8" t="str">
        <f>_xlfn.IFS(COUNTIF($B$2:B165,B165)=1,"-",OR(AND(X164="高滞销风险",OR(X165="中滞销风险",X165="低滞销风险",X165="健康")),AND(X164="中滞销风险",OR(X165="低滞销风险",X165="健康")),AND(X164="低滞销风险",X165="健康")),"改善",X164=X165,"维持不变",OR(AND(X164="健康",OR(X165="低滞销风险",X165="中滞销风险",X165="高滞销风险")),AND(X164="低滞销风险",OR(X165="中滞销风险",X165="高滞销风险")),AND(X164="中滞销风险",X165="高滞销风险")),"恶化")</f>
        <v>改善</v>
      </c>
      <c r="Z165" s="10">
        <f t="shared" si="37"/>
        <v>0</v>
      </c>
      <c r="AA165" s="10">
        <f t="shared" si="41"/>
        <v>0</v>
      </c>
      <c r="AB165" s="10">
        <f t="shared" si="38"/>
        <v>0</v>
      </c>
      <c r="AC165" s="10">
        <f t="shared" si="42"/>
        <v>85.1590106007067</v>
      </c>
      <c r="AD165" s="10">
        <f t="shared" si="39"/>
        <v>0</v>
      </c>
      <c r="AE165" s="11">
        <f t="shared" si="40"/>
        <v>2.83</v>
      </c>
    </row>
    <row r="166" spans="1:31">
      <c r="A166" s="5">
        <v>45908</v>
      </c>
      <c r="B166" s="1" t="s">
        <v>133</v>
      </c>
      <c r="C166" s="1" t="s">
        <v>134</v>
      </c>
      <c r="D166" s="1" t="s">
        <v>104</v>
      </c>
      <c r="E166" s="1">
        <v>3.65</v>
      </c>
      <c r="F166" s="1">
        <v>4.43</v>
      </c>
      <c r="G166" s="1">
        <v>3.64</v>
      </c>
      <c r="H166" s="1">
        <v>3.18</v>
      </c>
      <c r="I166" s="1" t="s">
        <v>50</v>
      </c>
      <c r="J166" s="1">
        <v>31</v>
      </c>
      <c r="K166" s="1" t="s">
        <v>38</v>
      </c>
      <c r="L166" s="1" t="s">
        <v>39</v>
      </c>
      <c r="M166" s="1" t="s">
        <v>40</v>
      </c>
      <c r="N166" s="1">
        <v>85</v>
      </c>
      <c r="O166" s="1">
        <v>88</v>
      </c>
      <c r="P166" s="1">
        <v>0</v>
      </c>
      <c r="Q166" s="1">
        <v>40</v>
      </c>
      <c r="R166" s="1">
        <v>0</v>
      </c>
      <c r="S166" s="1">
        <v>0</v>
      </c>
      <c r="T166">
        <f t="shared" si="32"/>
        <v>173</v>
      </c>
      <c r="U166">
        <f t="shared" si="33"/>
        <v>213</v>
      </c>
      <c r="V166" s="2">
        <f t="shared" si="34"/>
        <v>45955.397260274</v>
      </c>
      <c r="W166" s="2">
        <f t="shared" si="35"/>
        <v>45966.3561643836</v>
      </c>
      <c r="X166" t="str">
        <f t="shared" si="36"/>
        <v>健康</v>
      </c>
      <c r="Y166" s="8" t="str">
        <f>_xlfn.IFS(COUNTIF($B$2:B166,B166)=1,"-",OR(AND(X165="高滞销风险",OR(X166="中滞销风险",X166="低滞销风险",X166="健康")),AND(X165="中滞销风险",OR(X166="低滞销风险",X166="健康")),AND(X165="低滞销风险",X166="健康")),"改善",X165=X166,"维持不变",OR(AND(X165="健康",OR(X166="低滞销风险",X166="中滞销风险",X166="高滞销风险")),AND(X165="低滞销风险",OR(X166="中滞销风险",X166="高滞销风险")),AND(X165="中滞销风险",X166="高滞销风险")),"恶化")</f>
        <v>维持不变</v>
      </c>
      <c r="Z166" s="10">
        <f t="shared" si="37"/>
        <v>0</v>
      </c>
      <c r="AA166" s="10">
        <f t="shared" si="41"/>
        <v>0</v>
      </c>
      <c r="AB166" s="10">
        <f t="shared" si="38"/>
        <v>0</v>
      </c>
      <c r="AC166" s="10">
        <f t="shared" si="42"/>
        <v>58.3561643835616</v>
      </c>
      <c r="AD166" s="10">
        <f t="shared" si="39"/>
        <v>0</v>
      </c>
      <c r="AE166" s="11">
        <f t="shared" si="40"/>
        <v>3.65</v>
      </c>
    </row>
    <row r="167" spans="1:31">
      <c r="A167" s="5">
        <v>45887</v>
      </c>
      <c r="B167" s="1" t="s">
        <v>135</v>
      </c>
      <c r="C167" s="1" t="s">
        <v>136</v>
      </c>
      <c r="D167" s="1" t="s">
        <v>104</v>
      </c>
      <c r="E167" s="1">
        <v>1.5</v>
      </c>
      <c r="F167" s="1">
        <v>1.57</v>
      </c>
      <c r="G167" s="1">
        <v>2.21</v>
      </c>
      <c r="H167" s="1">
        <v>1.18</v>
      </c>
      <c r="I167" s="1" t="s">
        <v>50</v>
      </c>
      <c r="J167" s="1">
        <v>11</v>
      </c>
      <c r="K167" s="1" t="s">
        <v>51</v>
      </c>
      <c r="L167" s="1" t="s">
        <v>52</v>
      </c>
      <c r="M167" s="1" t="s">
        <v>53</v>
      </c>
      <c r="N167" s="1">
        <v>86</v>
      </c>
      <c r="O167" s="1">
        <v>80</v>
      </c>
      <c r="P167" s="1">
        <v>0</v>
      </c>
      <c r="Q167" s="1">
        <v>27</v>
      </c>
      <c r="R167" s="1">
        <v>0</v>
      </c>
      <c r="S167" s="1">
        <v>0</v>
      </c>
      <c r="T167">
        <f t="shared" si="32"/>
        <v>166</v>
      </c>
      <c r="U167">
        <f t="shared" si="33"/>
        <v>193</v>
      </c>
      <c r="V167" s="2">
        <f t="shared" si="34"/>
        <v>45997.6666666667</v>
      </c>
      <c r="W167" s="2">
        <f t="shared" si="35"/>
        <v>46015.6666666667</v>
      </c>
      <c r="X167" t="str">
        <f t="shared" si="36"/>
        <v>高滞销风险</v>
      </c>
      <c r="Y167" s="8" t="str">
        <f>_xlfn.IFS(COUNTIF($B$2:B167,B167)=1,"-",OR(AND(X166="高滞销风险",OR(X167="中滞销风险",X167="低滞销风险",X167="健康")),AND(X166="中滞销风险",OR(X167="低滞销风险",X167="健康")),AND(X166="低滞销风险",X167="健康")),"改善",X166=X167,"维持不变",OR(AND(X166="健康",OR(X167="低滞销风险",X167="中滞销风险",X167="高滞销风险")),AND(X166="低滞销风险",OR(X167="中滞销风险",X167="高滞销风险")),AND(X166="中滞销风险",X167="高滞销风险")),"恶化")</f>
        <v>-</v>
      </c>
      <c r="Z167" s="10">
        <f t="shared" si="37"/>
        <v>8.5</v>
      </c>
      <c r="AA167" s="10">
        <f t="shared" si="41"/>
        <v>27</v>
      </c>
      <c r="AB167" s="10">
        <f t="shared" si="38"/>
        <v>35.5</v>
      </c>
      <c r="AC167" s="10">
        <f t="shared" si="42"/>
        <v>128.666666666667</v>
      </c>
      <c r="AD167" s="10">
        <f t="shared" si="39"/>
        <v>23.6666666666642</v>
      </c>
      <c r="AE167" s="11">
        <f t="shared" si="40"/>
        <v>1.83809523809524</v>
      </c>
    </row>
    <row r="168" spans="1:31">
      <c r="A168" s="5">
        <v>45894</v>
      </c>
      <c r="B168" s="1" t="s">
        <v>135</v>
      </c>
      <c r="C168" s="1" t="s">
        <v>136</v>
      </c>
      <c r="D168" s="1" t="s">
        <v>104</v>
      </c>
      <c r="E168" s="1">
        <v>2.02</v>
      </c>
      <c r="F168" s="1">
        <v>2.43</v>
      </c>
      <c r="G168" s="1">
        <v>2</v>
      </c>
      <c r="H168" s="1">
        <v>1.79</v>
      </c>
      <c r="I168" s="1" t="s">
        <v>50</v>
      </c>
      <c r="J168" s="1">
        <v>17</v>
      </c>
      <c r="K168" s="1" t="s">
        <v>43</v>
      </c>
      <c r="L168" s="1" t="s">
        <v>44</v>
      </c>
      <c r="M168" s="1" t="s">
        <v>45</v>
      </c>
      <c r="N168" s="1">
        <v>73</v>
      </c>
      <c r="O168" s="1">
        <v>80</v>
      </c>
      <c r="P168" s="1">
        <v>0</v>
      </c>
      <c r="Q168" s="1">
        <v>27</v>
      </c>
      <c r="R168" s="1">
        <v>0</v>
      </c>
      <c r="S168" s="1">
        <v>0</v>
      </c>
      <c r="T168">
        <f t="shared" si="32"/>
        <v>153</v>
      </c>
      <c r="U168">
        <f t="shared" si="33"/>
        <v>180</v>
      </c>
      <c r="V168" s="2">
        <f t="shared" si="34"/>
        <v>45969.7425742574</v>
      </c>
      <c r="W168" s="2">
        <f t="shared" si="35"/>
        <v>45983.1089108911</v>
      </c>
      <c r="X168" t="str">
        <f t="shared" si="36"/>
        <v>健康</v>
      </c>
      <c r="Y168" s="8" t="str">
        <f>_xlfn.IFS(COUNTIF($B$2:B168,B168)=1,"-",OR(AND(X167="高滞销风险",OR(X168="中滞销风险",X168="低滞销风险",X168="健康")),AND(X167="中滞销风险",OR(X168="低滞销风险",X168="健康")),AND(X167="低滞销风险",X168="健康")),"改善",X167=X168,"维持不变",OR(AND(X167="健康",OR(X168="低滞销风险",X168="中滞销风险",X168="高滞销风险")),AND(X167="低滞销风险",OR(X168="中滞销风险",X168="高滞销风险")),AND(X167="中滞销风险",X168="高滞销风险")),"恶化")</f>
        <v>改善</v>
      </c>
      <c r="Z168" s="10">
        <f t="shared" si="37"/>
        <v>0</v>
      </c>
      <c r="AA168" s="10">
        <f t="shared" si="41"/>
        <v>0</v>
      </c>
      <c r="AB168" s="10">
        <f t="shared" si="38"/>
        <v>0</v>
      </c>
      <c r="AC168" s="10">
        <f t="shared" si="42"/>
        <v>89.1089108910891</v>
      </c>
      <c r="AD168" s="10">
        <f t="shared" si="39"/>
        <v>0</v>
      </c>
      <c r="AE168" s="11">
        <f t="shared" si="40"/>
        <v>2.02</v>
      </c>
    </row>
    <row r="169" spans="1:31">
      <c r="A169" s="5">
        <v>45901</v>
      </c>
      <c r="B169" s="1" t="s">
        <v>135</v>
      </c>
      <c r="C169" s="1" t="s">
        <v>136</v>
      </c>
      <c r="D169" s="1" t="s">
        <v>104</v>
      </c>
      <c r="E169" s="1">
        <v>2.38</v>
      </c>
      <c r="F169" s="1">
        <v>2.43</v>
      </c>
      <c r="G169" s="1">
        <v>2.43</v>
      </c>
      <c r="H169" s="1">
        <v>2.32</v>
      </c>
      <c r="I169" s="1" t="s">
        <v>50</v>
      </c>
      <c r="J169" s="1">
        <v>17</v>
      </c>
      <c r="K169" s="1" t="s">
        <v>35</v>
      </c>
      <c r="L169" s="1" t="s">
        <v>36</v>
      </c>
      <c r="M169" s="1" t="s">
        <v>37</v>
      </c>
      <c r="N169" s="1">
        <v>62</v>
      </c>
      <c r="O169" s="1">
        <v>89</v>
      </c>
      <c r="P169" s="1">
        <v>0</v>
      </c>
      <c r="Q169" s="1">
        <v>12</v>
      </c>
      <c r="R169" s="1">
        <v>0</v>
      </c>
      <c r="S169" s="1">
        <v>0</v>
      </c>
      <c r="T169">
        <f>N169+O169+P169</f>
        <v>151</v>
      </c>
      <c r="U169">
        <f>T169+Q169+R169+S169</f>
        <v>163</v>
      </c>
      <c r="V169" s="2">
        <f>A169+T169/E169</f>
        <v>45964.4453781513</v>
      </c>
      <c r="W169" s="2">
        <f>A169+U169/E169</f>
        <v>45969.487394958</v>
      </c>
      <c r="X169" t="str">
        <f t="shared" si="36"/>
        <v>健康</v>
      </c>
      <c r="Y169" s="8" t="str">
        <f>_xlfn.IFS(COUNTIF($B$2:B169,B169)=1,"-",OR(AND(X168="高滞销风险",OR(X169="中滞销风险",X169="低滞销风险",X169="健康")),AND(X168="中滞销风险",OR(X169="低滞销风险",X169="健康")),AND(X168="低滞销风险",X169="健康")),"改善",X168=X169,"维持不变",OR(AND(X168="健康",OR(X169="低滞销风险",X169="中滞销风险",X169="高滞销风险")),AND(X168="低滞销风险",OR(X169="中滞销风险",X169="高滞销风险")),AND(X168="中滞销风险",X169="高滞销风险")),"恶化")</f>
        <v>维持不变</v>
      </c>
      <c r="Z169" s="10">
        <f t="shared" si="37"/>
        <v>0</v>
      </c>
      <c r="AA169" s="10">
        <f t="shared" si="41"/>
        <v>0</v>
      </c>
      <c r="AB169" s="10">
        <f t="shared" si="38"/>
        <v>0</v>
      </c>
      <c r="AC169" s="10">
        <f t="shared" si="42"/>
        <v>68.4873949579832</v>
      </c>
      <c r="AD169" s="10">
        <f t="shared" si="39"/>
        <v>0</v>
      </c>
      <c r="AE169" s="11">
        <f t="shared" si="40"/>
        <v>2.38</v>
      </c>
    </row>
    <row r="170" spans="1:31">
      <c r="A170" s="5">
        <v>45908</v>
      </c>
      <c r="B170" s="1" t="s">
        <v>135</v>
      </c>
      <c r="C170" s="1" t="s">
        <v>136</v>
      </c>
      <c r="D170" s="1" t="s">
        <v>104</v>
      </c>
      <c r="E170" s="1">
        <v>2.4</v>
      </c>
      <c r="F170" s="1">
        <v>2.57</v>
      </c>
      <c r="G170" s="1">
        <v>2.5</v>
      </c>
      <c r="H170" s="1">
        <v>2.25</v>
      </c>
      <c r="I170" s="1" t="s">
        <v>50</v>
      </c>
      <c r="J170" s="1">
        <v>18</v>
      </c>
      <c r="K170" s="1" t="s">
        <v>38</v>
      </c>
      <c r="L170" s="1" t="s">
        <v>39</v>
      </c>
      <c r="M170" s="1" t="s">
        <v>40</v>
      </c>
      <c r="N170" s="1">
        <v>51</v>
      </c>
      <c r="O170" s="1">
        <v>88</v>
      </c>
      <c r="P170" s="1">
        <v>0</v>
      </c>
      <c r="Q170" s="1">
        <v>7</v>
      </c>
      <c r="R170" s="1">
        <v>0</v>
      </c>
      <c r="S170" s="1">
        <v>50</v>
      </c>
      <c r="T170">
        <f>N170+O170+P170</f>
        <v>139</v>
      </c>
      <c r="U170">
        <f>T170+Q170+R170+S170</f>
        <v>196</v>
      </c>
      <c r="V170" s="2">
        <f>A170+T170/E170</f>
        <v>45965.9166666667</v>
      </c>
      <c r="W170" s="2">
        <f>A170+U170/E170</f>
        <v>45989.6666666667</v>
      </c>
      <c r="X170" t="str">
        <f t="shared" si="36"/>
        <v>健康</v>
      </c>
      <c r="Y170" s="8" t="str">
        <f>_xlfn.IFS(COUNTIF($B$2:B170,B170)=1,"-",OR(AND(X169="高滞销风险",OR(X170="中滞销风险",X170="低滞销风险",X170="健康")),AND(X169="中滞销风险",OR(X170="低滞销风险",X170="健康")),AND(X169="低滞销风险",X170="健康")),"改善",X169=X170,"维持不变",OR(AND(X169="健康",OR(X170="低滞销风险",X170="中滞销风险",X170="高滞销风险")),AND(X169="低滞销风险",OR(X170="中滞销风险",X170="高滞销风险")),AND(X169="中滞销风险",X170="高滞销风险")),"恶化")</f>
        <v>维持不变</v>
      </c>
      <c r="Z170" s="10">
        <f t="shared" si="37"/>
        <v>0</v>
      </c>
      <c r="AA170" s="10">
        <f t="shared" si="41"/>
        <v>0</v>
      </c>
      <c r="AB170" s="10">
        <f t="shared" si="38"/>
        <v>0</v>
      </c>
      <c r="AC170" s="10">
        <f t="shared" si="42"/>
        <v>81.6666666666667</v>
      </c>
      <c r="AD170" s="10">
        <f t="shared" si="39"/>
        <v>0</v>
      </c>
      <c r="AE170" s="11">
        <f t="shared" si="40"/>
        <v>2.4</v>
      </c>
    </row>
    <row r="171" spans="1:31">
      <c r="A171" s="5">
        <v>45887</v>
      </c>
      <c r="B171" s="1" t="s">
        <v>137</v>
      </c>
      <c r="C171" s="1" t="s">
        <v>138</v>
      </c>
      <c r="D171" s="1" t="s">
        <v>104</v>
      </c>
      <c r="E171" s="1">
        <v>1.5</v>
      </c>
      <c r="F171" s="1">
        <v>1.57</v>
      </c>
      <c r="G171" s="1">
        <v>2.21</v>
      </c>
      <c r="H171" s="1">
        <v>1.18</v>
      </c>
      <c r="I171" s="1" t="s">
        <v>50</v>
      </c>
      <c r="J171" s="1">
        <v>11</v>
      </c>
      <c r="K171" s="1" t="s">
        <v>51</v>
      </c>
      <c r="L171" s="1" t="s">
        <v>52</v>
      </c>
      <c r="M171" s="1" t="s">
        <v>53</v>
      </c>
      <c r="N171" s="1">
        <v>52</v>
      </c>
      <c r="O171" s="1">
        <v>10</v>
      </c>
      <c r="P171" s="1">
        <v>0</v>
      </c>
      <c r="Q171" s="1">
        <v>0</v>
      </c>
      <c r="R171" s="1">
        <v>0</v>
      </c>
      <c r="S171" s="1">
        <v>0</v>
      </c>
      <c r="T171">
        <f>N171+O171+P171</f>
        <v>62</v>
      </c>
      <c r="U171">
        <f>T171+Q171+R171+S171</f>
        <v>62</v>
      </c>
      <c r="V171" s="2">
        <f>A171+T171/E171</f>
        <v>45928.3333333333</v>
      </c>
      <c r="W171" s="2">
        <f>A171+U171/E171</f>
        <v>45928.3333333333</v>
      </c>
      <c r="X171" t="str">
        <f t="shared" si="36"/>
        <v>健康</v>
      </c>
      <c r="Y171" s="8" t="str">
        <f>_xlfn.IFS(COUNTIF($B$2:B171,B171)=1,"-",OR(AND(X170="高滞销风险",OR(X171="中滞销风险",X171="低滞销风险",X171="健康")),AND(X170="中滞销风险",OR(X171="低滞销风险",X171="健康")),AND(X170="低滞销风险",X171="健康")),"改善",X170=X171,"维持不变",OR(AND(X170="健康",OR(X171="低滞销风险",X171="中滞销风险",X171="高滞销风险")),AND(X170="低滞销风险",OR(X171="中滞销风险",X171="高滞销风险")),AND(X170="中滞销风险",X171="高滞销风险")),"恶化")</f>
        <v>-</v>
      </c>
      <c r="Z171" s="10">
        <f t="shared" si="37"/>
        <v>0</v>
      </c>
      <c r="AA171" s="10">
        <f t="shared" si="41"/>
        <v>0</v>
      </c>
      <c r="AB171" s="10">
        <f t="shared" si="38"/>
        <v>0</v>
      </c>
      <c r="AC171" s="10">
        <f t="shared" si="42"/>
        <v>41.3333333333333</v>
      </c>
      <c r="AD171" s="10">
        <f t="shared" si="39"/>
        <v>0</v>
      </c>
      <c r="AE171" s="11">
        <f t="shared" si="40"/>
        <v>1.5</v>
      </c>
    </row>
    <row r="172" spans="1:31">
      <c r="A172" s="5">
        <v>45894</v>
      </c>
      <c r="B172" s="1" t="s">
        <v>137</v>
      </c>
      <c r="C172" s="1" t="s">
        <v>138</v>
      </c>
      <c r="D172" s="1" t="s">
        <v>104</v>
      </c>
      <c r="E172" s="1">
        <v>1.8</v>
      </c>
      <c r="F172" s="1">
        <v>2</v>
      </c>
      <c r="G172" s="1">
        <v>1.79</v>
      </c>
      <c r="H172" s="1">
        <v>1.68</v>
      </c>
      <c r="I172" s="1" t="s">
        <v>50</v>
      </c>
      <c r="J172" s="1">
        <v>14</v>
      </c>
      <c r="K172" s="1" t="s">
        <v>43</v>
      </c>
      <c r="L172" s="1" t="s">
        <v>44</v>
      </c>
      <c r="M172" s="1" t="s">
        <v>45</v>
      </c>
      <c r="N172" s="1">
        <v>34</v>
      </c>
      <c r="O172" s="1">
        <v>10</v>
      </c>
      <c r="P172" s="1">
        <v>0</v>
      </c>
      <c r="Q172" s="1">
        <v>0</v>
      </c>
      <c r="R172" s="1">
        <v>0</v>
      </c>
      <c r="S172" s="1">
        <v>0</v>
      </c>
      <c r="T172">
        <f>N172+O172+P172</f>
        <v>44</v>
      </c>
      <c r="U172">
        <f>T172+Q172+R172+S172</f>
        <v>44</v>
      </c>
      <c r="V172" s="2">
        <f>A172+T172/E172</f>
        <v>45918.4444444444</v>
      </c>
      <c r="W172" s="2">
        <f>A172+U172/E172</f>
        <v>45918.4444444444</v>
      </c>
      <c r="X172" t="str">
        <f t="shared" si="36"/>
        <v>健康</v>
      </c>
      <c r="Y172" s="8" t="str">
        <f>_xlfn.IFS(COUNTIF($B$2:B172,B172)=1,"-",OR(AND(X171="高滞销风险",OR(X172="中滞销风险",X172="低滞销风险",X172="健康")),AND(X171="中滞销风险",OR(X172="低滞销风险",X172="健康")),AND(X171="低滞销风险",X172="健康")),"改善",X171=X172,"维持不变",OR(AND(X171="健康",OR(X172="低滞销风险",X172="中滞销风险",X172="高滞销风险")),AND(X171="低滞销风险",OR(X172="中滞销风险",X172="高滞销风险")),AND(X171="中滞销风险",X172="高滞销风险")),"恶化")</f>
        <v>维持不变</v>
      </c>
      <c r="Z172" s="10">
        <f t="shared" si="37"/>
        <v>0</v>
      </c>
      <c r="AA172" s="10">
        <f t="shared" si="41"/>
        <v>0</v>
      </c>
      <c r="AB172" s="10">
        <f t="shared" si="38"/>
        <v>0</v>
      </c>
      <c r="AC172" s="10">
        <f t="shared" si="42"/>
        <v>24.4444444444444</v>
      </c>
      <c r="AD172" s="10">
        <f t="shared" si="39"/>
        <v>0</v>
      </c>
      <c r="AE172" s="11">
        <f t="shared" si="40"/>
        <v>1.8</v>
      </c>
    </row>
    <row r="173" spans="1:31">
      <c r="A173" s="5">
        <v>45901</v>
      </c>
      <c r="B173" s="1" t="s">
        <v>137</v>
      </c>
      <c r="C173" s="1" t="s">
        <v>138</v>
      </c>
      <c r="D173" s="1" t="s">
        <v>104</v>
      </c>
      <c r="E173" s="1">
        <v>2.65</v>
      </c>
      <c r="F173" s="1">
        <v>3.14</v>
      </c>
      <c r="G173" s="1">
        <v>2.57</v>
      </c>
      <c r="H173" s="1">
        <v>2.39</v>
      </c>
      <c r="I173" s="1" t="s">
        <v>50</v>
      </c>
      <c r="J173" s="1">
        <v>22</v>
      </c>
      <c r="K173" s="1" t="s">
        <v>35</v>
      </c>
      <c r="L173" s="1" t="s">
        <v>36</v>
      </c>
      <c r="M173" s="1" t="s">
        <v>37</v>
      </c>
      <c r="N173" s="1">
        <v>14</v>
      </c>
      <c r="O173" s="1">
        <v>3</v>
      </c>
      <c r="P173" s="1">
        <v>0</v>
      </c>
      <c r="Q173" s="1">
        <v>0</v>
      </c>
      <c r="R173" s="1">
        <v>0</v>
      </c>
      <c r="S173" s="1">
        <v>0</v>
      </c>
      <c r="T173">
        <f>N173+O173+P173</f>
        <v>17</v>
      </c>
      <c r="U173">
        <f>T173+Q173+R173+S173</f>
        <v>17</v>
      </c>
      <c r="V173" s="2">
        <f>A173+T173/E173</f>
        <v>45907.4150943396</v>
      </c>
      <c r="W173" s="2">
        <f>A173+U173/E173</f>
        <v>45907.4150943396</v>
      </c>
      <c r="X173" t="str">
        <f t="shared" si="36"/>
        <v>健康</v>
      </c>
      <c r="Y173" s="8" t="str">
        <f>_xlfn.IFS(COUNTIF($B$2:B173,B173)=1,"-",OR(AND(X172="高滞销风险",OR(X173="中滞销风险",X173="低滞销风险",X173="健康")),AND(X172="中滞销风险",OR(X173="低滞销风险",X173="健康")),AND(X172="低滞销风险",X173="健康")),"改善",X172=X173,"维持不变",OR(AND(X172="健康",OR(X173="低滞销风险",X173="中滞销风险",X173="高滞销风险")),AND(X172="低滞销风险",OR(X173="中滞销风险",X173="高滞销风险")),AND(X172="中滞销风险",X173="高滞销风险")),"恶化")</f>
        <v>维持不变</v>
      </c>
      <c r="Z173" s="10">
        <f t="shared" si="37"/>
        <v>0</v>
      </c>
      <c r="AA173" s="10">
        <f t="shared" si="41"/>
        <v>0</v>
      </c>
      <c r="AB173" s="10">
        <f t="shared" si="38"/>
        <v>0</v>
      </c>
      <c r="AC173" s="10">
        <f t="shared" si="42"/>
        <v>6.41509433962264</v>
      </c>
      <c r="AD173" s="10">
        <f t="shared" si="39"/>
        <v>0</v>
      </c>
      <c r="AE173" s="11">
        <f t="shared" si="40"/>
        <v>2.65</v>
      </c>
    </row>
    <row r="174" spans="1:31">
      <c r="A174" s="5">
        <v>45908</v>
      </c>
      <c r="B174" s="1" t="s">
        <v>137</v>
      </c>
      <c r="C174" s="1" t="s">
        <v>138</v>
      </c>
      <c r="D174" s="1" t="s">
        <v>104</v>
      </c>
      <c r="E174" s="1">
        <v>1</v>
      </c>
      <c r="F174" s="1">
        <v>1</v>
      </c>
      <c r="G174" s="1">
        <v>2.07</v>
      </c>
      <c r="H174" s="1">
        <v>1.93</v>
      </c>
      <c r="I174" s="1" t="s">
        <v>54</v>
      </c>
      <c r="J174" s="1">
        <v>7</v>
      </c>
      <c r="K174" s="1" t="s">
        <v>38</v>
      </c>
      <c r="L174" s="1" t="s">
        <v>39</v>
      </c>
      <c r="M174" s="1" t="s">
        <v>40</v>
      </c>
      <c r="N174" s="1">
        <v>8</v>
      </c>
      <c r="O174" s="1">
        <v>3</v>
      </c>
      <c r="P174" s="1">
        <v>0</v>
      </c>
      <c r="Q174" s="1">
        <v>0</v>
      </c>
      <c r="R174" s="1">
        <v>0</v>
      </c>
      <c r="S174" s="1">
        <v>0</v>
      </c>
      <c r="T174">
        <f>N174+O174+P174</f>
        <v>11</v>
      </c>
      <c r="U174">
        <f>T174+Q174+R174+S174</f>
        <v>11</v>
      </c>
      <c r="V174" s="2">
        <f>A174+T174/E174</f>
        <v>45919</v>
      </c>
      <c r="W174" s="2">
        <f>A174+U174/E174</f>
        <v>45919</v>
      </c>
      <c r="X174" t="str">
        <f t="shared" si="36"/>
        <v>健康</v>
      </c>
      <c r="Y174" s="8" t="str">
        <f>_xlfn.IFS(COUNTIF($B$2:B174,B174)=1,"-",OR(AND(X173="高滞销风险",OR(X174="中滞销风险",X174="低滞销风险",X174="健康")),AND(X173="中滞销风险",OR(X174="低滞销风险",X174="健康")),AND(X173="低滞销风险",X174="健康")),"改善",X173=X174,"维持不变",OR(AND(X173="健康",OR(X174="低滞销风险",X174="中滞销风险",X174="高滞销风险")),AND(X173="低滞销风险",OR(X174="中滞销风险",X174="高滞销风险")),AND(X173="中滞销风险",X174="高滞销风险")),"恶化")</f>
        <v>维持不变</v>
      </c>
      <c r="Z174" s="10">
        <f t="shared" si="37"/>
        <v>0</v>
      </c>
      <c r="AA174" s="10">
        <f t="shared" si="41"/>
        <v>0</v>
      </c>
      <c r="AB174" s="10">
        <f t="shared" si="38"/>
        <v>0</v>
      </c>
      <c r="AC174" s="10">
        <f t="shared" si="42"/>
        <v>11</v>
      </c>
      <c r="AD174" s="10">
        <f t="shared" si="39"/>
        <v>0</v>
      </c>
      <c r="AE174" s="11">
        <f t="shared" si="40"/>
        <v>1</v>
      </c>
    </row>
    <row r="175" spans="1:31">
      <c r="A175" s="5">
        <v>45887</v>
      </c>
      <c r="B175" s="1" t="s">
        <v>139</v>
      </c>
      <c r="C175" s="1" t="s">
        <v>140</v>
      </c>
      <c r="D175" s="1" t="s">
        <v>104</v>
      </c>
      <c r="E175" s="1">
        <v>0.31</v>
      </c>
      <c r="F175" s="1">
        <v>0.43</v>
      </c>
      <c r="G175" s="1">
        <v>0.36</v>
      </c>
      <c r="H175" s="1">
        <v>0.21</v>
      </c>
      <c r="I175" s="1" t="s">
        <v>50</v>
      </c>
      <c r="J175" s="1">
        <v>3</v>
      </c>
      <c r="K175" s="1" t="s">
        <v>51</v>
      </c>
      <c r="L175" s="1" t="s">
        <v>52</v>
      </c>
      <c r="M175" s="1" t="s">
        <v>53</v>
      </c>
      <c r="N175" s="1">
        <v>106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>
        <f>N175+O175+P175</f>
        <v>106</v>
      </c>
      <c r="U175">
        <f>T175+Q175+R175+S175</f>
        <v>106</v>
      </c>
      <c r="V175" s="2">
        <f>A175+T175/E175</f>
        <v>46228.935483871</v>
      </c>
      <c r="W175" s="2">
        <f>A175+U175/E175</f>
        <v>46228.935483871</v>
      </c>
      <c r="X175" t="str">
        <f t="shared" si="36"/>
        <v>高滞销风险</v>
      </c>
      <c r="Y175" s="8" t="str">
        <f>_xlfn.IFS(COUNTIF($B$2:B175,B175)=1,"-",OR(AND(X174="高滞销风险",OR(X175="中滞销风险",X175="低滞销风险",X175="健康")),AND(X174="中滞销风险",OR(X175="低滞销风险",X175="健康")),AND(X174="低滞销风险",X175="健康")),"改善",X174=X175,"维持不变",OR(AND(X174="健康",OR(X175="低滞销风险",X175="中滞销风险",X175="高滞销风险")),AND(X174="低滞销风险",OR(X175="中滞销风险",X175="高滞销风险")),AND(X174="中滞销风险",X175="高滞销风险")),"恶化")</f>
        <v>-</v>
      </c>
      <c r="Z175" s="10">
        <f t="shared" si="37"/>
        <v>73.45</v>
      </c>
      <c r="AA175" s="10">
        <f t="shared" si="41"/>
        <v>0</v>
      </c>
      <c r="AB175" s="10">
        <f t="shared" si="38"/>
        <v>73.45</v>
      </c>
      <c r="AC175" s="10">
        <f t="shared" si="42"/>
        <v>341.935483870968</v>
      </c>
      <c r="AD175" s="10">
        <f t="shared" si="39"/>
        <v>236.93548387097</v>
      </c>
      <c r="AE175" s="11">
        <f t="shared" si="40"/>
        <v>1.00952380952381</v>
      </c>
    </row>
    <row r="176" spans="1:31">
      <c r="A176" s="5">
        <v>45894</v>
      </c>
      <c r="B176" s="1" t="s">
        <v>139</v>
      </c>
      <c r="C176" s="1" t="s">
        <v>140</v>
      </c>
      <c r="D176" s="1" t="s">
        <v>104</v>
      </c>
      <c r="E176" s="1">
        <v>0.45</v>
      </c>
      <c r="F176" s="1">
        <v>0.57</v>
      </c>
      <c r="G176" s="1">
        <v>0.5</v>
      </c>
      <c r="H176" s="1">
        <v>0.36</v>
      </c>
      <c r="I176" s="1" t="s">
        <v>50</v>
      </c>
      <c r="J176" s="1">
        <v>4</v>
      </c>
      <c r="K176" s="1" t="s">
        <v>43</v>
      </c>
      <c r="L176" s="1" t="s">
        <v>44</v>
      </c>
      <c r="M176" s="1" t="s">
        <v>45</v>
      </c>
      <c r="N176" s="1">
        <v>101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>
        <f>N176+O176+P176</f>
        <v>101</v>
      </c>
      <c r="U176">
        <f>T176+Q176+R176+S176</f>
        <v>101</v>
      </c>
      <c r="V176" s="2">
        <f>A176+T176/E176</f>
        <v>46118.4444444444</v>
      </c>
      <c r="W176" s="2">
        <f>A176+U176/E176</f>
        <v>46118.4444444444</v>
      </c>
      <c r="X176" t="str">
        <f t="shared" si="36"/>
        <v>高滞销风险</v>
      </c>
      <c r="Y176" s="8" t="str">
        <f>_xlfn.IFS(COUNTIF($B$2:B176,B176)=1,"-",OR(AND(X175="高滞销风险",OR(X176="中滞销风险",X176="低滞销风险",X176="健康")),AND(X175="中滞销风险",OR(X176="低滞销风险",X176="健康")),AND(X175="低滞销风险",X176="健康")),"改善",X175=X176,"维持不变",OR(AND(X175="健康",OR(X176="低滞销风险",X176="中滞销风险",X176="高滞销风险")),AND(X175="低滞销风险",OR(X176="中滞销风险",X176="高滞销风险")),AND(X175="中滞销风险",X176="高滞销风险")),"恶化")</f>
        <v>维持不变</v>
      </c>
      <c r="Z176" s="10">
        <f t="shared" si="37"/>
        <v>56.9</v>
      </c>
      <c r="AA176" s="10">
        <f t="shared" si="41"/>
        <v>0</v>
      </c>
      <c r="AB176" s="10">
        <f t="shared" si="38"/>
        <v>56.9</v>
      </c>
      <c r="AC176" s="10">
        <f t="shared" si="42"/>
        <v>224.444444444444</v>
      </c>
      <c r="AD176" s="10">
        <f t="shared" si="39"/>
        <v>126.444444444445</v>
      </c>
      <c r="AE176" s="11">
        <f t="shared" si="40"/>
        <v>1.03061224489796</v>
      </c>
    </row>
    <row r="177" spans="1:31">
      <c r="A177" s="5">
        <v>45901</v>
      </c>
      <c r="B177" s="1" t="s">
        <v>139</v>
      </c>
      <c r="C177" s="1" t="s">
        <v>140</v>
      </c>
      <c r="D177" s="1" t="s">
        <v>104</v>
      </c>
      <c r="E177" s="1">
        <v>0.44</v>
      </c>
      <c r="F177" s="1">
        <v>0.43</v>
      </c>
      <c r="G177" s="1">
        <v>0.5</v>
      </c>
      <c r="H177" s="1">
        <v>0.43</v>
      </c>
      <c r="I177" s="1" t="s">
        <v>50</v>
      </c>
      <c r="J177" s="1">
        <v>3</v>
      </c>
      <c r="K177" s="1" t="s">
        <v>35</v>
      </c>
      <c r="L177" s="1" t="s">
        <v>36</v>
      </c>
      <c r="M177" s="1" t="s">
        <v>37</v>
      </c>
      <c r="N177" s="1">
        <v>98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>
        <f>N177+O177+P177</f>
        <v>98</v>
      </c>
      <c r="U177">
        <f>T177+Q177+R177+S177</f>
        <v>98</v>
      </c>
      <c r="V177" s="2">
        <f>A177+T177/E177</f>
        <v>46123.7272727273</v>
      </c>
      <c r="W177" s="2">
        <f>A177+U177/E177</f>
        <v>46123.7272727273</v>
      </c>
      <c r="X177" t="str">
        <f t="shared" si="36"/>
        <v>高滞销风险</v>
      </c>
      <c r="Y177" s="8" t="str">
        <f>_xlfn.IFS(COUNTIF($B$2:B177,B177)=1,"-",OR(AND(X176="高滞销风险",OR(X177="中滞销风险",X177="低滞销风险",X177="健康")),AND(X176="中滞销风险",OR(X177="低滞销风险",X177="健康")),AND(X176="低滞销风险",X177="健康")),"改善",X176=X177,"维持不变",OR(AND(X176="健康",OR(X177="低滞销风险",X177="中滞销风险",X177="高滞销风险")),AND(X176="低滞销风险",OR(X177="中滞销风险",X177="高滞销风险")),AND(X176="中滞销风险",X177="高滞销风险")),"恶化")</f>
        <v>维持不变</v>
      </c>
      <c r="Z177" s="10">
        <f t="shared" si="37"/>
        <v>57.96</v>
      </c>
      <c r="AA177" s="10">
        <f t="shared" si="41"/>
        <v>0</v>
      </c>
      <c r="AB177" s="10">
        <f t="shared" si="38"/>
        <v>57.96</v>
      </c>
      <c r="AC177" s="10">
        <f t="shared" si="42"/>
        <v>222.727272727273</v>
      </c>
      <c r="AD177" s="10">
        <f t="shared" si="39"/>
        <v>131.727272727272</v>
      </c>
      <c r="AE177" s="11">
        <f t="shared" si="40"/>
        <v>1.07692307692308</v>
      </c>
    </row>
    <row r="178" spans="1:31">
      <c r="A178" s="5">
        <v>45908</v>
      </c>
      <c r="B178" s="1" t="s">
        <v>139</v>
      </c>
      <c r="C178" s="1" t="s">
        <v>140</v>
      </c>
      <c r="D178" s="1" t="s">
        <v>104</v>
      </c>
      <c r="E178" s="1">
        <v>0.43</v>
      </c>
      <c r="F178" s="1">
        <v>0.43</v>
      </c>
      <c r="G178" s="1">
        <v>0.43</v>
      </c>
      <c r="H178" s="1">
        <v>0.46</v>
      </c>
      <c r="I178" s="1" t="s">
        <v>54</v>
      </c>
      <c r="J178" s="1">
        <v>3</v>
      </c>
      <c r="K178" s="1" t="s">
        <v>38</v>
      </c>
      <c r="L178" s="1" t="s">
        <v>39</v>
      </c>
      <c r="M178" s="1" t="s">
        <v>40</v>
      </c>
      <c r="N178" s="1">
        <v>97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>
        <f>N178+O178+P178</f>
        <v>97</v>
      </c>
      <c r="U178">
        <f>T178+Q178+R178+S178</f>
        <v>97</v>
      </c>
      <c r="V178" s="2">
        <f>A178+T178/E178</f>
        <v>46133.5813953488</v>
      </c>
      <c r="W178" s="2">
        <f>A178+U178/E178</f>
        <v>46133.5813953488</v>
      </c>
      <c r="X178" t="str">
        <f t="shared" si="36"/>
        <v>高滞销风险</v>
      </c>
      <c r="Y178" s="8" t="str">
        <f>_xlfn.IFS(COUNTIF($B$2:B178,B178)=1,"-",OR(AND(X177="高滞销风险",OR(X178="中滞销风险",X178="低滞销风险",X178="健康")),AND(X177="中滞销风险",OR(X178="低滞销风险",X178="健康")),AND(X177="低滞销风险",X178="健康")),"改善",X177=X178,"维持不变",OR(AND(X177="健康",OR(X178="低滞销风险",X178="中滞销风险",X178="高滞销风险")),AND(X177="低滞销风险",OR(X178="中滞销风险",X178="高滞销风险")),AND(X177="中滞销风险",X178="高滞销风险")),"恶化")</f>
        <v>维持不变</v>
      </c>
      <c r="Z178" s="10">
        <f t="shared" si="37"/>
        <v>60.88</v>
      </c>
      <c r="AA178" s="10">
        <f t="shared" si="41"/>
        <v>0</v>
      </c>
      <c r="AB178" s="10">
        <f t="shared" si="38"/>
        <v>60.88</v>
      </c>
      <c r="AC178" s="10">
        <f t="shared" si="42"/>
        <v>225.581395348837</v>
      </c>
      <c r="AD178" s="10">
        <f t="shared" si="39"/>
        <v>141.58139534884</v>
      </c>
      <c r="AE178" s="11">
        <f t="shared" si="40"/>
        <v>1.1547619047619</v>
      </c>
    </row>
    <row r="179" spans="1:31">
      <c r="A179" s="5">
        <v>45887</v>
      </c>
      <c r="B179" s="1" t="s">
        <v>141</v>
      </c>
      <c r="C179" s="1" t="s">
        <v>142</v>
      </c>
      <c r="D179" s="1" t="s">
        <v>104</v>
      </c>
      <c r="E179" s="1">
        <v>1.71</v>
      </c>
      <c r="F179" s="1">
        <v>2.14</v>
      </c>
      <c r="G179" s="1">
        <v>2.21</v>
      </c>
      <c r="H179" s="1">
        <v>1.25</v>
      </c>
      <c r="I179" s="1" t="s">
        <v>50</v>
      </c>
      <c r="J179" s="1">
        <v>15</v>
      </c>
      <c r="K179" s="1" t="s">
        <v>51</v>
      </c>
      <c r="L179" s="1" t="s">
        <v>52</v>
      </c>
      <c r="M179" s="1" t="s">
        <v>53</v>
      </c>
      <c r="N179" s="1">
        <v>20</v>
      </c>
      <c r="O179" s="1">
        <v>105</v>
      </c>
      <c r="P179" s="1">
        <v>0</v>
      </c>
      <c r="Q179" s="1">
        <v>85</v>
      </c>
      <c r="R179" s="1">
        <v>0</v>
      </c>
      <c r="S179" s="1">
        <v>0</v>
      </c>
      <c r="T179">
        <f>N179+O179+P179</f>
        <v>125</v>
      </c>
      <c r="U179">
        <f>T179+Q179+R179+S179</f>
        <v>210</v>
      </c>
      <c r="V179" s="2">
        <f>A179+T179/E179</f>
        <v>45960.0994152047</v>
      </c>
      <c r="W179" s="2">
        <f>A179+U179/E179</f>
        <v>46009.8070175439</v>
      </c>
      <c r="X179" t="str">
        <f t="shared" si="36"/>
        <v>中滞销风险</v>
      </c>
      <c r="Y179" s="8" t="str">
        <f>_xlfn.IFS(COUNTIF($B$2:B179,B179)=1,"-",OR(AND(X178="高滞销风险",OR(X179="中滞销风险",X179="低滞销风险",X179="健康")),AND(X178="中滞销风险",OR(X179="低滞销风险",X179="健康")),AND(X178="低滞销风险",X179="健康")),"改善",X178=X179,"维持不变",OR(AND(X178="健康",OR(X179="低滞销风险",X179="中滞销风险",X179="高滞销风险")),AND(X178="低滞销风险",OR(X179="中滞销风险",X179="高滞销风险")),AND(X178="中滞销风险",X179="高滞销风险")),"恶化")</f>
        <v>-</v>
      </c>
      <c r="Z179" s="10">
        <f t="shared" si="37"/>
        <v>0</v>
      </c>
      <c r="AA179" s="10">
        <f t="shared" si="41"/>
        <v>30.45</v>
      </c>
      <c r="AB179" s="10">
        <f t="shared" si="38"/>
        <v>30.45</v>
      </c>
      <c r="AC179" s="10">
        <f t="shared" si="42"/>
        <v>122.80701754386</v>
      </c>
      <c r="AD179" s="10">
        <f t="shared" si="39"/>
        <v>17.8070175438625</v>
      </c>
      <c r="AE179" s="11">
        <f t="shared" si="40"/>
        <v>2</v>
      </c>
    </row>
    <row r="180" spans="1:31">
      <c r="A180" s="5">
        <v>45894</v>
      </c>
      <c r="B180" s="1" t="s">
        <v>141</v>
      </c>
      <c r="C180" s="1" t="s">
        <v>142</v>
      </c>
      <c r="D180" s="1" t="s">
        <v>104</v>
      </c>
      <c r="E180" s="1">
        <v>0.86</v>
      </c>
      <c r="F180" s="1">
        <v>0.86</v>
      </c>
      <c r="G180" s="1">
        <v>1.5</v>
      </c>
      <c r="H180" s="1">
        <v>1.46</v>
      </c>
      <c r="I180" s="1" t="s">
        <v>54</v>
      </c>
      <c r="J180" s="1">
        <v>6</v>
      </c>
      <c r="K180" s="1" t="s">
        <v>43</v>
      </c>
      <c r="L180" s="1" t="s">
        <v>44</v>
      </c>
      <c r="M180" s="1" t="s">
        <v>45</v>
      </c>
      <c r="N180" s="1">
        <v>19</v>
      </c>
      <c r="O180" s="1">
        <v>120</v>
      </c>
      <c r="P180" s="1">
        <v>0</v>
      </c>
      <c r="Q180" s="1">
        <v>70</v>
      </c>
      <c r="R180" s="1">
        <v>0</v>
      </c>
      <c r="S180" s="1">
        <v>0</v>
      </c>
      <c r="T180">
        <f>N180+O180+P180</f>
        <v>139</v>
      </c>
      <c r="U180">
        <f>T180+Q180+R180+S180</f>
        <v>209</v>
      </c>
      <c r="V180" s="2">
        <f>A180+T180/E180</f>
        <v>46055.6279069767</v>
      </c>
      <c r="W180" s="2">
        <f>A180+U180/E180</f>
        <v>46137.023255814</v>
      </c>
      <c r="X180" t="str">
        <f t="shared" si="36"/>
        <v>高滞销风险</v>
      </c>
      <c r="Y180" s="8" t="str">
        <f>_xlfn.IFS(COUNTIF($B$2:B180,B180)=1,"-",OR(AND(X179="高滞销风险",OR(X180="中滞销风险",X180="低滞销风险",X180="健康")),AND(X179="中滞销风险",OR(X180="低滞销风险",X180="健康")),AND(X179="低滞销风险",X180="健康")),"改善",X179=X180,"维持不变",OR(AND(X179="健康",OR(X180="低滞销风险",X180="中滞销风险",X180="高滞销风险")),AND(X179="低滞销风险",OR(X180="中滞销风险",X180="高滞销风险")),AND(X179="中滞销风险",X180="高滞销风险")),"恶化")</f>
        <v>恶化</v>
      </c>
      <c r="Z180" s="10">
        <f t="shared" si="37"/>
        <v>54.72</v>
      </c>
      <c r="AA180" s="10">
        <f t="shared" si="41"/>
        <v>70</v>
      </c>
      <c r="AB180" s="10">
        <f t="shared" si="38"/>
        <v>124.72</v>
      </c>
      <c r="AC180" s="10">
        <f t="shared" si="42"/>
        <v>243.023255813953</v>
      </c>
      <c r="AD180" s="10">
        <f t="shared" si="39"/>
        <v>145.023255813954</v>
      </c>
      <c r="AE180" s="11">
        <f t="shared" si="40"/>
        <v>2.13265306122449</v>
      </c>
    </row>
    <row r="181" spans="1:31">
      <c r="A181" s="5">
        <v>45901</v>
      </c>
      <c r="B181" s="1" t="s">
        <v>141</v>
      </c>
      <c r="C181" s="1" t="s">
        <v>142</v>
      </c>
      <c r="D181" s="1" t="s">
        <v>104</v>
      </c>
      <c r="E181" s="1">
        <v>1.95</v>
      </c>
      <c r="F181" s="1">
        <v>2.29</v>
      </c>
      <c r="G181" s="1">
        <v>1.57</v>
      </c>
      <c r="H181" s="1">
        <v>1.89</v>
      </c>
      <c r="I181" s="1" t="s">
        <v>50</v>
      </c>
      <c r="J181" s="1">
        <v>16</v>
      </c>
      <c r="K181" s="1" t="s">
        <v>35</v>
      </c>
      <c r="L181" s="1" t="s">
        <v>36</v>
      </c>
      <c r="M181" s="1" t="s">
        <v>37</v>
      </c>
      <c r="N181" s="1">
        <v>29</v>
      </c>
      <c r="O181" s="1">
        <v>92</v>
      </c>
      <c r="P181" s="1">
        <v>0</v>
      </c>
      <c r="Q181" s="1">
        <v>70</v>
      </c>
      <c r="R181" s="1">
        <v>0</v>
      </c>
      <c r="S181" s="1">
        <v>0</v>
      </c>
      <c r="T181">
        <f>N181+O181+P181</f>
        <v>121</v>
      </c>
      <c r="U181">
        <f>T181+Q181+R181+S181</f>
        <v>191</v>
      </c>
      <c r="V181" s="2">
        <f>A181+T181/E181</f>
        <v>45963.0512820513</v>
      </c>
      <c r="W181" s="2">
        <f>A181+U181/E181</f>
        <v>45998.9487179487</v>
      </c>
      <c r="X181" t="str">
        <f t="shared" si="36"/>
        <v>低滞销风险</v>
      </c>
      <c r="Y181" s="8" t="str">
        <f>_xlfn.IFS(COUNTIF($B$2:B181,B181)=1,"-",OR(AND(X180="高滞销风险",OR(X181="中滞销风险",X181="低滞销风险",X181="健康")),AND(X180="中滞销风险",OR(X181="低滞销风险",X181="健康")),AND(X180="低滞销风险",X181="健康")),"改善",X180=X181,"维持不变",OR(AND(X180="健康",OR(X181="低滞销风险",X181="中滞销风险",X181="高滞销风险")),AND(X180="低滞销风险",OR(X181="中滞销风险",X181="高滞销风险")),AND(X180="中滞销风险",X181="高滞销风险")),"恶化")</f>
        <v>改善</v>
      </c>
      <c r="Z181" s="10">
        <f t="shared" si="37"/>
        <v>0</v>
      </c>
      <c r="AA181" s="10">
        <f t="shared" si="41"/>
        <v>13.55</v>
      </c>
      <c r="AB181" s="10">
        <f t="shared" si="38"/>
        <v>13.55</v>
      </c>
      <c r="AC181" s="10">
        <f t="shared" si="42"/>
        <v>97.948717948718</v>
      </c>
      <c r="AD181" s="10">
        <f t="shared" si="39"/>
        <v>6.94871794871869</v>
      </c>
      <c r="AE181" s="11">
        <f t="shared" si="40"/>
        <v>2.0989010989011</v>
      </c>
    </row>
    <row r="182" spans="1:31">
      <c r="A182" s="5">
        <v>45908</v>
      </c>
      <c r="B182" s="1" t="s">
        <v>141</v>
      </c>
      <c r="C182" s="1" t="s">
        <v>142</v>
      </c>
      <c r="D182" s="1" t="s">
        <v>104</v>
      </c>
      <c r="E182" s="1">
        <v>2.01</v>
      </c>
      <c r="F182" s="1">
        <v>2.14</v>
      </c>
      <c r="G182" s="1">
        <v>2.21</v>
      </c>
      <c r="H182" s="1">
        <v>1.86</v>
      </c>
      <c r="I182" s="1" t="s">
        <v>50</v>
      </c>
      <c r="J182" s="1">
        <v>15</v>
      </c>
      <c r="K182" s="1" t="s">
        <v>38</v>
      </c>
      <c r="L182" s="1" t="s">
        <v>39</v>
      </c>
      <c r="M182" s="1" t="s">
        <v>40</v>
      </c>
      <c r="N182" s="1">
        <v>40</v>
      </c>
      <c r="O182" s="1">
        <v>84</v>
      </c>
      <c r="P182" s="1">
        <v>0</v>
      </c>
      <c r="Q182" s="1">
        <v>55</v>
      </c>
      <c r="R182" s="1">
        <v>0</v>
      </c>
      <c r="S182" s="1">
        <v>0</v>
      </c>
      <c r="T182">
        <f>N182+O182+P182</f>
        <v>124</v>
      </c>
      <c r="U182">
        <f>T182+Q182+R182+S182</f>
        <v>179</v>
      </c>
      <c r="V182" s="2">
        <f>A182+T182/E182</f>
        <v>45969.6915422886</v>
      </c>
      <c r="W182" s="2">
        <f>A182+U182/E182</f>
        <v>45997.0547263682</v>
      </c>
      <c r="X182" t="str">
        <f t="shared" si="36"/>
        <v>低滞销风险</v>
      </c>
      <c r="Y182" s="8" t="str">
        <f>_xlfn.IFS(COUNTIF($B$2:B182,B182)=1,"-",OR(AND(X181="高滞销风险",OR(X182="中滞销风险",X182="低滞销风险",X182="健康")),AND(X181="中滞销风险",OR(X182="低滞销风险",X182="健康")),AND(X181="低滞销风险",X182="健康")),"改善",X181=X182,"维持不变",OR(AND(X181="健康",OR(X182="低滞销风险",X182="中滞销风险",X182="高滞销风险")),AND(X181="低滞销风险",OR(X182="中滞销风险",X182="高滞销风险")),AND(X181="中滞销风险",X182="高滞销风险")),"恶化")</f>
        <v>维持不变</v>
      </c>
      <c r="Z182" s="10">
        <f t="shared" si="37"/>
        <v>0</v>
      </c>
      <c r="AA182" s="10">
        <f t="shared" si="41"/>
        <v>10.16</v>
      </c>
      <c r="AB182" s="10">
        <f t="shared" si="38"/>
        <v>10.16</v>
      </c>
      <c r="AC182" s="10">
        <f t="shared" si="42"/>
        <v>89.0547263681592</v>
      </c>
      <c r="AD182" s="10">
        <f t="shared" si="39"/>
        <v>5.0547263681583</v>
      </c>
      <c r="AE182" s="11">
        <f t="shared" si="40"/>
        <v>2.13095238095238</v>
      </c>
    </row>
    <row r="183" spans="1:31">
      <c r="A183" s="5">
        <v>45894</v>
      </c>
      <c r="B183" s="1" t="s">
        <v>143</v>
      </c>
      <c r="C183" s="1" t="s">
        <v>144</v>
      </c>
      <c r="D183" s="1" t="s">
        <v>104</v>
      </c>
      <c r="E183" s="1">
        <v>0.37</v>
      </c>
      <c r="F183" s="1">
        <v>0.57</v>
      </c>
      <c r="G183" s="1">
        <v>0.29</v>
      </c>
      <c r="H183" s="1">
        <v>0.29</v>
      </c>
      <c r="I183" s="1" t="s">
        <v>50</v>
      </c>
      <c r="J183" s="1">
        <v>4</v>
      </c>
      <c r="K183" s="1" t="s">
        <v>43</v>
      </c>
      <c r="L183" s="1" t="s">
        <v>44</v>
      </c>
      <c r="M183" s="1" t="s">
        <v>45</v>
      </c>
      <c r="N183" s="1">
        <v>97</v>
      </c>
      <c r="O183" s="1">
        <v>0</v>
      </c>
      <c r="P183" s="1">
        <v>0</v>
      </c>
      <c r="Q183" s="1">
        <v>100</v>
      </c>
      <c r="R183" s="1">
        <v>0</v>
      </c>
      <c r="S183" s="1">
        <v>0</v>
      </c>
      <c r="T183">
        <f t="shared" ref="T183:T231" si="43">N183+O183+P183</f>
        <v>97</v>
      </c>
      <c r="U183">
        <f t="shared" ref="U183:U231" si="44">T183+Q183+R183+S183</f>
        <v>197</v>
      </c>
      <c r="V183" s="2">
        <f t="shared" ref="V183:V231" si="45">A183+T183/E183</f>
        <v>46156.1621621622</v>
      </c>
      <c r="W183" s="2">
        <f t="shared" ref="W183:W231" si="46">A183+U183/E183</f>
        <v>46426.4324324324</v>
      </c>
      <c r="X183" t="str">
        <f t="shared" ref="X183:X246" si="47">_xlfn.IFS(AD183&gt;=20,"高滞销风险",AD183&gt;=10,"中滞销风险",AD183&gt;0,"低滞销风险",AD183=0,"健康")</f>
        <v>高滞销风险</v>
      </c>
      <c r="Y183" s="8" t="str">
        <f>_xlfn.IFS(COUNTIF($B$2:B183,B183)=1,"-",OR(AND(#REF!="高滞销风险",OR(X183="中滞销风险",X183="低滞销风险",X183="健康")),AND(#REF!="中滞销风险",OR(X183="低滞销风险",X183="健康")),AND(#REF!="低滞销风险",X183="健康")),"改善",#REF!=X183,"维持不变",OR(AND(#REF!="健康",OR(X183="低滞销风险",X183="中滞销风险",X183="高滞销风险")),AND(#REF!="低滞销风险",OR(X183="中滞销风险",X183="高滞销风险")),AND(#REF!="中滞销风险",X183="高滞销风险")),"恶化")</f>
        <v>-</v>
      </c>
      <c r="Z183" s="10">
        <f t="shared" ref="Z183:Z246" si="48">IF(V183&gt;=DATE(2025,12,1),T183-(DATE(2025,12,1)-A183)*E183,0)</f>
        <v>60.74</v>
      </c>
      <c r="AA183" s="10">
        <f>AB183-Z183</f>
        <v>100</v>
      </c>
      <c r="AB183" s="10">
        <f t="shared" ref="AB183:AB246" si="49">IF(W183&gt;=DATE(2025,12,1),U183-(DATE(2025,12,1)-A183)*E183,0)</f>
        <v>160.74</v>
      </c>
      <c r="AC183" s="10">
        <f>U183/E183</f>
        <v>532.432432432432</v>
      </c>
      <c r="AD183" s="10">
        <f t="shared" ref="AD183:AD246" si="50">IF(W183&gt;DATE(2025,12,1),W183-DATE(2025,12,1),0)</f>
        <v>434.432432432433</v>
      </c>
      <c r="AE183" s="11">
        <f t="shared" ref="AE183:AE246" si="51">IF(X183="健康",E183,U183/(DATE(2025,12,1)-A183))</f>
        <v>2.01020408163265</v>
      </c>
    </row>
    <row r="184" spans="1:31">
      <c r="A184" s="5">
        <v>45901</v>
      </c>
      <c r="B184" s="1" t="s">
        <v>143</v>
      </c>
      <c r="C184" s="1" t="s">
        <v>144</v>
      </c>
      <c r="D184" s="1" t="s">
        <v>104</v>
      </c>
      <c r="E184" s="1">
        <v>0.42</v>
      </c>
      <c r="F184" s="1">
        <v>0.43</v>
      </c>
      <c r="G184" s="1">
        <v>0.5</v>
      </c>
      <c r="H184" s="1">
        <v>0.39</v>
      </c>
      <c r="I184" s="1" t="s">
        <v>50</v>
      </c>
      <c r="J184" s="1">
        <v>3</v>
      </c>
      <c r="K184" s="1" t="s">
        <v>35</v>
      </c>
      <c r="L184" s="1" t="s">
        <v>36</v>
      </c>
      <c r="M184" s="1" t="s">
        <v>37</v>
      </c>
      <c r="N184" s="1">
        <v>94</v>
      </c>
      <c r="O184" s="1">
        <v>0</v>
      </c>
      <c r="P184" s="1">
        <v>0</v>
      </c>
      <c r="Q184" s="1">
        <v>100</v>
      </c>
      <c r="R184" s="1">
        <v>0</v>
      </c>
      <c r="S184" s="1">
        <v>0</v>
      </c>
      <c r="T184">
        <f t="shared" si="43"/>
        <v>94</v>
      </c>
      <c r="U184">
        <f t="shared" si="44"/>
        <v>194</v>
      </c>
      <c r="V184" s="2">
        <f t="shared" si="45"/>
        <v>46124.8095238095</v>
      </c>
      <c r="W184" s="2">
        <f t="shared" si="46"/>
        <v>46362.9047619048</v>
      </c>
      <c r="X184" t="str">
        <f t="shared" si="47"/>
        <v>高滞销风险</v>
      </c>
      <c r="Y184" s="8" t="str">
        <f>_xlfn.IFS(COUNTIF($B$2:B184,B184)=1,"-",OR(AND(X183="高滞销风险",OR(X184="中滞销风险",X184="低滞销风险",X184="健康")),AND(X183="中滞销风险",OR(X184="低滞销风险",X184="健康")),AND(X183="低滞销风险",X184="健康")),"改善",X183=X184,"维持不变",OR(AND(X183="健康",OR(X184="低滞销风险",X184="中滞销风险",X184="高滞销风险")),AND(X183="低滞销风险",OR(X184="中滞销风险",X184="高滞销风险")),AND(X183="中滞销风险",X184="高滞销风险")),"恶化")</f>
        <v>维持不变</v>
      </c>
      <c r="Z184" s="10">
        <f t="shared" si="48"/>
        <v>55.78</v>
      </c>
      <c r="AA184" s="10">
        <f>AB184-Z184</f>
        <v>100</v>
      </c>
      <c r="AB184" s="10">
        <f t="shared" si="49"/>
        <v>155.78</v>
      </c>
      <c r="AC184" s="10">
        <f>U184/E184</f>
        <v>461.904761904762</v>
      </c>
      <c r="AD184" s="10">
        <f t="shared" si="50"/>
        <v>370.904761904763</v>
      </c>
      <c r="AE184" s="11">
        <f t="shared" si="51"/>
        <v>2.13186813186813</v>
      </c>
    </row>
    <row r="185" spans="1:31">
      <c r="A185" s="5">
        <v>45908</v>
      </c>
      <c r="B185" s="1" t="s">
        <v>143</v>
      </c>
      <c r="C185" s="1" t="s">
        <v>144</v>
      </c>
      <c r="D185" s="1" t="s">
        <v>104</v>
      </c>
      <c r="E185" s="1">
        <v>0.47</v>
      </c>
      <c r="F185" s="1">
        <v>0.57</v>
      </c>
      <c r="G185" s="1">
        <v>0.5</v>
      </c>
      <c r="H185" s="1">
        <v>0.39</v>
      </c>
      <c r="I185" s="1" t="s">
        <v>50</v>
      </c>
      <c r="J185" s="1">
        <v>4</v>
      </c>
      <c r="K185" s="1" t="s">
        <v>38</v>
      </c>
      <c r="L185" s="1" t="s">
        <v>39</v>
      </c>
      <c r="M185" s="1" t="s">
        <v>40</v>
      </c>
      <c r="N185" s="1">
        <v>90</v>
      </c>
      <c r="O185" s="1">
        <v>0</v>
      </c>
      <c r="P185" s="1">
        <v>0</v>
      </c>
      <c r="Q185" s="1">
        <v>100</v>
      </c>
      <c r="R185" s="1">
        <v>0</v>
      </c>
      <c r="S185" s="1">
        <v>0</v>
      </c>
      <c r="T185">
        <f t="shared" si="43"/>
        <v>90</v>
      </c>
      <c r="U185">
        <f t="shared" si="44"/>
        <v>190</v>
      </c>
      <c r="V185" s="2">
        <f t="shared" si="45"/>
        <v>46099.4893617021</v>
      </c>
      <c r="W185" s="2">
        <f t="shared" si="46"/>
        <v>46312.2553191489</v>
      </c>
      <c r="X185" t="str">
        <f t="shared" si="47"/>
        <v>高滞销风险</v>
      </c>
      <c r="Y185" s="8" t="str">
        <f>_xlfn.IFS(COUNTIF($B$2:B185,B185)=1,"-",OR(AND(X184="高滞销风险",OR(X185="中滞销风险",X185="低滞销风险",X185="健康")),AND(X184="中滞销风险",OR(X185="低滞销风险",X185="健康")),AND(X184="低滞销风险",X185="健康")),"改善",X184=X185,"维持不变",OR(AND(X184="健康",OR(X185="低滞销风险",X185="中滞销风险",X185="高滞销风险")),AND(X184="低滞销风险",OR(X185="中滞销风险",X185="高滞销风险")),AND(X184="中滞销风险",X185="高滞销风险")),"恶化")</f>
        <v>维持不变</v>
      </c>
      <c r="Z185" s="10">
        <f t="shared" si="48"/>
        <v>50.52</v>
      </c>
      <c r="AA185" s="10">
        <f>AB185-Z185</f>
        <v>100</v>
      </c>
      <c r="AB185" s="10">
        <f t="shared" si="49"/>
        <v>150.52</v>
      </c>
      <c r="AC185" s="10">
        <f>U185/E185</f>
        <v>404.255319148936</v>
      </c>
      <c r="AD185" s="10">
        <f t="shared" si="50"/>
        <v>320.255319148935</v>
      </c>
      <c r="AE185" s="11">
        <f t="shared" si="51"/>
        <v>2.26190476190476</v>
      </c>
    </row>
    <row r="186" spans="1:31">
      <c r="A186" s="5">
        <v>45887</v>
      </c>
      <c r="B186" s="1" t="s">
        <v>145</v>
      </c>
      <c r="C186" s="1" t="s">
        <v>146</v>
      </c>
      <c r="D186" s="1" t="s">
        <v>104</v>
      </c>
      <c r="E186" s="1">
        <v>1.12</v>
      </c>
      <c r="F186" s="1">
        <v>1.57</v>
      </c>
      <c r="G186" s="1">
        <v>1.36</v>
      </c>
      <c r="H186" s="1">
        <v>0.75</v>
      </c>
      <c r="I186" s="1" t="s">
        <v>50</v>
      </c>
      <c r="J186" s="1">
        <v>11</v>
      </c>
      <c r="K186" s="1" t="s">
        <v>51</v>
      </c>
      <c r="L186" s="1" t="s">
        <v>52</v>
      </c>
      <c r="M186" s="1" t="s">
        <v>53</v>
      </c>
      <c r="N186" s="1">
        <v>25</v>
      </c>
      <c r="O186" s="1">
        <v>65</v>
      </c>
      <c r="P186" s="1">
        <v>0</v>
      </c>
      <c r="Q186" s="1">
        <v>9</v>
      </c>
      <c r="R186" s="1">
        <v>0</v>
      </c>
      <c r="S186" s="1">
        <v>0</v>
      </c>
      <c r="T186">
        <f t="shared" si="43"/>
        <v>90</v>
      </c>
      <c r="U186">
        <f t="shared" si="44"/>
        <v>99</v>
      </c>
      <c r="V186" s="2">
        <f t="shared" si="45"/>
        <v>45967.3571428571</v>
      </c>
      <c r="W186" s="2">
        <f t="shared" si="46"/>
        <v>45975.3928571429</v>
      </c>
      <c r="X186" t="str">
        <f t="shared" si="47"/>
        <v>健康</v>
      </c>
      <c r="Y186" s="8" t="str">
        <f>_xlfn.IFS(COUNTIF($B$2:B186,B186)=1,"-",OR(AND(X185="高滞销风险",OR(X186="中滞销风险",X186="低滞销风险",X186="健康")),AND(X185="中滞销风险",OR(X186="低滞销风险",X186="健康")),AND(X185="低滞销风险",X186="健康")),"改善",X185=X186,"维持不变",OR(AND(X185="健康",OR(X186="低滞销风险",X186="中滞销风险",X186="高滞销风险")),AND(X185="低滞销风险",OR(X186="中滞销风险",X186="高滞销风险")),AND(X185="中滞销风险",X186="高滞销风险")),"恶化")</f>
        <v>-</v>
      </c>
      <c r="Z186" s="10">
        <f t="shared" si="48"/>
        <v>0</v>
      </c>
      <c r="AA186" s="10">
        <f>AB186-Z186</f>
        <v>0</v>
      </c>
      <c r="AB186" s="10">
        <f t="shared" si="49"/>
        <v>0</v>
      </c>
      <c r="AC186" s="10">
        <f>U186/E186</f>
        <v>88.3928571428571</v>
      </c>
      <c r="AD186" s="10">
        <f t="shared" si="50"/>
        <v>0</v>
      </c>
      <c r="AE186" s="11">
        <f t="shared" si="51"/>
        <v>1.12</v>
      </c>
    </row>
    <row r="187" spans="1:31">
      <c r="A187" s="5">
        <v>45894</v>
      </c>
      <c r="B187" s="1" t="s">
        <v>145</v>
      </c>
      <c r="C187" s="1" t="s">
        <v>146</v>
      </c>
      <c r="D187" s="1" t="s">
        <v>104</v>
      </c>
      <c r="E187" s="1">
        <v>0.43</v>
      </c>
      <c r="F187" s="1">
        <v>0.43</v>
      </c>
      <c r="G187" s="1">
        <v>1</v>
      </c>
      <c r="H187" s="1">
        <v>0.86</v>
      </c>
      <c r="I187" s="1" t="s">
        <v>54</v>
      </c>
      <c r="J187" s="1">
        <v>3</v>
      </c>
      <c r="K187" s="1" t="s">
        <v>43</v>
      </c>
      <c r="L187" s="1" t="s">
        <v>44</v>
      </c>
      <c r="M187" s="1" t="s">
        <v>45</v>
      </c>
      <c r="N187" s="1">
        <v>34</v>
      </c>
      <c r="O187" s="1">
        <v>58</v>
      </c>
      <c r="P187" s="1">
        <v>0</v>
      </c>
      <c r="Q187" s="1">
        <v>4</v>
      </c>
      <c r="R187" s="1">
        <v>0</v>
      </c>
      <c r="S187" s="1">
        <v>50</v>
      </c>
      <c r="T187">
        <f t="shared" si="43"/>
        <v>92</v>
      </c>
      <c r="U187">
        <f t="shared" si="44"/>
        <v>146</v>
      </c>
      <c r="V187" s="2">
        <f t="shared" si="45"/>
        <v>46107.9534883721</v>
      </c>
      <c r="W187" s="2">
        <f t="shared" si="46"/>
        <v>46233.5348837209</v>
      </c>
      <c r="X187" t="str">
        <f t="shared" si="47"/>
        <v>高滞销风险</v>
      </c>
      <c r="Y187" s="8" t="str">
        <f>_xlfn.IFS(COUNTIF($B$2:B187,B187)=1,"-",OR(AND(X186="高滞销风险",OR(X187="中滞销风险",X187="低滞销风险",X187="健康")),AND(X186="中滞销风险",OR(X187="低滞销风险",X187="健康")),AND(X186="低滞销风险",X187="健康")),"改善",X186=X187,"维持不变",OR(AND(X186="健康",OR(X187="低滞销风险",X187="中滞销风险",X187="高滞销风险")),AND(X186="低滞销风险",OR(X187="中滞销风险",X187="高滞销风险")),AND(X186="中滞销风险",X187="高滞销风险")),"恶化")</f>
        <v>恶化</v>
      </c>
      <c r="Z187" s="10">
        <f t="shared" si="48"/>
        <v>49.86</v>
      </c>
      <c r="AA187" s="10">
        <f>AB187-Z187</f>
        <v>54</v>
      </c>
      <c r="AB187" s="10">
        <f t="shared" si="49"/>
        <v>103.86</v>
      </c>
      <c r="AC187" s="10">
        <f>U187/E187</f>
        <v>339.53488372093</v>
      </c>
      <c r="AD187" s="10">
        <f t="shared" si="50"/>
        <v>241.534883720931</v>
      </c>
      <c r="AE187" s="11">
        <f t="shared" si="51"/>
        <v>1.48979591836735</v>
      </c>
    </row>
    <row r="188" spans="1:31">
      <c r="A188" s="5">
        <v>45901</v>
      </c>
      <c r="B188" s="1" t="s">
        <v>145</v>
      </c>
      <c r="C188" s="1" t="s">
        <v>146</v>
      </c>
      <c r="D188" s="1" t="s">
        <v>104</v>
      </c>
      <c r="E188" s="1">
        <v>1.41</v>
      </c>
      <c r="F188" s="1">
        <v>1.86</v>
      </c>
      <c r="G188" s="1">
        <v>1.14</v>
      </c>
      <c r="H188" s="1">
        <v>1.25</v>
      </c>
      <c r="I188" s="1" t="s">
        <v>50</v>
      </c>
      <c r="J188" s="1">
        <v>13</v>
      </c>
      <c r="K188" s="1" t="s">
        <v>35</v>
      </c>
      <c r="L188" s="1" t="s">
        <v>36</v>
      </c>
      <c r="M188" s="1" t="s">
        <v>37</v>
      </c>
      <c r="N188" s="1">
        <v>55</v>
      </c>
      <c r="O188" s="1">
        <v>28</v>
      </c>
      <c r="P188" s="1">
        <v>0</v>
      </c>
      <c r="Q188" s="1">
        <v>4</v>
      </c>
      <c r="R188" s="1">
        <v>0</v>
      </c>
      <c r="S188" s="1">
        <v>50</v>
      </c>
      <c r="T188">
        <f t="shared" si="43"/>
        <v>83</v>
      </c>
      <c r="U188">
        <f t="shared" si="44"/>
        <v>137</v>
      </c>
      <c r="V188" s="2">
        <f t="shared" si="45"/>
        <v>45959.865248227</v>
      </c>
      <c r="W188" s="2">
        <f t="shared" si="46"/>
        <v>45998.1631205674</v>
      </c>
      <c r="X188" t="str">
        <f t="shared" si="47"/>
        <v>低滞销风险</v>
      </c>
      <c r="Y188" s="8" t="str">
        <f>_xlfn.IFS(COUNTIF($B$2:B188,B188)=1,"-",OR(AND(X187="高滞销风险",OR(X188="中滞销风险",X188="低滞销风险",X188="健康")),AND(X187="中滞销风险",OR(X188="低滞销风险",X188="健康")),AND(X187="低滞销风险",X188="健康")),"改善",X187=X188,"维持不变",OR(AND(X187="健康",OR(X188="低滞销风险",X188="中滞销风险",X188="高滞销风险")),AND(X187="低滞销风险",OR(X188="中滞销风险",X188="高滞销风险")),AND(X187="中滞销风险",X188="高滞销风险")),"恶化")</f>
        <v>改善</v>
      </c>
      <c r="Z188" s="10">
        <f t="shared" si="48"/>
        <v>0</v>
      </c>
      <c r="AA188" s="10">
        <f>AB188-Z188</f>
        <v>8.69</v>
      </c>
      <c r="AB188" s="10">
        <f t="shared" si="49"/>
        <v>8.69</v>
      </c>
      <c r="AC188" s="10">
        <f>U188/E188</f>
        <v>97.1631205673759</v>
      </c>
      <c r="AD188" s="10">
        <f t="shared" si="50"/>
        <v>6.16312056737661</v>
      </c>
      <c r="AE188" s="11">
        <f t="shared" si="51"/>
        <v>1.50549450549451</v>
      </c>
    </row>
    <row r="189" spans="1:31">
      <c r="A189" s="5">
        <v>45908</v>
      </c>
      <c r="B189" s="1" t="s">
        <v>145</v>
      </c>
      <c r="C189" s="1" t="s">
        <v>146</v>
      </c>
      <c r="D189" s="1" t="s">
        <v>104</v>
      </c>
      <c r="E189" s="1">
        <v>1.42</v>
      </c>
      <c r="F189" s="1">
        <v>1.43</v>
      </c>
      <c r="G189" s="1">
        <v>1.64</v>
      </c>
      <c r="H189" s="1">
        <v>1.32</v>
      </c>
      <c r="I189" s="1" t="s">
        <v>50</v>
      </c>
      <c r="J189" s="1">
        <v>10</v>
      </c>
      <c r="K189" s="1" t="s">
        <v>38</v>
      </c>
      <c r="L189" s="1" t="s">
        <v>39</v>
      </c>
      <c r="M189" s="1" t="s">
        <v>40</v>
      </c>
      <c r="N189" s="1">
        <v>54</v>
      </c>
      <c r="O189" s="1">
        <v>30</v>
      </c>
      <c r="P189" s="1">
        <v>0</v>
      </c>
      <c r="Q189" s="1">
        <v>39</v>
      </c>
      <c r="R189" s="1">
        <v>0</v>
      </c>
      <c r="S189" s="1">
        <v>0</v>
      </c>
      <c r="T189">
        <f t="shared" si="43"/>
        <v>84</v>
      </c>
      <c r="U189">
        <f t="shared" si="44"/>
        <v>123</v>
      </c>
      <c r="V189" s="2">
        <f t="shared" si="45"/>
        <v>45967.1549295775</v>
      </c>
      <c r="W189" s="2">
        <f t="shared" si="46"/>
        <v>45994.6197183099</v>
      </c>
      <c r="X189" t="str">
        <f t="shared" si="47"/>
        <v>低滞销风险</v>
      </c>
      <c r="Y189" s="8" t="str">
        <f>_xlfn.IFS(COUNTIF($B$2:B189,B189)=1,"-",OR(AND(X188="高滞销风险",OR(X189="中滞销风险",X189="低滞销风险",X189="健康")),AND(X188="中滞销风险",OR(X189="低滞销风险",X189="健康")),AND(X188="低滞销风险",X189="健康")),"改善",X188=X189,"维持不变",OR(AND(X188="健康",OR(X189="低滞销风险",X189="中滞销风险",X189="高滞销风险")),AND(X188="低滞销风险",OR(X189="中滞销风险",X189="高滞销风险")),AND(X188="中滞销风险",X189="高滞销风险")),"恶化")</f>
        <v>维持不变</v>
      </c>
      <c r="Z189" s="10">
        <f t="shared" si="48"/>
        <v>0</v>
      </c>
      <c r="AA189" s="10">
        <f>AB189-Z189</f>
        <v>3.72</v>
      </c>
      <c r="AB189" s="10">
        <f t="shared" si="49"/>
        <v>3.72</v>
      </c>
      <c r="AC189" s="10">
        <f>U189/E189</f>
        <v>86.6197183098592</v>
      </c>
      <c r="AD189" s="10">
        <f t="shared" si="50"/>
        <v>2.61971830985567</v>
      </c>
      <c r="AE189" s="11">
        <f t="shared" si="51"/>
        <v>1.46428571428571</v>
      </c>
    </row>
    <row r="190" spans="1:31">
      <c r="A190" s="5">
        <v>45887</v>
      </c>
      <c r="B190" s="1" t="s">
        <v>147</v>
      </c>
      <c r="C190" s="1" t="s">
        <v>148</v>
      </c>
      <c r="D190" s="1" t="s">
        <v>104</v>
      </c>
      <c r="E190" s="1">
        <v>3.14</v>
      </c>
      <c r="F190" s="1">
        <v>3.57</v>
      </c>
      <c r="G190" s="1">
        <v>3.93</v>
      </c>
      <c r="H190" s="1">
        <v>2.57</v>
      </c>
      <c r="I190" s="1" t="s">
        <v>50</v>
      </c>
      <c r="J190" s="1">
        <v>25</v>
      </c>
      <c r="K190" s="1" t="s">
        <v>51</v>
      </c>
      <c r="L190" s="1" t="s">
        <v>52</v>
      </c>
      <c r="M190" s="1" t="s">
        <v>53</v>
      </c>
      <c r="N190" s="1">
        <v>41</v>
      </c>
      <c r="O190" s="1">
        <v>181</v>
      </c>
      <c r="P190" s="1">
        <v>0</v>
      </c>
      <c r="Q190" s="1">
        <v>95</v>
      </c>
      <c r="R190" s="1">
        <v>0</v>
      </c>
      <c r="S190" s="1">
        <v>0</v>
      </c>
      <c r="T190">
        <f t="shared" si="43"/>
        <v>222</v>
      </c>
      <c r="U190">
        <f t="shared" si="44"/>
        <v>317</v>
      </c>
      <c r="V190" s="2">
        <f t="shared" si="45"/>
        <v>45957.7006369427</v>
      </c>
      <c r="W190" s="2">
        <f t="shared" si="46"/>
        <v>45987.9554140127</v>
      </c>
      <c r="X190" t="str">
        <f t="shared" si="47"/>
        <v>健康</v>
      </c>
      <c r="Y190" s="8" t="str">
        <f>_xlfn.IFS(COUNTIF($B$2:B190,B190)=1,"-",OR(AND(X189="高滞销风险",OR(X190="中滞销风险",X190="低滞销风险",X190="健康")),AND(X189="中滞销风险",OR(X190="低滞销风险",X190="健康")),AND(X189="低滞销风险",X190="健康")),"改善",X189=X190,"维持不变",OR(AND(X189="健康",OR(X190="低滞销风险",X190="中滞销风险",X190="高滞销风险")),AND(X189="低滞销风险",OR(X190="中滞销风险",X190="高滞销风险")),AND(X189="中滞销风险",X190="高滞销风险")),"恶化")</f>
        <v>-</v>
      </c>
      <c r="Z190" s="10">
        <f t="shared" si="48"/>
        <v>0</v>
      </c>
      <c r="AA190" s="10">
        <f>AB190-Z190</f>
        <v>0</v>
      </c>
      <c r="AB190" s="10">
        <f t="shared" si="49"/>
        <v>0</v>
      </c>
      <c r="AC190" s="10">
        <f>U190/E190</f>
        <v>100.955414012739</v>
      </c>
      <c r="AD190" s="10">
        <f t="shared" si="50"/>
        <v>0</v>
      </c>
      <c r="AE190" s="11">
        <f t="shared" si="51"/>
        <v>3.14</v>
      </c>
    </row>
    <row r="191" spans="1:31">
      <c r="A191" s="5">
        <v>45894</v>
      </c>
      <c r="B191" s="1" t="s">
        <v>147</v>
      </c>
      <c r="C191" s="1" t="s">
        <v>148</v>
      </c>
      <c r="D191" s="1" t="s">
        <v>104</v>
      </c>
      <c r="E191" s="1">
        <v>3.59</v>
      </c>
      <c r="F191" s="1">
        <v>3.71</v>
      </c>
      <c r="G191" s="1">
        <v>3.64</v>
      </c>
      <c r="H191" s="1">
        <v>3.5</v>
      </c>
      <c r="I191" s="1" t="s">
        <v>50</v>
      </c>
      <c r="J191" s="1">
        <v>26</v>
      </c>
      <c r="K191" s="1" t="s">
        <v>43</v>
      </c>
      <c r="L191" s="1" t="s">
        <v>44</v>
      </c>
      <c r="M191" s="1" t="s">
        <v>45</v>
      </c>
      <c r="N191" s="1">
        <v>35</v>
      </c>
      <c r="O191" s="1">
        <v>162</v>
      </c>
      <c r="P191" s="1">
        <v>0</v>
      </c>
      <c r="Q191" s="1">
        <v>95</v>
      </c>
      <c r="R191" s="1">
        <v>0</v>
      </c>
      <c r="S191" s="1">
        <v>0</v>
      </c>
      <c r="T191">
        <f t="shared" si="43"/>
        <v>197</v>
      </c>
      <c r="U191">
        <f t="shared" si="44"/>
        <v>292</v>
      </c>
      <c r="V191" s="2">
        <f t="shared" si="45"/>
        <v>45948.8746518106</v>
      </c>
      <c r="W191" s="2">
        <f t="shared" si="46"/>
        <v>45975.3370473538</v>
      </c>
      <c r="X191" t="str">
        <f t="shared" si="47"/>
        <v>健康</v>
      </c>
      <c r="Y191" s="8" t="str">
        <f>_xlfn.IFS(COUNTIF($B$2:B191,B191)=1,"-",OR(AND(X190="高滞销风险",OR(X191="中滞销风险",X191="低滞销风险",X191="健康")),AND(X190="中滞销风险",OR(X191="低滞销风险",X191="健康")),AND(X190="低滞销风险",X191="健康")),"改善",X190=X191,"维持不变",OR(AND(X190="健康",OR(X191="低滞销风险",X191="中滞销风险",X191="高滞销风险")),AND(X190="低滞销风险",OR(X191="中滞销风险",X191="高滞销风险")),AND(X190="中滞销风险",X191="高滞销风险")),"恶化")</f>
        <v>维持不变</v>
      </c>
      <c r="Z191" s="10">
        <f t="shared" si="48"/>
        <v>0</v>
      </c>
      <c r="AA191" s="10">
        <f>AB191-Z191</f>
        <v>0</v>
      </c>
      <c r="AB191" s="10">
        <f t="shared" si="49"/>
        <v>0</v>
      </c>
      <c r="AC191" s="10">
        <f>U191/E191</f>
        <v>81.3370473537605</v>
      </c>
      <c r="AD191" s="10">
        <f t="shared" si="50"/>
        <v>0</v>
      </c>
      <c r="AE191" s="11">
        <f t="shared" si="51"/>
        <v>3.59</v>
      </c>
    </row>
    <row r="192" spans="1:31">
      <c r="A192" s="5">
        <v>45901</v>
      </c>
      <c r="B192" s="1" t="s">
        <v>147</v>
      </c>
      <c r="C192" s="1" t="s">
        <v>148</v>
      </c>
      <c r="D192" s="1" t="s">
        <v>104</v>
      </c>
      <c r="E192" s="1">
        <v>2.14</v>
      </c>
      <c r="F192" s="1">
        <v>2.14</v>
      </c>
      <c r="G192" s="1">
        <v>2.93</v>
      </c>
      <c r="H192" s="1">
        <v>3.43</v>
      </c>
      <c r="I192" s="1" t="s">
        <v>54</v>
      </c>
      <c r="J192" s="1">
        <v>15</v>
      </c>
      <c r="K192" s="1" t="s">
        <v>35</v>
      </c>
      <c r="L192" s="1" t="s">
        <v>36</v>
      </c>
      <c r="M192" s="1" t="s">
        <v>37</v>
      </c>
      <c r="N192" s="1">
        <v>23</v>
      </c>
      <c r="O192" s="1">
        <v>142</v>
      </c>
      <c r="P192" s="1">
        <v>0</v>
      </c>
      <c r="Q192" s="1">
        <v>95</v>
      </c>
      <c r="R192" s="1">
        <v>0</v>
      </c>
      <c r="S192" s="1">
        <v>0</v>
      </c>
      <c r="T192">
        <f t="shared" si="43"/>
        <v>165</v>
      </c>
      <c r="U192">
        <f t="shared" si="44"/>
        <v>260</v>
      </c>
      <c r="V192" s="2">
        <f t="shared" si="45"/>
        <v>45978.1028037383</v>
      </c>
      <c r="W192" s="2">
        <f t="shared" si="46"/>
        <v>46022.4953271028</v>
      </c>
      <c r="X192" t="str">
        <f t="shared" si="47"/>
        <v>高滞销风险</v>
      </c>
      <c r="Y192" s="8" t="str">
        <f>_xlfn.IFS(COUNTIF($B$2:B192,B192)=1,"-",OR(AND(X191="高滞销风险",OR(X192="中滞销风险",X192="低滞销风险",X192="健康")),AND(X191="中滞销风险",OR(X192="低滞销风险",X192="健康")),AND(X191="低滞销风险",X192="健康")),"改善",X191=X192,"维持不变",OR(AND(X191="健康",OR(X192="低滞销风险",X192="中滞销风险",X192="高滞销风险")),AND(X191="低滞销风险",OR(X192="中滞销风险",X192="高滞销风险")),AND(X191="中滞销风险",X192="高滞销风险")),"恶化")</f>
        <v>恶化</v>
      </c>
      <c r="Z192" s="10">
        <f t="shared" si="48"/>
        <v>0</v>
      </c>
      <c r="AA192" s="10">
        <f>AB192-Z192</f>
        <v>65.26</v>
      </c>
      <c r="AB192" s="10">
        <f t="shared" si="49"/>
        <v>65.26</v>
      </c>
      <c r="AC192" s="10">
        <f>U192/E192</f>
        <v>121.495327102804</v>
      </c>
      <c r="AD192" s="10">
        <f t="shared" si="50"/>
        <v>30.4953271028062</v>
      </c>
      <c r="AE192" s="11">
        <f t="shared" si="51"/>
        <v>2.85714285714286</v>
      </c>
    </row>
    <row r="193" spans="1:31">
      <c r="A193" s="5">
        <v>45908</v>
      </c>
      <c r="B193" s="1" t="s">
        <v>147</v>
      </c>
      <c r="C193" s="1" t="s">
        <v>148</v>
      </c>
      <c r="D193" s="1" t="s">
        <v>104</v>
      </c>
      <c r="E193" s="1">
        <v>3.04</v>
      </c>
      <c r="F193" s="1">
        <v>3.14</v>
      </c>
      <c r="G193" s="1">
        <v>2.64</v>
      </c>
      <c r="H193" s="1">
        <v>3.14</v>
      </c>
      <c r="I193" s="1" t="s">
        <v>50</v>
      </c>
      <c r="J193" s="1">
        <v>22</v>
      </c>
      <c r="K193" s="1" t="s">
        <v>38</v>
      </c>
      <c r="L193" s="1" t="s">
        <v>39</v>
      </c>
      <c r="M193" s="1" t="s">
        <v>40</v>
      </c>
      <c r="N193" s="1">
        <v>49</v>
      </c>
      <c r="O193" s="1">
        <v>122</v>
      </c>
      <c r="P193" s="1">
        <v>0</v>
      </c>
      <c r="Q193" s="1">
        <v>70</v>
      </c>
      <c r="R193" s="1">
        <v>0</v>
      </c>
      <c r="S193" s="1">
        <v>0</v>
      </c>
      <c r="T193">
        <f t="shared" si="43"/>
        <v>171</v>
      </c>
      <c r="U193">
        <f t="shared" si="44"/>
        <v>241</v>
      </c>
      <c r="V193" s="2">
        <f t="shared" si="45"/>
        <v>45964.25</v>
      </c>
      <c r="W193" s="2">
        <f t="shared" si="46"/>
        <v>45987.2763157895</v>
      </c>
      <c r="X193" t="str">
        <f t="shared" si="47"/>
        <v>健康</v>
      </c>
      <c r="Y193" s="8" t="str">
        <f>_xlfn.IFS(COUNTIF($B$2:B193,B193)=1,"-",OR(AND(X192="高滞销风险",OR(X193="中滞销风险",X193="低滞销风险",X193="健康")),AND(X192="中滞销风险",OR(X193="低滞销风险",X193="健康")),AND(X192="低滞销风险",X193="健康")),"改善",X192=X193,"维持不变",OR(AND(X192="健康",OR(X193="低滞销风险",X193="中滞销风险",X193="高滞销风险")),AND(X192="低滞销风险",OR(X193="中滞销风险",X193="高滞销风险")),AND(X192="中滞销风险",X193="高滞销风险")),"恶化")</f>
        <v>改善</v>
      </c>
      <c r="Z193" s="10">
        <f t="shared" si="48"/>
        <v>0</v>
      </c>
      <c r="AA193" s="10">
        <f>AB193-Z193</f>
        <v>0</v>
      </c>
      <c r="AB193" s="10">
        <f t="shared" si="49"/>
        <v>0</v>
      </c>
      <c r="AC193" s="10">
        <f>U193/E193</f>
        <v>79.2763157894737</v>
      </c>
      <c r="AD193" s="10">
        <f t="shared" si="50"/>
        <v>0</v>
      </c>
      <c r="AE193" s="11">
        <f t="shared" si="51"/>
        <v>3.04</v>
      </c>
    </row>
    <row r="194" spans="1:31">
      <c r="A194" s="5">
        <v>45887</v>
      </c>
      <c r="B194" s="1" t="s">
        <v>149</v>
      </c>
      <c r="C194" s="1" t="s">
        <v>150</v>
      </c>
      <c r="D194" s="1" t="s">
        <v>104</v>
      </c>
      <c r="E194" s="1">
        <v>3.42</v>
      </c>
      <c r="F194" s="1">
        <v>4</v>
      </c>
      <c r="G194" s="1">
        <v>4.57</v>
      </c>
      <c r="H194" s="1">
        <v>2.61</v>
      </c>
      <c r="I194" s="1" t="s">
        <v>50</v>
      </c>
      <c r="J194" s="1">
        <v>28</v>
      </c>
      <c r="K194" s="1" t="s">
        <v>51</v>
      </c>
      <c r="L194" s="1" t="s">
        <v>52</v>
      </c>
      <c r="M194" s="1" t="s">
        <v>53</v>
      </c>
      <c r="N194" s="1">
        <v>56</v>
      </c>
      <c r="O194" s="1">
        <v>191</v>
      </c>
      <c r="P194" s="1">
        <v>80</v>
      </c>
      <c r="Q194" s="1">
        <v>0</v>
      </c>
      <c r="R194" s="1">
        <v>0</v>
      </c>
      <c r="S194" s="1">
        <v>100</v>
      </c>
      <c r="T194">
        <f t="shared" si="43"/>
        <v>327</v>
      </c>
      <c r="U194">
        <f t="shared" si="44"/>
        <v>427</v>
      </c>
      <c r="V194" s="2">
        <f t="shared" si="45"/>
        <v>45982.6140350877</v>
      </c>
      <c r="W194" s="2">
        <f t="shared" si="46"/>
        <v>46011.8538011696</v>
      </c>
      <c r="X194" t="str">
        <f t="shared" si="47"/>
        <v>中滞销风险</v>
      </c>
      <c r="Y194" s="8" t="str">
        <f>_xlfn.IFS(COUNTIF($B$2:B194,B194)=1,"-",OR(AND(X193="高滞销风险",OR(X194="中滞销风险",X194="低滞销风险",X194="健康")),AND(X193="中滞销风险",OR(X194="低滞销风险",X194="健康")),AND(X193="低滞销风险",X194="健康")),"改善",X193=X194,"维持不变",OR(AND(X193="健康",OR(X194="低滞销风险",X194="中滞销风险",X194="高滞销风险")),AND(X193="低滞销风险",OR(X194="中滞销风险",X194="高滞销风险")),AND(X193="中滞销风险",X194="高滞销风险")),"恶化")</f>
        <v>-</v>
      </c>
      <c r="Z194" s="10">
        <f t="shared" si="48"/>
        <v>0</v>
      </c>
      <c r="AA194" s="10">
        <f>AB194-Z194</f>
        <v>67.9</v>
      </c>
      <c r="AB194" s="10">
        <f t="shared" si="49"/>
        <v>67.9</v>
      </c>
      <c r="AC194" s="10">
        <f>U194/E194</f>
        <v>124.853801169591</v>
      </c>
      <c r="AD194" s="10">
        <f t="shared" si="50"/>
        <v>19.8538011695928</v>
      </c>
      <c r="AE194" s="11">
        <f t="shared" si="51"/>
        <v>4.06666666666667</v>
      </c>
    </row>
    <row r="195" spans="1:31">
      <c r="A195" s="5">
        <v>45894</v>
      </c>
      <c r="B195" s="1" t="s">
        <v>149</v>
      </c>
      <c r="C195" s="1" t="s">
        <v>150</v>
      </c>
      <c r="D195" s="1" t="s">
        <v>104</v>
      </c>
      <c r="E195" s="1">
        <v>5.45</v>
      </c>
      <c r="F195" s="1">
        <v>7.14</v>
      </c>
      <c r="G195" s="1">
        <v>5.57</v>
      </c>
      <c r="H195" s="1">
        <v>4.39</v>
      </c>
      <c r="I195" s="1" t="s">
        <v>50</v>
      </c>
      <c r="J195" s="1">
        <v>50</v>
      </c>
      <c r="K195" s="1" t="s">
        <v>43</v>
      </c>
      <c r="L195" s="1" t="s">
        <v>44</v>
      </c>
      <c r="M195" s="1" t="s">
        <v>45</v>
      </c>
      <c r="N195" s="1">
        <v>28</v>
      </c>
      <c r="O195" s="1">
        <v>326</v>
      </c>
      <c r="P195" s="1">
        <v>0</v>
      </c>
      <c r="Q195" s="1">
        <v>25</v>
      </c>
      <c r="R195" s="1">
        <v>0</v>
      </c>
      <c r="S195" s="1">
        <v>0</v>
      </c>
      <c r="T195">
        <f t="shared" si="43"/>
        <v>354</v>
      </c>
      <c r="U195">
        <f t="shared" si="44"/>
        <v>379</v>
      </c>
      <c r="V195" s="2">
        <f t="shared" si="45"/>
        <v>45958.9541284404</v>
      </c>
      <c r="W195" s="2">
        <f t="shared" si="46"/>
        <v>45963.5412844037</v>
      </c>
      <c r="X195" t="str">
        <f t="shared" si="47"/>
        <v>健康</v>
      </c>
      <c r="Y195" s="8" t="str">
        <f>_xlfn.IFS(COUNTIF($B$2:B195,B195)=1,"-",OR(AND(X194="高滞销风险",OR(X195="中滞销风险",X195="低滞销风险",X195="健康")),AND(X194="中滞销风险",OR(X195="低滞销风险",X195="健康")),AND(X194="低滞销风险",X195="健康")),"改善",X194=X195,"维持不变",OR(AND(X194="健康",OR(X195="低滞销风险",X195="中滞销风险",X195="高滞销风险")),AND(X194="低滞销风险",OR(X195="中滞销风险",X195="高滞销风险")),AND(X194="中滞销风险",X195="高滞销风险")),"恶化")</f>
        <v>改善</v>
      </c>
      <c r="Z195" s="10">
        <f t="shared" si="48"/>
        <v>0</v>
      </c>
      <c r="AA195" s="10">
        <f t="shared" ref="AA195:AA249" si="52">AB195-Z195</f>
        <v>0</v>
      </c>
      <c r="AB195" s="10">
        <f t="shared" si="49"/>
        <v>0</v>
      </c>
      <c r="AC195" s="10">
        <f>U195/E195</f>
        <v>69.5412844036697</v>
      </c>
      <c r="AD195" s="10">
        <f t="shared" si="50"/>
        <v>0</v>
      </c>
      <c r="AE195" s="11">
        <f t="shared" si="51"/>
        <v>5.45</v>
      </c>
    </row>
    <row r="196" spans="1:31">
      <c r="A196" s="5">
        <v>45901</v>
      </c>
      <c r="B196" s="1" t="s">
        <v>149</v>
      </c>
      <c r="C196" s="1" t="s">
        <v>150</v>
      </c>
      <c r="D196" s="1" t="s">
        <v>104</v>
      </c>
      <c r="E196" s="1">
        <v>2.29</v>
      </c>
      <c r="F196" s="1">
        <v>2.29</v>
      </c>
      <c r="G196" s="1">
        <v>4.71</v>
      </c>
      <c r="H196" s="1">
        <v>4.64</v>
      </c>
      <c r="I196" s="1" t="s">
        <v>54</v>
      </c>
      <c r="J196" s="1">
        <v>16</v>
      </c>
      <c r="K196" s="1" t="s">
        <v>35</v>
      </c>
      <c r="L196" s="1" t="s">
        <v>36</v>
      </c>
      <c r="M196" s="1" t="s">
        <v>37</v>
      </c>
      <c r="N196" s="1">
        <v>158</v>
      </c>
      <c r="O196" s="1">
        <v>206</v>
      </c>
      <c r="P196" s="1">
        <v>0</v>
      </c>
      <c r="Q196" s="1">
        <v>0</v>
      </c>
      <c r="R196" s="1">
        <v>0</v>
      </c>
      <c r="S196" s="1">
        <v>180</v>
      </c>
      <c r="T196">
        <f t="shared" si="43"/>
        <v>364</v>
      </c>
      <c r="U196">
        <f t="shared" si="44"/>
        <v>544</v>
      </c>
      <c r="V196" s="2">
        <f t="shared" si="45"/>
        <v>46059.9519650655</v>
      </c>
      <c r="W196" s="2">
        <f t="shared" si="46"/>
        <v>46138.5545851528</v>
      </c>
      <c r="X196" t="str">
        <f t="shared" si="47"/>
        <v>高滞销风险</v>
      </c>
      <c r="Y196" s="8" t="str">
        <f>_xlfn.IFS(COUNTIF($B$2:B196,B196)=1,"-",OR(AND(X195="高滞销风险",OR(X196="中滞销风险",X196="低滞销风险",X196="健康")),AND(X195="中滞销风险",OR(X196="低滞销风险",X196="健康")),AND(X195="低滞销风险",X196="健康")),"改善",X195=X196,"维持不变",OR(AND(X195="健康",OR(X196="低滞销风险",X196="中滞销风险",X196="高滞销风险")),AND(X195="低滞销风险",OR(X196="中滞销风险",X196="高滞销风险")),AND(X195="中滞销风险",X196="高滞销风险")),"恶化")</f>
        <v>恶化</v>
      </c>
      <c r="Z196" s="10">
        <f t="shared" si="48"/>
        <v>155.61</v>
      </c>
      <c r="AA196" s="10">
        <f t="shared" si="52"/>
        <v>180</v>
      </c>
      <c r="AB196" s="10">
        <f t="shared" si="49"/>
        <v>335.61</v>
      </c>
      <c r="AC196" s="10">
        <f>U196/E196</f>
        <v>237.554585152838</v>
      </c>
      <c r="AD196" s="10">
        <f t="shared" si="50"/>
        <v>146.554585152837</v>
      </c>
      <c r="AE196" s="11">
        <f t="shared" si="51"/>
        <v>5.97802197802198</v>
      </c>
    </row>
    <row r="197" spans="1:31">
      <c r="A197" s="5">
        <v>45908</v>
      </c>
      <c r="B197" s="1" t="s">
        <v>149</v>
      </c>
      <c r="C197" s="1" t="s">
        <v>150</v>
      </c>
      <c r="D197" s="1" t="s">
        <v>104</v>
      </c>
      <c r="E197" s="1">
        <v>3.71</v>
      </c>
      <c r="F197" s="1">
        <v>3.71</v>
      </c>
      <c r="G197" s="1">
        <v>3</v>
      </c>
      <c r="H197" s="1">
        <v>4.29</v>
      </c>
      <c r="I197" s="1" t="s">
        <v>54</v>
      </c>
      <c r="J197" s="1">
        <v>26</v>
      </c>
      <c r="K197" s="1" t="s">
        <v>38</v>
      </c>
      <c r="L197" s="1" t="s">
        <v>39</v>
      </c>
      <c r="M197" s="1" t="s">
        <v>40</v>
      </c>
      <c r="N197" s="1">
        <v>265</v>
      </c>
      <c r="O197" s="1">
        <v>149</v>
      </c>
      <c r="P197" s="1">
        <v>0</v>
      </c>
      <c r="Q197" s="1">
        <v>180</v>
      </c>
      <c r="R197" s="1">
        <v>0</v>
      </c>
      <c r="S197" s="1">
        <v>0</v>
      </c>
      <c r="T197">
        <f t="shared" si="43"/>
        <v>414</v>
      </c>
      <c r="U197">
        <f t="shared" si="44"/>
        <v>594</v>
      </c>
      <c r="V197" s="2">
        <f t="shared" si="45"/>
        <v>46019.590296496</v>
      </c>
      <c r="W197" s="2">
        <f t="shared" si="46"/>
        <v>46068.1078167116</v>
      </c>
      <c r="X197" t="str">
        <f t="shared" si="47"/>
        <v>高滞销风险</v>
      </c>
      <c r="Y197" s="8" t="str">
        <f>_xlfn.IFS(COUNTIF($B$2:B197,B197)=1,"-",OR(AND(X196="高滞销风险",OR(X197="中滞销风险",X197="低滞销风险",X197="健康")),AND(X196="中滞销风险",OR(X197="低滞销风险",X197="健康")),AND(X196="低滞销风险",X197="健康")),"改善",X196=X197,"维持不变",OR(AND(X196="健康",OR(X197="低滞销风险",X197="中滞销风险",X197="高滞销风险")),AND(X196="低滞销风险",OR(X197="中滞销风险",X197="高滞销风险")),AND(X196="中滞销风险",X197="高滞销风险")),"恶化")</f>
        <v>维持不变</v>
      </c>
      <c r="Z197" s="10">
        <f t="shared" si="48"/>
        <v>102.36</v>
      </c>
      <c r="AA197" s="10">
        <f t="shared" si="52"/>
        <v>180</v>
      </c>
      <c r="AB197" s="10">
        <f t="shared" si="49"/>
        <v>282.36</v>
      </c>
      <c r="AC197" s="10">
        <f>U197/E197</f>
        <v>160.10781671159</v>
      </c>
      <c r="AD197" s="10">
        <f t="shared" si="50"/>
        <v>76.107816711592</v>
      </c>
      <c r="AE197" s="11">
        <f t="shared" si="51"/>
        <v>7.07142857142857</v>
      </c>
    </row>
    <row r="198" spans="1:31">
      <c r="A198" s="5">
        <v>45887</v>
      </c>
      <c r="B198" s="1" t="s">
        <v>151</v>
      </c>
      <c r="C198" s="1" t="s">
        <v>152</v>
      </c>
      <c r="D198" s="1" t="s">
        <v>104</v>
      </c>
      <c r="E198" s="1">
        <v>1.05</v>
      </c>
      <c r="F198" s="1">
        <v>1.29</v>
      </c>
      <c r="G198" s="1">
        <v>1.43</v>
      </c>
      <c r="H198" s="1">
        <v>0.75</v>
      </c>
      <c r="I198" s="1" t="s">
        <v>50</v>
      </c>
      <c r="J198" s="1">
        <v>9</v>
      </c>
      <c r="K198" s="1" t="s">
        <v>51</v>
      </c>
      <c r="L198" s="1" t="s">
        <v>52</v>
      </c>
      <c r="M198" s="1" t="s">
        <v>53</v>
      </c>
      <c r="N198" s="1">
        <v>21</v>
      </c>
      <c r="O198" s="1">
        <v>69</v>
      </c>
      <c r="P198" s="1">
        <v>80</v>
      </c>
      <c r="Q198" s="1">
        <v>121</v>
      </c>
      <c r="R198" s="1">
        <v>0</v>
      </c>
      <c r="S198" s="1">
        <v>0</v>
      </c>
      <c r="T198">
        <f t="shared" si="43"/>
        <v>170</v>
      </c>
      <c r="U198">
        <f t="shared" si="44"/>
        <v>291</v>
      </c>
      <c r="V198" s="2">
        <f t="shared" si="45"/>
        <v>46048.9047619048</v>
      </c>
      <c r="W198" s="2">
        <f t="shared" si="46"/>
        <v>46164.1428571429</v>
      </c>
      <c r="X198" t="str">
        <f t="shared" si="47"/>
        <v>高滞销风险</v>
      </c>
      <c r="Y198" s="8" t="str">
        <f>_xlfn.IFS(COUNTIF($B$2:B198,B198)=1,"-",OR(AND(X197="高滞销风险",OR(X198="中滞销风险",X198="低滞销风险",X198="健康")),AND(X197="中滞销风险",OR(X198="低滞销风险",X198="健康")),AND(X197="低滞销风险",X198="健康")),"改善",X197=X198,"维持不变",OR(AND(X197="健康",OR(X198="低滞销风险",X198="中滞销风险",X198="高滞销风险")),AND(X197="低滞销风险",OR(X198="中滞销风险",X198="高滞销风险")),AND(X197="中滞销风险",X198="高滞销风险")),"恶化")</f>
        <v>-</v>
      </c>
      <c r="Z198" s="10">
        <f t="shared" si="48"/>
        <v>59.75</v>
      </c>
      <c r="AA198" s="10">
        <f t="shared" si="52"/>
        <v>121</v>
      </c>
      <c r="AB198" s="10">
        <f t="shared" si="49"/>
        <v>180.75</v>
      </c>
      <c r="AC198" s="10">
        <f>U198/E198</f>
        <v>277.142857142857</v>
      </c>
      <c r="AD198" s="10">
        <f t="shared" si="50"/>
        <v>172.142857142855</v>
      </c>
      <c r="AE198" s="11">
        <f t="shared" si="51"/>
        <v>2.77142857142857</v>
      </c>
    </row>
    <row r="199" spans="1:31">
      <c r="A199" s="5">
        <v>45894</v>
      </c>
      <c r="B199" s="1" t="s">
        <v>151</v>
      </c>
      <c r="C199" s="1" t="s">
        <v>152</v>
      </c>
      <c r="D199" s="1" t="s">
        <v>104</v>
      </c>
      <c r="E199" s="1">
        <v>1.7</v>
      </c>
      <c r="F199" s="1">
        <v>2.29</v>
      </c>
      <c r="G199" s="1">
        <v>1.79</v>
      </c>
      <c r="H199" s="1">
        <v>1.32</v>
      </c>
      <c r="I199" s="1" t="s">
        <v>50</v>
      </c>
      <c r="J199" s="1">
        <v>16</v>
      </c>
      <c r="K199" s="1" t="s">
        <v>43</v>
      </c>
      <c r="L199" s="1" t="s">
        <v>44</v>
      </c>
      <c r="M199" s="1" t="s">
        <v>45</v>
      </c>
      <c r="N199" s="1">
        <v>25</v>
      </c>
      <c r="O199" s="1">
        <v>129</v>
      </c>
      <c r="P199" s="1">
        <v>0</v>
      </c>
      <c r="Q199" s="1">
        <v>121</v>
      </c>
      <c r="R199" s="1">
        <v>0</v>
      </c>
      <c r="S199" s="1">
        <v>0</v>
      </c>
      <c r="T199">
        <f t="shared" si="43"/>
        <v>154</v>
      </c>
      <c r="U199">
        <f t="shared" si="44"/>
        <v>275</v>
      </c>
      <c r="V199" s="2">
        <f t="shared" si="45"/>
        <v>45984.5882352941</v>
      </c>
      <c r="W199" s="2">
        <f t="shared" si="46"/>
        <v>46055.7647058823</v>
      </c>
      <c r="X199" t="str">
        <f t="shared" si="47"/>
        <v>高滞销风险</v>
      </c>
      <c r="Y199" s="8" t="str">
        <f>_xlfn.IFS(COUNTIF($B$2:B199,B199)=1,"-",OR(AND(X198="高滞销风险",OR(X199="中滞销风险",X199="低滞销风险",X199="健康")),AND(X198="中滞销风险",OR(X199="低滞销风险",X199="健康")),AND(X198="低滞销风险",X199="健康")),"改善",X198=X199,"维持不变",OR(AND(X198="健康",OR(X199="低滞销风险",X199="中滞销风险",X199="高滞销风险")),AND(X198="低滞销风险",OR(X199="中滞销风险",X199="高滞销风险")),AND(X198="中滞销风险",X199="高滞销风险")),"恶化")</f>
        <v>维持不变</v>
      </c>
      <c r="Z199" s="10">
        <f t="shared" si="48"/>
        <v>0</v>
      </c>
      <c r="AA199" s="10">
        <f t="shared" si="52"/>
        <v>108.4</v>
      </c>
      <c r="AB199" s="10">
        <f t="shared" si="49"/>
        <v>108.4</v>
      </c>
      <c r="AC199" s="10">
        <f>U199/E199</f>
        <v>161.764705882353</v>
      </c>
      <c r="AD199" s="10">
        <f t="shared" si="50"/>
        <v>63.7647058823495</v>
      </c>
      <c r="AE199" s="11">
        <f t="shared" si="51"/>
        <v>2.80612244897959</v>
      </c>
    </row>
    <row r="200" spans="1:31">
      <c r="A200" s="5">
        <v>45901</v>
      </c>
      <c r="B200" s="1" t="s">
        <v>151</v>
      </c>
      <c r="C200" s="1" t="s">
        <v>152</v>
      </c>
      <c r="D200" s="1" t="s">
        <v>104</v>
      </c>
      <c r="E200" s="1">
        <v>1.77</v>
      </c>
      <c r="F200" s="1">
        <v>1.71</v>
      </c>
      <c r="G200" s="1">
        <v>2</v>
      </c>
      <c r="H200" s="1">
        <v>1.71</v>
      </c>
      <c r="I200" s="1" t="s">
        <v>50</v>
      </c>
      <c r="J200" s="1">
        <v>12</v>
      </c>
      <c r="K200" s="1" t="s">
        <v>35</v>
      </c>
      <c r="L200" s="1" t="s">
        <v>36</v>
      </c>
      <c r="M200" s="1" t="s">
        <v>37</v>
      </c>
      <c r="N200" s="1">
        <v>120</v>
      </c>
      <c r="O200" s="1">
        <v>25</v>
      </c>
      <c r="P200" s="1">
        <v>0</v>
      </c>
      <c r="Q200" s="1">
        <v>121</v>
      </c>
      <c r="R200" s="1">
        <v>0</v>
      </c>
      <c r="S200" s="1">
        <v>0</v>
      </c>
      <c r="T200">
        <f t="shared" si="43"/>
        <v>145</v>
      </c>
      <c r="U200">
        <f t="shared" si="44"/>
        <v>266</v>
      </c>
      <c r="V200" s="2">
        <f t="shared" si="45"/>
        <v>45982.9209039548</v>
      </c>
      <c r="W200" s="2">
        <f t="shared" si="46"/>
        <v>46051.2824858757</v>
      </c>
      <c r="X200" t="str">
        <f t="shared" si="47"/>
        <v>高滞销风险</v>
      </c>
      <c r="Y200" s="8" t="str">
        <f>_xlfn.IFS(COUNTIF($B$2:B200,B200)=1,"-",OR(AND(X199="高滞销风险",OR(X200="中滞销风险",X200="低滞销风险",X200="健康")),AND(X199="中滞销风险",OR(X200="低滞销风险",X200="健康")),AND(X199="低滞销风险",X200="健康")),"改善",X199=X200,"维持不变",OR(AND(X199="健康",OR(X200="低滞销风险",X200="中滞销风险",X200="高滞销风险")),AND(X199="低滞销风险",OR(X200="中滞销风险",X200="高滞销风险")),AND(X199="中滞销风险",X200="高滞销风险")),"恶化")</f>
        <v>维持不变</v>
      </c>
      <c r="Z200" s="10">
        <f t="shared" si="48"/>
        <v>0</v>
      </c>
      <c r="AA200" s="10">
        <f t="shared" si="52"/>
        <v>104.93</v>
      </c>
      <c r="AB200" s="10">
        <f t="shared" si="49"/>
        <v>104.93</v>
      </c>
      <c r="AC200" s="10">
        <f>U200/E200</f>
        <v>150.282485875706</v>
      </c>
      <c r="AD200" s="10">
        <f t="shared" si="50"/>
        <v>59.2824858757085</v>
      </c>
      <c r="AE200" s="11">
        <f t="shared" si="51"/>
        <v>2.92307692307692</v>
      </c>
    </row>
    <row r="201" spans="1:31">
      <c r="A201" s="5">
        <v>45908</v>
      </c>
      <c r="B201" s="1" t="s">
        <v>151</v>
      </c>
      <c r="C201" s="1" t="s">
        <v>152</v>
      </c>
      <c r="D201" s="1" t="s">
        <v>104</v>
      </c>
      <c r="E201" s="1">
        <v>1.71</v>
      </c>
      <c r="F201" s="1">
        <v>1.71</v>
      </c>
      <c r="G201" s="1">
        <v>1.71</v>
      </c>
      <c r="H201" s="1">
        <v>1.75</v>
      </c>
      <c r="I201" s="1" t="s">
        <v>54</v>
      </c>
      <c r="J201" s="1">
        <v>12</v>
      </c>
      <c r="K201" s="1" t="s">
        <v>38</v>
      </c>
      <c r="L201" s="1" t="s">
        <v>39</v>
      </c>
      <c r="M201" s="1" t="s">
        <v>40</v>
      </c>
      <c r="N201" s="1">
        <v>113</v>
      </c>
      <c r="O201" s="1">
        <v>20</v>
      </c>
      <c r="P201" s="1">
        <v>0</v>
      </c>
      <c r="Q201" s="1">
        <v>121</v>
      </c>
      <c r="R201" s="1">
        <v>0</v>
      </c>
      <c r="S201" s="1">
        <v>0</v>
      </c>
      <c r="T201">
        <f t="shared" si="43"/>
        <v>133</v>
      </c>
      <c r="U201">
        <f t="shared" si="44"/>
        <v>254</v>
      </c>
      <c r="V201" s="2">
        <f t="shared" si="45"/>
        <v>45985.7777777778</v>
      </c>
      <c r="W201" s="2">
        <f t="shared" si="46"/>
        <v>46056.5380116959</v>
      </c>
      <c r="X201" t="str">
        <f t="shared" si="47"/>
        <v>高滞销风险</v>
      </c>
      <c r="Y201" s="8" t="str">
        <f>_xlfn.IFS(COUNTIF($B$2:B201,B201)=1,"-",OR(AND(X200="高滞销风险",OR(X201="中滞销风险",X201="低滞销风险",X201="健康")),AND(X200="中滞销风险",OR(X201="低滞销风险",X201="健康")),AND(X200="低滞销风险",X201="健康")),"改善",X200=X201,"维持不变",OR(AND(X200="健康",OR(X201="低滞销风险",X201="中滞销风险",X201="高滞销风险")),AND(X200="低滞销风险",OR(X201="中滞销风险",X201="高滞销风险")),AND(X200="中滞销风险",X201="高滞销风险")),"恶化")</f>
        <v>维持不变</v>
      </c>
      <c r="Z201" s="10">
        <f t="shared" si="48"/>
        <v>0</v>
      </c>
      <c r="AA201" s="10">
        <f t="shared" si="52"/>
        <v>110.36</v>
      </c>
      <c r="AB201" s="10">
        <f t="shared" si="49"/>
        <v>110.36</v>
      </c>
      <c r="AC201" s="10">
        <f>U201/E201</f>
        <v>148.538011695906</v>
      </c>
      <c r="AD201" s="10">
        <f t="shared" si="50"/>
        <v>64.5380116959059</v>
      </c>
      <c r="AE201" s="11">
        <f t="shared" si="51"/>
        <v>3.02380952380952</v>
      </c>
    </row>
    <row r="202" spans="1:31">
      <c r="A202" s="5">
        <v>45887</v>
      </c>
      <c r="B202" s="1" t="s">
        <v>153</v>
      </c>
      <c r="C202" s="1" t="s">
        <v>154</v>
      </c>
      <c r="D202" s="1" t="s">
        <v>104</v>
      </c>
      <c r="E202" s="1">
        <v>1.54</v>
      </c>
      <c r="F202" s="1">
        <v>1.86</v>
      </c>
      <c r="G202" s="1">
        <v>2.07</v>
      </c>
      <c r="H202" s="1">
        <v>1.14</v>
      </c>
      <c r="I202" s="1" t="s">
        <v>50</v>
      </c>
      <c r="J202" s="1">
        <v>13</v>
      </c>
      <c r="K202" s="1" t="s">
        <v>51</v>
      </c>
      <c r="L202" s="1" t="s">
        <v>52</v>
      </c>
      <c r="M202" s="1" t="s">
        <v>53</v>
      </c>
      <c r="N202" s="1">
        <v>31</v>
      </c>
      <c r="O202" s="1">
        <v>98</v>
      </c>
      <c r="P202" s="1">
        <v>0</v>
      </c>
      <c r="Q202" s="1">
        <v>20</v>
      </c>
      <c r="R202" s="1">
        <v>0</v>
      </c>
      <c r="S202" s="1">
        <v>0</v>
      </c>
      <c r="T202">
        <f t="shared" si="43"/>
        <v>129</v>
      </c>
      <c r="U202">
        <f t="shared" si="44"/>
        <v>149</v>
      </c>
      <c r="V202" s="2">
        <f t="shared" si="45"/>
        <v>45970.7662337662</v>
      </c>
      <c r="W202" s="2">
        <f t="shared" si="46"/>
        <v>45983.7532467532</v>
      </c>
      <c r="X202" t="str">
        <f t="shared" si="47"/>
        <v>健康</v>
      </c>
      <c r="Y202" s="8" t="str">
        <f>_xlfn.IFS(COUNTIF($B$2:B202,B202)=1,"-",OR(AND(X201="高滞销风险",OR(X202="中滞销风险",X202="低滞销风险",X202="健康")),AND(X201="中滞销风险",OR(X202="低滞销风险",X202="健康")),AND(X201="低滞销风险",X202="健康")),"改善",X201=X202,"维持不变",OR(AND(X201="健康",OR(X202="低滞销风险",X202="中滞销风险",X202="高滞销风险")),AND(X201="低滞销风险",OR(X202="中滞销风险",X202="高滞销风险")),AND(X201="中滞销风险",X202="高滞销风险")),"恶化")</f>
        <v>-</v>
      </c>
      <c r="Z202" s="10">
        <f t="shared" si="48"/>
        <v>0</v>
      </c>
      <c r="AA202" s="10">
        <f t="shared" si="52"/>
        <v>0</v>
      </c>
      <c r="AB202" s="10">
        <f t="shared" si="49"/>
        <v>0</v>
      </c>
      <c r="AC202" s="10">
        <f>U202/E202</f>
        <v>96.7532467532468</v>
      </c>
      <c r="AD202" s="10">
        <f t="shared" si="50"/>
        <v>0</v>
      </c>
      <c r="AE202" s="11">
        <f t="shared" si="51"/>
        <v>1.54</v>
      </c>
    </row>
    <row r="203" spans="1:31">
      <c r="A203" s="5">
        <v>45894</v>
      </c>
      <c r="B203" s="1" t="s">
        <v>153</v>
      </c>
      <c r="C203" s="1" t="s">
        <v>154</v>
      </c>
      <c r="D203" s="1" t="s">
        <v>104</v>
      </c>
      <c r="E203" s="1">
        <v>2.11</v>
      </c>
      <c r="F203" s="1">
        <v>2.57</v>
      </c>
      <c r="G203" s="1">
        <v>2.21</v>
      </c>
      <c r="H203" s="1">
        <v>1.79</v>
      </c>
      <c r="I203" s="1" t="s">
        <v>50</v>
      </c>
      <c r="J203" s="1">
        <v>18</v>
      </c>
      <c r="K203" s="1" t="s">
        <v>43</v>
      </c>
      <c r="L203" s="1" t="s">
        <v>44</v>
      </c>
      <c r="M203" s="1" t="s">
        <v>45</v>
      </c>
      <c r="N203" s="1">
        <v>33</v>
      </c>
      <c r="O203" s="1">
        <v>98</v>
      </c>
      <c r="P203" s="1">
        <v>0</v>
      </c>
      <c r="Q203" s="1">
        <v>0</v>
      </c>
      <c r="R203" s="1">
        <v>0</v>
      </c>
      <c r="S203" s="1">
        <v>100</v>
      </c>
      <c r="T203">
        <f t="shared" si="43"/>
        <v>131</v>
      </c>
      <c r="U203">
        <f t="shared" si="44"/>
        <v>231</v>
      </c>
      <c r="V203" s="2">
        <f t="shared" si="45"/>
        <v>45956.0853080569</v>
      </c>
      <c r="W203" s="2">
        <f t="shared" si="46"/>
        <v>46003.4786729858</v>
      </c>
      <c r="X203" t="str">
        <f t="shared" si="47"/>
        <v>中滞销风险</v>
      </c>
      <c r="Y203" s="8" t="str">
        <f>_xlfn.IFS(COUNTIF($B$2:B203,B203)=1,"-",OR(AND(X202="高滞销风险",OR(X203="中滞销风险",X203="低滞销风险",X203="健康")),AND(X202="中滞销风险",OR(X203="低滞销风险",X203="健康")),AND(X202="低滞销风险",X203="健康")),"改善",X202=X203,"维持不变",OR(AND(X202="健康",OR(X203="低滞销风险",X203="中滞销风险",X203="高滞销风险")),AND(X202="低滞销风险",OR(X203="中滞销风险",X203="高滞销风险")),AND(X202="中滞销风险",X203="高滞销风险")),"恶化")</f>
        <v>恶化</v>
      </c>
      <c r="Z203" s="10">
        <f t="shared" si="48"/>
        <v>0</v>
      </c>
      <c r="AA203" s="10">
        <f t="shared" si="52"/>
        <v>24.22</v>
      </c>
      <c r="AB203" s="10">
        <f t="shared" si="49"/>
        <v>24.22</v>
      </c>
      <c r="AC203" s="10">
        <f>U203/E203</f>
        <v>109.478672985782</v>
      </c>
      <c r="AD203" s="10">
        <f t="shared" si="50"/>
        <v>11.4786729857806</v>
      </c>
      <c r="AE203" s="11">
        <f t="shared" si="51"/>
        <v>2.35714285714286</v>
      </c>
    </row>
    <row r="204" spans="1:31">
      <c r="A204" s="5">
        <v>45901</v>
      </c>
      <c r="B204" s="1" t="s">
        <v>153</v>
      </c>
      <c r="C204" s="1" t="s">
        <v>154</v>
      </c>
      <c r="D204" s="1" t="s">
        <v>104</v>
      </c>
      <c r="E204" s="1">
        <v>2.37</v>
      </c>
      <c r="F204" s="1">
        <v>2.43</v>
      </c>
      <c r="G204" s="1">
        <v>2.5</v>
      </c>
      <c r="H204" s="1">
        <v>2.29</v>
      </c>
      <c r="I204" s="1" t="s">
        <v>50</v>
      </c>
      <c r="J204" s="1">
        <v>17</v>
      </c>
      <c r="K204" s="1" t="s">
        <v>35</v>
      </c>
      <c r="L204" s="1" t="s">
        <v>36</v>
      </c>
      <c r="M204" s="1" t="s">
        <v>37</v>
      </c>
      <c r="N204" s="1">
        <v>55</v>
      </c>
      <c r="O204" s="1">
        <v>63</v>
      </c>
      <c r="P204" s="1">
        <v>0</v>
      </c>
      <c r="Q204" s="1">
        <v>0</v>
      </c>
      <c r="R204" s="1">
        <v>0</v>
      </c>
      <c r="S204" s="1">
        <v>100</v>
      </c>
      <c r="T204">
        <f t="shared" si="43"/>
        <v>118</v>
      </c>
      <c r="U204">
        <f t="shared" si="44"/>
        <v>218</v>
      </c>
      <c r="V204" s="2">
        <f t="shared" si="45"/>
        <v>45950.7890295359</v>
      </c>
      <c r="W204" s="2">
        <f t="shared" si="46"/>
        <v>45992.9831223629</v>
      </c>
      <c r="X204" t="str">
        <f t="shared" si="47"/>
        <v>低滞销风险</v>
      </c>
      <c r="Y204" s="8" t="str">
        <f>_xlfn.IFS(COUNTIF($B$2:B204,B204)=1,"-",OR(AND(X203="高滞销风险",OR(X204="中滞销风险",X204="低滞销风险",X204="健康")),AND(X203="中滞销风险",OR(X204="低滞销风险",X204="健康")),AND(X203="低滞销风险",X204="健康")),"改善",X203=X204,"维持不变",OR(AND(X203="健康",OR(X204="低滞销风险",X204="中滞销风险",X204="高滞销风险")),AND(X203="低滞销风险",OR(X204="中滞销风险",X204="高滞销风险")),AND(X203="中滞销风险",X204="高滞销风险")),"恶化")</f>
        <v>改善</v>
      </c>
      <c r="Z204" s="10">
        <f t="shared" si="48"/>
        <v>0</v>
      </c>
      <c r="AA204" s="10">
        <f t="shared" si="52"/>
        <v>2.32999999999998</v>
      </c>
      <c r="AB204" s="10">
        <f t="shared" si="49"/>
        <v>2.32999999999998</v>
      </c>
      <c r="AC204" s="10">
        <f t="shared" ref="AC204:AC267" si="53">U204/E204</f>
        <v>91.9831223628692</v>
      </c>
      <c r="AD204" s="10">
        <f t="shared" si="50"/>
        <v>0.983122362871654</v>
      </c>
      <c r="AE204" s="11">
        <f t="shared" si="51"/>
        <v>2.3956043956044</v>
      </c>
    </row>
    <row r="205" spans="1:31">
      <c r="A205" s="5">
        <v>45908</v>
      </c>
      <c r="B205" s="1" t="s">
        <v>153</v>
      </c>
      <c r="C205" s="1" t="s">
        <v>154</v>
      </c>
      <c r="D205" s="1" t="s">
        <v>104</v>
      </c>
      <c r="E205" s="1">
        <v>1.86</v>
      </c>
      <c r="F205" s="1">
        <v>1.86</v>
      </c>
      <c r="G205" s="1">
        <v>2.14</v>
      </c>
      <c r="H205" s="1">
        <v>2.18</v>
      </c>
      <c r="I205" s="1" t="s">
        <v>54</v>
      </c>
      <c r="J205" s="1">
        <v>13</v>
      </c>
      <c r="K205" s="1" t="s">
        <v>38</v>
      </c>
      <c r="L205" s="1" t="s">
        <v>39</v>
      </c>
      <c r="M205" s="1" t="s">
        <v>40</v>
      </c>
      <c r="N205" s="1">
        <v>53</v>
      </c>
      <c r="O205" s="1">
        <v>90</v>
      </c>
      <c r="P205" s="1">
        <v>0</v>
      </c>
      <c r="Q205" s="1">
        <v>60</v>
      </c>
      <c r="R205" s="1">
        <v>0</v>
      </c>
      <c r="S205" s="1">
        <v>0</v>
      </c>
      <c r="T205">
        <f t="shared" si="43"/>
        <v>143</v>
      </c>
      <c r="U205">
        <f t="shared" si="44"/>
        <v>203</v>
      </c>
      <c r="V205" s="2">
        <f t="shared" si="45"/>
        <v>45984.8817204301</v>
      </c>
      <c r="W205" s="2">
        <f t="shared" si="46"/>
        <v>46017.1397849462</v>
      </c>
      <c r="X205" t="str">
        <f t="shared" si="47"/>
        <v>高滞销风险</v>
      </c>
      <c r="Y205" s="8" t="str">
        <f>_xlfn.IFS(COUNTIF($B$2:B205,B205)=1,"-",OR(AND(X204="高滞销风险",OR(X205="中滞销风险",X205="低滞销风险",X205="健康")),AND(X204="中滞销风险",OR(X205="低滞销风险",X205="健康")),AND(X204="低滞销风险",X205="健康")),"改善",X204=X205,"维持不变",OR(AND(X204="健康",OR(X205="低滞销风险",X205="中滞销风险",X205="高滞销风险")),AND(X204="低滞销风险",OR(X205="中滞销风险",X205="高滞销风险")),AND(X204="中滞销风险",X205="高滞销风险")),"恶化")</f>
        <v>恶化</v>
      </c>
      <c r="Z205" s="10">
        <f t="shared" si="48"/>
        <v>0</v>
      </c>
      <c r="AA205" s="10">
        <f t="shared" si="52"/>
        <v>46.76</v>
      </c>
      <c r="AB205" s="10">
        <f t="shared" si="49"/>
        <v>46.76</v>
      </c>
      <c r="AC205" s="10">
        <f t="shared" si="53"/>
        <v>109.139784946237</v>
      </c>
      <c r="AD205" s="10">
        <f t="shared" si="50"/>
        <v>25.1397849462373</v>
      </c>
      <c r="AE205" s="11">
        <f t="shared" si="51"/>
        <v>2.41666666666667</v>
      </c>
    </row>
    <row r="206" spans="1:31">
      <c r="A206" s="5">
        <v>45887</v>
      </c>
      <c r="B206" s="1" t="s">
        <v>155</v>
      </c>
      <c r="C206" s="1" t="s">
        <v>156</v>
      </c>
      <c r="D206" s="1" t="s">
        <v>104</v>
      </c>
      <c r="E206" s="1">
        <v>6.52</v>
      </c>
      <c r="F206" s="1">
        <v>7.86</v>
      </c>
      <c r="G206" s="1">
        <v>8.43</v>
      </c>
      <c r="H206" s="1">
        <v>4.96</v>
      </c>
      <c r="I206" s="1" t="s">
        <v>50</v>
      </c>
      <c r="J206" s="1">
        <v>55</v>
      </c>
      <c r="K206" s="1" t="s">
        <v>51</v>
      </c>
      <c r="L206" s="1" t="s">
        <v>52</v>
      </c>
      <c r="M206" s="1" t="s">
        <v>53</v>
      </c>
      <c r="N206" s="1">
        <v>204</v>
      </c>
      <c r="O206" s="1">
        <v>249</v>
      </c>
      <c r="P206" s="1">
        <v>0</v>
      </c>
      <c r="Q206" s="1">
        <v>0</v>
      </c>
      <c r="R206" s="1">
        <v>0</v>
      </c>
      <c r="S206" s="1">
        <v>200</v>
      </c>
      <c r="T206">
        <f t="shared" si="43"/>
        <v>453</v>
      </c>
      <c r="U206">
        <f t="shared" si="44"/>
        <v>653</v>
      </c>
      <c r="V206" s="2">
        <f t="shared" si="45"/>
        <v>45956.4785276074</v>
      </c>
      <c r="W206" s="2">
        <f t="shared" si="46"/>
        <v>45987.1533742331</v>
      </c>
      <c r="X206" t="str">
        <f t="shared" si="47"/>
        <v>健康</v>
      </c>
      <c r="Y206" s="8" t="str">
        <f>_xlfn.IFS(COUNTIF($B$2:B206,B206)=1,"-",OR(AND(X205="高滞销风险",OR(X206="中滞销风险",X206="低滞销风险",X206="健康")),AND(X205="中滞销风险",OR(X206="低滞销风险",X206="健康")),AND(X205="低滞销风险",X206="健康")),"改善",X205=X206,"维持不变",OR(AND(X205="健康",OR(X206="低滞销风险",X206="中滞销风险",X206="高滞销风险")),AND(X205="低滞销风险",OR(X206="中滞销风险",X206="高滞销风险")),AND(X205="中滞销风险",X206="高滞销风险")),"恶化")</f>
        <v>-</v>
      </c>
      <c r="Z206" s="10">
        <f t="shared" si="48"/>
        <v>0</v>
      </c>
      <c r="AA206" s="10">
        <f t="shared" si="52"/>
        <v>0</v>
      </c>
      <c r="AB206" s="10">
        <f t="shared" si="49"/>
        <v>0</v>
      </c>
      <c r="AC206" s="10">
        <f t="shared" si="53"/>
        <v>100.153374233129</v>
      </c>
      <c r="AD206" s="10">
        <f t="shared" si="50"/>
        <v>0</v>
      </c>
      <c r="AE206" s="11">
        <f t="shared" si="51"/>
        <v>6.52</v>
      </c>
    </row>
    <row r="207" spans="1:31">
      <c r="A207" s="5">
        <v>45894</v>
      </c>
      <c r="B207" s="1" t="s">
        <v>155</v>
      </c>
      <c r="C207" s="1" t="s">
        <v>156</v>
      </c>
      <c r="D207" s="1" t="s">
        <v>104</v>
      </c>
      <c r="E207" s="1">
        <v>6.79</v>
      </c>
      <c r="F207" s="1">
        <v>6.71</v>
      </c>
      <c r="G207" s="1">
        <v>7.29</v>
      </c>
      <c r="H207" s="1">
        <v>6.64</v>
      </c>
      <c r="I207" s="1" t="s">
        <v>50</v>
      </c>
      <c r="J207" s="1">
        <v>47</v>
      </c>
      <c r="K207" s="1" t="s">
        <v>43</v>
      </c>
      <c r="L207" s="1" t="s">
        <v>44</v>
      </c>
      <c r="M207" s="1" t="s">
        <v>45</v>
      </c>
      <c r="N207" s="1">
        <v>203</v>
      </c>
      <c r="O207" s="1">
        <v>302</v>
      </c>
      <c r="P207" s="1">
        <v>0</v>
      </c>
      <c r="Q207" s="1">
        <v>100</v>
      </c>
      <c r="R207" s="1">
        <v>0</v>
      </c>
      <c r="S207" s="1">
        <v>0</v>
      </c>
      <c r="T207">
        <f t="shared" si="43"/>
        <v>505</v>
      </c>
      <c r="U207">
        <f t="shared" si="44"/>
        <v>605</v>
      </c>
      <c r="V207" s="2">
        <f t="shared" si="45"/>
        <v>45968.3740795287</v>
      </c>
      <c r="W207" s="2">
        <f t="shared" si="46"/>
        <v>45983.1016200295</v>
      </c>
      <c r="X207" t="str">
        <f t="shared" si="47"/>
        <v>健康</v>
      </c>
      <c r="Y207" s="8" t="str">
        <f>_xlfn.IFS(COUNTIF($B$2:B207,B207)=1,"-",OR(AND(X206="高滞销风险",OR(X207="中滞销风险",X207="低滞销风险",X207="健康")),AND(X206="中滞销风险",OR(X207="低滞销风险",X207="健康")),AND(X206="低滞销风险",X207="健康")),"改善",X206=X207,"维持不变",OR(AND(X206="健康",OR(X207="低滞销风险",X207="中滞销风险",X207="高滞销风险")),AND(X206="低滞销风险",OR(X207="中滞销风险",X207="高滞销风险")),AND(X206="中滞销风险",X207="高滞销风险")),"恶化")</f>
        <v>维持不变</v>
      </c>
      <c r="Z207" s="10">
        <f t="shared" si="48"/>
        <v>0</v>
      </c>
      <c r="AA207" s="10">
        <f t="shared" si="52"/>
        <v>0</v>
      </c>
      <c r="AB207" s="10">
        <f t="shared" si="49"/>
        <v>0</v>
      </c>
      <c r="AC207" s="10">
        <f t="shared" si="53"/>
        <v>89.1016200294551</v>
      </c>
      <c r="AD207" s="10">
        <f t="shared" si="50"/>
        <v>0</v>
      </c>
      <c r="AE207" s="11">
        <f t="shared" si="51"/>
        <v>6.79</v>
      </c>
    </row>
    <row r="208" spans="1:31">
      <c r="A208" s="5">
        <v>45901</v>
      </c>
      <c r="B208" s="1" t="s">
        <v>155</v>
      </c>
      <c r="C208" s="1" t="s">
        <v>156</v>
      </c>
      <c r="D208" s="1" t="s">
        <v>104</v>
      </c>
      <c r="E208" s="1">
        <v>4.86</v>
      </c>
      <c r="F208" s="1">
        <v>4.86</v>
      </c>
      <c r="G208" s="1">
        <v>5.79</v>
      </c>
      <c r="H208" s="1">
        <v>7.11</v>
      </c>
      <c r="I208" s="1" t="s">
        <v>54</v>
      </c>
      <c r="J208" s="1">
        <v>34</v>
      </c>
      <c r="K208" s="1" t="s">
        <v>35</v>
      </c>
      <c r="L208" s="1" t="s">
        <v>36</v>
      </c>
      <c r="M208" s="1" t="s">
        <v>37</v>
      </c>
      <c r="N208" s="1">
        <v>202</v>
      </c>
      <c r="O208" s="1">
        <v>254</v>
      </c>
      <c r="P208" s="1">
        <v>0</v>
      </c>
      <c r="Q208" s="1">
        <v>100</v>
      </c>
      <c r="R208" s="1">
        <v>0</v>
      </c>
      <c r="S208" s="1">
        <v>0</v>
      </c>
      <c r="T208">
        <f t="shared" si="43"/>
        <v>456</v>
      </c>
      <c r="U208">
        <f t="shared" si="44"/>
        <v>556</v>
      </c>
      <c r="V208" s="2">
        <f t="shared" si="45"/>
        <v>45994.8271604938</v>
      </c>
      <c r="W208" s="2">
        <f t="shared" si="46"/>
        <v>46015.4032921811</v>
      </c>
      <c r="X208" t="str">
        <f t="shared" si="47"/>
        <v>高滞销风险</v>
      </c>
      <c r="Y208" s="8" t="str">
        <f>_xlfn.IFS(COUNTIF($B$2:B208,B208)=1,"-",OR(AND(X207="高滞销风险",OR(X208="中滞销风险",X208="低滞销风险",X208="健康")),AND(X207="中滞销风险",OR(X208="低滞销风险",X208="健康")),AND(X207="低滞销风险",X208="健康")),"改善",X207=X208,"维持不变",OR(AND(X207="健康",OR(X208="低滞销风险",X208="中滞销风险",X208="高滞销风险")),AND(X207="低滞销风险",OR(X208="中滞销风险",X208="高滞销风险")),AND(X207="中滞销风险",X208="高滞销风险")),"恶化")</f>
        <v>恶化</v>
      </c>
      <c r="Z208" s="10">
        <f t="shared" si="48"/>
        <v>13.74</v>
      </c>
      <c r="AA208" s="10">
        <f t="shared" si="52"/>
        <v>100</v>
      </c>
      <c r="AB208" s="10">
        <f t="shared" si="49"/>
        <v>113.74</v>
      </c>
      <c r="AC208" s="10">
        <f t="shared" si="53"/>
        <v>114.40329218107</v>
      </c>
      <c r="AD208" s="10">
        <f t="shared" si="50"/>
        <v>23.4032921810722</v>
      </c>
      <c r="AE208" s="11">
        <f t="shared" si="51"/>
        <v>6.10989010989011</v>
      </c>
    </row>
    <row r="209" spans="1:31">
      <c r="A209" s="5">
        <v>45908</v>
      </c>
      <c r="B209" s="1" t="s">
        <v>155</v>
      </c>
      <c r="C209" s="1" t="s">
        <v>156</v>
      </c>
      <c r="D209" s="1" t="s">
        <v>104</v>
      </c>
      <c r="E209" s="1">
        <v>5.86</v>
      </c>
      <c r="F209" s="1">
        <v>5.86</v>
      </c>
      <c r="G209" s="1">
        <v>5.36</v>
      </c>
      <c r="H209" s="1">
        <v>6.32</v>
      </c>
      <c r="I209" s="1" t="s">
        <v>54</v>
      </c>
      <c r="J209" s="1">
        <v>41</v>
      </c>
      <c r="K209" s="1" t="s">
        <v>38</v>
      </c>
      <c r="L209" s="1" t="s">
        <v>39</v>
      </c>
      <c r="M209" s="1" t="s">
        <v>40</v>
      </c>
      <c r="N209" s="1">
        <v>170</v>
      </c>
      <c r="O209" s="1">
        <v>246</v>
      </c>
      <c r="P209" s="1">
        <v>0</v>
      </c>
      <c r="Q209" s="1">
        <v>100</v>
      </c>
      <c r="R209" s="1">
        <v>0</v>
      </c>
      <c r="S209" s="1">
        <v>0</v>
      </c>
      <c r="T209">
        <f t="shared" si="43"/>
        <v>416</v>
      </c>
      <c r="U209">
        <f t="shared" si="44"/>
        <v>516</v>
      </c>
      <c r="V209" s="2">
        <f t="shared" si="45"/>
        <v>45978.9897610921</v>
      </c>
      <c r="W209" s="2">
        <f t="shared" si="46"/>
        <v>45996.0546075085</v>
      </c>
      <c r="X209" t="str">
        <f t="shared" si="47"/>
        <v>低滞销风险</v>
      </c>
      <c r="Y209" s="8" t="str">
        <f>_xlfn.IFS(COUNTIF($B$2:B209,B209)=1,"-",OR(AND(X208="高滞销风险",OR(X209="中滞销风险",X209="低滞销风险",X209="健康")),AND(X208="中滞销风险",OR(X209="低滞销风险",X209="健康")),AND(X208="低滞销风险",X209="健康")),"改善",X208=X209,"维持不变",OR(AND(X208="健康",OR(X209="低滞销风险",X209="中滞销风险",X209="高滞销风险")),AND(X208="低滞销风险",OR(X209="中滞销风险",X209="高滞销风险")),AND(X208="中滞销风险",X209="高滞销风险")),"恶化")</f>
        <v>改善</v>
      </c>
      <c r="Z209" s="10">
        <f t="shared" si="48"/>
        <v>0</v>
      </c>
      <c r="AA209" s="10">
        <f t="shared" si="52"/>
        <v>23.76</v>
      </c>
      <c r="AB209" s="10">
        <f t="shared" si="49"/>
        <v>23.76</v>
      </c>
      <c r="AC209" s="10">
        <f t="shared" si="53"/>
        <v>88.0546075085324</v>
      </c>
      <c r="AD209" s="10">
        <f t="shared" si="50"/>
        <v>4.05460750852944</v>
      </c>
      <c r="AE209" s="11">
        <f t="shared" si="51"/>
        <v>6.14285714285714</v>
      </c>
    </row>
    <row r="210" spans="1:31">
      <c r="A210" s="5">
        <v>45887</v>
      </c>
      <c r="B210" s="1" t="s">
        <v>157</v>
      </c>
      <c r="C210" s="1" t="s">
        <v>158</v>
      </c>
      <c r="D210" s="1" t="s">
        <v>104</v>
      </c>
      <c r="E210" s="1">
        <v>1.74</v>
      </c>
      <c r="F210" s="1">
        <v>2.14</v>
      </c>
      <c r="G210" s="1">
        <v>2.29</v>
      </c>
      <c r="H210" s="1">
        <v>1.29</v>
      </c>
      <c r="I210" s="1" t="s">
        <v>50</v>
      </c>
      <c r="J210" s="1">
        <v>15</v>
      </c>
      <c r="K210" s="1" t="s">
        <v>51</v>
      </c>
      <c r="L210" s="1" t="s">
        <v>52</v>
      </c>
      <c r="M210" s="1" t="s">
        <v>53</v>
      </c>
      <c r="N210" s="1">
        <v>122</v>
      </c>
      <c r="O210" s="1">
        <v>0</v>
      </c>
      <c r="P210" s="1">
        <v>0</v>
      </c>
      <c r="Q210" s="1">
        <v>150</v>
      </c>
      <c r="R210" s="1">
        <v>0</v>
      </c>
      <c r="S210" s="1">
        <v>0</v>
      </c>
      <c r="T210">
        <f t="shared" si="43"/>
        <v>122</v>
      </c>
      <c r="U210">
        <f t="shared" si="44"/>
        <v>272</v>
      </c>
      <c r="V210" s="2">
        <f t="shared" si="45"/>
        <v>45957.1149425287</v>
      </c>
      <c r="W210" s="2">
        <f t="shared" si="46"/>
        <v>46043.3218390805</v>
      </c>
      <c r="X210" t="str">
        <f t="shared" si="47"/>
        <v>高滞销风险</v>
      </c>
      <c r="Y210" s="8" t="str">
        <f>_xlfn.IFS(COUNTIF($B$2:B210,B210)=1,"-",OR(AND(X209="高滞销风险",OR(X210="中滞销风险",X210="低滞销风险",X210="健康")),AND(X209="中滞销风险",OR(X210="低滞销风险",X210="健康")),AND(X209="低滞销风险",X210="健康")),"改善",X209=X210,"维持不变",OR(AND(X209="健康",OR(X210="低滞销风险",X210="中滞销风险",X210="高滞销风险")),AND(X209="低滞销风险",OR(X210="中滞销风险",X210="高滞销风险")),AND(X209="中滞销风险",X210="高滞销风险")),"恶化")</f>
        <v>-</v>
      </c>
      <c r="Z210" s="10">
        <f t="shared" si="48"/>
        <v>0</v>
      </c>
      <c r="AA210" s="10">
        <f t="shared" si="52"/>
        <v>89.3</v>
      </c>
      <c r="AB210" s="10">
        <f t="shared" si="49"/>
        <v>89.3</v>
      </c>
      <c r="AC210" s="10">
        <f t="shared" si="53"/>
        <v>156.32183908046</v>
      </c>
      <c r="AD210" s="10">
        <f t="shared" si="50"/>
        <v>51.3218390804614</v>
      </c>
      <c r="AE210" s="11">
        <f t="shared" si="51"/>
        <v>2.59047619047619</v>
      </c>
    </row>
    <row r="211" spans="1:31">
      <c r="A211" s="5">
        <v>45894</v>
      </c>
      <c r="B211" s="1" t="s">
        <v>157</v>
      </c>
      <c r="C211" s="1" t="s">
        <v>158</v>
      </c>
      <c r="D211" s="1" t="s">
        <v>104</v>
      </c>
      <c r="E211" s="1">
        <v>2.36</v>
      </c>
      <c r="F211" s="1">
        <v>2.86</v>
      </c>
      <c r="G211" s="1">
        <v>2.5</v>
      </c>
      <c r="H211" s="1">
        <v>2</v>
      </c>
      <c r="I211" s="1" t="s">
        <v>50</v>
      </c>
      <c r="J211" s="1">
        <v>20</v>
      </c>
      <c r="K211" s="1" t="s">
        <v>43</v>
      </c>
      <c r="L211" s="1" t="s">
        <v>44</v>
      </c>
      <c r="M211" s="1" t="s">
        <v>45</v>
      </c>
      <c r="N211" s="1">
        <v>102</v>
      </c>
      <c r="O211" s="1">
        <v>35</v>
      </c>
      <c r="P211" s="1">
        <v>0</v>
      </c>
      <c r="Q211" s="1">
        <v>115</v>
      </c>
      <c r="R211" s="1">
        <v>0</v>
      </c>
      <c r="S211" s="1">
        <v>0</v>
      </c>
      <c r="T211">
        <f t="shared" si="43"/>
        <v>137</v>
      </c>
      <c r="U211">
        <f t="shared" si="44"/>
        <v>252</v>
      </c>
      <c r="V211" s="2">
        <f t="shared" si="45"/>
        <v>45952.0508474576</v>
      </c>
      <c r="W211" s="2">
        <f t="shared" si="46"/>
        <v>46000.7796610169</v>
      </c>
      <c r="X211" t="str">
        <f t="shared" si="47"/>
        <v>低滞销风险</v>
      </c>
      <c r="Y211" s="8" t="str">
        <f>_xlfn.IFS(COUNTIF($B$2:B211,B211)=1,"-",OR(AND(X210="高滞销风险",OR(X211="中滞销风险",X211="低滞销风险",X211="健康")),AND(X210="中滞销风险",OR(X211="低滞销风险",X211="健康")),AND(X210="低滞销风险",X211="健康")),"改善",X210=X211,"维持不变",OR(AND(X210="健康",OR(X211="低滞销风险",X211="中滞销风险",X211="高滞销风险")),AND(X210="低滞销风险",OR(X211="中滞销风险",X211="高滞销风险")),AND(X210="中滞销风险",X211="高滞销风险")),"恶化")</f>
        <v>改善</v>
      </c>
      <c r="Z211" s="10">
        <f t="shared" si="48"/>
        <v>0</v>
      </c>
      <c r="AA211" s="10">
        <f t="shared" si="52"/>
        <v>20.72</v>
      </c>
      <c r="AB211" s="10">
        <f t="shared" si="49"/>
        <v>20.72</v>
      </c>
      <c r="AC211" s="10">
        <f t="shared" si="53"/>
        <v>106.779661016949</v>
      </c>
      <c r="AD211" s="10">
        <f t="shared" si="50"/>
        <v>8.77966101694619</v>
      </c>
      <c r="AE211" s="11">
        <f t="shared" si="51"/>
        <v>2.57142857142857</v>
      </c>
    </row>
    <row r="212" spans="1:31">
      <c r="A212" s="5">
        <v>45901</v>
      </c>
      <c r="B212" s="1" t="s">
        <v>157</v>
      </c>
      <c r="C212" s="1" t="s">
        <v>158</v>
      </c>
      <c r="D212" s="1" t="s">
        <v>104</v>
      </c>
      <c r="E212" s="1">
        <v>1.57</v>
      </c>
      <c r="F212" s="1">
        <v>1.57</v>
      </c>
      <c r="G212" s="1">
        <v>2.21</v>
      </c>
      <c r="H212" s="1">
        <v>2.25</v>
      </c>
      <c r="I212" s="1" t="s">
        <v>54</v>
      </c>
      <c r="J212" s="1">
        <v>11</v>
      </c>
      <c r="K212" s="1" t="s">
        <v>35</v>
      </c>
      <c r="L212" s="1" t="s">
        <v>36</v>
      </c>
      <c r="M212" s="1" t="s">
        <v>37</v>
      </c>
      <c r="N212" s="1">
        <v>93</v>
      </c>
      <c r="O212" s="1">
        <v>65</v>
      </c>
      <c r="P212" s="1">
        <v>0</v>
      </c>
      <c r="Q212" s="1">
        <v>85</v>
      </c>
      <c r="R212" s="1">
        <v>0</v>
      </c>
      <c r="S212" s="1">
        <v>0</v>
      </c>
      <c r="T212">
        <f t="shared" si="43"/>
        <v>158</v>
      </c>
      <c r="U212">
        <f t="shared" si="44"/>
        <v>243</v>
      </c>
      <c r="V212" s="2">
        <f t="shared" si="45"/>
        <v>46001.6369426752</v>
      </c>
      <c r="W212" s="2">
        <f t="shared" si="46"/>
        <v>46055.7770700637</v>
      </c>
      <c r="X212" t="str">
        <f t="shared" si="47"/>
        <v>高滞销风险</v>
      </c>
      <c r="Y212" s="8" t="str">
        <f>_xlfn.IFS(COUNTIF($B$2:B212,B212)=1,"-",OR(AND(X211="高滞销风险",OR(X212="中滞销风险",X212="低滞销风险",X212="健康")),AND(X211="中滞销风险",OR(X212="低滞销风险",X212="健康")),AND(X211="低滞销风险",X212="健康")),"改善",X211=X212,"维持不变",OR(AND(X211="健康",OR(X212="低滞销风险",X212="中滞销风险",X212="高滞销风险")),AND(X211="低滞销风险",OR(X212="中滞销风险",X212="高滞销风险")),AND(X211="中滞销风险",X212="高滞销风险")),"恶化")</f>
        <v>恶化</v>
      </c>
      <c r="Z212" s="10">
        <f t="shared" si="48"/>
        <v>15.13</v>
      </c>
      <c r="AA212" s="10">
        <f t="shared" si="52"/>
        <v>85</v>
      </c>
      <c r="AB212" s="10">
        <f t="shared" si="49"/>
        <v>100.13</v>
      </c>
      <c r="AC212" s="10">
        <f t="shared" si="53"/>
        <v>154.777070063694</v>
      </c>
      <c r="AD212" s="10">
        <f t="shared" si="50"/>
        <v>63.7770700636975</v>
      </c>
      <c r="AE212" s="11">
        <f t="shared" si="51"/>
        <v>2.67032967032967</v>
      </c>
    </row>
    <row r="213" spans="1:31">
      <c r="A213" s="5">
        <v>45908</v>
      </c>
      <c r="B213" s="1" t="s">
        <v>157</v>
      </c>
      <c r="C213" s="1" t="s">
        <v>158</v>
      </c>
      <c r="D213" s="1" t="s">
        <v>104</v>
      </c>
      <c r="E213" s="1">
        <v>2.18</v>
      </c>
      <c r="F213" s="1">
        <v>2.29</v>
      </c>
      <c r="G213" s="1">
        <v>1.93</v>
      </c>
      <c r="H213" s="1">
        <v>2.21</v>
      </c>
      <c r="I213" s="1" t="s">
        <v>50</v>
      </c>
      <c r="J213" s="1">
        <v>16</v>
      </c>
      <c r="K213" s="1" t="s">
        <v>38</v>
      </c>
      <c r="L213" s="1" t="s">
        <v>39</v>
      </c>
      <c r="M213" s="1" t="s">
        <v>40</v>
      </c>
      <c r="N213" s="1">
        <v>73</v>
      </c>
      <c r="O213" s="1">
        <v>65</v>
      </c>
      <c r="P213" s="1">
        <v>0</v>
      </c>
      <c r="Q213" s="1">
        <v>85</v>
      </c>
      <c r="R213" s="1">
        <v>0</v>
      </c>
      <c r="S213" s="1">
        <v>0</v>
      </c>
      <c r="T213">
        <f t="shared" si="43"/>
        <v>138</v>
      </c>
      <c r="U213">
        <f t="shared" si="44"/>
        <v>223</v>
      </c>
      <c r="V213" s="2">
        <f t="shared" si="45"/>
        <v>45971.3027522936</v>
      </c>
      <c r="W213" s="2">
        <f t="shared" si="46"/>
        <v>46010.2935779817</v>
      </c>
      <c r="X213" t="str">
        <f t="shared" si="47"/>
        <v>中滞销风险</v>
      </c>
      <c r="Y213" s="8" t="str">
        <f>_xlfn.IFS(COUNTIF($B$2:B213,B213)=1,"-",OR(AND(X212="高滞销风险",OR(X213="中滞销风险",X213="低滞销风险",X213="健康")),AND(X212="中滞销风险",OR(X213="低滞销风险",X213="健康")),AND(X212="低滞销风险",X213="健康")),"改善",X212=X213,"维持不变",OR(AND(X212="健康",OR(X213="低滞销风险",X213="中滞销风险",X213="高滞销风险")),AND(X212="低滞销风险",OR(X213="中滞销风险",X213="高滞销风险")),AND(X212="中滞销风险",X213="高滞销风险")),"恶化")</f>
        <v>改善</v>
      </c>
      <c r="Z213" s="10">
        <f t="shared" si="48"/>
        <v>0</v>
      </c>
      <c r="AA213" s="10">
        <f t="shared" si="52"/>
        <v>39.88</v>
      </c>
      <c r="AB213" s="10">
        <f t="shared" si="49"/>
        <v>39.88</v>
      </c>
      <c r="AC213" s="10">
        <f t="shared" si="53"/>
        <v>102.293577981651</v>
      </c>
      <c r="AD213" s="10">
        <f t="shared" si="50"/>
        <v>18.2935779816544</v>
      </c>
      <c r="AE213" s="11">
        <f t="shared" si="51"/>
        <v>2.6547619047619</v>
      </c>
    </row>
    <row r="214" spans="1:31">
      <c r="A214" s="5">
        <v>45887</v>
      </c>
      <c r="B214" s="1" t="s">
        <v>159</v>
      </c>
      <c r="C214" s="1" t="s">
        <v>160</v>
      </c>
      <c r="D214" s="1" t="s">
        <v>104</v>
      </c>
      <c r="E214" s="1">
        <v>0.75</v>
      </c>
      <c r="F214" s="1">
        <v>0.86</v>
      </c>
      <c r="G214" s="1">
        <v>0.93</v>
      </c>
      <c r="H214" s="1">
        <v>0.61</v>
      </c>
      <c r="I214" s="1" t="s">
        <v>50</v>
      </c>
      <c r="J214" s="1">
        <v>6</v>
      </c>
      <c r="K214" s="1" t="s">
        <v>51</v>
      </c>
      <c r="L214" s="1" t="s">
        <v>52</v>
      </c>
      <c r="M214" s="1" t="s">
        <v>53</v>
      </c>
      <c r="N214" s="1">
        <v>35</v>
      </c>
      <c r="O214" s="1">
        <v>70</v>
      </c>
      <c r="P214" s="1">
        <v>0</v>
      </c>
      <c r="Q214" s="1">
        <v>55</v>
      </c>
      <c r="R214" s="1">
        <v>0</v>
      </c>
      <c r="S214" s="1">
        <v>0</v>
      </c>
      <c r="T214">
        <f t="shared" si="43"/>
        <v>105</v>
      </c>
      <c r="U214">
        <f t="shared" si="44"/>
        <v>160</v>
      </c>
      <c r="V214" s="2">
        <f t="shared" si="45"/>
        <v>46027</v>
      </c>
      <c r="W214" s="2">
        <f t="shared" si="46"/>
        <v>46100.3333333333</v>
      </c>
      <c r="X214" t="str">
        <f t="shared" si="47"/>
        <v>高滞销风险</v>
      </c>
      <c r="Y214" s="8" t="str">
        <f>_xlfn.IFS(COUNTIF($B$2:B214,B214)=1,"-",OR(AND(X213="高滞销风险",OR(X214="中滞销风险",X214="低滞销风险",X214="健康")),AND(X213="中滞销风险",OR(X214="低滞销风险",X214="健康")),AND(X213="低滞销风险",X214="健康")),"改善",X213=X214,"维持不变",OR(AND(X213="健康",OR(X214="低滞销风险",X214="中滞销风险",X214="高滞销风险")),AND(X213="低滞销风险",OR(X214="中滞销风险",X214="高滞销风险")),AND(X213="中滞销风险",X214="高滞销风险")),"恶化")</f>
        <v>-</v>
      </c>
      <c r="Z214" s="10">
        <f t="shared" si="48"/>
        <v>26.25</v>
      </c>
      <c r="AA214" s="10">
        <f t="shared" si="52"/>
        <v>55</v>
      </c>
      <c r="AB214" s="10">
        <f t="shared" si="49"/>
        <v>81.25</v>
      </c>
      <c r="AC214" s="10">
        <f t="shared" si="53"/>
        <v>213.333333333333</v>
      </c>
      <c r="AD214" s="10">
        <f t="shared" si="50"/>
        <v>108.333333333336</v>
      </c>
      <c r="AE214" s="11">
        <f t="shared" si="51"/>
        <v>1.52380952380952</v>
      </c>
    </row>
    <row r="215" spans="1:31">
      <c r="A215" s="5">
        <v>45894</v>
      </c>
      <c r="B215" s="1" t="s">
        <v>159</v>
      </c>
      <c r="C215" s="1" t="s">
        <v>160</v>
      </c>
      <c r="D215" s="1" t="s">
        <v>104</v>
      </c>
      <c r="E215" s="1">
        <v>1.14</v>
      </c>
      <c r="F215" s="1">
        <v>1.43</v>
      </c>
      <c r="G215" s="1">
        <v>1.14</v>
      </c>
      <c r="H215" s="1">
        <v>0.96</v>
      </c>
      <c r="I215" s="1" t="s">
        <v>50</v>
      </c>
      <c r="J215" s="1">
        <v>10</v>
      </c>
      <c r="K215" s="1" t="s">
        <v>43</v>
      </c>
      <c r="L215" s="1" t="s">
        <v>44</v>
      </c>
      <c r="M215" s="1" t="s">
        <v>45</v>
      </c>
      <c r="N215" s="1">
        <v>26</v>
      </c>
      <c r="O215" s="1">
        <v>70</v>
      </c>
      <c r="P215" s="1">
        <v>0</v>
      </c>
      <c r="Q215" s="1">
        <v>55</v>
      </c>
      <c r="R215" s="1">
        <v>0</v>
      </c>
      <c r="S215" s="1">
        <v>0</v>
      </c>
      <c r="T215">
        <f t="shared" si="43"/>
        <v>96</v>
      </c>
      <c r="U215">
        <f t="shared" si="44"/>
        <v>151</v>
      </c>
      <c r="V215" s="2">
        <f t="shared" si="45"/>
        <v>45978.2105263158</v>
      </c>
      <c r="W215" s="2">
        <f t="shared" si="46"/>
        <v>46026.4561403509</v>
      </c>
      <c r="X215" t="str">
        <f t="shared" si="47"/>
        <v>高滞销风险</v>
      </c>
      <c r="Y215" s="8" t="str">
        <f>_xlfn.IFS(COUNTIF($B$2:B215,B215)=1,"-",OR(AND(X214="高滞销风险",OR(X215="中滞销风险",X215="低滞销风险",X215="健康")),AND(X214="中滞销风险",OR(X215="低滞销风险",X215="健康")),AND(X214="低滞销风险",X215="健康")),"改善",X214=X215,"维持不变",OR(AND(X214="健康",OR(X215="低滞销风险",X215="中滞销风险",X215="高滞销风险")),AND(X214="低滞销风险",OR(X215="中滞销风险",X215="高滞销风险")),AND(X214="中滞销风险",X215="高滞销风险")),"恶化")</f>
        <v>维持不变</v>
      </c>
      <c r="Z215" s="10">
        <f t="shared" si="48"/>
        <v>0</v>
      </c>
      <c r="AA215" s="10">
        <f t="shared" si="52"/>
        <v>39.28</v>
      </c>
      <c r="AB215" s="10">
        <f t="shared" si="49"/>
        <v>39.28</v>
      </c>
      <c r="AC215" s="10">
        <f t="shared" si="53"/>
        <v>132.456140350877</v>
      </c>
      <c r="AD215" s="10">
        <f t="shared" si="50"/>
        <v>34.4561403508778</v>
      </c>
      <c r="AE215" s="11">
        <f t="shared" si="51"/>
        <v>1.54081632653061</v>
      </c>
    </row>
    <row r="216" spans="1:31">
      <c r="A216" s="5">
        <v>45901</v>
      </c>
      <c r="B216" s="1" t="s">
        <v>159</v>
      </c>
      <c r="C216" s="1" t="s">
        <v>160</v>
      </c>
      <c r="D216" s="1" t="s">
        <v>104</v>
      </c>
      <c r="E216" s="1">
        <v>1.15</v>
      </c>
      <c r="F216" s="1">
        <v>1.14</v>
      </c>
      <c r="G216" s="1">
        <v>1.29</v>
      </c>
      <c r="H216" s="1">
        <v>1.11</v>
      </c>
      <c r="I216" s="1" t="s">
        <v>50</v>
      </c>
      <c r="J216" s="1">
        <v>8</v>
      </c>
      <c r="K216" s="1" t="s">
        <v>35</v>
      </c>
      <c r="L216" s="1" t="s">
        <v>36</v>
      </c>
      <c r="M216" s="1" t="s">
        <v>37</v>
      </c>
      <c r="N216" s="1">
        <v>29</v>
      </c>
      <c r="O216" s="1">
        <v>58</v>
      </c>
      <c r="P216" s="1">
        <v>0</v>
      </c>
      <c r="Q216" s="1">
        <v>55</v>
      </c>
      <c r="R216" s="1">
        <v>0</v>
      </c>
      <c r="S216" s="1">
        <v>0</v>
      </c>
      <c r="T216">
        <f t="shared" si="43"/>
        <v>87</v>
      </c>
      <c r="U216">
        <f t="shared" si="44"/>
        <v>142</v>
      </c>
      <c r="V216" s="2">
        <f t="shared" si="45"/>
        <v>45976.652173913</v>
      </c>
      <c r="W216" s="2">
        <f t="shared" si="46"/>
        <v>46024.4782608696</v>
      </c>
      <c r="X216" t="str">
        <f t="shared" si="47"/>
        <v>高滞销风险</v>
      </c>
      <c r="Y216" s="8" t="str">
        <f>_xlfn.IFS(COUNTIF($B$2:B216,B216)=1,"-",OR(AND(X215="高滞销风险",OR(X216="中滞销风险",X216="低滞销风险",X216="健康")),AND(X215="中滞销风险",OR(X216="低滞销风险",X216="健康")),AND(X215="低滞销风险",X216="健康")),"改善",X215=X216,"维持不变",OR(AND(X215="健康",OR(X216="低滞销风险",X216="中滞销风险",X216="高滞销风险")),AND(X215="低滞销风险",OR(X216="中滞销风险",X216="高滞销风险")),AND(X215="中滞销风险",X216="高滞销风险")),"恶化")</f>
        <v>维持不变</v>
      </c>
      <c r="Z216" s="10">
        <f t="shared" si="48"/>
        <v>0</v>
      </c>
      <c r="AA216" s="10">
        <f t="shared" si="52"/>
        <v>37.35</v>
      </c>
      <c r="AB216" s="10">
        <f t="shared" si="49"/>
        <v>37.35</v>
      </c>
      <c r="AC216" s="10">
        <f t="shared" si="53"/>
        <v>123.478260869565</v>
      </c>
      <c r="AD216" s="10">
        <f t="shared" si="50"/>
        <v>32.4782608695677</v>
      </c>
      <c r="AE216" s="11">
        <f t="shared" si="51"/>
        <v>1.56043956043956</v>
      </c>
    </row>
    <row r="217" spans="1:31">
      <c r="A217" s="5">
        <v>45908</v>
      </c>
      <c r="B217" s="1" t="s">
        <v>159</v>
      </c>
      <c r="C217" s="1" t="s">
        <v>160</v>
      </c>
      <c r="D217" s="1" t="s">
        <v>104</v>
      </c>
      <c r="E217" s="1">
        <v>1</v>
      </c>
      <c r="F217" s="1">
        <v>1</v>
      </c>
      <c r="G217" s="1">
        <v>1.07</v>
      </c>
      <c r="H217" s="1">
        <v>1.11</v>
      </c>
      <c r="I217" s="1" t="s">
        <v>54</v>
      </c>
      <c r="J217" s="1">
        <v>7</v>
      </c>
      <c r="K217" s="1" t="s">
        <v>38</v>
      </c>
      <c r="L217" s="1" t="s">
        <v>39</v>
      </c>
      <c r="M217" s="1" t="s">
        <v>40</v>
      </c>
      <c r="N217" s="1">
        <v>41</v>
      </c>
      <c r="O217" s="1">
        <v>40</v>
      </c>
      <c r="P217" s="1">
        <v>0</v>
      </c>
      <c r="Q217" s="1">
        <v>55</v>
      </c>
      <c r="R217" s="1">
        <v>0</v>
      </c>
      <c r="S217" s="1">
        <v>0</v>
      </c>
      <c r="T217">
        <f t="shared" si="43"/>
        <v>81</v>
      </c>
      <c r="U217">
        <f t="shared" si="44"/>
        <v>136</v>
      </c>
      <c r="V217" s="2">
        <f t="shared" si="45"/>
        <v>45989</v>
      </c>
      <c r="W217" s="2">
        <f t="shared" si="46"/>
        <v>46044</v>
      </c>
      <c r="X217" t="str">
        <f t="shared" si="47"/>
        <v>高滞销风险</v>
      </c>
      <c r="Y217" s="8" t="str">
        <f>_xlfn.IFS(COUNTIF($B$2:B217,B217)=1,"-",OR(AND(X216="高滞销风险",OR(X217="中滞销风险",X217="低滞销风险",X217="健康")),AND(X216="中滞销风险",OR(X217="低滞销风险",X217="健康")),AND(X216="低滞销风险",X217="健康")),"改善",X216=X217,"维持不变",OR(AND(X216="健康",OR(X217="低滞销风险",X217="中滞销风险",X217="高滞销风险")),AND(X216="低滞销风险",OR(X217="中滞销风险",X217="高滞销风险")),AND(X216="中滞销风险",X217="高滞销风险")),"恶化")</f>
        <v>维持不变</v>
      </c>
      <c r="Z217" s="10">
        <f t="shared" si="48"/>
        <v>0</v>
      </c>
      <c r="AA217" s="10">
        <f t="shared" si="52"/>
        <v>52</v>
      </c>
      <c r="AB217" s="10">
        <f t="shared" si="49"/>
        <v>52</v>
      </c>
      <c r="AC217" s="10">
        <f t="shared" si="53"/>
        <v>136</v>
      </c>
      <c r="AD217" s="10">
        <f t="shared" si="50"/>
        <v>52</v>
      </c>
      <c r="AE217" s="11">
        <f t="shared" si="51"/>
        <v>1.61904761904762</v>
      </c>
    </row>
    <row r="218" spans="1:31">
      <c r="A218" s="5">
        <v>45887</v>
      </c>
      <c r="B218" s="1" t="s">
        <v>161</v>
      </c>
      <c r="C218" s="1" t="s">
        <v>162</v>
      </c>
      <c r="D218" s="1" t="s">
        <v>104</v>
      </c>
      <c r="E218" s="1">
        <v>1.96</v>
      </c>
      <c r="F218" s="1">
        <v>2</v>
      </c>
      <c r="G218" s="1">
        <v>2.79</v>
      </c>
      <c r="H218" s="1">
        <v>1.61</v>
      </c>
      <c r="I218" s="1" t="s">
        <v>50</v>
      </c>
      <c r="J218" s="1">
        <v>14</v>
      </c>
      <c r="K218" s="1" t="s">
        <v>51</v>
      </c>
      <c r="L218" s="1" t="s">
        <v>52</v>
      </c>
      <c r="M218" s="1" t="s">
        <v>53</v>
      </c>
      <c r="N218" s="1">
        <v>33</v>
      </c>
      <c r="O218" s="1">
        <v>176</v>
      </c>
      <c r="P218" s="1">
        <v>0</v>
      </c>
      <c r="Q218" s="1">
        <v>0</v>
      </c>
      <c r="R218" s="1">
        <v>0</v>
      </c>
      <c r="S218" s="1">
        <v>100</v>
      </c>
      <c r="T218">
        <f t="shared" si="43"/>
        <v>209</v>
      </c>
      <c r="U218">
        <f t="shared" si="44"/>
        <v>309</v>
      </c>
      <c r="V218" s="2">
        <f t="shared" si="45"/>
        <v>45993.6326530612</v>
      </c>
      <c r="W218" s="2">
        <f t="shared" si="46"/>
        <v>46044.6530612245</v>
      </c>
      <c r="X218" t="str">
        <f t="shared" si="47"/>
        <v>高滞销风险</v>
      </c>
      <c r="Y218" s="8" t="str">
        <f>_xlfn.IFS(COUNTIF($B$2:B218,B218)=1,"-",OR(AND(X217="高滞销风险",OR(X218="中滞销风险",X218="低滞销风险",X218="健康")),AND(X217="中滞销风险",OR(X218="低滞销风险",X218="健康")),AND(X217="低滞销风险",X218="健康")),"改善",X217=X218,"维持不变",OR(AND(X217="健康",OR(X218="低滞销风险",X218="中滞销风险",X218="高滞销风险")),AND(X217="低滞销风险",OR(X218="中滞销风险",X218="高滞销风险")),AND(X217="中滞销风险",X218="高滞销风险")),"恶化")</f>
        <v>-</v>
      </c>
      <c r="Z218" s="10">
        <f t="shared" si="48"/>
        <v>3.20000000000002</v>
      </c>
      <c r="AA218" s="10">
        <f t="shared" si="52"/>
        <v>100</v>
      </c>
      <c r="AB218" s="10">
        <f t="shared" si="49"/>
        <v>103.2</v>
      </c>
      <c r="AC218" s="10">
        <f t="shared" si="53"/>
        <v>157.65306122449</v>
      </c>
      <c r="AD218" s="10">
        <f t="shared" si="50"/>
        <v>52.6530612244896</v>
      </c>
      <c r="AE218" s="11">
        <f t="shared" si="51"/>
        <v>2.94285714285714</v>
      </c>
    </row>
    <row r="219" spans="1:31">
      <c r="A219" s="5">
        <v>45894</v>
      </c>
      <c r="B219" s="1" t="s">
        <v>161</v>
      </c>
      <c r="C219" s="1" t="s">
        <v>162</v>
      </c>
      <c r="D219" s="1" t="s">
        <v>104</v>
      </c>
      <c r="E219" s="1">
        <v>2.2</v>
      </c>
      <c r="F219" s="1">
        <v>2.29</v>
      </c>
      <c r="G219" s="1">
        <v>2.14</v>
      </c>
      <c r="H219" s="1">
        <v>2.18</v>
      </c>
      <c r="I219" s="1" t="s">
        <v>50</v>
      </c>
      <c r="J219" s="1">
        <v>16</v>
      </c>
      <c r="K219" s="1" t="s">
        <v>43</v>
      </c>
      <c r="L219" s="1" t="s">
        <v>44</v>
      </c>
      <c r="M219" s="1" t="s">
        <v>45</v>
      </c>
      <c r="N219" s="1">
        <v>37</v>
      </c>
      <c r="O219" s="1">
        <v>164</v>
      </c>
      <c r="P219" s="1">
        <v>0</v>
      </c>
      <c r="Q219" s="1">
        <v>100</v>
      </c>
      <c r="R219" s="1">
        <v>0</v>
      </c>
      <c r="S219" s="1">
        <v>0</v>
      </c>
      <c r="T219">
        <f t="shared" si="43"/>
        <v>201</v>
      </c>
      <c r="U219">
        <f t="shared" si="44"/>
        <v>301</v>
      </c>
      <c r="V219" s="2">
        <f t="shared" si="45"/>
        <v>45985.3636363636</v>
      </c>
      <c r="W219" s="2">
        <f t="shared" si="46"/>
        <v>46030.8181818182</v>
      </c>
      <c r="X219" t="str">
        <f t="shared" si="47"/>
        <v>高滞销风险</v>
      </c>
      <c r="Y219" s="8" t="str">
        <f>_xlfn.IFS(COUNTIF($B$2:B219,B219)=1,"-",OR(AND(X218="高滞销风险",OR(X219="中滞销风险",X219="低滞销风险",X219="健康")),AND(X218="中滞销风险",OR(X219="低滞销风险",X219="健康")),AND(X218="低滞销风险",X219="健康")),"改善",X218=X219,"维持不变",OR(AND(X218="健康",OR(X219="低滞销风险",X219="中滞销风险",X219="高滞销风险")),AND(X218="低滞销风险",OR(X219="中滞销风险",X219="高滞销风险")),AND(X218="中滞销风险",X219="高滞销风险")),"恶化")</f>
        <v>维持不变</v>
      </c>
      <c r="Z219" s="10">
        <f t="shared" si="48"/>
        <v>0</v>
      </c>
      <c r="AA219" s="10">
        <f t="shared" si="52"/>
        <v>85.4</v>
      </c>
      <c r="AB219" s="10">
        <f t="shared" si="49"/>
        <v>85.4</v>
      </c>
      <c r="AC219" s="10">
        <f t="shared" si="53"/>
        <v>136.818181818182</v>
      </c>
      <c r="AD219" s="10">
        <f t="shared" si="50"/>
        <v>38.8181818181838</v>
      </c>
      <c r="AE219" s="11">
        <f t="shared" si="51"/>
        <v>3.07142857142857</v>
      </c>
    </row>
    <row r="220" spans="1:31">
      <c r="A220" s="5">
        <v>45901</v>
      </c>
      <c r="B220" s="1" t="s">
        <v>161</v>
      </c>
      <c r="C220" s="1" t="s">
        <v>162</v>
      </c>
      <c r="D220" s="1" t="s">
        <v>104</v>
      </c>
      <c r="E220" s="1">
        <v>2.57</v>
      </c>
      <c r="F220" s="1">
        <v>2.57</v>
      </c>
      <c r="G220" s="1">
        <v>2.43</v>
      </c>
      <c r="H220" s="1">
        <v>2.61</v>
      </c>
      <c r="I220" s="1" t="s">
        <v>54</v>
      </c>
      <c r="J220" s="1">
        <v>18</v>
      </c>
      <c r="K220" s="1" t="s">
        <v>35</v>
      </c>
      <c r="L220" s="1" t="s">
        <v>36</v>
      </c>
      <c r="M220" s="1" t="s">
        <v>37</v>
      </c>
      <c r="N220" s="1">
        <v>103</v>
      </c>
      <c r="O220" s="1">
        <v>83</v>
      </c>
      <c r="P220" s="1">
        <v>0</v>
      </c>
      <c r="Q220" s="1">
        <v>100</v>
      </c>
      <c r="R220" s="1">
        <v>0</v>
      </c>
      <c r="S220" s="1">
        <v>0</v>
      </c>
      <c r="T220">
        <f t="shared" si="43"/>
        <v>186</v>
      </c>
      <c r="U220">
        <f t="shared" si="44"/>
        <v>286</v>
      </c>
      <c r="V220" s="2">
        <f t="shared" si="45"/>
        <v>45973.373540856</v>
      </c>
      <c r="W220" s="2">
        <f t="shared" si="46"/>
        <v>46012.2840466926</v>
      </c>
      <c r="X220" t="str">
        <f t="shared" si="47"/>
        <v>高滞销风险</v>
      </c>
      <c r="Y220" s="8" t="str">
        <f>_xlfn.IFS(COUNTIF($B$2:B220,B220)=1,"-",OR(AND(X219="高滞销风险",OR(X220="中滞销风险",X220="低滞销风险",X220="健康")),AND(X219="中滞销风险",OR(X220="低滞销风险",X220="健康")),AND(X219="低滞销风险",X220="健康")),"改善",X219=X220,"维持不变",OR(AND(X219="健康",OR(X220="低滞销风险",X220="中滞销风险",X220="高滞销风险")),AND(X219="低滞销风险",OR(X220="中滞销风险",X220="高滞销风险")),AND(X219="中滞销风险",X220="高滞销风险")),"恶化")</f>
        <v>维持不变</v>
      </c>
      <c r="Z220" s="10">
        <f t="shared" si="48"/>
        <v>0</v>
      </c>
      <c r="AA220" s="10">
        <f t="shared" si="52"/>
        <v>52.13</v>
      </c>
      <c r="AB220" s="10">
        <f t="shared" si="49"/>
        <v>52.13</v>
      </c>
      <c r="AC220" s="10">
        <f t="shared" si="53"/>
        <v>111.284046692607</v>
      </c>
      <c r="AD220" s="10">
        <f t="shared" si="50"/>
        <v>20.2840466926064</v>
      </c>
      <c r="AE220" s="11">
        <f t="shared" si="51"/>
        <v>3.14285714285714</v>
      </c>
    </row>
    <row r="221" spans="1:31">
      <c r="A221" s="5">
        <v>45908</v>
      </c>
      <c r="B221" s="1" t="s">
        <v>161</v>
      </c>
      <c r="C221" s="1" t="s">
        <v>162</v>
      </c>
      <c r="D221" s="1" t="s">
        <v>104</v>
      </c>
      <c r="E221" s="1">
        <v>2.46</v>
      </c>
      <c r="F221" s="1">
        <v>2.57</v>
      </c>
      <c r="G221" s="1">
        <v>2.57</v>
      </c>
      <c r="H221" s="1">
        <v>2.36</v>
      </c>
      <c r="I221" s="1" t="s">
        <v>50</v>
      </c>
      <c r="J221" s="1">
        <v>18</v>
      </c>
      <c r="K221" s="1" t="s">
        <v>38</v>
      </c>
      <c r="L221" s="1" t="s">
        <v>39</v>
      </c>
      <c r="M221" s="1" t="s">
        <v>40</v>
      </c>
      <c r="N221" s="1">
        <v>110</v>
      </c>
      <c r="O221" s="1">
        <v>55</v>
      </c>
      <c r="P221" s="1">
        <v>0</v>
      </c>
      <c r="Q221" s="1">
        <v>100</v>
      </c>
      <c r="R221" s="1">
        <v>0</v>
      </c>
      <c r="S221" s="1">
        <v>0</v>
      </c>
      <c r="T221">
        <f t="shared" si="43"/>
        <v>165</v>
      </c>
      <c r="U221">
        <f t="shared" si="44"/>
        <v>265</v>
      </c>
      <c r="V221" s="2">
        <f t="shared" si="45"/>
        <v>45975.0731707317</v>
      </c>
      <c r="W221" s="2">
        <f t="shared" si="46"/>
        <v>46015.7235772358</v>
      </c>
      <c r="X221" t="str">
        <f t="shared" si="47"/>
        <v>高滞销风险</v>
      </c>
      <c r="Y221" s="8" t="str">
        <f>_xlfn.IFS(COUNTIF($B$2:B221,B221)=1,"-",OR(AND(X220="高滞销风险",OR(X221="中滞销风险",X221="低滞销风险",X221="健康")),AND(X220="中滞销风险",OR(X221="低滞销风险",X221="健康")),AND(X220="低滞销风险",X221="健康")),"改善",X220=X221,"维持不变",OR(AND(X220="健康",OR(X221="低滞销风险",X221="中滞销风险",X221="高滞销风险")),AND(X220="低滞销风险",OR(X221="中滞销风险",X221="高滞销风险")),AND(X220="中滞销风险",X221="高滞销风险")),"恶化")</f>
        <v>维持不变</v>
      </c>
      <c r="Z221" s="10">
        <f t="shared" si="48"/>
        <v>0</v>
      </c>
      <c r="AA221" s="10">
        <f t="shared" si="52"/>
        <v>58.36</v>
      </c>
      <c r="AB221" s="10">
        <f t="shared" si="49"/>
        <v>58.36</v>
      </c>
      <c r="AC221" s="10">
        <f t="shared" si="53"/>
        <v>107.723577235772</v>
      </c>
      <c r="AD221" s="10">
        <f t="shared" si="50"/>
        <v>23.7235772357744</v>
      </c>
      <c r="AE221" s="11">
        <f t="shared" si="51"/>
        <v>3.1547619047619</v>
      </c>
    </row>
    <row r="222" spans="1:31">
      <c r="A222" s="5">
        <v>45887</v>
      </c>
      <c r="B222" s="1" t="s">
        <v>163</v>
      </c>
      <c r="C222" s="1" t="s">
        <v>164</v>
      </c>
      <c r="D222" s="1" t="s">
        <v>104</v>
      </c>
      <c r="E222" s="1">
        <v>6.07</v>
      </c>
      <c r="F222" s="1">
        <v>7.57</v>
      </c>
      <c r="G222" s="1">
        <v>7.93</v>
      </c>
      <c r="H222" s="1">
        <v>4.43</v>
      </c>
      <c r="I222" s="1" t="s">
        <v>50</v>
      </c>
      <c r="J222" s="1">
        <v>53</v>
      </c>
      <c r="K222" s="1" t="s">
        <v>51</v>
      </c>
      <c r="L222" s="1" t="s">
        <v>52</v>
      </c>
      <c r="M222" s="1" t="s">
        <v>53</v>
      </c>
      <c r="N222" s="1">
        <v>99</v>
      </c>
      <c r="O222" s="1">
        <v>392</v>
      </c>
      <c r="P222" s="1">
        <v>0</v>
      </c>
      <c r="Q222" s="1">
        <v>134</v>
      </c>
      <c r="R222" s="1">
        <v>0</v>
      </c>
      <c r="S222" s="1">
        <v>0</v>
      </c>
      <c r="T222">
        <f t="shared" si="43"/>
        <v>491</v>
      </c>
      <c r="U222">
        <f t="shared" si="44"/>
        <v>625</v>
      </c>
      <c r="V222" s="2">
        <f t="shared" si="45"/>
        <v>45967.8896210873</v>
      </c>
      <c r="W222" s="2">
        <f t="shared" si="46"/>
        <v>45989.9654036244</v>
      </c>
      <c r="X222" t="str">
        <f t="shared" si="47"/>
        <v>健康</v>
      </c>
      <c r="Y222" s="8" t="str">
        <f>_xlfn.IFS(COUNTIF($B$2:B222,B222)=1,"-",OR(AND(X221="高滞销风险",OR(X222="中滞销风险",X222="低滞销风险",X222="健康")),AND(X221="中滞销风险",OR(X222="低滞销风险",X222="健康")),AND(X221="低滞销风险",X222="健康")),"改善",X221=X222,"维持不变",OR(AND(X221="健康",OR(X222="低滞销风险",X222="中滞销风险",X222="高滞销风险")),AND(X221="低滞销风险",OR(X222="中滞销风险",X222="高滞销风险")),AND(X221="中滞销风险",X222="高滞销风险")),"恶化")</f>
        <v>-</v>
      </c>
      <c r="Z222" s="10">
        <f t="shared" si="48"/>
        <v>0</v>
      </c>
      <c r="AA222" s="10">
        <f t="shared" si="52"/>
        <v>0</v>
      </c>
      <c r="AB222" s="10">
        <f t="shared" si="49"/>
        <v>0</v>
      </c>
      <c r="AC222" s="10">
        <f t="shared" si="53"/>
        <v>102.965403624382</v>
      </c>
      <c r="AD222" s="10">
        <f t="shared" si="50"/>
        <v>0</v>
      </c>
      <c r="AE222" s="11">
        <f t="shared" si="51"/>
        <v>6.07</v>
      </c>
    </row>
    <row r="223" spans="1:31">
      <c r="A223" s="5">
        <v>45894</v>
      </c>
      <c r="B223" s="1" t="s">
        <v>163</v>
      </c>
      <c r="C223" s="1" t="s">
        <v>164</v>
      </c>
      <c r="D223" s="1" t="s">
        <v>104</v>
      </c>
      <c r="E223" s="1">
        <v>6.27</v>
      </c>
      <c r="F223" s="1">
        <v>6.29</v>
      </c>
      <c r="G223" s="1">
        <v>6.93</v>
      </c>
      <c r="H223" s="1">
        <v>6</v>
      </c>
      <c r="I223" s="1" t="s">
        <v>50</v>
      </c>
      <c r="J223" s="1">
        <v>44</v>
      </c>
      <c r="K223" s="1" t="s">
        <v>43</v>
      </c>
      <c r="L223" s="1" t="s">
        <v>44</v>
      </c>
      <c r="M223" s="1" t="s">
        <v>45</v>
      </c>
      <c r="N223" s="1">
        <v>121</v>
      </c>
      <c r="O223" s="1">
        <v>412</v>
      </c>
      <c r="P223" s="1">
        <v>0</v>
      </c>
      <c r="Q223" s="1">
        <v>54</v>
      </c>
      <c r="R223" s="1">
        <v>0</v>
      </c>
      <c r="S223" s="1">
        <v>0</v>
      </c>
      <c r="T223">
        <f t="shared" si="43"/>
        <v>533</v>
      </c>
      <c r="U223">
        <f t="shared" si="44"/>
        <v>587</v>
      </c>
      <c r="V223" s="2">
        <f t="shared" si="45"/>
        <v>45979.0079744817</v>
      </c>
      <c r="W223" s="2">
        <f t="shared" si="46"/>
        <v>45987.620414673</v>
      </c>
      <c r="X223" t="str">
        <f t="shared" si="47"/>
        <v>健康</v>
      </c>
      <c r="Y223" s="8" t="str">
        <f>_xlfn.IFS(COUNTIF($B$2:B223,B223)=1,"-",OR(AND(X222="高滞销风险",OR(X223="中滞销风险",X223="低滞销风险",X223="健康")),AND(X222="中滞销风险",OR(X223="低滞销风险",X223="健康")),AND(X222="低滞销风险",X223="健康")),"改善",X222=X223,"维持不变",OR(AND(X222="健康",OR(X223="低滞销风险",X223="中滞销风险",X223="高滞销风险")),AND(X222="低滞销风险",OR(X223="中滞销风险",X223="高滞销风险")),AND(X222="中滞销风险",X223="高滞销风险")),"恶化")</f>
        <v>维持不变</v>
      </c>
      <c r="Z223" s="10">
        <f t="shared" si="48"/>
        <v>0</v>
      </c>
      <c r="AA223" s="10">
        <f t="shared" si="52"/>
        <v>0</v>
      </c>
      <c r="AB223" s="10">
        <f t="shared" si="49"/>
        <v>0</v>
      </c>
      <c r="AC223" s="10">
        <f t="shared" si="53"/>
        <v>93.6204146730463</v>
      </c>
      <c r="AD223" s="10">
        <f t="shared" si="50"/>
        <v>0</v>
      </c>
      <c r="AE223" s="11">
        <f t="shared" si="51"/>
        <v>6.27</v>
      </c>
    </row>
    <row r="224" spans="1:31">
      <c r="A224" s="5">
        <v>45901</v>
      </c>
      <c r="B224" s="1" t="s">
        <v>163</v>
      </c>
      <c r="C224" s="1" t="s">
        <v>164</v>
      </c>
      <c r="D224" s="1" t="s">
        <v>104</v>
      </c>
      <c r="E224" s="1">
        <v>5.86</v>
      </c>
      <c r="F224" s="1">
        <v>5.86</v>
      </c>
      <c r="G224" s="1">
        <v>6.07</v>
      </c>
      <c r="H224" s="1">
        <v>7</v>
      </c>
      <c r="I224" s="1" t="s">
        <v>54</v>
      </c>
      <c r="J224" s="1">
        <v>41</v>
      </c>
      <c r="K224" s="1" t="s">
        <v>35</v>
      </c>
      <c r="L224" s="1" t="s">
        <v>36</v>
      </c>
      <c r="M224" s="1" t="s">
        <v>37</v>
      </c>
      <c r="N224" s="1">
        <v>187</v>
      </c>
      <c r="O224" s="1">
        <v>312</v>
      </c>
      <c r="P224" s="1">
        <v>0</v>
      </c>
      <c r="Q224" s="1">
        <v>54</v>
      </c>
      <c r="R224" s="1">
        <v>0</v>
      </c>
      <c r="S224" s="1">
        <v>0</v>
      </c>
      <c r="T224">
        <f t="shared" si="43"/>
        <v>499</v>
      </c>
      <c r="U224">
        <f t="shared" si="44"/>
        <v>553</v>
      </c>
      <c r="V224" s="2">
        <f t="shared" si="45"/>
        <v>45986.1535836177</v>
      </c>
      <c r="W224" s="2">
        <f t="shared" si="46"/>
        <v>45995.3686006826</v>
      </c>
      <c r="X224" t="str">
        <f t="shared" si="47"/>
        <v>低滞销风险</v>
      </c>
      <c r="Y224" s="8" t="str">
        <f>_xlfn.IFS(COUNTIF($B$2:B224,B224)=1,"-",OR(AND(X223="高滞销风险",OR(X224="中滞销风险",X224="低滞销风险",X224="健康")),AND(X223="中滞销风险",OR(X224="低滞销风险",X224="健康")),AND(X223="低滞销风险",X224="健康")),"改善",X223=X224,"维持不变",OR(AND(X223="健康",OR(X224="低滞销风险",X224="中滞销风险",X224="高滞销风险")),AND(X223="低滞销风险",OR(X224="中滞销风险",X224="高滞销风险")),AND(X223="中滞销风险",X224="高滞销风险")),"恶化")</f>
        <v>恶化</v>
      </c>
      <c r="Z224" s="10">
        <f t="shared" si="48"/>
        <v>0</v>
      </c>
      <c r="AA224" s="10">
        <f t="shared" si="52"/>
        <v>19.74</v>
      </c>
      <c r="AB224" s="10">
        <f t="shared" si="49"/>
        <v>19.74</v>
      </c>
      <c r="AC224" s="10">
        <f t="shared" si="53"/>
        <v>94.3686006825939</v>
      </c>
      <c r="AD224" s="10">
        <f t="shared" si="50"/>
        <v>3.36860068259557</v>
      </c>
      <c r="AE224" s="11">
        <f t="shared" si="51"/>
        <v>6.07692307692308</v>
      </c>
    </row>
    <row r="225" spans="1:31">
      <c r="A225" s="5">
        <v>45908</v>
      </c>
      <c r="B225" s="1" t="s">
        <v>163</v>
      </c>
      <c r="C225" s="1" t="s">
        <v>164</v>
      </c>
      <c r="D225" s="1" t="s">
        <v>104</v>
      </c>
      <c r="E225" s="1">
        <v>7.25</v>
      </c>
      <c r="F225" s="1">
        <v>8</v>
      </c>
      <c r="G225" s="1">
        <v>6.93</v>
      </c>
      <c r="H225" s="1">
        <v>6.93</v>
      </c>
      <c r="I225" s="1" t="s">
        <v>50</v>
      </c>
      <c r="J225" s="1">
        <v>56</v>
      </c>
      <c r="K225" s="1" t="s">
        <v>38</v>
      </c>
      <c r="L225" s="1" t="s">
        <v>39</v>
      </c>
      <c r="M225" s="1" t="s">
        <v>40</v>
      </c>
      <c r="N225" s="1">
        <v>225</v>
      </c>
      <c r="O225" s="1">
        <v>212</v>
      </c>
      <c r="P225" s="1">
        <v>0</v>
      </c>
      <c r="Q225" s="1">
        <v>54</v>
      </c>
      <c r="R225" s="1">
        <v>0</v>
      </c>
      <c r="S225" s="1">
        <v>0</v>
      </c>
      <c r="T225">
        <f t="shared" si="43"/>
        <v>437</v>
      </c>
      <c r="U225">
        <f t="shared" si="44"/>
        <v>491</v>
      </c>
      <c r="V225" s="2">
        <f t="shared" si="45"/>
        <v>45968.275862069</v>
      </c>
      <c r="W225" s="2">
        <f t="shared" si="46"/>
        <v>45975.724137931</v>
      </c>
      <c r="X225" t="str">
        <f t="shared" si="47"/>
        <v>健康</v>
      </c>
      <c r="Y225" s="8" t="str">
        <f>_xlfn.IFS(COUNTIF($B$2:B225,B225)=1,"-",OR(AND(X224="高滞销风险",OR(X225="中滞销风险",X225="低滞销风险",X225="健康")),AND(X224="中滞销风险",OR(X225="低滞销风险",X225="健康")),AND(X224="低滞销风险",X225="健康")),"改善",X224=X225,"维持不变",OR(AND(X224="健康",OR(X225="低滞销风险",X225="中滞销风险",X225="高滞销风险")),AND(X224="低滞销风险",OR(X225="中滞销风险",X225="高滞销风险")),AND(X224="中滞销风险",X225="高滞销风险")),"恶化")</f>
        <v>改善</v>
      </c>
      <c r="Z225" s="10">
        <f t="shared" si="48"/>
        <v>0</v>
      </c>
      <c r="AA225" s="10">
        <f t="shared" si="52"/>
        <v>0</v>
      </c>
      <c r="AB225" s="10">
        <f t="shared" si="49"/>
        <v>0</v>
      </c>
      <c r="AC225" s="10">
        <f t="shared" si="53"/>
        <v>67.7241379310345</v>
      </c>
      <c r="AD225" s="10">
        <f t="shared" si="50"/>
        <v>0</v>
      </c>
      <c r="AE225" s="11">
        <f t="shared" si="51"/>
        <v>7.25</v>
      </c>
    </row>
    <row r="226" spans="1:31">
      <c r="A226" s="5">
        <v>45887</v>
      </c>
      <c r="B226" s="1" t="s">
        <v>165</v>
      </c>
      <c r="C226" s="1" t="s">
        <v>166</v>
      </c>
      <c r="D226" s="1" t="s">
        <v>104</v>
      </c>
      <c r="E226" s="1">
        <v>7.6</v>
      </c>
      <c r="F226" s="1">
        <v>10.43</v>
      </c>
      <c r="G226" s="1">
        <v>9.43</v>
      </c>
      <c r="H226" s="1">
        <v>5.18</v>
      </c>
      <c r="I226" s="1" t="s">
        <v>50</v>
      </c>
      <c r="J226" s="1">
        <v>73</v>
      </c>
      <c r="K226" s="1" t="s">
        <v>51</v>
      </c>
      <c r="L226" s="1" t="s">
        <v>52</v>
      </c>
      <c r="M226" s="1" t="s">
        <v>53</v>
      </c>
      <c r="N226" s="1">
        <v>243</v>
      </c>
      <c r="O226" s="1">
        <v>311</v>
      </c>
      <c r="P226" s="1">
        <v>0</v>
      </c>
      <c r="Q226" s="1">
        <v>2</v>
      </c>
      <c r="R226" s="1">
        <v>0</v>
      </c>
      <c r="S226" s="1">
        <v>100</v>
      </c>
      <c r="T226">
        <f t="shared" si="43"/>
        <v>554</v>
      </c>
      <c r="U226">
        <f t="shared" si="44"/>
        <v>656</v>
      </c>
      <c r="V226" s="2">
        <f t="shared" si="45"/>
        <v>45959.8947368421</v>
      </c>
      <c r="W226" s="2">
        <f t="shared" si="46"/>
        <v>45973.3157894737</v>
      </c>
      <c r="X226" t="str">
        <f t="shared" si="47"/>
        <v>健康</v>
      </c>
      <c r="Y226" s="8" t="str">
        <f>_xlfn.IFS(COUNTIF($B$2:B226,B226)=1,"-",OR(AND(X225="高滞销风险",OR(X226="中滞销风险",X226="低滞销风险",X226="健康")),AND(X225="中滞销风险",OR(X226="低滞销风险",X226="健康")),AND(X225="低滞销风险",X226="健康")),"改善",X225=X226,"维持不变",OR(AND(X225="健康",OR(X226="低滞销风险",X226="中滞销风险",X226="高滞销风险")),AND(X225="低滞销风险",OR(X226="中滞销风险",X226="高滞销风险")),AND(X225="中滞销风险",X226="高滞销风险")),"恶化")</f>
        <v>-</v>
      </c>
      <c r="Z226" s="10">
        <f t="shared" si="48"/>
        <v>0</v>
      </c>
      <c r="AA226" s="10">
        <f t="shared" si="52"/>
        <v>0</v>
      </c>
      <c r="AB226" s="10">
        <f t="shared" si="49"/>
        <v>0</v>
      </c>
      <c r="AC226" s="10">
        <f t="shared" si="53"/>
        <v>86.3157894736842</v>
      </c>
      <c r="AD226" s="10">
        <f t="shared" si="50"/>
        <v>0</v>
      </c>
      <c r="AE226" s="11">
        <f t="shared" si="51"/>
        <v>7.6</v>
      </c>
    </row>
    <row r="227" spans="1:31">
      <c r="A227" s="5">
        <v>45894</v>
      </c>
      <c r="B227" s="1" t="s">
        <v>165</v>
      </c>
      <c r="C227" s="1" t="s">
        <v>166</v>
      </c>
      <c r="D227" s="1" t="s">
        <v>104</v>
      </c>
      <c r="E227" s="1">
        <v>7.76</v>
      </c>
      <c r="F227" s="1">
        <v>7.86</v>
      </c>
      <c r="G227" s="1">
        <v>9.14</v>
      </c>
      <c r="H227" s="1">
        <v>7.14</v>
      </c>
      <c r="I227" s="1" t="s">
        <v>50</v>
      </c>
      <c r="J227" s="1">
        <v>55</v>
      </c>
      <c r="K227" s="1" t="s">
        <v>43</v>
      </c>
      <c r="L227" s="1" t="s">
        <v>44</v>
      </c>
      <c r="M227" s="1" t="s">
        <v>45</v>
      </c>
      <c r="N227" s="1">
        <v>226</v>
      </c>
      <c r="O227" s="1">
        <v>376</v>
      </c>
      <c r="P227" s="1">
        <v>0</v>
      </c>
      <c r="Q227" s="1">
        <v>2</v>
      </c>
      <c r="R227" s="1">
        <v>0</v>
      </c>
      <c r="S227" s="1">
        <v>150</v>
      </c>
      <c r="T227">
        <f t="shared" si="43"/>
        <v>602</v>
      </c>
      <c r="U227">
        <f t="shared" si="44"/>
        <v>754</v>
      </c>
      <c r="V227" s="2">
        <f t="shared" si="45"/>
        <v>45971.5773195876</v>
      </c>
      <c r="W227" s="2">
        <f t="shared" si="46"/>
        <v>45991.1649484536</v>
      </c>
      <c r="X227" t="str">
        <f t="shared" si="47"/>
        <v>健康</v>
      </c>
      <c r="Y227" s="8" t="str">
        <f>_xlfn.IFS(COUNTIF($B$2:B227,B227)=1,"-",OR(AND(X226="高滞销风险",OR(X227="中滞销风险",X227="低滞销风险",X227="健康")),AND(X226="中滞销风险",OR(X227="低滞销风险",X227="健康")),AND(X226="低滞销风险",X227="健康")),"改善",X226=X227,"维持不变",OR(AND(X226="健康",OR(X227="低滞销风险",X227="中滞销风险",X227="高滞销风险")),AND(X226="低滞销风险",OR(X227="中滞销风险",X227="高滞销风险")),AND(X226="中滞销风险",X227="高滞销风险")),"恶化")</f>
        <v>维持不变</v>
      </c>
      <c r="Z227" s="10">
        <f t="shared" si="48"/>
        <v>0</v>
      </c>
      <c r="AA227" s="10">
        <f t="shared" si="52"/>
        <v>0</v>
      </c>
      <c r="AB227" s="10">
        <f t="shared" si="49"/>
        <v>0</v>
      </c>
      <c r="AC227" s="10">
        <f t="shared" si="53"/>
        <v>97.1649484536082</v>
      </c>
      <c r="AD227" s="10">
        <f t="shared" si="50"/>
        <v>0</v>
      </c>
      <c r="AE227" s="11">
        <f t="shared" si="51"/>
        <v>7.76</v>
      </c>
    </row>
    <row r="228" spans="1:31">
      <c r="A228" s="5">
        <v>45901</v>
      </c>
      <c r="B228" s="1" t="s">
        <v>165</v>
      </c>
      <c r="C228" s="1" t="s">
        <v>166</v>
      </c>
      <c r="D228" s="1" t="s">
        <v>104</v>
      </c>
      <c r="E228" s="1">
        <v>8.71</v>
      </c>
      <c r="F228" s="1">
        <v>8.71</v>
      </c>
      <c r="G228" s="1">
        <v>8.29</v>
      </c>
      <c r="H228" s="1">
        <v>8.86</v>
      </c>
      <c r="I228" s="1" t="s">
        <v>54</v>
      </c>
      <c r="J228" s="1">
        <v>61</v>
      </c>
      <c r="K228" s="1" t="s">
        <v>35</v>
      </c>
      <c r="L228" s="1" t="s">
        <v>36</v>
      </c>
      <c r="M228" s="1" t="s">
        <v>37</v>
      </c>
      <c r="N228" s="1">
        <v>230</v>
      </c>
      <c r="O228" s="1">
        <v>314</v>
      </c>
      <c r="P228" s="1">
        <v>0</v>
      </c>
      <c r="Q228" s="1">
        <v>2</v>
      </c>
      <c r="R228" s="1">
        <v>0</v>
      </c>
      <c r="S228" s="1">
        <v>150</v>
      </c>
      <c r="T228">
        <f t="shared" si="43"/>
        <v>544</v>
      </c>
      <c r="U228">
        <f t="shared" si="44"/>
        <v>696</v>
      </c>
      <c r="V228" s="2">
        <f t="shared" si="45"/>
        <v>45963.456946039</v>
      </c>
      <c r="W228" s="2">
        <f t="shared" si="46"/>
        <v>45980.9081515499</v>
      </c>
      <c r="X228" t="str">
        <f t="shared" si="47"/>
        <v>健康</v>
      </c>
      <c r="Y228" s="8" t="str">
        <f>_xlfn.IFS(COUNTIF($B$2:B228,B228)=1,"-",OR(AND(X227="高滞销风险",OR(X228="中滞销风险",X228="低滞销风险",X228="健康")),AND(X227="中滞销风险",OR(X228="低滞销风险",X228="健康")),AND(X227="低滞销风险",X228="健康")),"改善",X227=X228,"维持不变",OR(AND(X227="健康",OR(X228="低滞销风险",X228="中滞销风险",X228="高滞销风险")),AND(X227="低滞销风险",OR(X228="中滞销风险",X228="高滞销风险")),AND(X227="中滞销风险",X228="高滞销风险")),"恶化")</f>
        <v>维持不变</v>
      </c>
      <c r="Z228" s="10">
        <f t="shared" si="48"/>
        <v>0</v>
      </c>
      <c r="AA228" s="10">
        <f t="shared" si="52"/>
        <v>0</v>
      </c>
      <c r="AB228" s="10">
        <f t="shared" si="49"/>
        <v>0</v>
      </c>
      <c r="AC228" s="10">
        <f t="shared" si="53"/>
        <v>79.9081515499426</v>
      </c>
      <c r="AD228" s="10">
        <f t="shared" si="50"/>
        <v>0</v>
      </c>
      <c r="AE228" s="11">
        <f t="shared" si="51"/>
        <v>8.71</v>
      </c>
    </row>
    <row r="229" spans="1:31">
      <c r="A229" s="5">
        <v>45908</v>
      </c>
      <c r="B229" s="1" t="s">
        <v>165</v>
      </c>
      <c r="C229" s="1" t="s">
        <v>166</v>
      </c>
      <c r="D229" s="1" t="s">
        <v>104</v>
      </c>
      <c r="E229" s="1">
        <v>9.2</v>
      </c>
      <c r="F229" s="1">
        <v>9.43</v>
      </c>
      <c r="G229" s="1">
        <v>9.07</v>
      </c>
      <c r="H229" s="1">
        <v>9.11</v>
      </c>
      <c r="I229" s="1" t="s">
        <v>50</v>
      </c>
      <c r="J229" s="1">
        <v>66</v>
      </c>
      <c r="K229" s="1" t="s">
        <v>38</v>
      </c>
      <c r="L229" s="1" t="s">
        <v>39</v>
      </c>
      <c r="M229" s="1" t="s">
        <v>40</v>
      </c>
      <c r="N229" s="1">
        <v>223</v>
      </c>
      <c r="O229" s="1">
        <v>342</v>
      </c>
      <c r="P229" s="1">
        <v>0</v>
      </c>
      <c r="Q229" s="1">
        <v>72</v>
      </c>
      <c r="R229" s="1">
        <v>0</v>
      </c>
      <c r="S229" s="1">
        <v>0</v>
      </c>
      <c r="T229">
        <f t="shared" si="43"/>
        <v>565</v>
      </c>
      <c r="U229">
        <f t="shared" si="44"/>
        <v>637</v>
      </c>
      <c r="V229" s="2">
        <f t="shared" si="45"/>
        <v>45969.4130434783</v>
      </c>
      <c r="W229" s="2">
        <f t="shared" si="46"/>
        <v>45977.2391304348</v>
      </c>
      <c r="X229" t="str">
        <f t="shared" si="47"/>
        <v>健康</v>
      </c>
      <c r="Y229" s="8" t="str">
        <f>_xlfn.IFS(COUNTIF($B$2:B229,B229)=1,"-",OR(AND(X228="高滞销风险",OR(X229="中滞销风险",X229="低滞销风险",X229="健康")),AND(X228="中滞销风险",OR(X229="低滞销风险",X229="健康")),AND(X228="低滞销风险",X229="健康")),"改善",X228=X229,"维持不变",OR(AND(X228="健康",OR(X229="低滞销风险",X229="中滞销风险",X229="高滞销风险")),AND(X228="低滞销风险",OR(X229="中滞销风险",X229="高滞销风险")),AND(X228="中滞销风险",X229="高滞销风险")),"恶化")</f>
        <v>维持不变</v>
      </c>
      <c r="Z229" s="10">
        <f t="shared" si="48"/>
        <v>0</v>
      </c>
      <c r="AA229" s="10">
        <f t="shared" si="52"/>
        <v>0</v>
      </c>
      <c r="AB229" s="10">
        <f t="shared" si="49"/>
        <v>0</v>
      </c>
      <c r="AC229" s="10">
        <f t="shared" si="53"/>
        <v>69.2391304347826</v>
      </c>
      <c r="AD229" s="10">
        <f t="shared" si="50"/>
        <v>0</v>
      </c>
      <c r="AE229" s="11">
        <f t="shared" si="51"/>
        <v>9.2</v>
      </c>
    </row>
    <row r="230" spans="1:31">
      <c r="A230" s="5">
        <v>45887</v>
      </c>
      <c r="B230" s="1" t="s">
        <v>167</v>
      </c>
      <c r="C230" s="1" t="s">
        <v>168</v>
      </c>
      <c r="D230" s="1" t="s">
        <v>104</v>
      </c>
      <c r="E230" s="1">
        <v>5.76</v>
      </c>
      <c r="F230" s="1">
        <v>7</v>
      </c>
      <c r="G230" s="1">
        <v>7.5</v>
      </c>
      <c r="H230" s="1">
        <v>4.32</v>
      </c>
      <c r="I230" s="1" t="s">
        <v>50</v>
      </c>
      <c r="J230" s="1">
        <v>49</v>
      </c>
      <c r="K230" s="1" t="s">
        <v>51</v>
      </c>
      <c r="L230" s="1" t="s">
        <v>52</v>
      </c>
      <c r="M230" s="1" t="s">
        <v>53</v>
      </c>
      <c r="N230" s="1">
        <v>150</v>
      </c>
      <c r="O230" s="1">
        <v>331</v>
      </c>
      <c r="P230" s="1">
        <v>0</v>
      </c>
      <c r="Q230" s="1">
        <v>126</v>
      </c>
      <c r="R230" s="1">
        <v>0</v>
      </c>
      <c r="S230" s="1">
        <v>0</v>
      </c>
      <c r="T230">
        <f t="shared" si="43"/>
        <v>481</v>
      </c>
      <c r="U230">
        <f t="shared" si="44"/>
        <v>607</v>
      </c>
      <c r="V230" s="2">
        <f t="shared" si="45"/>
        <v>45970.5069444444</v>
      </c>
      <c r="W230" s="2">
        <f t="shared" si="46"/>
        <v>45992.3819444444</v>
      </c>
      <c r="X230" t="str">
        <f t="shared" si="47"/>
        <v>低滞销风险</v>
      </c>
      <c r="Y230" s="8" t="str">
        <f>_xlfn.IFS(COUNTIF($B$2:B230,B230)=1,"-",OR(AND(X229="高滞销风险",OR(X230="中滞销风险",X230="低滞销风险",X230="健康")),AND(X229="中滞销风险",OR(X230="低滞销风险",X230="健康")),AND(X229="低滞销风险",X230="健康")),"改善",X229=X230,"维持不变",OR(AND(X229="健康",OR(X230="低滞销风险",X230="中滞销风险",X230="高滞销风险")),AND(X229="低滞销风险",OR(X230="中滞销风险",X230="高滞销风险")),AND(X229="中滞销风险",X230="高滞销风险")),"恶化")</f>
        <v>-</v>
      </c>
      <c r="Z230" s="10">
        <f t="shared" si="48"/>
        <v>0</v>
      </c>
      <c r="AA230" s="10">
        <f t="shared" si="52"/>
        <v>2.20000000000005</v>
      </c>
      <c r="AB230" s="10">
        <f t="shared" si="49"/>
        <v>2.20000000000005</v>
      </c>
      <c r="AC230" s="10">
        <f t="shared" si="53"/>
        <v>105.381944444444</v>
      </c>
      <c r="AD230" s="10">
        <f t="shared" si="50"/>
        <v>0.381944444445253</v>
      </c>
      <c r="AE230" s="11">
        <f t="shared" si="51"/>
        <v>5.78095238095238</v>
      </c>
    </row>
    <row r="231" spans="1:31">
      <c r="A231" s="5">
        <v>45894</v>
      </c>
      <c r="B231" s="1" t="s">
        <v>167</v>
      </c>
      <c r="C231" s="1" t="s">
        <v>168</v>
      </c>
      <c r="D231" s="1" t="s">
        <v>104</v>
      </c>
      <c r="E231" s="1">
        <v>6.39</v>
      </c>
      <c r="F231" s="1">
        <v>6.71</v>
      </c>
      <c r="G231" s="1">
        <v>6.86</v>
      </c>
      <c r="H231" s="1">
        <v>6</v>
      </c>
      <c r="I231" s="1" t="s">
        <v>50</v>
      </c>
      <c r="J231" s="1">
        <v>47</v>
      </c>
      <c r="K231" s="1" t="s">
        <v>43</v>
      </c>
      <c r="L231" s="1" t="s">
        <v>44</v>
      </c>
      <c r="M231" s="1" t="s">
        <v>45</v>
      </c>
      <c r="N231" s="1">
        <v>130</v>
      </c>
      <c r="O231" s="1">
        <v>368</v>
      </c>
      <c r="P231" s="1">
        <v>0</v>
      </c>
      <c r="Q231" s="1">
        <v>66</v>
      </c>
      <c r="R231" s="1">
        <v>0</v>
      </c>
      <c r="S231" s="1">
        <v>0</v>
      </c>
      <c r="T231">
        <f t="shared" si="43"/>
        <v>498</v>
      </c>
      <c r="U231">
        <f t="shared" si="44"/>
        <v>564</v>
      </c>
      <c r="V231" s="2">
        <f t="shared" si="45"/>
        <v>45971.9342723005</v>
      </c>
      <c r="W231" s="2">
        <f t="shared" si="46"/>
        <v>45982.2629107981</v>
      </c>
      <c r="X231" t="str">
        <f t="shared" si="47"/>
        <v>健康</v>
      </c>
      <c r="Y231" s="8" t="str">
        <f>_xlfn.IFS(COUNTIF($B$2:B231,B231)=1,"-",OR(AND(X230="高滞销风险",OR(X231="中滞销风险",X231="低滞销风险",X231="健康")),AND(X230="中滞销风险",OR(X231="低滞销风险",X231="健康")),AND(X230="低滞销风险",X231="健康")),"改善",X230=X231,"维持不变",OR(AND(X230="健康",OR(X231="低滞销风险",X231="中滞销风险",X231="高滞销风险")),AND(X230="低滞销风险",OR(X231="中滞销风险",X231="高滞销风险")),AND(X230="中滞销风险",X231="高滞销风险")),"恶化")</f>
        <v>改善</v>
      </c>
      <c r="Z231" s="10">
        <f t="shared" si="48"/>
        <v>0</v>
      </c>
      <c r="AA231" s="10">
        <f t="shared" si="52"/>
        <v>0</v>
      </c>
      <c r="AB231" s="10">
        <f t="shared" si="49"/>
        <v>0</v>
      </c>
      <c r="AC231" s="10">
        <f t="shared" si="53"/>
        <v>88.2629107981221</v>
      </c>
      <c r="AD231" s="10">
        <f t="shared" si="50"/>
        <v>0</v>
      </c>
      <c r="AE231" s="11">
        <f t="shared" si="51"/>
        <v>6.39</v>
      </c>
    </row>
    <row r="232" spans="1:31">
      <c r="A232" s="5">
        <v>45901</v>
      </c>
      <c r="B232" s="1" t="s">
        <v>167</v>
      </c>
      <c r="C232" s="1" t="s">
        <v>168</v>
      </c>
      <c r="D232" s="1" t="s">
        <v>104</v>
      </c>
      <c r="E232" s="1">
        <v>6.57</v>
      </c>
      <c r="F232" s="1">
        <v>6.57</v>
      </c>
      <c r="G232" s="1">
        <v>6.64</v>
      </c>
      <c r="H232" s="1">
        <v>7.07</v>
      </c>
      <c r="I232" s="1" t="s">
        <v>54</v>
      </c>
      <c r="J232" s="1">
        <v>46</v>
      </c>
      <c r="K232" s="1" t="s">
        <v>35</v>
      </c>
      <c r="L232" s="1" t="s">
        <v>36</v>
      </c>
      <c r="M232" s="1" t="s">
        <v>37</v>
      </c>
      <c r="N232" s="1">
        <v>134</v>
      </c>
      <c r="O232" s="1">
        <v>345</v>
      </c>
      <c r="P232" s="1">
        <v>0</v>
      </c>
      <c r="Q232" s="1">
        <v>36</v>
      </c>
      <c r="R232" s="1">
        <v>0</v>
      </c>
      <c r="S232" s="1">
        <v>100</v>
      </c>
      <c r="T232">
        <f t="shared" ref="T232:T249" si="54">N232+O232+P232</f>
        <v>479</v>
      </c>
      <c r="U232">
        <f t="shared" ref="U232:U249" si="55">T232+Q232+R232+S232</f>
        <v>615</v>
      </c>
      <c r="V232" s="2">
        <f t="shared" ref="V232:V249" si="56">A232+T232/E232</f>
        <v>45973.9071537291</v>
      </c>
      <c r="W232" s="2">
        <f t="shared" ref="W232:W249" si="57">A232+U232/E232</f>
        <v>45994.6073059361</v>
      </c>
      <c r="X232" t="str">
        <f t="shared" si="47"/>
        <v>低滞销风险</v>
      </c>
      <c r="Y232" s="8" t="str">
        <f>_xlfn.IFS(COUNTIF($B$2:B232,B232)=1,"-",OR(AND(X231="高滞销风险",OR(X232="中滞销风险",X232="低滞销风险",X232="健康")),AND(X231="中滞销风险",OR(X232="低滞销风险",X232="健康")),AND(X231="低滞销风险",X232="健康")),"改善",X231=X232,"维持不变",OR(AND(X231="健康",OR(X232="低滞销风险",X232="中滞销风险",X232="高滞销风险")),AND(X231="低滞销风险",OR(X232="中滞销风险",X232="高滞销风险")),AND(X231="中滞销风险",X232="高滞销风险")),"恶化")</f>
        <v>恶化</v>
      </c>
      <c r="Z232" s="10">
        <f t="shared" si="48"/>
        <v>0</v>
      </c>
      <c r="AA232" s="10">
        <f t="shared" si="52"/>
        <v>17.13</v>
      </c>
      <c r="AB232" s="10">
        <f t="shared" si="49"/>
        <v>17.13</v>
      </c>
      <c r="AC232" s="10">
        <f t="shared" si="53"/>
        <v>93.6073059360731</v>
      </c>
      <c r="AD232" s="10">
        <f t="shared" si="50"/>
        <v>2.6073059360715</v>
      </c>
      <c r="AE232" s="11">
        <f t="shared" si="51"/>
        <v>6.75824175824176</v>
      </c>
    </row>
    <row r="233" spans="1:31">
      <c r="A233" s="5">
        <v>45908</v>
      </c>
      <c r="B233" s="1" t="s">
        <v>167</v>
      </c>
      <c r="C233" s="1" t="s">
        <v>168</v>
      </c>
      <c r="D233" s="1" t="s">
        <v>104</v>
      </c>
      <c r="E233" s="1">
        <v>5.86</v>
      </c>
      <c r="F233" s="1">
        <v>5.86</v>
      </c>
      <c r="G233" s="1">
        <v>6.21</v>
      </c>
      <c r="H233" s="1">
        <v>6.54</v>
      </c>
      <c r="I233" s="1" t="s">
        <v>54</v>
      </c>
      <c r="J233" s="1">
        <v>41</v>
      </c>
      <c r="K233" s="1" t="s">
        <v>38</v>
      </c>
      <c r="L233" s="1" t="s">
        <v>39</v>
      </c>
      <c r="M233" s="1" t="s">
        <v>40</v>
      </c>
      <c r="N233" s="1">
        <v>157</v>
      </c>
      <c r="O233" s="1">
        <v>279</v>
      </c>
      <c r="P233" s="1">
        <v>0</v>
      </c>
      <c r="Q233" s="1">
        <v>136</v>
      </c>
      <c r="R233" s="1">
        <v>0</v>
      </c>
      <c r="S233" s="1">
        <v>0</v>
      </c>
      <c r="T233">
        <f t="shared" si="54"/>
        <v>436</v>
      </c>
      <c r="U233">
        <f t="shared" si="55"/>
        <v>572</v>
      </c>
      <c r="V233" s="2">
        <f t="shared" si="56"/>
        <v>45982.4027303754</v>
      </c>
      <c r="W233" s="2">
        <f t="shared" si="57"/>
        <v>46005.6109215017</v>
      </c>
      <c r="X233" t="str">
        <f t="shared" si="47"/>
        <v>中滞销风险</v>
      </c>
      <c r="Y233" s="8" t="str">
        <f>_xlfn.IFS(COUNTIF($B$2:B233,B233)=1,"-",OR(AND(X232="高滞销风险",OR(X233="中滞销风险",X233="低滞销风险",X233="健康")),AND(X232="中滞销风险",OR(X233="低滞销风险",X233="健康")),AND(X232="低滞销风险",X233="健康")),"改善",X232=X233,"维持不变",OR(AND(X232="健康",OR(X233="低滞销风险",X233="中滞销风险",X233="高滞销风险")),AND(X232="低滞销风险",OR(X233="中滞销风险",X233="高滞销风险")),AND(X232="中滞销风险",X233="高滞销风险")),"恶化")</f>
        <v>恶化</v>
      </c>
      <c r="Z233" s="10">
        <f t="shared" si="48"/>
        <v>0</v>
      </c>
      <c r="AA233" s="10">
        <f t="shared" si="52"/>
        <v>79.76</v>
      </c>
      <c r="AB233" s="10">
        <f t="shared" si="49"/>
        <v>79.76</v>
      </c>
      <c r="AC233" s="10">
        <f t="shared" si="53"/>
        <v>97.6109215017065</v>
      </c>
      <c r="AD233" s="10">
        <f t="shared" si="50"/>
        <v>13.6109215017059</v>
      </c>
      <c r="AE233" s="11">
        <f t="shared" si="51"/>
        <v>6.80952380952381</v>
      </c>
    </row>
    <row r="234" spans="1:31">
      <c r="A234" s="5">
        <v>45887</v>
      </c>
      <c r="B234" s="1" t="s">
        <v>169</v>
      </c>
      <c r="C234" s="1" t="s">
        <v>170</v>
      </c>
      <c r="D234" s="1" t="s">
        <v>104</v>
      </c>
      <c r="E234" s="1">
        <v>2.69</v>
      </c>
      <c r="F234" s="1">
        <v>3.57</v>
      </c>
      <c r="G234" s="1">
        <v>3.29</v>
      </c>
      <c r="H234" s="1">
        <v>1.93</v>
      </c>
      <c r="I234" s="1" t="s">
        <v>50</v>
      </c>
      <c r="J234" s="1">
        <v>25</v>
      </c>
      <c r="K234" s="1" t="s">
        <v>51</v>
      </c>
      <c r="L234" s="1" t="s">
        <v>52</v>
      </c>
      <c r="M234" s="1" t="s">
        <v>53</v>
      </c>
      <c r="N234" s="1">
        <v>191</v>
      </c>
      <c r="O234" s="1">
        <v>125</v>
      </c>
      <c r="P234" s="1">
        <v>0</v>
      </c>
      <c r="Q234" s="1">
        <v>100</v>
      </c>
      <c r="R234" s="1">
        <v>0</v>
      </c>
      <c r="S234" s="1">
        <v>0</v>
      </c>
      <c r="T234">
        <f t="shared" si="54"/>
        <v>316</v>
      </c>
      <c r="U234">
        <f t="shared" si="55"/>
        <v>416</v>
      </c>
      <c r="V234" s="2">
        <f t="shared" si="56"/>
        <v>46004.4721189591</v>
      </c>
      <c r="W234" s="2">
        <f t="shared" si="57"/>
        <v>46041.6468401487</v>
      </c>
      <c r="X234" t="str">
        <f t="shared" si="47"/>
        <v>高滞销风险</v>
      </c>
      <c r="Y234" s="8" t="str">
        <f>_xlfn.IFS(COUNTIF($B$2:B234,B234)=1,"-",OR(AND(X233="高滞销风险",OR(X234="中滞销风险",X234="低滞销风险",X234="健康")),AND(X233="中滞销风险",OR(X234="低滞销风险",X234="健康")),AND(X233="低滞销风险",X234="健康")),"改善",X233=X234,"维持不变",OR(AND(X233="健康",OR(X234="低滞销风险",X234="中滞销风险",X234="高滞销风险")),AND(X233="低滞销风险",OR(X234="中滞销风险",X234="高滞销风险")),AND(X233="中滞销风险",X234="高滞销风险")),"恶化")</f>
        <v>-</v>
      </c>
      <c r="Z234" s="10">
        <f t="shared" si="48"/>
        <v>33.55</v>
      </c>
      <c r="AA234" s="10">
        <f t="shared" si="52"/>
        <v>100</v>
      </c>
      <c r="AB234" s="10">
        <f t="shared" si="49"/>
        <v>133.55</v>
      </c>
      <c r="AC234" s="10">
        <f t="shared" si="53"/>
        <v>154.646840148699</v>
      </c>
      <c r="AD234" s="10">
        <f t="shared" si="50"/>
        <v>49.6468401487</v>
      </c>
      <c r="AE234" s="11">
        <f t="shared" si="51"/>
        <v>3.96190476190476</v>
      </c>
    </row>
    <row r="235" spans="1:31">
      <c r="A235" s="5">
        <v>45894</v>
      </c>
      <c r="B235" s="1" t="s">
        <v>169</v>
      </c>
      <c r="C235" s="1" t="s">
        <v>170</v>
      </c>
      <c r="D235" s="1" t="s">
        <v>104</v>
      </c>
      <c r="E235" s="1">
        <v>3.95</v>
      </c>
      <c r="F235" s="1">
        <v>5</v>
      </c>
      <c r="G235" s="1">
        <v>4.29</v>
      </c>
      <c r="H235" s="1">
        <v>3.18</v>
      </c>
      <c r="I235" s="1" t="s">
        <v>50</v>
      </c>
      <c r="J235" s="1">
        <v>35</v>
      </c>
      <c r="K235" s="1" t="s">
        <v>43</v>
      </c>
      <c r="L235" s="1" t="s">
        <v>44</v>
      </c>
      <c r="M235" s="1" t="s">
        <v>45</v>
      </c>
      <c r="N235" s="1">
        <v>173</v>
      </c>
      <c r="O235" s="1">
        <v>108</v>
      </c>
      <c r="P235" s="1">
        <v>0</v>
      </c>
      <c r="Q235" s="1">
        <v>100</v>
      </c>
      <c r="R235" s="1">
        <v>0</v>
      </c>
      <c r="S235" s="1">
        <v>0</v>
      </c>
      <c r="T235">
        <f t="shared" si="54"/>
        <v>281</v>
      </c>
      <c r="U235">
        <f t="shared" si="55"/>
        <v>381</v>
      </c>
      <c r="V235" s="2">
        <f t="shared" si="56"/>
        <v>45965.1392405063</v>
      </c>
      <c r="W235" s="2">
        <f t="shared" si="57"/>
        <v>45990.4556962025</v>
      </c>
      <c r="X235" t="str">
        <f t="shared" si="47"/>
        <v>健康</v>
      </c>
      <c r="Y235" s="8" t="str">
        <f>_xlfn.IFS(COUNTIF($B$2:B235,B235)=1,"-",OR(AND(X234="高滞销风险",OR(X235="中滞销风险",X235="低滞销风险",X235="健康")),AND(X234="中滞销风险",OR(X235="低滞销风险",X235="健康")),AND(X234="低滞销风险",X235="健康")),"改善",X234=X235,"维持不变",OR(AND(X234="健康",OR(X235="低滞销风险",X235="中滞销风险",X235="高滞销风险")),AND(X234="低滞销风险",OR(X235="中滞销风险",X235="高滞销风险")),AND(X234="中滞销风险",X235="高滞销风险")),"恶化")</f>
        <v>改善</v>
      </c>
      <c r="Z235" s="10">
        <f t="shared" si="48"/>
        <v>0</v>
      </c>
      <c r="AA235" s="10">
        <f t="shared" si="52"/>
        <v>0</v>
      </c>
      <c r="AB235" s="10">
        <f t="shared" si="49"/>
        <v>0</v>
      </c>
      <c r="AC235" s="10">
        <f t="shared" si="53"/>
        <v>96.4556962025316</v>
      </c>
      <c r="AD235" s="10">
        <f t="shared" si="50"/>
        <v>0</v>
      </c>
      <c r="AE235" s="11">
        <f t="shared" si="51"/>
        <v>3.95</v>
      </c>
    </row>
    <row r="236" spans="1:31">
      <c r="A236" s="5">
        <v>45901</v>
      </c>
      <c r="B236" s="1" t="s">
        <v>169</v>
      </c>
      <c r="C236" s="1" t="s">
        <v>170</v>
      </c>
      <c r="D236" s="1" t="s">
        <v>104</v>
      </c>
      <c r="E236" s="1">
        <v>4.12</v>
      </c>
      <c r="F236" s="1">
        <v>4.14</v>
      </c>
      <c r="G236" s="1">
        <v>4.57</v>
      </c>
      <c r="H236" s="1">
        <v>3.93</v>
      </c>
      <c r="I236" s="1" t="s">
        <v>50</v>
      </c>
      <c r="J236" s="1">
        <v>29</v>
      </c>
      <c r="K236" s="1" t="s">
        <v>35</v>
      </c>
      <c r="L236" s="1" t="s">
        <v>36</v>
      </c>
      <c r="M236" s="1" t="s">
        <v>37</v>
      </c>
      <c r="N236" s="1">
        <v>205</v>
      </c>
      <c r="O236" s="1">
        <v>111</v>
      </c>
      <c r="P236" s="1">
        <v>0</v>
      </c>
      <c r="Q236" s="1">
        <v>40</v>
      </c>
      <c r="R236" s="1">
        <v>0</v>
      </c>
      <c r="S236" s="1">
        <v>0</v>
      </c>
      <c r="T236">
        <f t="shared" si="54"/>
        <v>316</v>
      </c>
      <c r="U236">
        <f t="shared" si="55"/>
        <v>356</v>
      </c>
      <c r="V236" s="2">
        <f t="shared" si="56"/>
        <v>45977.6990291262</v>
      </c>
      <c r="W236" s="2">
        <f t="shared" si="57"/>
        <v>45987.4077669903</v>
      </c>
      <c r="X236" t="str">
        <f t="shared" si="47"/>
        <v>健康</v>
      </c>
      <c r="Y236" s="8" t="str">
        <f>_xlfn.IFS(COUNTIF($B$2:B236,B236)=1,"-",OR(AND(X235="高滞销风险",OR(X236="中滞销风险",X236="低滞销风险",X236="健康")),AND(X235="中滞销风险",OR(X236="低滞销风险",X236="健康")),AND(X235="低滞销风险",X236="健康")),"改善",X235=X236,"维持不变",OR(AND(X235="健康",OR(X236="低滞销风险",X236="中滞销风险",X236="高滞销风险")),AND(X235="低滞销风险",OR(X236="中滞销风险",X236="高滞销风险")),AND(X235="中滞销风险",X236="高滞销风险")),"恶化")</f>
        <v>维持不变</v>
      </c>
      <c r="Z236" s="10">
        <f t="shared" si="48"/>
        <v>0</v>
      </c>
      <c r="AA236" s="10">
        <f t="shared" si="52"/>
        <v>0</v>
      </c>
      <c r="AB236" s="10">
        <f t="shared" si="49"/>
        <v>0</v>
      </c>
      <c r="AC236" s="10">
        <f t="shared" si="53"/>
        <v>86.4077669902913</v>
      </c>
      <c r="AD236" s="10">
        <f t="shared" si="50"/>
        <v>0</v>
      </c>
      <c r="AE236" s="11">
        <f t="shared" si="51"/>
        <v>4.12</v>
      </c>
    </row>
    <row r="237" spans="1:31">
      <c r="A237" s="5">
        <v>45908</v>
      </c>
      <c r="B237" s="1" t="s">
        <v>169</v>
      </c>
      <c r="C237" s="1" t="s">
        <v>170</v>
      </c>
      <c r="D237" s="1" t="s">
        <v>104</v>
      </c>
      <c r="E237" s="1">
        <v>3.57</v>
      </c>
      <c r="F237" s="1">
        <v>3.57</v>
      </c>
      <c r="G237" s="1">
        <v>3.86</v>
      </c>
      <c r="H237" s="1">
        <v>4.07</v>
      </c>
      <c r="I237" s="1" t="s">
        <v>54</v>
      </c>
      <c r="J237" s="1">
        <v>25</v>
      </c>
      <c r="K237" s="1" t="s">
        <v>38</v>
      </c>
      <c r="L237" s="1" t="s">
        <v>39</v>
      </c>
      <c r="M237" s="1" t="s">
        <v>40</v>
      </c>
      <c r="N237" s="1">
        <v>216</v>
      </c>
      <c r="O237" s="1">
        <v>79</v>
      </c>
      <c r="P237" s="1">
        <v>0</v>
      </c>
      <c r="Q237" s="1">
        <v>40</v>
      </c>
      <c r="R237" s="1">
        <v>0</v>
      </c>
      <c r="S237" s="1">
        <v>0</v>
      </c>
      <c r="T237">
        <f t="shared" si="54"/>
        <v>295</v>
      </c>
      <c r="U237">
        <f t="shared" si="55"/>
        <v>335</v>
      </c>
      <c r="V237" s="2">
        <f t="shared" si="56"/>
        <v>45990.6330532213</v>
      </c>
      <c r="W237" s="2">
        <f t="shared" si="57"/>
        <v>46001.837535014</v>
      </c>
      <c r="X237" t="str">
        <f t="shared" si="47"/>
        <v>低滞销风险</v>
      </c>
      <c r="Y237" s="8" t="str">
        <f>_xlfn.IFS(COUNTIF($B$2:B237,B237)=1,"-",OR(AND(X236="高滞销风险",OR(X237="中滞销风险",X237="低滞销风险",X237="健康")),AND(X236="中滞销风险",OR(X237="低滞销风险",X237="健康")),AND(X236="低滞销风险",X237="健康")),"改善",X236=X237,"维持不变",OR(AND(X236="健康",OR(X237="低滞销风险",X237="中滞销风险",X237="高滞销风险")),AND(X236="低滞销风险",OR(X237="中滞销风险",X237="高滞销风险")),AND(X236="中滞销风险",X237="高滞销风险")),"恶化")</f>
        <v>恶化</v>
      </c>
      <c r="Z237" s="10">
        <f t="shared" si="48"/>
        <v>0</v>
      </c>
      <c r="AA237" s="10">
        <f t="shared" si="52"/>
        <v>35.12</v>
      </c>
      <c r="AB237" s="10">
        <f t="shared" si="49"/>
        <v>35.12</v>
      </c>
      <c r="AC237" s="10">
        <f t="shared" si="53"/>
        <v>93.8375350140056</v>
      </c>
      <c r="AD237" s="10">
        <f t="shared" si="50"/>
        <v>9.83753501400497</v>
      </c>
      <c r="AE237" s="11">
        <f t="shared" si="51"/>
        <v>3.98809523809524</v>
      </c>
    </row>
    <row r="238" spans="1:31">
      <c r="A238" s="5">
        <v>45887</v>
      </c>
      <c r="B238" s="1" t="s">
        <v>171</v>
      </c>
      <c r="C238" s="1" t="s">
        <v>172</v>
      </c>
      <c r="D238" s="1" t="s">
        <v>104</v>
      </c>
      <c r="E238" s="1">
        <v>11.19</v>
      </c>
      <c r="F238" s="1">
        <v>14</v>
      </c>
      <c r="G238" s="1">
        <v>14.43</v>
      </c>
      <c r="H238" s="1">
        <v>8.21</v>
      </c>
      <c r="I238" s="1" t="s">
        <v>50</v>
      </c>
      <c r="J238" s="1">
        <v>98</v>
      </c>
      <c r="K238" s="1" t="s">
        <v>51</v>
      </c>
      <c r="L238" s="1" t="s">
        <v>52</v>
      </c>
      <c r="M238" s="1" t="s">
        <v>53</v>
      </c>
      <c r="N238" s="1">
        <v>330</v>
      </c>
      <c r="O238" s="1">
        <v>722</v>
      </c>
      <c r="P238" s="1">
        <v>0</v>
      </c>
      <c r="Q238" s="1">
        <v>201</v>
      </c>
      <c r="R238" s="1">
        <v>0</v>
      </c>
      <c r="S238" s="1">
        <v>0</v>
      </c>
      <c r="T238">
        <f t="shared" si="54"/>
        <v>1052</v>
      </c>
      <c r="U238">
        <f t="shared" si="55"/>
        <v>1253</v>
      </c>
      <c r="V238" s="2">
        <f t="shared" si="56"/>
        <v>45981.0125111707</v>
      </c>
      <c r="W238" s="2">
        <f t="shared" si="57"/>
        <v>45998.9749776586</v>
      </c>
      <c r="X238" t="str">
        <f t="shared" si="47"/>
        <v>低滞销风险</v>
      </c>
      <c r="Y238" s="8" t="str">
        <f>_xlfn.IFS(COUNTIF($B$2:B238,B238)=1,"-",OR(AND(X237="高滞销风险",OR(X238="中滞销风险",X238="低滞销风险",X238="健康")),AND(X237="中滞销风险",OR(X238="低滞销风险",X238="健康")),AND(X237="低滞销风险",X238="健康")),"改善",X237=X238,"维持不变",OR(AND(X237="健康",OR(X238="低滞销风险",X238="中滞销风险",X238="高滞销风险")),AND(X237="低滞销风险",OR(X238="中滞销风险",X238="高滞销风险")),AND(X237="中滞销风险",X238="高滞销风险")),"恶化")</f>
        <v>-</v>
      </c>
      <c r="Z238" s="10">
        <f t="shared" si="48"/>
        <v>0</v>
      </c>
      <c r="AA238" s="10">
        <f t="shared" si="52"/>
        <v>78.05</v>
      </c>
      <c r="AB238" s="10">
        <f t="shared" si="49"/>
        <v>78.05</v>
      </c>
      <c r="AC238" s="10">
        <f t="shared" si="53"/>
        <v>111.974977658624</v>
      </c>
      <c r="AD238" s="10">
        <f t="shared" si="50"/>
        <v>6.97497765862499</v>
      </c>
      <c r="AE238" s="11">
        <f t="shared" si="51"/>
        <v>11.9333333333333</v>
      </c>
    </row>
    <row r="239" spans="1:31">
      <c r="A239" s="5">
        <v>45894</v>
      </c>
      <c r="B239" s="1" t="s">
        <v>171</v>
      </c>
      <c r="C239" s="1" t="s">
        <v>172</v>
      </c>
      <c r="D239" s="1" t="s">
        <v>104</v>
      </c>
      <c r="E239" s="1">
        <v>12.18</v>
      </c>
      <c r="F239" s="1">
        <v>12.71</v>
      </c>
      <c r="G239" s="1">
        <v>13.36</v>
      </c>
      <c r="H239" s="1">
        <v>11.39</v>
      </c>
      <c r="I239" s="1" t="s">
        <v>50</v>
      </c>
      <c r="J239" s="1">
        <v>89</v>
      </c>
      <c r="K239" s="1" t="s">
        <v>43</v>
      </c>
      <c r="L239" s="1" t="s">
        <v>44</v>
      </c>
      <c r="M239" s="1" t="s">
        <v>45</v>
      </c>
      <c r="N239" s="1">
        <v>378</v>
      </c>
      <c r="O239" s="1">
        <v>693</v>
      </c>
      <c r="P239" s="1">
        <v>0</v>
      </c>
      <c r="Q239" s="1">
        <v>101</v>
      </c>
      <c r="R239" s="1">
        <v>0</v>
      </c>
      <c r="S239" s="1">
        <v>0</v>
      </c>
      <c r="T239">
        <f t="shared" si="54"/>
        <v>1071</v>
      </c>
      <c r="U239">
        <f t="shared" si="55"/>
        <v>1172</v>
      </c>
      <c r="V239" s="2">
        <f t="shared" si="56"/>
        <v>45981.9310344828</v>
      </c>
      <c r="W239" s="2">
        <f t="shared" si="57"/>
        <v>45990.223316913</v>
      </c>
      <c r="X239" t="str">
        <f t="shared" si="47"/>
        <v>健康</v>
      </c>
      <c r="Y239" s="8" t="str">
        <f>_xlfn.IFS(COUNTIF($B$2:B239,B239)=1,"-",OR(AND(X238="高滞销风险",OR(X239="中滞销风险",X239="低滞销风险",X239="健康")),AND(X238="中滞销风险",OR(X239="低滞销风险",X239="健康")),AND(X238="低滞销风险",X239="健康")),"改善",X238=X239,"维持不变",OR(AND(X238="健康",OR(X239="低滞销风险",X239="中滞销风险",X239="高滞销风险")),AND(X238="低滞销风险",OR(X239="中滞销风险",X239="高滞销风险")),AND(X238="中滞销风险",X239="高滞销风险")),"恶化")</f>
        <v>改善</v>
      </c>
      <c r="Z239" s="10">
        <f t="shared" si="48"/>
        <v>0</v>
      </c>
      <c r="AA239" s="10">
        <f t="shared" si="52"/>
        <v>0</v>
      </c>
      <c r="AB239" s="10">
        <f t="shared" si="49"/>
        <v>0</v>
      </c>
      <c r="AC239" s="10">
        <f t="shared" si="53"/>
        <v>96.2233169129721</v>
      </c>
      <c r="AD239" s="10">
        <f t="shared" si="50"/>
        <v>0</v>
      </c>
      <c r="AE239" s="11">
        <f t="shared" si="51"/>
        <v>12.18</v>
      </c>
    </row>
    <row r="240" spans="1:31">
      <c r="A240" s="5">
        <v>45901</v>
      </c>
      <c r="B240" s="1" t="s">
        <v>171</v>
      </c>
      <c r="C240" s="1" t="s">
        <v>172</v>
      </c>
      <c r="D240" s="1" t="s">
        <v>104</v>
      </c>
      <c r="E240" s="1">
        <v>13.14</v>
      </c>
      <c r="F240" s="1">
        <v>13.14</v>
      </c>
      <c r="G240" s="1">
        <v>12.93</v>
      </c>
      <c r="H240" s="1">
        <v>13.68</v>
      </c>
      <c r="I240" s="1" t="s">
        <v>54</v>
      </c>
      <c r="J240" s="1">
        <v>92</v>
      </c>
      <c r="K240" s="1" t="s">
        <v>35</v>
      </c>
      <c r="L240" s="1" t="s">
        <v>36</v>
      </c>
      <c r="M240" s="1" t="s">
        <v>37</v>
      </c>
      <c r="N240" s="1">
        <v>522</v>
      </c>
      <c r="O240" s="1">
        <v>464</v>
      </c>
      <c r="P240" s="1">
        <v>0</v>
      </c>
      <c r="Q240" s="1">
        <v>101</v>
      </c>
      <c r="R240" s="1">
        <v>0</v>
      </c>
      <c r="S240" s="1">
        <v>0</v>
      </c>
      <c r="T240">
        <f t="shared" si="54"/>
        <v>986</v>
      </c>
      <c r="U240">
        <f t="shared" si="55"/>
        <v>1087</v>
      </c>
      <c r="V240" s="2">
        <f t="shared" si="56"/>
        <v>45976.0380517504</v>
      </c>
      <c r="W240" s="2">
        <f t="shared" si="57"/>
        <v>45983.7245053272</v>
      </c>
      <c r="X240" t="str">
        <f t="shared" si="47"/>
        <v>健康</v>
      </c>
      <c r="Y240" s="8" t="str">
        <f>_xlfn.IFS(COUNTIF($B$2:B240,B240)=1,"-",OR(AND(X239="高滞销风险",OR(X240="中滞销风险",X240="低滞销风险",X240="健康")),AND(X239="中滞销风险",OR(X240="低滞销风险",X240="健康")),AND(X239="低滞销风险",X240="健康")),"改善",X239=X240,"维持不变",OR(AND(X239="健康",OR(X240="低滞销风险",X240="中滞销风险",X240="高滞销风险")),AND(X239="低滞销风险",OR(X240="中滞销风险",X240="高滞销风险")),AND(X239="中滞销风险",X240="高滞销风险")),"恶化")</f>
        <v>维持不变</v>
      </c>
      <c r="Z240" s="10">
        <f t="shared" si="48"/>
        <v>0</v>
      </c>
      <c r="AA240" s="10">
        <f t="shared" si="52"/>
        <v>0</v>
      </c>
      <c r="AB240" s="10">
        <f t="shared" si="49"/>
        <v>0</v>
      </c>
      <c r="AC240" s="10">
        <f t="shared" si="53"/>
        <v>82.7245053272451</v>
      </c>
      <c r="AD240" s="10">
        <f t="shared" si="50"/>
        <v>0</v>
      </c>
      <c r="AE240" s="11">
        <f t="shared" si="51"/>
        <v>13.14</v>
      </c>
    </row>
    <row r="241" spans="1:31">
      <c r="A241" s="5">
        <v>45908</v>
      </c>
      <c r="B241" s="1" t="s">
        <v>171</v>
      </c>
      <c r="C241" s="1" t="s">
        <v>172</v>
      </c>
      <c r="D241" s="1" t="s">
        <v>104</v>
      </c>
      <c r="E241" s="1">
        <v>14.77</v>
      </c>
      <c r="F241" s="1">
        <v>16.14</v>
      </c>
      <c r="G241" s="1">
        <v>14.64</v>
      </c>
      <c r="H241" s="1">
        <v>14</v>
      </c>
      <c r="I241" s="1" t="s">
        <v>50</v>
      </c>
      <c r="J241" s="1">
        <v>113</v>
      </c>
      <c r="K241" s="1" t="s">
        <v>38</v>
      </c>
      <c r="L241" s="1" t="s">
        <v>39</v>
      </c>
      <c r="M241" s="1" t="s">
        <v>40</v>
      </c>
      <c r="N241" s="1">
        <v>520</v>
      </c>
      <c r="O241" s="1">
        <v>355</v>
      </c>
      <c r="P241" s="1">
        <v>0</v>
      </c>
      <c r="Q241" s="1">
        <v>101</v>
      </c>
      <c r="R241" s="1">
        <v>0</v>
      </c>
      <c r="S241" s="1">
        <v>100</v>
      </c>
      <c r="T241">
        <f t="shared" si="54"/>
        <v>875</v>
      </c>
      <c r="U241">
        <f t="shared" si="55"/>
        <v>1076</v>
      </c>
      <c r="V241" s="2">
        <f t="shared" si="56"/>
        <v>45967.2417061611</v>
      </c>
      <c r="W241" s="2">
        <f t="shared" si="57"/>
        <v>45980.8503723764</v>
      </c>
      <c r="X241" t="str">
        <f t="shared" si="47"/>
        <v>健康</v>
      </c>
      <c r="Y241" s="8" t="str">
        <f>_xlfn.IFS(COUNTIF($B$2:B241,B241)=1,"-",OR(AND(X240="高滞销风险",OR(X241="中滞销风险",X241="低滞销风险",X241="健康")),AND(X240="中滞销风险",OR(X241="低滞销风险",X241="健康")),AND(X240="低滞销风险",X241="健康")),"改善",X240=X241,"维持不变",OR(AND(X240="健康",OR(X241="低滞销风险",X241="中滞销风险",X241="高滞销风险")),AND(X240="低滞销风险",OR(X241="中滞销风险",X241="高滞销风险")),AND(X240="中滞销风险",X241="高滞销风险")),"恶化")</f>
        <v>维持不变</v>
      </c>
      <c r="Z241" s="10">
        <f t="shared" si="48"/>
        <v>0</v>
      </c>
      <c r="AA241" s="10">
        <f t="shared" si="52"/>
        <v>0</v>
      </c>
      <c r="AB241" s="10">
        <f t="shared" si="49"/>
        <v>0</v>
      </c>
      <c r="AC241" s="10">
        <f t="shared" si="53"/>
        <v>72.8503723764387</v>
      </c>
      <c r="AD241" s="10">
        <f t="shared" si="50"/>
        <v>0</v>
      </c>
      <c r="AE241" s="11">
        <f t="shared" si="51"/>
        <v>14.77</v>
      </c>
    </row>
    <row r="242" spans="1:31">
      <c r="A242" s="5">
        <v>45887</v>
      </c>
      <c r="B242" s="1" t="s">
        <v>173</v>
      </c>
      <c r="C242" s="1" t="s">
        <v>174</v>
      </c>
      <c r="D242" s="1" t="s">
        <v>104</v>
      </c>
      <c r="E242" s="1">
        <v>7.65</v>
      </c>
      <c r="F242" s="1">
        <v>9.43</v>
      </c>
      <c r="G242" s="1">
        <v>9.93</v>
      </c>
      <c r="H242" s="1">
        <v>5.68</v>
      </c>
      <c r="I242" s="1" t="s">
        <v>50</v>
      </c>
      <c r="J242" s="1">
        <v>66</v>
      </c>
      <c r="K242" s="1" t="s">
        <v>51</v>
      </c>
      <c r="L242" s="1" t="s">
        <v>52</v>
      </c>
      <c r="M242" s="1" t="s">
        <v>53</v>
      </c>
      <c r="N242" s="1">
        <v>109</v>
      </c>
      <c r="O242" s="1">
        <v>483</v>
      </c>
      <c r="P242" s="1">
        <v>0</v>
      </c>
      <c r="Q242" s="1">
        <v>102</v>
      </c>
      <c r="R242" s="1">
        <v>0</v>
      </c>
      <c r="S242" s="1">
        <v>100</v>
      </c>
      <c r="T242">
        <f t="shared" si="54"/>
        <v>592</v>
      </c>
      <c r="U242">
        <f t="shared" si="55"/>
        <v>794</v>
      </c>
      <c r="V242" s="2">
        <f t="shared" si="56"/>
        <v>45964.385620915</v>
      </c>
      <c r="W242" s="2">
        <f t="shared" si="57"/>
        <v>45990.7908496732</v>
      </c>
      <c r="X242" t="str">
        <f t="shared" si="47"/>
        <v>健康</v>
      </c>
      <c r="Y242" s="8" t="str">
        <f>_xlfn.IFS(COUNTIF($B$2:B242,B242)=1,"-",OR(AND(X241="高滞销风险",OR(X242="中滞销风险",X242="低滞销风险",X242="健康")),AND(X241="中滞销风险",OR(X242="低滞销风险",X242="健康")),AND(X241="低滞销风险",X242="健康")),"改善",X241=X242,"维持不变",OR(AND(X241="健康",OR(X242="低滞销风险",X242="中滞销风险",X242="高滞销风险")),AND(X241="低滞销风险",OR(X242="中滞销风险",X242="高滞销风险")),AND(X241="中滞销风险",X242="高滞销风险")),"恶化")</f>
        <v>-</v>
      </c>
      <c r="Z242" s="10">
        <f t="shared" si="48"/>
        <v>0</v>
      </c>
      <c r="AA242" s="10">
        <f t="shared" si="52"/>
        <v>0</v>
      </c>
      <c r="AB242" s="10">
        <f t="shared" si="49"/>
        <v>0</v>
      </c>
      <c r="AC242" s="10">
        <f t="shared" si="53"/>
        <v>103.790849673203</v>
      </c>
      <c r="AD242" s="10">
        <f t="shared" si="50"/>
        <v>0</v>
      </c>
      <c r="AE242" s="11">
        <f t="shared" si="51"/>
        <v>7.65</v>
      </c>
    </row>
    <row r="243" spans="1:31">
      <c r="A243" s="5">
        <v>45894</v>
      </c>
      <c r="B243" s="1" t="s">
        <v>173</v>
      </c>
      <c r="C243" s="1" t="s">
        <v>174</v>
      </c>
      <c r="D243" s="1" t="s">
        <v>104</v>
      </c>
      <c r="E243" s="1">
        <v>8.06</v>
      </c>
      <c r="F243" s="1">
        <v>8.14</v>
      </c>
      <c r="G243" s="1">
        <v>8.79</v>
      </c>
      <c r="H243" s="1">
        <v>7.71</v>
      </c>
      <c r="I243" s="1" t="s">
        <v>50</v>
      </c>
      <c r="J243" s="1">
        <v>57</v>
      </c>
      <c r="K243" s="1" t="s">
        <v>43</v>
      </c>
      <c r="L243" s="1" t="s">
        <v>44</v>
      </c>
      <c r="M243" s="1" t="s">
        <v>45</v>
      </c>
      <c r="N243" s="1">
        <v>66</v>
      </c>
      <c r="O243" s="1">
        <v>568</v>
      </c>
      <c r="P243" s="1">
        <v>0</v>
      </c>
      <c r="Q243" s="1">
        <v>102</v>
      </c>
      <c r="R243" s="1">
        <v>0</v>
      </c>
      <c r="S243" s="1">
        <v>0</v>
      </c>
      <c r="T243">
        <f t="shared" si="54"/>
        <v>634</v>
      </c>
      <c r="U243">
        <f t="shared" si="55"/>
        <v>736</v>
      </c>
      <c r="V243" s="2">
        <f t="shared" si="56"/>
        <v>45972.6600496278</v>
      </c>
      <c r="W243" s="2">
        <f t="shared" si="57"/>
        <v>45985.3151364764</v>
      </c>
      <c r="X243" t="str">
        <f t="shared" si="47"/>
        <v>健康</v>
      </c>
      <c r="Y243" s="8" t="str">
        <f>_xlfn.IFS(COUNTIF($B$2:B243,B243)=1,"-",OR(AND(X242="高滞销风险",OR(X243="中滞销风险",X243="低滞销风险",X243="健康")),AND(X242="中滞销风险",OR(X243="低滞销风险",X243="健康")),AND(X242="低滞销风险",X243="健康")),"改善",X242=X243,"维持不变",OR(AND(X242="健康",OR(X243="低滞销风险",X243="中滞销风险",X243="高滞销风险")),AND(X242="低滞销风险",OR(X243="中滞销风险",X243="高滞销风险")),AND(X242="中滞销风险",X243="高滞销风险")),"恶化")</f>
        <v>维持不变</v>
      </c>
      <c r="Z243" s="10">
        <f t="shared" si="48"/>
        <v>0</v>
      </c>
      <c r="AA243" s="10">
        <f t="shared" si="52"/>
        <v>0</v>
      </c>
      <c r="AB243" s="10">
        <f t="shared" si="49"/>
        <v>0</v>
      </c>
      <c r="AC243" s="10">
        <f t="shared" si="53"/>
        <v>91.3151364764268</v>
      </c>
      <c r="AD243" s="10">
        <f t="shared" si="50"/>
        <v>0</v>
      </c>
      <c r="AE243" s="11">
        <f t="shared" si="51"/>
        <v>8.06</v>
      </c>
    </row>
    <row r="244" spans="1:31">
      <c r="A244" s="5">
        <v>45901</v>
      </c>
      <c r="B244" s="1" t="s">
        <v>173</v>
      </c>
      <c r="C244" s="1" t="s">
        <v>174</v>
      </c>
      <c r="D244" s="1" t="s">
        <v>104</v>
      </c>
      <c r="E244" s="1">
        <v>7.86</v>
      </c>
      <c r="F244" s="1">
        <v>7.86</v>
      </c>
      <c r="G244" s="1">
        <v>8</v>
      </c>
      <c r="H244" s="1">
        <v>8.96</v>
      </c>
      <c r="I244" s="1" t="s">
        <v>54</v>
      </c>
      <c r="J244" s="1">
        <v>55</v>
      </c>
      <c r="K244" s="1" t="s">
        <v>35</v>
      </c>
      <c r="L244" s="1" t="s">
        <v>36</v>
      </c>
      <c r="M244" s="1" t="s">
        <v>37</v>
      </c>
      <c r="N244" s="1">
        <v>151</v>
      </c>
      <c r="O244" s="1">
        <v>543</v>
      </c>
      <c r="P244" s="1">
        <v>0</v>
      </c>
      <c r="Q244" s="1">
        <v>2</v>
      </c>
      <c r="R244" s="1">
        <v>0</v>
      </c>
      <c r="S244" s="1">
        <v>0</v>
      </c>
      <c r="T244">
        <f t="shared" si="54"/>
        <v>694</v>
      </c>
      <c r="U244">
        <f t="shared" si="55"/>
        <v>696</v>
      </c>
      <c r="V244" s="2">
        <f t="shared" si="56"/>
        <v>45989.2951653944</v>
      </c>
      <c r="W244" s="2">
        <f t="shared" si="57"/>
        <v>45989.5496183206</v>
      </c>
      <c r="X244" t="str">
        <f t="shared" si="47"/>
        <v>健康</v>
      </c>
      <c r="Y244" s="8" t="str">
        <f>_xlfn.IFS(COUNTIF($B$2:B244,B244)=1,"-",OR(AND(X243="高滞销风险",OR(X244="中滞销风险",X244="低滞销风险",X244="健康")),AND(X243="中滞销风险",OR(X244="低滞销风险",X244="健康")),AND(X243="低滞销风险",X244="健康")),"改善",X243=X244,"维持不变",OR(AND(X243="健康",OR(X244="低滞销风险",X244="中滞销风险",X244="高滞销风险")),AND(X243="低滞销风险",OR(X244="中滞销风险",X244="高滞销风险")),AND(X243="中滞销风险",X244="高滞销风险")),"恶化")</f>
        <v>维持不变</v>
      </c>
      <c r="Z244" s="10">
        <f t="shared" si="48"/>
        <v>0</v>
      </c>
      <c r="AA244" s="10">
        <f t="shared" si="52"/>
        <v>0</v>
      </c>
      <c r="AB244" s="10">
        <f t="shared" si="49"/>
        <v>0</v>
      </c>
      <c r="AC244" s="10">
        <f t="shared" si="53"/>
        <v>88.5496183206107</v>
      </c>
      <c r="AD244" s="10">
        <f t="shared" si="50"/>
        <v>0</v>
      </c>
      <c r="AE244" s="11">
        <f t="shared" si="51"/>
        <v>7.86</v>
      </c>
    </row>
    <row r="245" spans="1:31">
      <c r="A245" s="5">
        <v>45908</v>
      </c>
      <c r="B245" s="1" t="s">
        <v>173</v>
      </c>
      <c r="C245" s="1" t="s">
        <v>174</v>
      </c>
      <c r="D245" s="1" t="s">
        <v>104</v>
      </c>
      <c r="E245" s="1">
        <v>9.59</v>
      </c>
      <c r="F245" s="1">
        <v>10.71</v>
      </c>
      <c r="G245" s="1">
        <v>9.29</v>
      </c>
      <c r="H245" s="1">
        <v>9.04</v>
      </c>
      <c r="I245" s="1" t="s">
        <v>50</v>
      </c>
      <c r="J245" s="1">
        <v>75</v>
      </c>
      <c r="K245" s="1" t="s">
        <v>38</v>
      </c>
      <c r="L245" s="1" t="s">
        <v>39</v>
      </c>
      <c r="M245" s="1" t="s">
        <v>40</v>
      </c>
      <c r="N245" s="1">
        <v>214</v>
      </c>
      <c r="O245" s="1">
        <v>419</v>
      </c>
      <c r="P245" s="1">
        <v>0</v>
      </c>
      <c r="Q245" s="1">
        <v>2</v>
      </c>
      <c r="R245" s="1">
        <v>0</v>
      </c>
      <c r="S245" s="1">
        <v>0</v>
      </c>
      <c r="T245">
        <f t="shared" si="54"/>
        <v>633</v>
      </c>
      <c r="U245">
        <f t="shared" si="55"/>
        <v>635</v>
      </c>
      <c r="V245" s="2">
        <f t="shared" si="56"/>
        <v>45974.0062565172</v>
      </c>
      <c r="W245" s="2">
        <f t="shared" si="57"/>
        <v>45974.2148070907</v>
      </c>
      <c r="X245" t="str">
        <f t="shared" si="47"/>
        <v>健康</v>
      </c>
      <c r="Y245" s="8" t="str">
        <f>_xlfn.IFS(COUNTIF($B$2:B245,B245)=1,"-",OR(AND(X244="高滞销风险",OR(X245="中滞销风险",X245="低滞销风险",X245="健康")),AND(X244="中滞销风险",OR(X245="低滞销风险",X245="健康")),AND(X244="低滞销风险",X245="健康")),"改善",X244=X245,"维持不变",OR(AND(X244="健康",OR(X245="低滞销风险",X245="中滞销风险",X245="高滞销风险")),AND(X244="低滞销风险",OR(X245="中滞销风险",X245="高滞销风险")),AND(X244="中滞销风险",X245="高滞销风险")),"恶化")</f>
        <v>维持不变</v>
      </c>
      <c r="Z245" s="10">
        <f t="shared" si="48"/>
        <v>0</v>
      </c>
      <c r="AA245" s="10">
        <f t="shared" si="52"/>
        <v>0</v>
      </c>
      <c r="AB245" s="10">
        <f t="shared" si="49"/>
        <v>0</v>
      </c>
      <c r="AC245" s="10">
        <f t="shared" si="53"/>
        <v>66.2148070907195</v>
      </c>
      <c r="AD245" s="10">
        <f t="shared" si="50"/>
        <v>0</v>
      </c>
      <c r="AE245" s="11">
        <f t="shared" si="51"/>
        <v>9.59</v>
      </c>
    </row>
    <row r="246" spans="1:31">
      <c r="A246" s="5">
        <v>45887</v>
      </c>
      <c r="B246" s="1" t="s">
        <v>175</v>
      </c>
      <c r="C246" s="1" t="s">
        <v>176</v>
      </c>
      <c r="D246" s="1" t="s">
        <v>104</v>
      </c>
      <c r="E246" s="1">
        <v>6.65</v>
      </c>
      <c r="F246" s="1">
        <v>9.14</v>
      </c>
      <c r="G246" s="1">
        <v>8</v>
      </c>
      <c r="H246" s="1">
        <v>4.61</v>
      </c>
      <c r="I246" s="1" t="s">
        <v>50</v>
      </c>
      <c r="J246" s="1">
        <v>64</v>
      </c>
      <c r="K246" s="1" t="s">
        <v>51</v>
      </c>
      <c r="L246" s="1" t="s">
        <v>52</v>
      </c>
      <c r="M246" s="1" t="s">
        <v>53</v>
      </c>
      <c r="N246" s="1">
        <v>198</v>
      </c>
      <c r="O246" s="1">
        <v>303</v>
      </c>
      <c r="P246" s="1">
        <v>0</v>
      </c>
      <c r="Q246" s="1">
        <v>160</v>
      </c>
      <c r="R246" s="1">
        <v>0</v>
      </c>
      <c r="S246" s="1">
        <v>0</v>
      </c>
      <c r="T246">
        <f t="shared" si="54"/>
        <v>501</v>
      </c>
      <c r="U246">
        <f t="shared" si="55"/>
        <v>661</v>
      </c>
      <c r="V246" s="2">
        <f t="shared" si="56"/>
        <v>45962.3383458647</v>
      </c>
      <c r="W246" s="2">
        <f t="shared" si="57"/>
        <v>45986.3984962406</v>
      </c>
      <c r="X246" t="str">
        <f t="shared" si="47"/>
        <v>健康</v>
      </c>
      <c r="Y246" s="8" t="str">
        <f>_xlfn.IFS(COUNTIF($B$2:B246,B246)=1,"-",OR(AND(X245="高滞销风险",OR(X246="中滞销风险",X246="低滞销风险",X246="健康")),AND(X245="中滞销风险",OR(X246="低滞销风险",X246="健康")),AND(X245="低滞销风险",X246="健康")),"改善",X245=X246,"维持不变",OR(AND(X245="健康",OR(X246="低滞销风险",X246="中滞销风险",X246="高滞销风险")),AND(X245="低滞销风险",OR(X246="中滞销风险",X246="高滞销风险")),AND(X245="中滞销风险",X246="高滞销风险")),"恶化")</f>
        <v>-</v>
      </c>
      <c r="Z246" s="10">
        <f t="shared" si="48"/>
        <v>0</v>
      </c>
      <c r="AA246" s="10">
        <f t="shared" si="52"/>
        <v>0</v>
      </c>
      <c r="AB246" s="10">
        <f t="shared" si="49"/>
        <v>0</v>
      </c>
      <c r="AC246" s="10">
        <f t="shared" si="53"/>
        <v>99.3984962406015</v>
      </c>
      <c r="AD246" s="10">
        <f t="shared" si="50"/>
        <v>0</v>
      </c>
      <c r="AE246" s="11">
        <f t="shared" si="51"/>
        <v>6.65</v>
      </c>
    </row>
    <row r="247" spans="1:31">
      <c r="A247" s="5">
        <v>45894</v>
      </c>
      <c r="B247" s="1" t="s">
        <v>175</v>
      </c>
      <c r="C247" s="1" t="s">
        <v>176</v>
      </c>
      <c r="D247" s="1" t="s">
        <v>104</v>
      </c>
      <c r="E247" s="1">
        <v>8.39</v>
      </c>
      <c r="F247" s="1">
        <v>9.86</v>
      </c>
      <c r="G247" s="1">
        <v>9.5</v>
      </c>
      <c r="H247" s="1">
        <v>7.07</v>
      </c>
      <c r="I247" s="1" t="s">
        <v>50</v>
      </c>
      <c r="J247" s="1">
        <v>69</v>
      </c>
      <c r="K247" s="1" t="s">
        <v>43</v>
      </c>
      <c r="L247" s="1" t="s">
        <v>44</v>
      </c>
      <c r="M247" s="1" t="s">
        <v>45</v>
      </c>
      <c r="N247" s="1">
        <v>132</v>
      </c>
      <c r="O247" s="1">
        <v>403</v>
      </c>
      <c r="P247" s="1">
        <v>0</v>
      </c>
      <c r="Q247" s="1">
        <v>60</v>
      </c>
      <c r="R247" s="1">
        <v>0</v>
      </c>
      <c r="S247" s="1">
        <v>100</v>
      </c>
      <c r="T247">
        <f t="shared" si="54"/>
        <v>535</v>
      </c>
      <c r="U247">
        <f t="shared" si="55"/>
        <v>695</v>
      </c>
      <c r="V247" s="2">
        <f t="shared" si="56"/>
        <v>45957.7663885578</v>
      </c>
      <c r="W247" s="2">
        <f t="shared" si="57"/>
        <v>45976.8367103695</v>
      </c>
      <c r="X247" t="str">
        <f t="shared" ref="X247:X310" si="58">_xlfn.IFS(AD247&gt;=20,"高滞销风险",AD247&gt;=10,"中滞销风险",AD247&gt;0,"低滞销风险",AD247=0,"健康")</f>
        <v>健康</v>
      </c>
      <c r="Y247" s="8" t="str">
        <f>_xlfn.IFS(COUNTIF($B$2:B247,B247)=1,"-",OR(AND(X246="高滞销风险",OR(X247="中滞销风险",X247="低滞销风险",X247="健康")),AND(X246="中滞销风险",OR(X247="低滞销风险",X247="健康")),AND(X246="低滞销风险",X247="健康")),"改善",X246=X247,"维持不变",OR(AND(X246="健康",OR(X247="低滞销风险",X247="中滞销风险",X247="高滞销风险")),AND(X246="低滞销风险",OR(X247="中滞销风险",X247="高滞销风险")),AND(X246="中滞销风险",X247="高滞销风险")),"恶化")</f>
        <v>维持不变</v>
      </c>
      <c r="Z247" s="10">
        <f t="shared" ref="Z247:Z310" si="59">IF(V247&gt;=DATE(2025,12,1),T247-(DATE(2025,12,1)-A247)*E247,0)</f>
        <v>0</v>
      </c>
      <c r="AA247" s="10">
        <f t="shared" si="52"/>
        <v>0</v>
      </c>
      <c r="AB247" s="10">
        <f t="shared" ref="AB247:AB310" si="60">IF(W247&gt;=DATE(2025,12,1),U247-(DATE(2025,12,1)-A247)*E247,0)</f>
        <v>0</v>
      </c>
      <c r="AC247" s="10">
        <f t="shared" si="53"/>
        <v>82.8367103694875</v>
      </c>
      <c r="AD247" s="10">
        <f t="shared" ref="AD247:AD310" si="61">IF(W247&gt;DATE(2025,12,1),W247-DATE(2025,12,1),0)</f>
        <v>0</v>
      </c>
      <c r="AE247" s="11">
        <f t="shared" ref="AE247:AE310" si="62">IF(X247="健康",E247,U247/(DATE(2025,12,1)-A247))</f>
        <v>8.39</v>
      </c>
    </row>
    <row r="248" spans="1:31">
      <c r="A248" s="5">
        <v>45901</v>
      </c>
      <c r="B248" s="1" t="s">
        <v>175</v>
      </c>
      <c r="C248" s="1" t="s">
        <v>176</v>
      </c>
      <c r="D248" s="1" t="s">
        <v>104</v>
      </c>
      <c r="E248" s="1">
        <v>5.86</v>
      </c>
      <c r="F248" s="1">
        <v>5.86</v>
      </c>
      <c r="G248" s="1">
        <v>7.86</v>
      </c>
      <c r="H248" s="1">
        <v>7.93</v>
      </c>
      <c r="I248" s="1" t="s">
        <v>54</v>
      </c>
      <c r="J248" s="1">
        <v>41</v>
      </c>
      <c r="K248" s="1" t="s">
        <v>35</v>
      </c>
      <c r="L248" s="1" t="s">
        <v>36</v>
      </c>
      <c r="M248" s="1" t="s">
        <v>37</v>
      </c>
      <c r="N248" s="1">
        <v>180</v>
      </c>
      <c r="O248" s="1">
        <v>382</v>
      </c>
      <c r="P248" s="1">
        <v>0</v>
      </c>
      <c r="Q248" s="1">
        <v>0</v>
      </c>
      <c r="R248" s="1">
        <v>0</v>
      </c>
      <c r="S248" s="1">
        <v>100</v>
      </c>
      <c r="T248">
        <f t="shared" si="54"/>
        <v>562</v>
      </c>
      <c r="U248">
        <f t="shared" si="55"/>
        <v>662</v>
      </c>
      <c r="V248" s="2">
        <f t="shared" si="56"/>
        <v>45996.9044368601</v>
      </c>
      <c r="W248" s="2">
        <f t="shared" si="57"/>
        <v>46013.9692832764</v>
      </c>
      <c r="X248" t="str">
        <f t="shared" si="58"/>
        <v>高滞销风险</v>
      </c>
      <c r="Y248" s="8" t="str">
        <f>_xlfn.IFS(COUNTIF($B$2:B248,B248)=1,"-",OR(AND(X247="高滞销风险",OR(X248="中滞销风险",X248="低滞销风险",X248="健康")),AND(X247="中滞销风险",OR(X248="低滞销风险",X248="健康")),AND(X247="低滞销风险",X248="健康")),"改善",X247=X248,"维持不变",OR(AND(X247="健康",OR(X248="低滞销风险",X248="中滞销风险",X248="高滞销风险")),AND(X247="低滞销风险",OR(X248="中滞销风险",X248="高滞销风险")),AND(X247="中滞销风险",X248="高滞销风险")),"恶化")</f>
        <v>恶化</v>
      </c>
      <c r="Z248" s="10">
        <f t="shared" si="59"/>
        <v>28.74</v>
      </c>
      <c r="AA248" s="10">
        <f t="shared" si="52"/>
        <v>100</v>
      </c>
      <c r="AB248" s="10">
        <f t="shared" si="60"/>
        <v>128.74</v>
      </c>
      <c r="AC248" s="10">
        <f t="shared" si="53"/>
        <v>112.969283276451</v>
      </c>
      <c r="AD248" s="10">
        <f t="shared" si="61"/>
        <v>21.9692832764486</v>
      </c>
      <c r="AE248" s="11">
        <f t="shared" si="62"/>
        <v>7.27472527472527</v>
      </c>
    </row>
    <row r="249" spans="1:31">
      <c r="A249" s="5">
        <v>45908</v>
      </c>
      <c r="B249" s="1" t="s">
        <v>175</v>
      </c>
      <c r="C249" s="1" t="s">
        <v>176</v>
      </c>
      <c r="D249" s="1" t="s">
        <v>104</v>
      </c>
      <c r="E249" s="1">
        <v>7.86</v>
      </c>
      <c r="F249" s="1">
        <v>7.86</v>
      </c>
      <c r="G249" s="1">
        <v>6.86</v>
      </c>
      <c r="H249" s="1">
        <v>8.18</v>
      </c>
      <c r="I249" s="1" t="s">
        <v>54</v>
      </c>
      <c r="J249" s="1">
        <v>55</v>
      </c>
      <c r="K249" s="1" t="s">
        <v>38</v>
      </c>
      <c r="L249" s="1" t="s">
        <v>39</v>
      </c>
      <c r="M249" s="1" t="s">
        <v>40</v>
      </c>
      <c r="N249" s="1">
        <v>292</v>
      </c>
      <c r="O249" s="1">
        <v>222</v>
      </c>
      <c r="P249" s="1">
        <v>0</v>
      </c>
      <c r="Q249" s="1">
        <v>100</v>
      </c>
      <c r="R249" s="1">
        <v>0</v>
      </c>
      <c r="S249" s="1">
        <v>0</v>
      </c>
      <c r="T249">
        <f t="shared" si="54"/>
        <v>514</v>
      </c>
      <c r="U249">
        <f t="shared" si="55"/>
        <v>614</v>
      </c>
      <c r="V249" s="2">
        <f t="shared" si="56"/>
        <v>45973.3944020356</v>
      </c>
      <c r="W249" s="2">
        <f t="shared" si="57"/>
        <v>45986.1170483461</v>
      </c>
      <c r="X249" t="str">
        <f t="shared" si="58"/>
        <v>健康</v>
      </c>
      <c r="Y249" s="8" t="str">
        <f>_xlfn.IFS(COUNTIF($B$2:B249,B249)=1,"-",OR(AND(X248="高滞销风险",OR(X249="中滞销风险",X249="低滞销风险",X249="健康")),AND(X248="中滞销风险",OR(X249="低滞销风险",X249="健康")),AND(X248="低滞销风险",X249="健康")),"改善",X248=X249,"维持不变",OR(AND(X248="健康",OR(X249="低滞销风险",X249="中滞销风险",X249="高滞销风险")),AND(X248="低滞销风险",OR(X249="中滞销风险",X249="高滞销风险")),AND(X248="中滞销风险",X249="高滞销风险")),"恶化")</f>
        <v>改善</v>
      </c>
      <c r="Z249" s="10">
        <f t="shared" si="59"/>
        <v>0</v>
      </c>
      <c r="AA249" s="10">
        <f t="shared" si="52"/>
        <v>0</v>
      </c>
      <c r="AB249" s="10">
        <f t="shared" si="60"/>
        <v>0</v>
      </c>
      <c r="AC249" s="10">
        <f t="shared" si="53"/>
        <v>78.117048346056</v>
      </c>
      <c r="AD249" s="10">
        <f t="shared" si="61"/>
        <v>0</v>
      </c>
      <c r="AE249" s="11">
        <f t="shared" si="62"/>
        <v>7.86</v>
      </c>
    </row>
    <row r="250" spans="1:31">
      <c r="A250" s="5">
        <v>45887</v>
      </c>
      <c r="B250" s="1" t="s">
        <v>177</v>
      </c>
      <c r="C250" s="1" t="s">
        <v>178</v>
      </c>
      <c r="D250" s="1" t="s">
        <v>104</v>
      </c>
      <c r="E250" s="1">
        <v>8.9</v>
      </c>
      <c r="F250" s="1">
        <v>12</v>
      </c>
      <c r="G250" s="1">
        <v>11.14</v>
      </c>
      <c r="H250" s="1">
        <v>6.14</v>
      </c>
      <c r="I250" s="1" t="s">
        <v>50</v>
      </c>
      <c r="J250" s="1">
        <v>84</v>
      </c>
      <c r="K250" s="1" t="s">
        <v>51</v>
      </c>
      <c r="L250" s="1" t="s">
        <v>52</v>
      </c>
      <c r="M250" s="1" t="s">
        <v>53</v>
      </c>
      <c r="N250" s="1">
        <v>199</v>
      </c>
      <c r="O250" s="1">
        <v>405</v>
      </c>
      <c r="P250" s="1">
        <v>0</v>
      </c>
      <c r="Q250" s="1">
        <v>53</v>
      </c>
      <c r="R250" s="1">
        <v>0</v>
      </c>
      <c r="S250" s="1">
        <v>150</v>
      </c>
      <c r="T250">
        <f t="shared" ref="T250:T271" si="63">N250+O250+P250</f>
        <v>604</v>
      </c>
      <c r="U250">
        <f t="shared" ref="U250:U271" si="64">T250+Q250+R250+S250</f>
        <v>807</v>
      </c>
      <c r="V250" s="2">
        <f t="shared" ref="V250:V271" si="65">A250+T250/E250</f>
        <v>45954.8651685393</v>
      </c>
      <c r="W250" s="2">
        <f t="shared" ref="W250:W271" si="66">A250+U250/E250</f>
        <v>45977.6741573034</v>
      </c>
      <c r="X250" t="str">
        <f t="shared" si="58"/>
        <v>健康</v>
      </c>
      <c r="Y250" s="8" t="str">
        <f>_xlfn.IFS(COUNTIF($B$2:B250,B250)=1,"-",OR(AND(X249="高滞销风险",OR(X250="中滞销风险",X250="低滞销风险",X250="健康")),AND(X249="中滞销风险",OR(X250="低滞销风险",X250="健康")),AND(X249="低滞销风险",X250="健康")),"改善",X249=X250,"维持不变",OR(AND(X249="健康",OR(X250="低滞销风险",X250="中滞销风险",X250="高滞销风险")),AND(X249="低滞销风险",OR(X250="中滞销风险",X250="高滞销风险")),AND(X249="中滞销风险",X250="高滞销风险")),"恶化")</f>
        <v>-</v>
      </c>
      <c r="Z250" s="10">
        <f t="shared" si="59"/>
        <v>0</v>
      </c>
      <c r="AA250" s="10">
        <f t="shared" ref="AA250:AA301" si="67">AB250-Z250</f>
        <v>0</v>
      </c>
      <c r="AB250" s="10">
        <f t="shared" si="60"/>
        <v>0</v>
      </c>
      <c r="AC250" s="10">
        <f t="shared" si="53"/>
        <v>90.6741573033708</v>
      </c>
      <c r="AD250" s="10">
        <f t="shared" si="61"/>
        <v>0</v>
      </c>
      <c r="AE250" s="11">
        <f t="shared" si="62"/>
        <v>8.9</v>
      </c>
    </row>
    <row r="251" spans="1:31">
      <c r="A251" s="5">
        <v>45894</v>
      </c>
      <c r="B251" s="1" t="s">
        <v>177</v>
      </c>
      <c r="C251" s="1" t="s">
        <v>178</v>
      </c>
      <c r="D251" s="1" t="s">
        <v>104</v>
      </c>
      <c r="E251" s="1">
        <v>9.52</v>
      </c>
      <c r="F251" s="1">
        <v>10</v>
      </c>
      <c r="G251" s="1">
        <v>11</v>
      </c>
      <c r="H251" s="1">
        <v>8.64</v>
      </c>
      <c r="I251" s="1" t="s">
        <v>50</v>
      </c>
      <c r="J251" s="1">
        <v>70</v>
      </c>
      <c r="K251" s="1" t="s">
        <v>43</v>
      </c>
      <c r="L251" s="1" t="s">
        <v>44</v>
      </c>
      <c r="M251" s="1" t="s">
        <v>45</v>
      </c>
      <c r="N251" s="1">
        <v>151</v>
      </c>
      <c r="O251" s="1">
        <v>442</v>
      </c>
      <c r="P251" s="1">
        <v>0</v>
      </c>
      <c r="Q251" s="1">
        <v>3</v>
      </c>
      <c r="R251" s="1">
        <v>0</v>
      </c>
      <c r="S251" s="1">
        <v>250</v>
      </c>
      <c r="T251">
        <f t="shared" si="63"/>
        <v>593</v>
      </c>
      <c r="U251">
        <f t="shared" si="64"/>
        <v>846</v>
      </c>
      <c r="V251" s="2">
        <f t="shared" si="65"/>
        <v>45956.2899159664</v>
      </c>
      <c r="W251" s="2">
        <f t="shared" si="66"/>
        <v>45982.8655462185</v>
      </c>
      <c r="X251" t="str">
        <f t="shared" si="58"/>
        <v>健康</v>
      </c>
      <c r="Y251" s="8" t="str">
        <f>_xlfn.IFS(COUNTIF($B$2:B251,B251)=1,"-",OR(AND(X250="高滞销风险",OR(X251="中滞销风险",X251="低滞销风险",X251="健康")),AND(X250="中滞销风险",OR(X251="低滞销风险",X251="健康")),AND(X250="低滞销风险",X251="健康")),"改善",X250=X251,"维持不变",OR(AND(X250="健康",OR(X251="低滞销风险",X251="中滞销风险",X251="高滞销风险")),AND(X250="低滞销风险",OR(X251="中滞销风险",X251="高滞销风险")),AND(X250="中滞销风险",X251="高滞销风险")),"恶化")</f>
        <v>维持不变</v>
      </c>
      <c r="Z251" s="10">
        <f t="shared" si="59"/>
        <v>0</v>
      </c>
      <c r="AA251" s="10">
        <f t="shared" si="67"/>
        <v>0</v>
      </c>
      <c r="AB251" s="10">
        <f t="shared" si="60"/>
        <v>0</v>
      </c>
      <c r="AC251" s="10">
        <f t="shared" si="53"/>
        <v>88.8655462184874</v>
      </c>
      <c r="AD251" s="10">
        <f t="shared" si="61"/>
        <v>0</v>
      </c>
      <c r="AE251" s="11">
        <f t="shared" si="62"/>
        <v>9.52</v>
      </c>
    </row>
    <row r="252" spans="1:31">
      <c r="A252" s="5">
        <v>45901</v>
      </c>
      <c r="B252" s="1" t="s">
        <v>177</v>
      </c>
      <c r="C252" s="1" t="s">
        <v>178</v>
      </c>
      <c r="D252" s="1" t="s">
        <v>104</v>
      </c>
      <c r="E252" s="1">
        <v>8.29</v>
      </c>
      <c r="F252" s="1">
        <v>8.29</v>
      </c>
      <c r="G252" s="1">
        <v>9.14</v>
      </c>
      <c r="H252" s="1">
        <v>10.14</v>
      </c>
      <c r="I252" s="1" t="s">
        <v>54</v>
      </c>
      <c r="J252" s="1">
        <v>58</v>
      </c>
      <c r="K252" s="1" t="s">
        <v>35</v>
      </c>
      <c r="L252" s="1" t="s">
        <v>36</v>
      </c>
      <c r="M252" s="1" t="s">
        <v>37</v>
      </c>
      <c r="N252" s="1">
        <v>135</v>
      </c>
      <c r="O252" s="1">
        <v>598</v>
      </c>
      <c r="P252" s="1">
        <v>0</v>
      </c>
      <c r="Q252" s="1">
        <v>53</v>
      </c>
      <c r="R252" s="1">
        <v>0</v>
      </c>
      <c r="S252" s="1">
        <v>0</v>
      </c>
      <c r="T252">
        <f t="shared" si="63"/>
        <v>733</v>
      </c>
      <c r="U252">
        <f t="shared" si="64"/>
        <v>786</v>
      </c>
      <c r="V252" s="2">
        <f t="shared" si="65"/>
        <v>45989.4197828709</v>
      </c>
      <c r="W252" s="2">
        <f t="shared" si="66"/>
        <v>45995.8130277443</v>
      </c>
      <c r="X252" t="str">
        <f t="shared" si="58"/>
        <v>低滞销风险</v>
      </c>
      <c r="Y252" s="8" t="str">
        <f>_xlfn.IFS(COUNTIF($B$2:B252,B252)=1,"-",OR(AND(X251="高滞销风险",OR(X252="中滞销风险",X252="低滞销风险",X252="健康")),AND(X251="中滞销风险",OR(X252="低滞销风险",X252="健康")),AND(X251="低滞销风险",X252="健康")),"改善",X251=X252,"维持不变",OR(AND(X251="健康",OR(X252="低滞销风险",X252="中滞销风险",X252="高滞销风险")),AND(X251="低滞销风险",OR(X252="中滞销风险",X252="高滞销风险")),AND(X251="中滞销风险",X252="高滞销风险")),"恶化")</f>
        <v>恶化</v>
      </c>
      <c r="Z252" s="10">
        <f t="shared" si="59"/>
        <v>0</v>
      </c>
      <c r="AA252" s="10">
        <f t="shared" si="67"/>
        <v>31.6100000000001</v>
      </c>
      <c r="AB252" s="10">
        <f t="shared" si="60"/>
        <v>31.6100000000001</v>
      </c>
      <c r="AC252" s="10">
        <f t="shared" si="53"/>
        <v>94.8130277442702</v>
      </c>
      <c r="AD252" s="10">
        <f t="shared" si="61"/>
        <v>3.81302774426877</v>
      </c>
      <c r="AE252" s="11">
        <f t="shared" si="62"/>
        <v>8.63736263736264</v>
      </c>
    </row>
    <row r="253" spans="1:31">
      <c r="A253" s="5">
        <v>45908</v>
      </c>
      <c r="B253" s="1" t="s">
        <v>177</v>
      </c>
      <c r="C253" s="1" t="s">
        <v>178</v>
      </c>
      <c r="D253" s="1" t="s">
        <v>104</v>
      </c>
      <c r="E253" s="1">
        <v>9</v>
      </c>
      <c r="F253" s="1">
        <v>9</v>
      </c>
      <c r="G253" s="1">
        <v>8.64</v>
      </c>
      <c r="H253" s="1">
        <v>9.82</v>
      </c>
      <c r="I253" s="1" t="s">
        <v>54</v>
      </c>
      <c r="J253" s="1">
        <v>63</v>
      </c>
      <c r="K253" s="1" t="s">
        <v>38</v>
      </c>
      <c r="L253" s="1" t="s">
        <v>39</v>
      </c>
      <c r="M253" s="1" t="s">
        <v>40</v>
      </c>
      <c r="N253" s="1">
        <v>130</v>
      </c>
      <c r="O253" s="1">
        <v>551</v>
      </c>
      <c r="P253" s="1">
        <v>0</v>
      </c>
      <c r="Q253" s="1">
        <v>53</v>
      </c>
      <c r="R253" s="1">
        <v>0</v>
      </c>
      <c r="S253" s="1">
        <v>0</v>
      </c>
      <c r="T253">
        <f t="shared" si="63"/>
        <v>681</v>
      </c>
      <c r="U253">
        <f t="shared" si="64"/>
        <v>734</v>
      </c>
      <c r="V253" s="2">
        <f t="shared" si="65"/>
        <v>45983.6666666667</v>
      </c>
      <c r="W253" s="2">
        <f t="shared" si="66"/>
        <v>45989.5555555556</v>
      </c>
      <c r="X253" t="str">
        <f t="shared" si="58"/>
        <v>健康</v>
      </c>
      <c r="Y253" s="8" t="str">
        <f>_xlfn.IFS(COUNTIF($B$2:B253,B253)=1,"-",OR(AND(X252="高滞销风险",OR(X253="中滞销风险",X253="低滞销风险",X253="健康")),AND(X252="中滞销风险",OR(X253="低滞销风险",X253="健康")),AND(X252="低滞销风险",X253="健康")),"改善",X252=X253,"维持不变",OR(AND(X252="健康",OR(X253="低滞销风险",X253="中滞销风险",X253="高滞销风险")),AND(X252="低滞销风险",OR(X253="中滞销风险",X253="高滞销风险")),AND(X252="中滞销风险",X253="高滞销风险")),"恶化")</f>
        <v>改善</v>
      </c>
      <c r="Z253" s="10">
        <f t="shared" si="59"/>
        <v>0</v>
      </c>
      <c r="AA253" s="10">
        <f t="shared" si="67"/>
        <v>0</v>
      </c>
      <c r="AB253" s="10">
        <f t="shared" si="60"/>
        <v>0</v>
      </c>
      <c r="AC253" s="10">
        <f t="shared" si="53"/>
        <v>81.5555555555556</v>
      </c>
      <c r="AD253" s="10">
        <f t="shared" si="61"/>
        <v>0</v>
      </c>
      <c r="AE253" s="11">
        <f t="shared" si="62"/>
        <v>9</v>
      </c>
    </row>
    <row r="254" spans="1:31">
      <c r="A254" s="5">
        <v>45887</v>
      </c>
      <c r="B254" s="1" t="s">
        <v>179</v>
      </c>
      <c r="C254" s="1" t="s">
        <v>180</v>
      </c>
      <c r="D254" s="1" t="s">
        <v>104</v>
      </c>
      <c r="E254" s="1">
        <v>0.9</v>
      </c>
      <c r="F254" s="1">
        <v>1.43</v>
      </c>
      <c r="G254" s="1">
        <v>0.93</v>
      </c>
      <c r="H254" s="1">
        <v>0.57</v>
      </c>
      <c r="I254" s="1" t="s">
        <v>50</v>
      </c>
      <c r="J254" s="1">
        <v>10</v>
      </c>
      <c r="K254" s="1" t="s">
        <v>51</v>
      </c>
      <c r="L254" s="1" t="s">
        <v>52</v>
      </c>
      <c r="M254" s="1" t="s">
        <v>53</v>
      </c>
      <c r="N254" s="1">
        <v>135</v>
      </c>
      <c r="O254" s="1">
        <v>0</v>
      </c>
      <c r="P254" s="1">
        <v>0</v>
      </c>
      <c r="Q254" s="1">
        <v>1</v>
      </c>
      <c r="R254" s="1">
        <v>0</v>
      </c>
      <c r="S254" s="1">
        <v>0</v>
      </c>
      <c r="T254">
        <f t="shared" si="63"/>
        <v>135</v>
      </c>
      <c r="U254">
        <f t="shared" si="64"/>
        <v>136</v>
      </c>
      <c r="V254" s="2">
        <f t="shared" si="65"/>
        <v>46037</v>
      </c>
      <c r="W254" s="2">
        <f t="shared" si="66"/>
        <v>46038.1111111111</v>
      </c>
      <c r="X254" t="str">
        <f t="shared" si="58"/>
        <v>高滞销风险</v>
      </c>
      <c r="Y254" s="8" t="str">
        <f>_xlfn.IFS(COUNTIF($B$2:B254,B254)=1,"-",OR(AND(X253="高滞销风险",OR(X254="中滞销风险",X254="低滞销风险",X254="健康")),AND(X253="中滞销风险",OR(X254="低滞销风险",X254="健康")),AND(X253="低滞销风险",X254="健康")),"改善",X253=X254,"维持不变",OR(AND(X253="健康",OR(X254="低滞销风险",X254="中滞销风险",X254="高滞销风险")),AND(X253="低滞销风险",OR(X254="中滞销风险",X254="高滞销风险")),AND(X253="中滞销风险",X254="高滞销风险")),"恶化")</f>
        <v>-</v>
      </c>
      <c r="Z254" s="10">
        <f t="shared" si="59"/>
        <v>40.5</v>
      </c>
      <c r="AA254" s="10">
        <f t="shared" si="67"/>
        <v>1</v>
      </c>
      <c r="AB254" s="10">
        <f t="shared" si="60"/>
        <v>41.5</v>
      </c>
      <c r="AC254" s="10">
        <f t="shared" si="53"/>
        <v>151.111111111111</v>
      </c>
      <c r="AD254" s="10">
        <f t="shared" si="61"/>
        <v>46.1111111111095</v>
      </c>
      <c r="AE254" s="11">
        <f t="shared" si="62"/>
        <v>1.2952380952381</v>
      </c>
    </row>
    <row r="255" spans="1:31">
      <c r="A255" s="5">
        <v>45894</v>
      </c>
      <c r="B255" s="1" t="s">
        <v>179</v>
      </c>
      <c r="C255" s="1" t="s">
        <v>180</v>
      </c>
      <c r="D255" s="1" t="s">
        <v>104</v>
      </c>
      <c r="E255" s="1">
        <v>0.88</v>
      </c>
      <c r="F255" s="1">
        <v>0.86</v>
      </c>
      <c r="G255" s="1">
        <v>1.14</v>
      </c>
      <c r="H255" s="1">
        <v>0.79</v>
      </c>
      <c r="I255" s="1" t="s">
        <v>50</v>
      </c>
      <c r="J255" s="1">
        <v>6</v>
      </c>
      <c r="K255" s="1" t="s">
        <v>43</v>
      </c>
      <c r="L255" s="1" t="s">
        <v>44</v>
      </c>
      <c r="M255" s="1" t="s">
        <v>45</v>
      </c>
      <c r="N255" s="1">
        <v>128</v>
      </c>
      <c r="O255" s="1">
        <v>0</v>
      </c>
      <c r="P255" s="1">
        <v>0</v>
      </c>
      <c r="Q255" s="1">
        <v>1</v>
      </c>
      <c r="R255" s="1">
        <v>0</v>
      </c>
      <c r="S255" s="1">
        <v>0</v>
      </c>
      <c r="T255">
        <f t="shared" si="63"/>
        <v>128</v>
      </c>
      <c r="U255">
        <f t="shared" si="64"/>
        <v>129</v>
      </c>
      <c r="V255" s="2">
        <f t="shared" si="65"/>
        <v>46039.4545454545</v>
      </c>
      <c r="W255" s="2">
        <f t="shared" si="66"/>
        <v>46040.5909090909</v>
      </c>
      <c r="X255" t="str">
        <f t="shared" si="58"/>
        <v>高滞销风险</v>
      </c>
      <c r="Y255" s="8" t="str">
        <f>_xlfn.IFS(COUNTIF($B$2:B255,B255)=1,"-",OR(AND(X254="高滞销风险",OR(X255="中滞销风险",X255="低滞销风险",X255="健康")),AND(X254="中滞销风险",OR(X255="低滞销风险",X255="健康")),AND(X254="低滞销风险",X255="健康")),"改善",X254=X255,"维持不变",OR(AND(X254="健康",OR(X255="低滞销风险",X255="中滞销风险",X255="高滞销风险")),AND(X254="低滞销风险",OR(X255="中滞销风险",X255="高滞销风险")),AND(X254="中滞销风险",X255="高滞销风险")),"恶化")</f>
        <v>维持不变</v>
      </c>
      <c r="Z255" s="10">
        <f t="shared" si="59"/>
        <v>41.76</v>
      </c>
      <c r="AA255" s="10">
        <f t="shared" si="67"/>
        <v>1</v>
      </c>
      <c r="AB255" s="10">
        <f t="shared" si="60"/>
        <v>42.76</v>
      </c>
      <c r="AC255" s="10">
        <f t="shared" si="53"/>
        <v>146.590909090909</v>
      </c>
      <c r="AD255" s="10">
        <f t="shared" si="61"/>
        <v>48.5909090909117</v>
      </c>
      <c r="AE255" s="11">
        <f t="shared" si="62"/>
        <v>1.31632653061224</v>
      </c>
    </row>
    <row r="256" spans="1:31">
      <c r="A256" s="5">
        <v>45901</v>
      </c>
      <c r="B256" s="1" t="s">
        <v>179</v>
      </c>
      <c r="C256" s="1" t="s">
        <v>180</v>
      </c>
      <c r="D256" s="1" t="s">
        <v>104</v>
      </c>
      <c r="E256" s="1">
        <v>0.43</v>
      </c>
      <c r="F256" s="1">
        <v>0.43</v>
      </c>
      <c r="G256" s="1">
        <v>0.64</v>
      </c>
      <c r="H256" s="1">
        <v>0.79</v>
      </c>
      <c r="I256" s="1" t="s">
        <v>54</v>
      </c>
      <c r="J256" s="1">
        <v>3</v>
      </c>
      <c r="K256" s="1" t="s">
        <v>35</v>
      </c>
      <c r="L256" s="1" t="s">
        <v>36</v>
      </c>
      <c r="M256" s="1" t="s">
        <v>37</v>
      </c>
      <c r="N256" s="1">
        <v>126</v>
      </c>
      <c r="O256" s="1">
        <v>0</v>
      </c>
      <c r="P256" s="1">
        <v>0</v>
      </c>
      <c r="Q256" s="1">
        <v>1</v>
      </c>
      <c r="R256" s="1">
        <v>0</v>
      </c>
      <c r="S256" s="1">
        <v>0</v>
      </c>
      <c r="T256">
        <f t="shared" si="63"/>
        <v>126</v>
      </c>
      <c r="U256">
        <f t="shared" si="64"/>
        <v>127</v>
      </c>
      <c r="V256" s="2">
        <f t="shared" si="65"/>
        <v>46194.023255814</v>
      </c>
      <c r="W256" s="2">
        <f t="shared" si="66"/>
        <v>46196.3488372093</v>
      </c>
      <c r="X256" t="str">
        <f t="shared" si="58"/>
        <v>高滞销风险</v>
      </c>
      <c r="Y256" s="8" t="str">
        <f>_xlfn.IFS(COUNTIF($B$2:B256,B256)=1,"-",OR(AND(X255="高滞销风险",OR(X256="中滞销风险",X256="低滞销风险",X256="健康")),AND(X255="中滞销风险",OR(X256="低滞销风险",X256="健康")),AND(X255="低滞销风险",X256="健康")),"改善",X255=X256,"维持不变",OR(AND(X255="健康",OR(X256="低滞销风险",X256="中滞销风险",X256="高滞销风险")),AND(X255="低滞销风险",OR(X256="中滞销风险",X256="高滞销风险")),AND(X255="中滞销风险",X256="高滞销风险")),"恶化")</f>
        <v>维持不变</v>
      </c>
      <c r="Z256" s="10">
        <f t="shared" si="59"/>
        <v>86.87</v>
      </c>
      <c r="AA256" s="10">
        <f t="shared" si="67"/>
        <v>1</v>
      </c>
      <c r="AB256" s="10">
        <f t="shared" si="60"/>
        <v>87.87</v>
      </c>
      <c r="AC256" s="10">
        <f t="shared" si="53"/>
        <v>295.348837209302</v>
      </c>
      <c r="AD256" s="10">
        <f t="shared" si="61"/>
        <v>204.348837209305</v>
      </c>
      <c r="AE256" s="11">
        <f t="shared" si="62"/>
        <v>1.3956043956044</v>
      </c>
    </row>
    <row r="257" spans="1:31">
      <c r="A257" s="5">
        <v>45908</v>
      </c>
      <c r="B257" s="1" t="s">
        <v>179</v>
      </c>
      <c r="C257" s="1" t="s">
        <v>180</v>
      </c>
      <c r="D257" s="1" t="s">
        <v>104</v>
      </c>
      <c r="E257" s="1">
        <v>0.71</v>
      </c>
      <c r="F257" s="1">
        <v>0.71</v>
      </c>
      <c r="G257" s="1">
        <v>0.57</v>
      </c>
      <c r="H257" s="1">
        <v>0.86</v>
      </c>
      <c r="I257" s="1" t="s">
        <v>54</v>
      </c>
      <c r="J257" s="1">
        <v>5</v>
      </c>
      <c r="K257" s="1" t="s">
        <v>38</v>
      </c>
      <c r="L257" s="1" t="s">
        <v>39</v>
      </c>
      <c r="M257" s="1" t="s">
        <v>40</v>
      </c>
      <c r="N257" s="1">
        <v>122</v>
      </c>
      <c r="O257" s="1">
        <v>0</v>
      </c>
      <c r="P257" s="1">
        <v>0</v>
      </c>
      <c r="Q257" s="1">
        <v>1</v>
      </c>
      <c r="R257" s="1">
        <v>0</v>
      </c>
      <c r="S257" s="1">
        <v>0</v>
      </c>
      <c r="T257">
        <f t="shared" si="63"/>
        <v>122</v>
      </c>
      <c r="U257">
        <f t="shared" si="64"/>
        <v>123</v>
      </c>
      <c r="V257" s="2">
        <f t="shared" si="65"/>
        <v>46079.8309859155</v>
      </c>
      <c r="W257" s="2">
        <f t="shared" si="66"/>
        <v>46081.2394366197</v>
      </c>
      <c r="X257" t="str">
        <f t="shared" si="58"/>
        <v>高滞销风险</v>
      </c>
      <c r="Y257" s="8" t="str">
        <f>_xlfn.IFS(COUNTIF($B$2:B257,B257)=1,"-",OR(AND(X256="高滞销风险",OR(X257="中滞销风险",X257="低滞销风险",X257="健康")),AND(X256="中滞销风险",OR(X257="低滞销风险",X257="健康")),AND(X256="低滞销风险",X257="健康")),"改善",X256=X257,"维持不变",OR(AND(X256="健康",OR(X257="低滞销风险",X257="中滞销风险",X257="高滞销风险")),AND(X256="低滞销风险",OR(X257="中滞销风险",X257="高滞销风险")),AND(X256="中滞销风险",X257="高滞销风险")),"恶化")</f>
        <v>维持不变</v>
      </c>
      <c r="Z257" s="10">
        <f t="shared" si="59"/>
        <v>62.36</v>
      </c>
      <c r="AA257" s="10">
        <f t="shared" si="67"/>
        <v>1</v>
      </c>
      <c r="AB257" s="10">
        <f t="shared" si="60"/>
        <v>63.36</v>
      </c>
      <c r="AC257" s="10">
        <f t="shared" si="53"/>
        <v>173.239436619718</v>
      </c>
      <c r="AD257" s="10">
        <f t="shared" si="61"/>
        <v>89.2394366197186</v>
      </c>
      <c r="AE257" s="11">
        <f t="shared" si="62"/>
        <v>1.46428571428571</v>
      </c>
    </row>
    <row r="258" spans="1:31">
      <c r="A258" s="5">
        <v>45887</v>
      </c>
      <c r="B258" s="1" t="s">
        <v>181</v>
      </c>
      <c r="C258" s="1" t="s">
        <v>182</v>
      </c>
      <c r="D258" s="1" t="s">
        <v>104</v>
      </c>
      <c r="E258" s="1">
        <v>1.47</v>
      </c>
      <c r="F258" s="1">
        <v>1.71</v>
      </c>
      <c r="G258" s="1">
        <v>2</v>
      </c>
      <c r="H258" s="1">
        <v>1.11</v>
      </c>
      <c r="I258" s="1" t="s">
        <v>50</v>
      </c>
      <c r="J258" s="1">
        <v>12</v>
      </c>
      <c r="K258" s="1" t="s">
        <v>51</v>
      </c>
      <c r="L258" s="1" t="s">
        <v>52</v>
      </c>
      <c r="M258" s="1" t="s">
        <v>53</v>
      </c>
      <c r="N258" s="1">
        <v>26</v>
      </c>
      <c r="O258" s="1">
        <v>101</v>
      </c>
      <c r="P258" s="1">
        <v>0</v>
      </c>
      <c r="Q258" s="1">
        <v>1</v>
      </c>
      <c r="R258" s="1">
        <v>0</v>
      </c>
      <c r="S258" s="1">
        <v>0</v>
      </c>
      <c r="T258">
        <f t="shared" si="63"/>
        <v>127</v>
      </c>
      <c r="U258">
        <f t="shared" si="64"/>
        <v>128</v>
      </c>
      <c r="V258" s="2">
        <f t="shared" si="65"/>
        <v>45973.3945578231</v>
      </c>
      <c r="W258" s="2">
        <f t="shared" si="66"/>
        <v>45974.074829932</v>
      </c>
      <c r="X258" t="str">
        <f t="shared" si="58"/>
        <v>健康</v>
      </c>
      <c r="Y258" s="8" t="str">
        <f>_xlfn.IFS(COUNTIF($B$2:B258,B258)=1,"-",OR(AND(X257="高滞销风险",OR(X258="中滞销风险",X258="低滞销风险",X258="健康")),AND(X257="中滞销风险",OR(X258="低滞销风险",X258="健康")),AND(X257="低滞销风险",X258="健康")),"改善",X257=X258,"维持不变",OR(AND(X257="健康",OR(X258="低滞销风险",X258="中滞销风险",X258="高滞销风险")),AND(X257="低滞销风险",OR(X258="中滞销风险",X258="高滞销风险")),AND(X257="中滞销风险",X258="高滞销风险")),"恶化")</f>
        <v>-</v>
      </c>
      <c r="Z258" s="10">
        <f t="shared" si="59"/>
        <v>0</v>
      </c>
      <c r="AA258" s="10">
        <f t="shared" si="67"/>
        <v>0</v>
      </c>
      <c r="AB258" s="10">
        <f t="shared" si="60"/>
        <v>0</v>
      </c>
      <c r="AC258" s="10">
        <f t="shared" si="53"/>
        <v>87.0748299319728</v>
      </c>
      <c r="AD258" s="10">
        <f t="shared" si="61"/>
        <v>0</v>
      </c>
      <c r="AE258" s="11">
        <f t="shared" si="62"/>
        <v>1.47</v>
      </c>
    </row>
    <row r="259" spans="1:31">
      <c r="A259" s="5">
        <v>45894</v>
      </c>
      <c r="B259" s="1" t="s">
        <v>181</v>
      </c>
      <c r="C259" s="1" t="s">
        <v>182</v>
      </c>
      <c r="D259" s="1" t="s">
        <v>104</v>
      </c>
      <c r="E259" s="1">
        <v>1.14</v>
      </c>
      <c r="F259" s="1">
        <v>1.14</v>
      </c>
      <c r="G259" s="1">
        <v>1.43</v>
      </c>
      <c r="H259" s="1">
        <v>1.39</v>
      </c>
      <c r="I259" s="1" t="s">
        <v>54</v>
      </c>
      <c r="J259" s="1">
        <v>8</v>
      </c>
      <c r="K259" s="1" t="s">
        <v>43</v>
      </c>
      <c r="L259" s="1" t="s">
        <v>44</v>
      </c>
      <c r="M259" s="1" t="s">
        <v>45</v>
      </c>
      <c r="N259" s="1">
        <v>48</v>
      </c>
      <c r="O259" s="1">
        <v>71</v>
      </c>
      <c r="P259" s="1">
        <v>0</v>
      </c>
      <c r="Q259" s="1">
        <v>1</v>
      </c>
      <c r="R259" s="1">
        <v>0</v>
      </c>
      <c r="S259" s="1">
        <v>0</v>
      </c>
      <c r="T259">
        <f t="shared" si="63"/>
        <v>119</v>
      </c>
      <c r="U259">
        <f t="shared" si="64"/>
        <v>120</v>
      </c>
      <c r="V259" s="2">
        <f t="shared" si="65"/>
        <v>45998.3859649123</v>
      </c>
      <c r="W259" s="2">
        <f t="shared" si="66"/>
        <v>45999.2631578947</v>
      </c>
      <c r="X259" t="str">
        <f t="shared" si="58"/>
        <v>低滞销风险</v>
      </c>
      <c r="Y259" s="8" t="str">
        <f>_xlfn.IFS(COUNTIF($B$2:B259,B259)=1,"-",OR(AND(X258="高滞销风险",OR(X259="中滞销风险",X259="低滞销风险",X259="健康")),AND(X258="中滞销风险",OR(X259="低滞销风险",X259="健康")),AND(X258="低滞销风险",X259="健康")),"改善",X258=X259,"维持不变",OR(AND(X258="健康",OR(X259="低滞销风险",X259="中滞销风险",X259="高滞销风险")),AND(X258="低滞销风险",OR(X259="中滞销风险",X259="高滞销风险")),AND(X258="中滞销风险",X259="高滞销风险")),"恶化")</f>
        <v>恶化</v>
      </c>
      <c r="Z259" s="10">
        <f t="shared" si="59"/>
        <v>7.28000000000002</v>
      </c>
      <c r="AA259" s="10">
        <f t="shared" si="67"/>
        <v>1</v>
      </c>
      <c r="AB259" s="10">
        <f t="shared" si="60"/>
        <v>8.28000000000002</v>
      </c>
      <c r="AC259" s="10">
        <f t="shared" si="53"/>
        <v>105.263157894737</v>
      </c>
      <c r="AD259" s="10">
        <f t="shared" si="61"/>
        <v>7.26315789474029</v>
      </c>
      <c r="AE259" s="11">
        <f t="shared" si="62"/>
        <v>1.22448979591837</v>
      </c>
    </row>
    <row r="260" spans="1:31">
      <c r="A260" s="5">
        <v>45901</v>
      </c>
      <c r="B260" s="1" t="s">
        <v>181</v>
      </c>
      <c r="C260" s="1" t="s">
        <v>182</v>
      </c>
      <c r="D260" s="1" t="s">
        <v>104</v>
      </c>
      <c r="E260" s="1">
        <v>1.96</v>
      </c>
      <c r="F260" s="1">
        <v>2.29</v>
      </c>
      <c r="G260" s="1">
        <v>1.71</v>
      </c>
      <c r="H260" s="1">
        <v>1.86</v>
      </c>
      <c r="I260" s="1" t="s">
        <v>50</v>
      </c>
      <c r="J260" s="1">
        <v>16</v>
      </c>
      <c r="K260" s="1" t="s">
        <v>35</v>
      </c>
      <c r="L260" s="1" t="s">
        <v>36</v>
      </c>
      <c r="M260" s="1" t="s">
        <v>37</v>
      </c>
      <c r="N260" s="1">
        <v>54</v>
      </c>
      <c r="O260" s="1">
        <v>48</v>
      </c>
      <c r="P260" s="1">
        <v>0</v>
      </c>
      <c r="Q260" s="1">
        <v>1</v>
      </c>
      <c r="R260" s="1">
        <v>0</v>
      </c>
      <c r="S260" s="1">
        <v>0</v>
      </c>
      <c r="T260">
        <f t="shared" si="63"/>
        <v>102</v>
      </c>
      <c r="U260">
        <f t="shared" si="64"/>
        <v>103</v>
      </c>
      <c r="V260" s="2">
        <f t="shared" si="65"/>
        <v>45953.0408163265</v>
      </c>
      <c r="W260" s="2">
        <f t="shared" si="66"/>
        <v>45953.5510204082</v>
      </c>
      <c r="X260" t="str">
        <f t="shared" si="58"/>
        <v>健康</v>
      </c>
      <c r="Y260" s="8" t="str">
        <f>_xlfn.IFS(COUNTIF($B$2:B260,B260)=1,"-",OR(AND(X259="高滞销风险",OR(X260="中滞销风险",X260="低滞销风险",X260="健康")),AND(X259="中滞销风险",OR(X260="低滞销风险",X260="健康")),AND(X259="低滞销风险",X260="健康")),"改善",X259=X260,"维持不变",OR(AND(X259="健康",OR(X260="低滞销风险",X260="中滞销风险",X260="高滞销风险")),AND(X259="低滞销风险",OR(X260="中滞销风险",X260="高滞销风险")),AND(X259="中滞销风险",X260="高滞销风险")),"恶化")</f>
        <v>改善</v>
      </c>
      <c r="Z260" s="10">
        <f t="shared" si="59"/>
        <v>0</v>
      </c>
      <c r="AA260" s="10">
        <f t="shared" si="67"/>
        <v>0</v>
      </c>
      <c r="AB260" s="10">
        <f t="shared" si="60"/>
        <v>0</v>
      </c>
      <c r="AC260" s="10">
        <f t="shared" si="53"/>
        <v>52.5510204081633</v>
      </c>
      <c r="AD260" s="10">
        <f t="shared" si="61"/>
        <v>0</v>
      </c>
      <c r="AE260" s="11">
        <f t="shared" si="62"/>
        <v>1.96</v>
      </c>
    </row>
    <row r="261" spans="1:31">
      <c r="A261" s="5">
        <v>45908</v>
      </c>
      <c r="B261" s="1" t="s">
        <v>181</v>
      </c>
      <c r="C261" s="1" t="s">
        <v>182</v>
      </c>
      <c r="D261" s="1" t="s">
        <v>104</v>
      </c>
      <c r="E261" s="1">
        <v>1.57</v>
      </c>
      <c r="F261" s="1">
        <v>1.57</v>
      </c>
      <c r="G261" s="1">
        <v>1.93</v>
      </c>
      <c r="H261" s="1">
        <v>1.68</v>
      </c>
      <c r="I261" s="1" t="s">
        <v>54</v>
      </c>
      <c r="J261" s="1">
        <v>11</v>
      </c>
      <c r="K261" s="1" t="s">
        <v>38</v>
      </c>
      <c r="L261" s="1" t="s">
        <v>39</v>
      </c>
      <c r="M261" s="1" t="s">
        <v>40</v>
      </c>
      <c r="N261" s="1">
        <v>49</v>
      </c>
      <c r="O261" s="1">
        <v>44</v>
      </c>
      <c r="P261" s="1">
        <v>0</v>
      </c>
      <c r="Q261" s="1">
        <v>1</v>
      </c>
      <c r="R261" s="1">
        <v>0</v>
      </c>
      <c r="S261" s="1">
        <v>0</v>
      </c>
      <c r="T261">
        <f t="shared" si="63"/>
        <v>93</v>
      </c>
      <c r="U261">
        <f t="shared" si="64"/>
        <v>94</v>
      </c>
      <c r="V261" s="2">
        <f t="shared" si="65"/>
        <v>45967.2356687898</v>
      </c>
      <c r="W261" s="2">
        <f t="shared" si="66"/>
        <v>45967.872611465</v>
      </c>
      <c r="X261" t="str">
        <f t="shared" si="58"/>
        <v>健康</v>
      </c>
      <c r="Y261" s="8" t="str">
        <f>_xlfn.IFS(COUNTIF($B$2:B261,B261)=1,"-",OR(AND(X260="高滞销风险",OR(X261="中滞销风险",X261="低滞销风险",X261="健康")),AND(X260="中滞销风险",OR(X261="低滞销风险",X261="健康")),AND(X260="低滞销风险",X261="健康")),"改善",X260=X261,"维持不变",OR(AND(X260="健康",OR(X261="低滞销风险",X261="中滞销风险",X261="高滞销风险")),AND(X260="低滞销风险",OR(X261="中滞销风险",X261="高滞销风险")),AND(X260="中滞销风险",X261="高滞销风险")),"恶化")</f>
        <v>维持不变</v>
      </c>
      <c r="Z261" s="10">
        <f t="shared" si="59"/>
        <v>0</v>
      </c>
      <c r="AA261" s="10">
        <f t="shared" si="67"/>
        <v>0</v>
      </c>
      <c r="AB261" s="10">
        <f t="shared" si="60"/>
        <v>0</v>
      </c>
      <c r="AC261" s="10">
        <f t="shared" si="53"/>
        <v>59.8726114649682</v>
      </c>
      <c r="AD261" s="10">
        <f t="shared" si="61"/>
        <v>0</v>
      </c>
      <c r="AE261" s="11">
        <f t="shared" si="62"/>
        <v>1.57</v>
      </c>
    </row>
    <row r="262" spans="1:31">
      <c r="A262" s="5">
        <v>45887</v>
      </c>
      <c r="B262" s="1" t="s">
        <v>183</v>
      </c>
      <c r="C262" s="1" t="s">
        <v>184</v>
      </c>
      <c r="D262" s="1" t="s">
        <v>104</v>
      </c>
      <c r="E262" s="1">
        <v>2.62</v>
      </c>
      <c r="F262" s="1">
        <v>3.14</v>
      </c>
      <c r="G262" s="1">
        <v>3.29</v>
      </c>
      <c r="H262" s="1">
        <v>2.04</v>
      </c>
      <c r="I262" s="1" t="s">
        <v>50</v>
      </c>
      <c r="J262" s="1">
        <v>22</v>
      </c>
      <c r="K262" s="1" t="s">
        <v>51</v>
      </c>
      <c r="L262" s="1" t="s">
        <v>52</v>
      </c>
      <c r="M262" s="1" t="s">
        <v>53</v>
      </c>
      <c r="N262" s="1">
        <v>109</v>
      </c>
      <c r="O262" s="1">
        <v>146</v>
      </c>
      <c r="P262" s="1">
        <v>0</v>
      </c>
      <c r="Q262" s="1">
        <v>0</v>
      </c>
      <c r="R262" s="1">
        <v>0</v>
      </c>
      <c r="S262" s="1">
        <v>0</v>
      </c>
      <c r="T262">
        <f t="shared" si="63"/>
        <v>255</v>
      </c>
      <c r="U262">
        <f t="shared" si="64"/>
        <v>255</v>
      </c>
      <c r="V262" s="2">
        <f t="shared" si="65"/>
        <v>45984.3282442748</v>
      </c>
      <c r="W262" s="2">
        <f t="shared" si="66"/>
        <v>45984.3282442748</v>
      </c>
      <c r="X262" t="str">
        <f t="shared" si="58"/>
        <v>健康</v>
      </c>
      <c r="Y262" s="8" t="str">
        <f>_xlfn.IFS(COUNTIF($B$2:B262,B262)=1,"-",OR(AND(X261="高滞销风险",OR(X262="中滞销风险",X262="低滞销风险",X262="健康")),AND(X261="中滞销风险",OR(X262="低滞销风险",X262="健康")),AND(X261="低滞销风险",X262="健康")),"改善",X261=X262,"维持不变",OR(AND(X261="健康",OR(X262="低滞销风险",X262="中滞销风险",X262="高滞销风险")),AND(X261="低滞销风险",OR(X262="中滞销风险",X262="高滞销风险")),AND(X261="中滞销风险",X262="高滞销风险")),"恶化")</f>
        <v>-</v>
      </c>
      <c r="Z262" s="10">
        <f t="shared" si="59"/>
        <v>0</v>
      </c>
      <c r="AA262" s="10">
        <f t="shared" si="67"/>
        <v>0</v>
      </c>
      <c r="AB262" s="10">
        <f t="shared" si="60"/>
        <v>0</v>
      </c>
      <c r="AC262" s="10">
        <f t="shared" si="53"/>
        <v>97.3282442748092</v>
      </c>
      <c r="AD262" s="10">
        <f t="shared" si="61"/>
        <v>0</v>
      </c>
      <c r="AE262" s="11">
        <f t="shared" si="62"/>
        <v>2.62</v>
      </c>
    </row>
    <row r="263" spans="1:31">
      <c r="A263" s="5">
        <v>45894</v>
      </c>
      <c r="B263" s="1" t="s">
        <v>183</v>
      </c>
      <c r="C263" s="1" t="s">
        <v>184</v>
      </c>
      <c r="D263" s="1" t="s">
        <v>104</v>
      </c>
      <c r="E263" s="1">
        <v>3.36</v>
      </c>
      <c r="F263" s="1">
        <v>3.86</v>
      </c>
      <c r="G263" s="1">
        <v>3.5</v>
      </c>
      <c r="H263" s="1">
        <v>3</v>
      </c>
      <c r="I263" s="1" t="s">
        <v>50</v>
      </c>
      <c r="J263" s="1">
        <v>27</v>
      </c>
      <c r="K263" s="1" t="s">
        <v>43</v>
      </c>
      <c r="L263" s="1" t="s">
        <v>44</v>
      </c>
      <c r="M263" s="1" t="s">
        <v>45</v>
      </c>
      <c r="N263" s="1">
        <v>81</v>
      </c>
      <c r="O263" s="1">
        <v>146</v>
      </c>
      <c r="P263" s="1">
        <v>0</v>
      </c>
      <c r="Q263" s="1">
        <v>0</v>
      </c>
      <c r="R263" s="1">
        <v>0</v>
      </c>
      <c r="S263" s="1">
        <v>150</v>
      </c>
      <c r="T263">
        <f t="shared" si="63"/>
        <v>227</v>
      </c>
      <c r="U263">
        <f t="shared" si="64"/>
        <v>377</v>
      </c>
      <c r="V263" s="2">
        <f t="shared" si="65"/>
        <v>45961.5595238095</v>
      </c>
      <c r="W263" s="2">
        <f t="shared" si="66"/>
        <v>46006.2023809524</v>
      </c>
      <c r="X263" t="str">
        <f t="shared" si="58"/>
        <v>中滞销风险</v>
      </c>
      <c r="Y263" s="8" t="str">
        <f>_xlfn.IFS(COUNTIF($B$2:B263,B263)=1,"-",OR(AND(X262="高滞销风险",OR(X263="中滞销风险",X263="低滞销风险",X263="健康")),AND(X262="中滞销风险",OR(X263="低滞销风险",X263="健康")),AND(X262="低滞销风险",X263="健康")),"改善",X262=X263,"维持不变",OR(AND(X262="健康",OR(X263="低滞销风险",X263="中滞销风险",X263="高滞销风险")),AND(X262="低滞销风险",OR(X263="中滞销风险",X263="高滞销风险")),AND(X262="中滞销风险",X263="高滞销风险")),"恶化")</f>
        <v>恶化</v>
      </c>
      <c r="Z263" s="10">
        <f t="shared" si="59"/>
        <v>0</v>
      </c>
      <c r="AA263" s="10">
        <f t="shared" si="67"/>
        <v>47.72</v>
      </c>
      <c r="AB263" s="10">
        <f t="shared" si="60"/>
        <v>47.72</v>
      </c>
      <c r="AC263" s="10">
        <f t="shared" si="53"/>
        <v>112.202380952381</v>
      </c>
      <c r="AD263" s="10">
        <f t="shared" si="61"/>
        <v>14.2023809523816</v>
      </c>
      <c r="AE263" s="11">
        <f t="shared" si="62"/>
        <v>3.8469387755102</v>
      </c>
    </row>
    <row r="264" spans="1:31">
      <c r="A264" s="5">
        <v>45901</v>
      </c>
      <c r="B264" s="1" t="s">
        <v>183</v>
      </c>
      <c r="C264" s="1" t="s">
        <v>184</v>
      </c>
      <c r="D264" s="1" t="s">
        <v>104</v>
      </c>
      <c r="E264" s="1">
        <v>4.54</v>
      </c>
      <c r="F264" s="1">
        <v>5.43</v>
      </c>
      <c r="G264" s="1">
        <v>4.64</v>
      </c>
      <c r="H264" s="1">
        <v>3.96</v>
      </c>
      <c r="I264" s="1" t="s">
        <v>50</v>
      </c>
      <c r="J264" s="1">
        <v>38</v>
      </c>
      <c r="K264" s="1" t="s">
        <v>35</v>
      </c>
      <c r="L264" s="1" t="s">
        <v>36</v>
      </c>
      <c r="M264" s="1" t="s">
        <v>37</v>
      </c>
      <c r="N264" s="1">
        <v>68</v>
      </c>
      <c r="O264" s="1">
        <v>127</v>
      </c>
      <c r="P264" s="1">
        <v>0</v>
      </c>
      <c r="Q264" s="1">
        <v>0</v>
      </c>
      <c r="R264" s="1">
        <v>0</v>
      </c>
      <c r="S264" s="1">
        <v>150</v>
      </c>
      <c r="T264">
        <f t="shared" si="63"/>
        <v>195</v>
      </c>
      <c r="U264">
        <f t="shared" si="64"/>
        <v>345</v>
      </c>
      <c r="V264" s="2">
        <f t="shared" si="65"/>
        <v>45943.9515418502</v>
      </c>
      <c r="W264" s="2">
        <f t="shared" si="66"/>
        <v>45976.9911894273</v>
      </c>
      <c r="X264" t="str">
        <f t="shared" si="58"/>
        <v>健康</v>
      </c>
      <c r="Y264" s="8" t="str">
        <f>_xlfn.IFS(COUNTIF($B$2:B264,B264)=1,"-",OR(AND(X263="高滞销风险",OR(X264="中滞销风险",X264="低滞销风险",X264="健康")),AND(X263="中滞销风险",OR(X264="低滞销风险",X264="健康")),AND(X263="低滞销风险",X264="健康")),"改善",X263=X264,"维持不变",OR(AND(X263="健康",OR(X264="低滞销风险",X264="中滞销风险",X264="高滞销风险")),AND(X263="低滞销风险",OR(X264="中滞销风险",X264="高滞销风险")),AND(X263="中滞销风险",X264="高滞销风险")),"恶化")</f>
        <v>改善</v>
      </c>
      <c r="Z264" s="10">
        <f t="shared" si="59"/>
        <v>0</v>
      </c>
      <c r="AA264" s="10">
        <f t="shared" si="67"/>
        <v>0</v>
      </c>
      <c r="AB264" s="10">
        <f t="shared" si="60"/>
        <v>0</v>
      </c>
      <c r="AC264" s="10">
        <f t="shared" si="53"/>
        <v>75.9911894273128</v>
      </c>
      <c r="AD264" s="10">
        <f t="shared" si="61"/>
        <v>0</v>
      </c>
      <c r="AE264" s="11">
        <f t="shared" si="62"/>
        <v>4.54</v>
      </c>
    </row>
    <row r="265" spans="1:31">
      <c r="A265" s="5">
        <v>45908</v>
      </c>
      <c r="B265" s="1" t="s">
        <v>183</v>
      </c>
      <c r="C265" s="1" t="s">
        <v>184</v>
      </c>
      <c r="D265" s="1" t="s">
        <v>104</v>
      </c>
      <c r="E265" s="1">
        <v>2.86</v>
      </c>
      <c r="F265" s="1">
        <v>2.86</v>
      </c>
      <c r="G265" s="1">
        <v>4.14</v>
      </c>
      <c r="H265" s="1">
        <v>3.82</v>
      </c>
      <c r="I265" s="1" t="s">
        <v>54</v>
      </c>
      <c r="J265" s="1">
        <v>20</v>
      </c>
      <c r="K265" s="1" t="s">
        <v>38</v>
      </c>
      <c r="L265" s="1" t="s">
        <v>39</v>
      </c>
      <c r="M265" s="1" t="s">
        <v>40</v>
      </c>
      <c r="N265" s="1">
        <v>78</v>
      </c>
      <c r="O265" s="1">
        <v>248</v>
      </c>
      <c r="P265" s="1">
        <v>0</v>
      </c>
      <c r="Q265" s="1">
        <v>0</v>
      </c>
      <c r="R265" s="1">
        <v>0</v>
      </c>
      <c r="S265" s="1">
        <v>0</v>
      </c>
      <c r="T265">
        <f t="shared" si="63"/>
        <v>326</v>
      </c>
      <c r="U265">
        <f t="shared" si="64"/>
        <v>326</v>
      </c>
      <c r="V265" s="2">
        <f t="shared" si="65"/>
        <v>46021.986013986</v>
      </c>
      <c r="W265" s="2">
        <f t="shared" si="66"/>
        <v>46021.986013986</v>
      </c>
      <c r="X265" t="str">
        <f t="shared" si="58"/>
        <v>高滞销风险</v>
      </c>
      <c r="Y265" s="8" t="str">
        <f>_xlfn.IFS(COUNTIF($B$2:B265,B265)=1,"-",OR(AND(X264="高滞销风险",OR(X265="中滞销风险",X265="低滞销风险",X265="健康")),AND(X264="中滞销风险",OR(X265="低滞销风险",X265="健康")),AND(X264="低滞销风险",X265="健康")),"改善",X264=X265,"维持不变",OR(AND(X264="健康",OR(X265="低滞销风险",X265="中滞销风险",X265="高滞销风险")),AND(X264="低滞销风险",OR(X265="中滞销风险",X265="高滞销风险")),AND(X264="中滞销风险",X265="高滞销风险")),"恶化")</f>
        <v>恶化</v>
      </c>
      <c r="Z265" s="10">
        <f t="shared" si="59"/>
        <v>85.76</v>
      </c>
      <c r="AA265" s="10">
        <f t="shared" si="67"/>
        <v>0</v>
      </c>
      <c r="AB265" s="10">
        <f t="shared" si="60"/>
        <v>85.76</v>
      </c>
      <c r="AC265" s="10">
        <f t="shared" si="53"/>
        <v>113.986013986014</v>
      </c>
      <c r="AD265" s="10">
        <f t="shared" si="61"/>
        <v>29.9860139860175</v>
      </c>
      <c r="AE265" s="11">
        <f t="shared" si="62"/>
        <v>3.88095238095238</v>
      </c>
    </row>
    <row r="266" spans="1:31">
      <c r="A266" s="5">
        <v>45887</v>
      </c>
      <c r="B266" s="1" t="s">
        <v>185</v>
      </c>
      <c r="C266" s="1" t="s">
        <v>186</v>
      </c>
      <c r="D266" s="1" t="s">
        <v>104</v>
      </c>
      <c r="E266" s="1">
        <v>4.59</v>
      </c>
      <c r="F266" s="1">
        <v>5.43</v>
      </c>
      <c r="G266" s="1">
        <v>6.14</v>
      </c>
      <c r="H266" s="1">
        <v>3.46</v>
      </c>
      <c r="I266" s="1" t="s">
        <v>50</v>
      </c>
      <c r="J266" s="1">
        <v>38</v>
      </c>
      <c r="K266" s="1" t="s">
        <v>51</v>
      </c>
      <c r="L266" s="1" t="s">
        <v>52</v>
      </c>
      <c r="M266" s="1" t="s">
        <v>53</v>
      </c>
      <c r="N266" s="1">
        <v>137</v>
      </c>
      <c r="O266" s="1">
        <v>176</v>
      </c>
      <c r="P266" s="1">
        <v>0</v>
      </c>
      <c r="Q266" s="1">
        <v>3</v>
      </c>
      <c r="R266" s="1">
        <v>0</v>
      </c>
      <c r="S266" s="1">
        <v>300</v>
      </c>
      <c r="T266">
        <f t="shared" si="63"/>
        <v>313</v>
      </c>
      <c r="U266">
        <f t="shared" si="64"/>
        <v>616</v>
      </c>
      <c r="V266" s="2">
        <f t="shared" si="65"/>
        <v>45955.1917211329</v>
      </c>
      <c r="W266" s="2">
        <f t="shared" si="66"/>
        <v>46021.2047930283</v>
      </c>
      <c r="X266" t="str">
        <f t="shared" si="58"/>
        <v>高滞销风险</v>
      </c>
      <c r="Y266" s="8" t="str">
        <f>_xlfn.IFS(COUNTIF($B$2:B266,B266)=1,"-",OR(AND(X265="高滞销风险",OR(X266="中滞销风险",X266="低滞销风险",X266="健康")),AND(X265="中滞销风险",OR(X266="低滞销风险",X266="健康")),AND(X265="低滞销风险",X266="健康")),"改善",X265=X266,"维持不变",OR(AND(X265="健康",OR(X266="低滞销风险",X266="中滞销风险",X266="高滞销风险")),AND(X265="低滞销风险",OR(X266="中滞销风险",X266="高滞销风险")),AND(X265="中滞销风险",X266="高滞销风险")),"恶化")</f>
        <v>-</v>
      </c>
      <c r="Z266" s="10">
        <f t="shared" si="59"/>
        <v>0</v>
      </c>
      <c r="AA266" s="10">
        <f t="shared" si="67"/>
        <v>134.05</v>
      </c>
      <c r="AB266" s="10">
        <f t="shared" si="60"/>
        <v>134.05</v>
      </c>
      <c r="AC266" s="10">
        <f t="shared" si="53"/>
        <v>134.204793028322</v>
      </c>
      <c r="AD266" s="10">
        <f t="shared" si="61"/>
        <v>29.2047930283225</v>
      </c>
      <c r="AE266" s="11">
        <f t="shared" si="62"/>
        <v>5.86666666666667</v>
      </c>
    </row>
    <row r="267" spans="1:31">
      <c r="A267" s="5">
        <v>45894</v>
      </c>
      <c r="B267" s="1" t="s">
        <v>185</v>
      </c>
      <c r="C267" s="1" t="s">
        <v>186</v>
      </c>
      <c r="D267" s="1" t="s">
        <v>104</v>
      </c>
      <c r="E267" s="1">
        <v>4.43</v>
      </c>
      <c r="F267" s="1">
        <v>4.43</v>
      </c>
      <c r="G267" s="1">
        <v>4.93</v>
      </c>
      <c r="H267" s="1">
        <v>4.57</v>
      </c>
      <c r="I267" s="1" t="s">
        <v>54</v>
      </c>
      <c r="J267" s="1">
        <v>31</v>
      </c>
      <c r="K267" s="1" t="s">
        <v>43</v>
      </c>
      <c r="L267" s="1" t="s">
        <v>44</v>
      </c>
      <c r="M267" s="1" t="s">
        <v>45</v>
      </c>
      <c r="N267" s="1">
        <v>112</v>
      </c>
      <c r="O267" s="1">
        <v>176</v>
      </c>
      <c r="P267" s="1">
        <v>0</v>
      </c>
      <c r="Q267" s="1">
        <v>303</v>
      </c>
      <c r="R267" s="1">
        <v>0</v>
      </c>
      <c r="S267" s="1">
        <v>0</v>
      </c>
      <c r="T267">
        <f t="shared" si="63"/>
        <v>288</v>
      </c>
      <c r="U267">
        <f t="shared" si="64"/>
        <v>591</v>
      </c>
      <c r="V267" s="2">
        <f t="shared" si="65"/>
        <v>45959.0112866817</v>
      </c>
      <c r="W267" s="2">
        <f t="shared" si="66"/>
        <v>46027.4085778781</v>
      </c>
      <c r="X267" t="str">
        <f t="shared" si="58"/>
        <v>高滞销风险</v>
      </c>
      <c r="Y267" s="8" t="str">
        <f>_xlfn.IFS(COUNTIF($B$2:B267,B267)=1,"-",OR(AND(X266="高滞销风险",OR(X267="中滞销风险",X267="低滞销风险",X267="健康")),AND(X266="中滞销风险",OR(X267="低滞销风险",X267="健康")),AND(X266="低滞销风险",X267="健康")),"改善",X266=X267,"维持不变",OR(AND(X266="健康",OR(X267="低滞销风险",X267="中滞销风险",X267="高滞销风险")),AND(X266="低滞销风险",OR(X267="中滞销风险",X267="高滞销风险")),AND(X266="中滞销风险",X267="高滞销风险")),"恶化")</f>
        <v>维持不变</v>
      </c>
      <c r="Z267" s="10">
        <f t="shared" si="59"/>
        <v>0</v>
      </c>
      <c r="AA267" s="10">
        <f t="shared" si="67"/>
        <v>156.86</v>
      </c>
      <c r="AB267" s="10">
        <f t="shared" si="60"/>
        <v>156.86</v>
      </c>
      <c r="AC267" s="10">
        <f t="shared" si="53"/>
        <v>133.408577878104</v>
      </c>
      <c r="AD267" s="10">
        <f t="shared" si="61"/>
        <v>35.4085778781009</v>
      </c>
      <c r="AE267" s="11">
        <f t="shared" si="62"/>
        <v>6.03061224489796</v>
      </c>
    </row>
    <row r="268" spans="1:31">
      <c r="A268" s="5">
        <v>45901</v>
      </c>
      <c r="B268" s="1" t="s">
        <v>185</v>
      </c>
      <c r="C268" s="1" t="s">
        <v>186</v>
      </c>
      <c r="D268" s="1" t="s">
        <v>104</v>
      </c>
      <c r="E268" s="1">
        <v>3.86</v>
      </c>
      <c r="F268" s="1">
        <v>3.86</v>
      </c>
      <c r="G268" s="1">
        <v>4.14</v>
      </c>
      <c r="H268" s="1">
        <v>5.14</v>
      </c>
      <c r="I268" s="1" t="s">
        <v>54</v>
      </c>
      <c r="J268" s="1">
        <v>27</v>
      </c>
      <c r="K268" s="1" t="s">
        <v>35</v>
      </c>
      <c r="L268" s="1" t="s">
        <v>36</v>
      </c>
      <c r="M268" s="1" t="s">
        <v>37</v>
      </c>
      <c r="N268" s="1">
        <v>145</v>
      </c>
      <c r="O268" s="1">
        <v>177</v>
      </c>
      <c r="P268" s="1">
        <v>0</v>
      </c>
      <c r="Q268" s="1">
        <v>243</v>
      </c>
      <c r="R268" s="1">
        <v>0</v>
      </c>
      <c r="S268" s="1">
        <v>0</v>
      </c>
      <c r="T268">
        <f t="shared" si="63"/>
        <v>322</v>
      </c>
      <c r="U268">
        <f t="shared" si="64"/>
        <v>565</v>
      </c>
      <c r="V268" s="2">
        <f t="shared" si="65"/>
        <v>45984.4196891192</v>
      </c>
      <c r="W268" s="2">
        <f t="shared" si="66"/>
        <v>46047.3730569948</v>
      </c>
      <c r="X268" t="str">
        <f t="shared" si="58"/>
        <v>高滞销风险</v>
      </c>
      <c r="Y268" s="8" t="str">
        <f>_xlfn.IFS(COUNTIF($B$2:B268,B268)=1,"-",OR(AND(X267="高滞销风险",OR(X268="中滞销风险",X268="低滞销风险",X268="健康")),AND(X267="中滞销风险",OR(X268="低滞销风险",X268="健康")),AND(X267="低滞销风险",X268="健康")),"改善",X267=X268,"维持不变",OR(AND(X267="健康",OR(X268="低滞销风险",X268="中滞销风险",X268="高滞销风险")),AND(X267="低滞销风险",OR(X268="中滞销风险",X268="高滞销风险")),AND(X267="中滞销风险",X268="高滞销风险")),"恶化")</f>
        <v>维持不变</v>
      </c>
      <c r="Z268" s="10">
        <f t="shared" si="59"/>
        <v>0</v>
      </c>
      <c r="AA268" s="10">
        <f t="shared" si="67"/>
        <v>213.74</v>
      </c>
      <c r="AB268" s="10">
        <f t="shared" si="60"/>
        <v>213.74</v>
      </c>
      <c r="AC268" s="10">
        <f t="shared" ref="AC268:AC331" si="68">U268/E268</f>
        <v>146.373056994819</v>
      </c>
      <c r="AD268" s="10">
        <f t="shared" si="61"/>
        <v>55.3730569948166</v>
      </c>
      <c r="AE268" s="11">
        <f t="shared" si="62"/>
        <v>6.20879120879121</v>
      </c>
    </row>
    <row r="269" spans="1:31">
      <c r="A269" s="5">
        <v>45908</v>
      </c>
      <c r="B269" s="1" t="s">
        <v>185</v>
      </c>
      <c r="C269" s="1" t="s">
        <v>186</v>
      </c>
      <c r="D269" s="1" t="s">
        <v>104</v>
      </c>
      <c r="E269" s="1">
        <v>5.1</v>
      </c>
      <c r="F269" s="1">
        <v>5.71</v>
      </c>
      <c r="G269" s="1">
        <v>4.79</v>
      </c>
      <c r="H269" s="1">
        <v>4.86</v>
      </c>
      <c r="I269" s="1" t="s">
        <v>50</v>
      </c>
      <c r="J269" s="1">
        <v>40</v>
      </c>
      <c r="K269" s="1" t="s">
        <v>38</v>
      </c>
      <c r="L269" s="1" t="s">
        <v>39</v>
      </c>
      <c r="M269" s="1" t="s">
        <v>40</v>
      </c>
      <c r="N269" s="1">
        <v>159</v>
      </c>
      <c r="O269" s="1">
        <v>125</v>
      </c>
      <c r="P269" s="1">
        <v>0</v>
      </c>
      <c r="Q269" s="1">
        <v>243</v>
      </c>
      <c r="R269" s="1">
        <v>0</v>
      </c>
      <c r="S269" s="1">
        <v>0</v>
      </c>
      <c r="T269">
        <f t="shared" si="63"/>
        <v>284</v>
      </c>
      <c r="U269">
        <f t="shared" si="64"/>
        <v>527</v>
      </c>
      <c r="V269" s="2">
        <f t="shared" si="65"/>
        <v>45963.6862745098</v>
      </c>
      <c r="W269" s="2">
        <f t="shared" si="66"/>
        <v>46011.3333333333</v>
      </c>
      <c r="X269" t="str">
        <f t="shared" si="58"/>
        <v>中滞销风险</v>
      </c>
      <c r="Y269" s="8" t="str">
        <f>_xlfn.IFS(COUNTIF($B$2:B269,B269)=1,"-",OR(AND(X268="高滞销风险",OR(X269="中滞销风险",X269="低滞销风险",X269="健康")),AND(X268="中滞销风险",OR(X269="低滞销风险",X269="健康")),AND(X268="低滞销风险",X269="健康")),"改善",X268=X269,"维持不变",OR(AND(X268="健康",OR(X269="低滞销风险",X269="中滞销风险",X269="高滞销风险")),AND(X268="低滞销风险",OR(X269="中滞销风险",X269="高滞销风险")),AND(X268="中滞销风险",X269="高滞销风险")),"恶化")</f>
        <v>改善</v>
      </c>
      <c r="Z269" s="10">
        <f t="shared" si="59"/>
        <v>0</v>
      </c>
      <c r="AA269" s="10">
        <f t="shared" si="67"/>
        <v>98.6</v>
      </c>
      <c r="AB269" s="10">
        <f t="shared" si="60"/>
        <v>98.6</v>
      </c>
      <c r="AC269" s="10">
        <f t="shared" si="68"/>
        <v>103.333333333333</v>
      </c>
      <c r="AD269" s="10">
        <f t="shared" si="61"/>
        <v>19.3333333333358</v>
      </c>
      <c r="AE269" s="11">
        <f t="shared" si="62"/>
        <v>6.27380952380952</v>
      </c>
    </row>
    <row r="270" spans="1:31">
      <c r="A270" s="5">
        <v>45887</v>
      </c>
      <c r="B270" s="1" t="s">
        <v>187</v>
      </c>
      <c r="C270" s="1" t="s">
        <v>188</v>
      </c>
      <c r="D270" s="1" t="s">
        <v>104</v>
      </c>
      <c r="E270" s="1">
        <v>3.49</v>
      </c>
      <c r="F270" s="1">
        <v>4.43</v>
      </c>
      <c r="G270" s="1">
        <v>4.36</v>
      </c>
      <c r="H270" s="1">
        <v>2.57</v>
      </c>
      <c r="I270" s="1" t="s">
        <v>50</v>
      </c>
      <c r="J270" s="1">
        <v>31</v>
      </c>
      <c r="K270" s="1" t="s">
        <v>51</v>
      </c>
      <c r="L270" s="1" t="s">
        <v>52</v>
      </c>
      <c r="M270" s="1" t="s">
        <v>53</v>
      </c>
      <c r="N270" s="1">
        <v>262</v>
      </c>
      <c r="O270" s="1">
        <v>25</v>
      </c>
      <c r="P270" s="1">
        <v>0</v>
      </c>
      <c r="Q270" s="1">
        <v>179</v>
      </c>
      <c r="R270" s="1">
        <v>0</v>
      </c>
      <c r="S270" s="1">
        <v>0</v>
      </c>
      <c r="T270">
        <f t="shared" si="63"/>
        <v>287</v>
      </c>
      <c r="U270">
        <f t="shared" si="64"/>
        <v>466</v>
      </c>
      <c r="V270" s="2">
        <f t="shared" si="65"/>
        <v>45969.2349570201</v>
      </c>
      <c r="W270" s="2">
        <f t="shared" si="66"/>
        <v>46020.5243553009</v>
      </c>
      <c r="X270" t="str">
        <f t="shared" si="58"/>
        <v>高滞销风险</v>
      </c>
      <c r="Y270" s="8" t="str">
        <f>_xlfn.IFS(COUNTIF($B$2:B270,B270)=1,"-",OR(AND(X269="高滞销风险",OR(X270="中滞销风险",X270="低滞销风险",X270="健康")),AND(X269="中滞销风险",OR(X270="低滞销风险",X270="健康")),AND(X269="低滞销风险",X270="健康")),"改善",X269=X270,"维持不变",OR(AND(X269="健康",OR(X270="低滞销风险",X270="中滞销风险",X270="高滞销风险")),AND(X269="低滞销风险",OR(X270="中滞销风险",X270="高滞销风险")),AND(X269="中滞销风险",X270="高滞销风险")),"恶化")</f>
        <v>-</v>
      </c>
      <c r="Z270" s="10">
        <f t="shared" si="59"/>
        <v>0</v>
      </c>
      <c r="AA270" s="10">
        <f t="shared" si="67"/>
        <v>99.55</v>
      </c>
      <c r="AB270" s="10">
        <f t="shared" si="60"/>
        <v>99.55</v>
      </c>
      <c r="AC270" s="10">
        <f t="shared" si="68"/>
        <v>133.52435530086</v>
      </c>
      <c r="AD270" s="10">
        <f t="shared" si="61"/>
        <v>28.5243553008622</v>
      </c>
      <c r="AE270" s="11">
        <f t="shared" si="62"/>
        <v>4.43809523809524</v>
      </c>
    </row>
    <row r="271" spans="1:31">
      <c r="A271" s="5">
        <v>45894</v>
      </c>
      <c r="B271" s="1" t="s">
        <v>187</v>
      </c>
      <c r="C271" s="1" t="s">
        <v>188</v>
      </c>
      <c r="D271" s="1" t="s">
        <v>104</v>
      </c>
      <c r="E271" s="1">
        <v>4.58</v>
      </c>
      <c r="F271" s="1">
        <v>5.43</v>
      </c>
      <c r="G271" s="1">
        <v>4.93</v>
      </c>
      <c r="H271" s="1">
        <v>3.93</v>
      </c>
      <c r="I271" s="1" t="s">
        <v>50</v>
      </c>
      <c r="J271" s="1">
        <v>38</v>
      </c>
      <c r="K271" s="1" t="s">
        <v>43</v>
      </c>
      <c r="L271" s="1" t="s">
        <v>44</v>
      </c>
      <c r="M271" s="1" t="s">
        <v>45</v>
      </c>
      <c r="N271" s="1">
        <v>239</v>
      </c>
      <c r="O271" s="1">
        <v>44</v>
      </c>
      <c r="P271" s="1">
        <v>0</v>
      </c>
      <c r="Q271" s="1">
        <v>149</v>
      </c>
      <c r="R271" s="1">
        <v>0</v>
      </c>
      <c r="S271" s="1">
        <v>0</v>
      </c>
      <c r="T271">
        <f t="shared" si="63"/>
        <v>283</v>
      </c>
      <c r="U271">
        <f t="shared" si="64"/>
        <v>432</v>
      </c>
      <c r="V271" s="2">
        <f t="shared" si="65"/>
        <v>45955.7903930131</v>
      </c>
      <c r="W271" s="2">
        <f t="shared" si="66"/>
        <v>45988.3231441048</v>
      </c>
      <c r="X271" t="str">
        <f t="shared" si="58"/>
        <v>健康</v>
      </c>
      <c r="Y271" s="8" t="str">
        <f>_xlfn.IFS(COUNTIF($B$2:B271,B271)=1,"-",OR(AND(X270="高滞销风险",OR(X271="中滞销风险",X271="低滞销风险",X271="健康")),AND(X270="中滞销风险",OR(X271="低滞销风险",X271="健康")),AND(X270="低滞销风险",X271="健康")),"改善",X270=X271,"维持不变",OR(AND(X270="健康",OR(X271="低滞销风险",X271="中滞销风险",X271="高滞销风险")),AND(X270="低滞销风险",OR(X271="中滞销风险",X271="高滞销风险")),AND(X270="中滞销风险",X271="高滞销风险")),"恶化")</f>
        <v>改善</v>
      </c>
      <c r="Z271" s="10">
        <f t="shared" si="59"/>
        <v>0</v>
      </c>
      <c r="AA271" s="10">
        <f t="shared" si="67"/>
        <v>0</v>
      </c>
      <c r="AB271" s="10">
        <f t="shared" si="60"/>
        <v>0</v>
      </c>
      <c r="AC271" s="10">
        <f t="shared" si="68"/>
        <v>94.3231441048035</v>
      </c>
      <c r="AD271" s="10">
        <f t="shared" si="61"/>
        <v>0</v>
      </c>
      <c r="AE271" s="11">
        <f t="shared" si="62"/>
        <v>4.58</v>
      </c>
    </row>
    <row r="272" spans="1:31">
      <c r="A272" s="5">
        <v>45901</v>
      </c>
      <c r="B272" s="1" t="s">
        <v>187</v>
      </c>
      <c r="C272" s="1" t="s">
        <v>188</v>
      </c>
      <c r="D272" s="1" t="s">
        <v>104</v>
      </c>
      <c r="E272" s="1">
        <v>3.71</v>
      </c>
      <c r="F272" s="1">
        <v>3.71</v>
      </c>
      <c r="G272" s="1">
        <v>4.57</v>
      </c>
      <c r="H272" s="1">
        <v>4.46</v>
      </c>
      <c r="I272" s="1" t="s">
        <v>54</v>
      </c>
      <c r="J272" s="1">
        <v>26</v>
      </c>
      <c r="K272" s="1" t="s">
        <v>35</v>
      </c>
      <c r="L272" s="1" t="s">
        <v>36</v>
      </c>
      <c r="M272" s="1" t="s">
        <v>37</v>
      </c>
      <c r="N272" s="1">
        <v>211</v>
      </c>
      <c r="O272" s="1">
        <v>105</v>
      </c>
      <c r="P272" s="1">
        <v>0</v>
      </c>
      <c r="Q272" s="1">
        <v>79</v>
      </c>
      <c r="R272" s="1">
        <v>0</v>
      </c>
      <c r="S272" s="1">
        <v>0</v>
      </c>
      <c r="T272">
        <f t="shared" ref="T272:T335" si="69">N272+O272+P272</f>
        <v>316</v>
      </c>
      <c r="U272">
        <f t="shared" ref="U272:U335" si="70">T272+Q272+R272+S272</f>
        <v>395</v>
      </c>
      <c r="V272" s="2">
        <f t="shared" ref="V272:V335" si="71">A272+T272/E272</f>
        <v>45986.1752021563</v>
      </c>
      <c r="W272" s="2">
        <f t="shared" ref="W272:W335" si="72">A272+U272/E272</f>
        <v>46007.4690026954</v>
      </c>
      <c r="X272" t="str">
        <f t="shared" si="58"/>
        <v>中滞销风险</v>
      </c>
      <c r="Y272" s="8" t="str">
        <f>_xlfn.IFS(COUNTIF($B$2:B272,B272)=1,"-",OR(AND(X271="高滞销风险",OR(X272="中滞销风险",X272="低滞销风险",X272="健康")),AND(X271="中滞销风险",OR(X272="低滞销风险",X272="健康")),AND(X271="低滞销风险",X272="健康")),"改善",X271=X272,"维持不变",OR(AND(X271="健康",OR(X272="低滞销风险",X272="中滞销风险",X272="高滞销风险")),AND(X271="低滞销风险",OR(X272="中滞销风险",X272="高滞销风险")),AND(X271="中滞销风险",X272="高滞销风险")),"恶化")</f>
        <v>恶化</v>
      </c>
      <c r="Z272" s="10">
        <f t="shared" si="59"/>
        <v>0</v>
      </c>
      <c r="AA272" s="10">
        <f t="shared" si="67"/>
        <v>57.39</v>
      </c>
      <c r="AB272" s="10">
        <f t="shared" si="60"/>
        <v>57.39</v>
      </c>
      <c r="AC272" s="10">
        <f t="shared" si="68"/>
        <v>106.469002695418</v>
      </c>
      <c r="AD272" s="10">
        <f t="shared" si="61"/>
        <v>15.4690026954195</v>
      </c>
      <c r="AE272" s="11">
        <f t="shared" si="62"/>
        <v>4.34065934065934</v>
      </c>
    </row>
    <row r="273" spans="1:31">
      <c r="A273" s="5">
        <v>45908</v>
      </c>
      <c r="B273" s="1" t="s">
        <v>187</v>
      </c>
      <c r="C273" s="1" t="s">
        <v>188</v>
      </c>
      <c r="D273" s="1" t="s">
        <v>104</v>
      </c>
      <c r="E273" s="1">
        <v>4.54</v>
      </c>
      <c r="F273" s="1">
        <v>4.71</v>
      </c>
      <c r="G273" s="1">
        <v>4.21</v>
      </c>
      <c r="H273" s="1">
        <v>4.57</v>
      </c>
      <c r="I273" s="1" t="s">
        <v>50</v>
      </c>
      <c r="J273" s="1">
        <v>33</v>
      </c>
      <c r="K273" s="1" t="s">
        <v>38</v>
      </c>
      <c r="L273" s="1" t="s">
        <v>39</v>
      </c>
      <c r="M273" s="1" t="s">
        <v>40</v>
      </c>
      <c r="N273" s="1">
        <v>177</v>
      </c>
      <c r="O273" s="1">
        <v>105</v>
      </c>
      <c r="P273" s="1">
        <v>0</v>
      </c>
      <c r="Q273" s="1">
        <v>79</v>
      </c>
      <c r="R273" s="1">
        <v>0</v>
      </c>
      <c r="S273" s="1">
        <v>0</v>
      </c>
      <c r="T273">
        <f t="shared" si="69"/>
        <v>282</v>
      </c>
      <c r="U273">
        <f t="shared" si="70"/>
        <v>361</v>
      </c>
      <c r="V273" s="2">
        <f t="shared" si="71"/>
        <v>45970.1145374449</v>
      </c>
      <c r="W273" s="2">
        <f t="shared" si="72"/>
        <v>45987.5154185022</v>
      </c>
      <c r="X273" t="str">
        <f t="shared" si="58"/>
        <v>健康</v>
      </c>
      <c r="Y273" s="8" t="str">
        <f>_xlfn.IFS(COUNTIF($B$2:B273,B273)=1,"-",OR(AND(X272="高滞销风险",OR(X273="中滞销风险",X273="低滞销风险",X273="健康")),AND(X272="中滞销风险",OR(X273="低滞销风险",X273="健康")),AND(X272="低滞销风险",X273="健康")),"改善",X272=X273,"维持不变",OR(AND(X272="健康",OR(X273="低滞销风险",X273="中滞销风险",X273="高滞销风险")),AND(X272="低滞销风险",OR(X273="中滞销风险",X273="高滞销风险")),AND(X272="中滞销风险",X273="高滞销风险")),"恶化")</f>
        <v>改善</v>
      </c>
      <c r="Z273" s="10">
        <f t="shared" si="59"/>
        <v>0</v>
      </c>
      <c r="AA273" s="10">
        <f t="shared" si="67"/>
        <v>0</v>
      </c>
      <c r="AB273" s="10">
        <f t="shared" si="60"/>
        <v>0</v>
      </c>
      <c r="AC273" s="10">
        <f t="shared" si="68"/>
        <v>79.5154185022026</v>
      </c>
      <c r="AD273" s="10">
        <f t="shared" si="61"/>
        <v>0</v>
      </c>
      <c r="AE273" s="11">
        <f t="shared" si="62"/>
        <v>4.54</v>
      </c>
    </row>
    <row r="274" spans="1:31">
      <c r="A274" s="5">
        <v>45887</v>
      </c>
      <c r="B274" s="1" t="s">
        <v>189</v>
      </c>
      <c r="C274" s="1" t="s">
        <v>190</v>
      </c>
      <c r="D274" s="1" t="s">
        <v>104</v>
      </c>
      <c r="E274" s="1">
        <v>1.68</v>
      </c>
      <c r="F274" s="1">
        <v>2.43</v>
      </c>
      <c r="G274" s="1">
        <v>2</v>
      </c>
      <c r="H274" s="1">
        <v>1.11</v>
      </c>
      <c r="I274" s="1" t="s">
        <v>50</v>
      </c>
      <c r="J274" s="1">
        <v>17</v>
      </c>
      <c r="K274" s="1" t="s">
        <v>51</v>
      </c>
      <c r="L274" s="1" t="s">
        <v>52</v>
      </c>
      <c r="M274" s="1" t="s">
        <v>53</v>
      </c>
      <c r="N274" s="1">
        <v>82</v>
      </c>
      <c r="O274" s="1">
        <v>29</v>
      </c>
      <c r="P274" s="1">
        <v>0</v>
      </c>
      <c r="Q274" s="1">
        <v>234</v>
      </c>
      <c r="R274" s="1">
        <v>0</v>
      </c>
      <c r="S274" s="1">
        <v>0</v>
      </c>
      <c r="T274">
        <f t="shared" si="69"/>
        <v>111</v>
      </c>
      <c r="U274">
        <f t="shared" si="70"/>
        <v>345</v>
      </c>
      <c r="V274" s="2">
        <f t="shared" si="71"/>
        <v>45953.0714285714</v>
      </c>
      <c r="W274" s="2">
        <f t="shared" si="72"/>
        <v>46092.3571428571</v>
      </c>
      <c r="X274" t="str">
        <f t="shared" si="58"/>
        <v>高滞销风险</v>
      </c>
      <c r="Y274" s="8" t="str">
        <f>_xlfn.IFS(COUNTIF($B$2:B274,B274)=1,"-",OR(AND(X273="高滞销风险",OR(X274="中滞销风险",X274="低滞销风险",X274="健康")),AND(X273="中滞销风险",OR(X274="低滞销风险",X274="健康")),AND(X273="低滞销风险",X274="健康")),"改善",X273=X274,"维持不变",OR(AND(X273="健康",OR(X274="低滞销风险",X274="中滞销风险",X274="高滞销风险")),AND(X273="低滞销风险",OR(X274="中滞销风险",X274="高滞销风险")),AND(X273="中滞销风险",X274="高滞销风险")),"恶化")</f>
        <v>-</v>
      </c>
      <c r="Z274" s="10">
        <f t="shared" si="59"/>
        <v>0</v>
      </c>
      <c r="AA274" s="10">
        <f t="shared" si="67"/>
        <v>168.6</v>
      </c>
      <c r="AB274" s="10">
        <f t="shared" si="60"/>
        <v>168.6</v>
      </c>
      <c r="AC274" s="10">
        <f t="shared" si="68"/>
        <v>205.357142857143</v>
      </c>
      <c r="AD274" s="10">
        <f t="shared" si="61"/>
        <v>100.357142857145</v>
      </c>
      <c r="AE274" s="11">
        <f t="shared" si="62"/>
        <v>3.28571428571429</v>
      </c>
    </row>
    <row r="275" spans="1:31">
      <c r="A275" s="5">
        <v>45894</v>
      </c>
      <c r="B275" s="1" t="s">
        <v>189</v>
      </c>
      <c r="C275" s="1" t="s">
        <v>190</v>
      </c>
      <c r="D275" s="1" t="s">
        <v>104</v>
      </c>
      <c r="E275" s="1">
        <v>2.67</v>
      </c>
      <c r="F275" s="1">
        <v>3.57</v>
      </c>
      <c r="G275" s="1">
        <v>3</v>
      </c>
      <c r="H275" s="1">
        <v>2</v>
      </c>
      <c r="I275" s="1" t="s">
        <v>50</v>
      </c>
      <c r="J275" s="1">
        <v>25</v>
      </c>
      <c r="K275" s="1" t="s">
        <v>43</v>
      </c>
      <c r="L275" s="1" t="s">
        <v>44</v>
      </c>
      <c r="M275" s="1" t="s">
        <v>45</v>
      </c>
      <c r="N275" s="1">
        <v>62</v>
      </c>
      <c r="O275" s="1">
        <v>69</v>
      </c>
      <c r="P275" s="1">
        <v>0</v>
      </c>
      <c r="Q275" s="1">
        <v>194</v>
      </c>
      <c r="R275" s="1">
        <v>0</v>
      </c>
      <c r="S275" s="1">
        <v>0</v>
      </c>
      <c r="T275">
        <f t="shared" si="69"/>
        <v>131</v>
      </c>
      <c r="U275">
        <f t="shared" si="70"/>
        <v>325</v>
      </c>
      <c r="V275" s="2">
        <f t="shared" si="71"/>
        <v>45943.063670412</v>
      </c>
      <c r="W275" s="2">
        <f t="shared" si="72"/>
        <v>46015.7228464419</v>
      </c>
      <c r="X275" t="str">
        <f t="shared" si="58"/>
        <v>高滞销风险</v>
      </c>
      <c r="Y275" s="8" t="str">
        <f>_xlfn.IFS(COUNTIF($B$2:B275,B275)=1,"-",OR(AND(X274="高滞销风险",OR(X275="中滞销风险",X275="低滞销风险",X275="健康")),AND(X274="中滞销风险",OR(X275="低滞销风险",X275="健康")),AND(X274="低滞销风险",X275="健康")),"改善",X274=X275,"维持不变",OR(AND(X274="健康",OR(X275="低滞销风险",X275="中滞销风险",X275="高滞销风险")),AND(X274="低滞销风险",OR(X275="中滞销风险",X275="高滞销风险")),AND(X274="中滞销风险",X275="高滞销风险")),"恶化")</f>
        <v>维持不变</v>
      </c>
      <c r="Z275" s="10">
        <f t="shared" si="59"/>
        <v>0</v>
      </c>
      <c r="AA275" s="10">
        <f t="shared" si="67"/>
        <v>63.34</v>
      </c>
      <c r="AB275" s="10">
        <f t="shared" si="60"/>
        <v>63.34</v>
      </c>
      <c r="AC275" s="10">
        <f t="shared" si="68"/>
        <v>121.722846441948</v>
      </c>
      <c r="AD275" s="10">
        <f t="shared" si="61"/>
        <v>23.7228464419459</v>
      </c>
      <c r="AE275" s="11">
        <f t="shared" si="62"/>
        <v>3.31632653061224</v>
      </c>
    </row>
    <row r="276" spans="1:31">
      <c r="A276" s="5">
        <v>45901</v>
      </c>
      <c r="B276" s="1" t="s">
        <v>189</v>
      </c>
      <c r="C276" s="1" t="s">
        <v>190</v>
      </c>
      <c r="D276" s="1" t="s">
        <v>104</v>
      </c>
      <c r="E276" s="1">
        <v>1.71</v>
      </c>
      <c r="F276" s="1">
        <v>1.71</v>
      </c>
      <c r="G276" s="1">
        <v>2.64</v>
      </c>
      <c r="H276" s="1">
        <v>2.32</v>
      </c>
      <c r="I276" s="1" t="s">
        <v>54</v>
      </c>
      <c r="J276" s="1">
        <v>12</v>
      </c>
      <c r="K276" s="1" t="s">
        <v>35</v>
      </c>
      <c r="L276" s="1" t="s">
        <v>36</v>
      </c>
      <c r="M276" s="1" t="s">
        <v>37</v>
      </c>
      <c r="N276" s="1">
        <v>65</v>
      </c>
      <c r="O276" s="1">
        <v>147</v>
      </c>
      <c r="P276" s="1">
        <v>0</v>
      </c>
      <c r="Q276" s="1">
        <v>104</v>
      </c>
      <c r="R276" s="1">
        <v>0</v>
      </c>
      <c r="S276" s="1">
        <v>0</v>
      </c>
      <c r="T276">
        <f t="shared" si="69"/>
        <v>212</v>
      </c>
      <c r="U276">
        <f t="shared" si="70"/>
        <v>316</v>
      </c>
      <c r="V276" s="2">
        <f t="shared" si="71"/>
        <v>46024.9766081871</v>
      </c>
      <c r="W276" s="2">
        <f t="shared" si="72"/>
        <v>46085.7953216374</v>
      </c>
      <c r="X276" t="str">
        <f t="shared" si="58"/>
        <v>高滞销风险</v>
      </c>
      <c r="Y276" s="8" t="str">
        <f>_xlfn.IFS(COUNTIF($B$2:B276,B276)=1,"-",OR(AND(X275="高滞销风险",OR(X276="中滞销风险",X276="低滞销风险",X276="健康")),AND(X275="中滞销风险",OR(X276="低滞销风险",X276="健康")),AND(X275="低滞销风险",X276="健康")),"改善",X275=X276,"维持不变",OR(AND(X275="健康",OR(X276="低滞销风险",X276="中滞销风险",X276="高滞销风险")),AND(X275="低滞销风险",OR(X276="中滞销风险",X276="高滞销风险")),AND(X275="中滞销风险",X276="高滞销风险")),"恶化")</f>
        <v>维持不变</v>
      </c>
      <c r="Z276" s="10">
        <f t="shared" si="59"/>
        <v>56.39</v>
      </c>
      <c r="AA276" s="10">
        <f t="shared" si="67"/>
        <v>104</v>
      </c>
      <c r="AB276" s="10">
        <f t="shared" si="60"/>
        <v>160.39</v>
      </c>
      <c r="AC276" s="10">
        <f t="shared" si="68"/>
        <v>184.795321637427</v>
      </c>
      <c r="AD276" s="10">
        <f t="shared" si="61"/>
        <v>93.7953216374299</v>
      </c>
      <c r="AE276" s="11">
        <f t="shared" si="62"/>
        <v>3.47252747252747</v>
      </c>
    </row>
    <row r="277" spans="1:31">
      <c r="A277" s="5">
        <v>45908</v>
      </c>
      <c r="B277" s="1" t="s">
        <v>189</v>
      </c>
      <c r="C277" s="1" t="s">
        <v>190</v>
      </c>
      <c r="D277" s="1" t="s">
        <v>104</v>
      </c>
      <c r="E277" s="1">
        <v>2.29</v>
      </c>
      <c r="F277" s="1">
        <v>2.29</v>
      </c>
      <c r="G277" s="1">
        <v>2</v>
      </c>
      <c r="H277" s="1">
        <v>2.5</v>
      </c>
      <c r="I277" s="1" t="s">
        <v>54</v>
      </c>
      <c r="J277" s="1">
        <v>16</v>
      </c>
      <c r="K277" s="1" t="s">
        <v>38</v>
      </c>
      <c r="L277" s="1" t="s">
        <v>39</v>
      </c>
      <c r="M277" s="1" t="s">
        <v>40</v>
      </c>
      <c r="N277" s="1">
        <v>47</v>
      </c>
      <c r="O277" s="1">
        <v>146</v>
      </c>
      <c r="P277" s="1">
        <v>0</v>
      </c>
      <c r="Q277" s="1">
        <v>104</v>
      </c>
      <c r="R277" s="1">
        <v>0</v>
      </c>
      <c r="S277" s="1">
        <v>0</v>
      </c>
      <c r="T277">
        <f t="shared" si="69"/>
        <v>193</v>
      </c>
      <c r="U277">
        <f t="shared" si="70"/>
        <v>297</v>
      </c>
      <c r="V277" s="2">
        <f t="shared" si="71"/>
        <v>45992.2794759825</v>
      </c>
      <c r="W277" s="2">
        <f t="shared" si="72"/>
        <v>46037.6943231441</v>
      </c>
      <c r="X277" t="str">
        <f t="shared" si="58"/>
        <v>高滞销风险</v>
      </c>
      <c r="Y277" s="8" t="str">
        <f>_xlfn.IFS(COUNTIF($B$2:B277,B277)=1,"-",OR(AND(X276="高滞销风险",OR(X277="中滞销风险",X277="低滞销风险",X277="健康")),AND(X276="中滞销风险",OR(X277="低滞销风险",X277="健康")),AND(X276="低滞销风险",X277="健康")),"改善",X276=X277,"维持不变",OR(AND(X276="健康",OR(X277="低滞销风险",X277="中滞销风险",X277="高滞销风险")),AND(X276="低滞销风险",OR(X277="中滞销风险",X277="高滞销风险")),AND(X276="中滞销风险",X277="高滞销风险")),"恶化")</f>
        <v>维持不变</v>
      </c>
      <c r="Z277" s="10">
        <f t="shared" si="59"/>
        <v>0.639999999999986</v>
      </c>
      <c r="AA277" s="10">
        <f t="shared" si="67"/>
        <v>104</v>
      </c>
      <c r="AB277" s="10">
        <f t="shared" si="60"/>
        <v>104.64</v>
      </c>
      <c r="AC277" s="10">
        <f t="shared" si="68"/>
        <v>129.694323144105</v>
      </c>
      <c r="AD277" s="10">
        <f t="shared" si="61"/>
        <v>45.6943231441037</v>
      </c>
      <c r="AE277" s="11">
        <f t="shared" si="62"/>
        <v>3.53571428571429</v>
      </c>
    </row>
    <row r="278" spans="1:31">
      <c r="A278" s="5">
        <v>45887</v>
      </c>
      <c r="B278" s="1" t="s">
        <v>191</v>
      </c>
      <c r="C278" s="1" t="s">
        <v>192</v>
      </c>
      <c r="D278" s="1" t="s">
        <v>104</v>
      </c>
      <c r="E278" s="1">
        <v>3.62</v>
      </c>
      <c r="F278" s="1">
        <v>5.14</v>
      </c>
      <c r="G278" s="1">
        <v>4.5</v>
      </c>
      <c r="H278" s="1">
        <v>2.36</v>
      </c>
      <c r="I278" s="1" t="s">
        <v>50</v>
      </c>
      <c r="J278" s="1">
        <v>36</v>
      </c>
      <c r="K278" s="1" t="s">
        <v>51</v>
      </c>
      <c r="L278" s="1" t="s">
        <v>52</v>
      </c>
      <c r="M278" s="1" t="s">
        <v>53</v>
      </c>
      <c r="N278" s="1">
        <v>97</v>
      </c>
      <c r="O278" s="1">
        <v>151</v>
      </c>
      <c r="P278" s="1">
        <v>0</v>
      </c>
      <c r="Q278" s="1">
        <v>38</v>
      </c>
      <c r="R278" s="1">
        <v>0</v>
      </c>
      <c r="S278" s="1">
        <v>0</v>
      </c>
      <c r="T278">
        <f t="shared" si="69"/>
        <v>248</v>
      </c>
      <c r="U278">
        <f t="shared" si="70"/>
        <v>286</v>
      </c>
      <c r="V278" s="2">
        <f t="shared" si="71"/>
        <v>45955.5082872928</v>
      </c>
      <c r="W278" s="2">
        <f t="shared" si="72"/>
        <v>45966.0055248619</v>
      </c>
      <c r="X278" t="str">
        <f t="shared" si="58"/>
        <v>健康</v>
      </c>
      <c r="Y278" s="8" t="str">
        <f>_xlfn.IFS(COUNTIF($B$2:B278,B278)=1,"-",OR(AND(X277="高滞销风险",OR(X278="中滞销风险",X278="低滞销风险",X278="健康")),AND(X277="中滞销风险",OR(X278="低滞销风险",X278="健康")),AND(X277="低滞销风险",X278="健康")),"改善",X277=X278,"维持不变",OR(AND(X277="健康",OR(X278="低滞销风险",X278="中滞销风险",X278="高滞销风险")),AND(X277="低滞销风险",OR(X278="中滞销风险",X278="高滞销风险")),AND(X277="中滞销风险",X278="高滞销风险")),"恶化")</f>
        <v>-</v>
      </c>
      <c r="Z278" s="10">
        <f t="shared" si="59"/>
        <v>0</v>
      </c>
      <c r="AA278" s="10">
        <f t="shared" si="67"/>
        <v>0</v>
      </c>
      <c r="AB278" s="10">
        <f t="shared" si="60"/>
        <v>0</v>
      </c>
      <c r="AC278" s="10">
        <f t="shared" si="68"/>
        <v>79.0055248618785</v>
      </c>
      <c r="AD278" s="10">
        <f t="shared" si="61"/>
        <v>0</v>
      </c>
      <c r="AE278" s="11">
        <f t="shared" si="62"/>
        <v>3.62</v>
      </c>
    </row>
    <row r="279" spans="1:31">
      <c r="A279" s="5">
        <v>45894</v>
      </c>
      <c r="B279" s="1" t="s">
        <v>191</v>
      </c>
      <c r="C279" s="1" t="s">
        <v>192</v>
      </c>
      <c r="D279" s="1" t="s">
        <v>104</v>
      </c>
      <c r="E279" s="1">
        <v>4.17</v>
      </c>
      <c r="F279" s="1">
        <v>4.71</v>
      </c>
      <c r="G279" s="1">
        <v>4.93</v>
      </c>
      <c r="H279" s="1">
        <v>3.54</v>
      </c>
      <c r="I279" s="1" t="s">
        <v>50</v>
      </c>
      <c r="J279" s="1">
        <v>33</v>
      </c>
      <c r="K279" s="1" t="s">
        <v>43</v>
      </c>
      <c r="L279" s="1" t="s">
        <v>44</v>
      </c>
      <c r="M279" s="1" t="s">
        <v>45</v>
      </c>
      <c r="N279" s="1">
        <v>75</v>
      </c>
      <c r="O279" s="1">
        <v>172</v>
      </c>
      <c r="P279" s="1">
        <v>0</v>
      </c>
      <c r="Q279" s="1">
        <v>3</v>
      </c>
      <c r="R279" s="1">
        <v>0</v>
      </c>
      <c r="S279" s="1">
        <v>150</v>
      </c>
      <c r="T279">
        <f t="shared" si="69"/>
        <v>247</v>
      </c>
      <c r="U279">
        <f t="shared" si="70"/>
        <v>400</v>
      </c>
      <c r="V279" s="2">
        <f t="shared" si="71"/>
        <v>45953.2326139089</v>
      </c>
      <c r="W279" s="2">
        <f t="shared" si="72"/>
        <v>45989.9232613909</v>
      </c>
      <c r="X279" t="str">
        <f t="shared" si="58"/>
        <v>健康</v>
      </c>
      <c r="Y279" s="8" t="str">
        <f>_xlfn.IFS(COUNTIF($B$2:B279,B279)=1,"-",OR(AND(X278="高滞销风险",OR(X279="中滞销风险",X279="低滞销风险",X279="健康")),AND(X278="中滞销风险",OR(X279="低滞销风险",X279="健康")),AND(X278="低滞销风险",X279="健康")),"改善",X278=X279,"维持不变",OR(AND(X278="健康",OR(X279="低滞销风险",X279="中滞销风险",X279="高滞销风险")),AND(X278="低滞销风险",OR(X279="中滞销风险",X279="高滞销风险")),AND(X278="中滞销风险",X279="高滞销风险")),"恶化")</f>
        <v>维持不变</v>
      </c>
      <c r="Z279" s="10">
        <f t="shared" si="59"/>
        <v>0</v>
      </c>
      <c r="AA279" s="10">
        <f t="shared" si="67"/>
        <v>0</v>
      </c>
      <c r="AB279" s="10">
        <f t="shared" si="60"/>
        <v>0</v>
      </c>
      <c r="AC279" s="10">
        <f t="shared" si="68"/>
        <v>95.9232613908873</v>
      </c>
      <c r="AD279" s="10">
        <f t="shared" si="61"/>
        <v>0</v>
      </c>
      <c r="AE279" s="11">
        <f t="shared" si="62"/>
        <v>4.17</v>
      </c>
    </row>
    <row r="280" spans="1:31">
      <c r="A280" s="5">
        <v>45901</v>
      </c>
      <c r="B280" s="1" t="s">
        <v>191</v>
      </c>
      <c r="C280" s="1" t="s">
        <v>192</v>
      </c>
      <c r="D280" s="1" t="s">
        <v>104</v>
      </c>
      <c r="E280" s="1">
        <v>5.71</v>
      </c>
      <c r="F280" s="1">
        <v>6.71</v>
      </c>
      <c r="G280" s="1">
        <v>5.71</v>
      </c>
      <c r="H280" s="1">
        <v>5.11</v>
      </c>
      <c r="I280" s="1" t="s">
        <v>50</v>
      </c>
      <c r="J280" s="1">
        <v>47</v>
      </c>
      <c r="K280" s="1" t="s">
        <v>35</v>
      </c>
      <c r="L280" s="1" t="s">
        <v>36</v>
      </c>
      <c r="M280" s="1" t="s">
        <v>37</v>
      </c>
      <c r="N280" s="1">
        <v>75</v>
      </c>
      <c r="O280" s="1">
        <v>132</v>
      </c>
      <c r="P280" s="1">
        <v>0</v>
      </c>
      <c r="Q280" s="1">
        <v>3</v>
      </c>
      <c r="R280" s="1">
        <v>0</v>
      </c>
      <c r="S280" s="1">
        <v>150</v>
      </c>
      <c r="T280">
        <f t="shared" si="69"/>
        <v>207</v>
      </c>
      <c r="U280">
        <f t="shared" si="70"/>
        <v>360</v>
      </c>
      <c r="V280" s="2">
        <f t="shared" si="71"/>
        <v>45937.2521891419</v>
      </c>
      <c r="W280" s="2">
        <f t="shared" si="72"/>
        <v>45964.0472854641</v>
      </c>
      <c r="X280" t="str">
        <f t="shared" si="58"/>
        <v>健康</v>
      </c>
      <c r="Y280" s="8" t="str">
        <f>_xlfn.IFS(COUNTIF($B$2:B280,B280)=1,"-",OR(AND(X279="高滞销风险",OR(X280="中滞销风险",X280="低滞销风险",X280="健康")),AND(X279="中滞销风险",OR(X280="低滞销风险",X280="健康")),AND(X279="低滞销风险",X280="健康")),"改善",X279=X280,"维持不变",OR(AND(X279="健康",OR(X280="低滞销风险",X280="中滞销风险",X280="高滞销风险")),AND(X279="低滞销风险",OR(X280="中滞销风险",X280="高滞销风险")),AND(X279="中滞销风险",X280="高滞销风险")),"恶化")</f>
        <v>维持不变</v>
      </c>
      <c r="Z280" s="10">
        <f t="shared" si="59"/>
        <v>0</v>
      </c>
      <c r="AA280" s="10">
        <f t="shared" si="67"/>
        <v>0</v>
      </c>
      <c r="AB280" s="10">
        <f t="shared" si="60"/>
        <v>0</v>
      </c>
      <c r="AC280" s="10">
        <f t="shared" si="68"/>
        <v>63.0472854640981</v>
      </c>
      <c r="AD280" s="10">
        <f t="shared" si="61"/>
        <v>0</v>
      </c>
      <c r="AE280" s="11">
        <f t="shared" si="62"/>
        <v>5.71</v>
      </c>
    </row>
    <row r="281" spans="1:31">
      <c r="A281" s="5">
        <v>45908</v>
      </c>
      <c r="B281" s="1" t="s">
        <v>191</v>
      </c>
      <c r="C281" s="1" t="s">
        <v>192</v>
      </c>
      <c r="D281" s="1" t="s">
        <v>104</v>
      </c>
      <c r="E281" s="1">
        <v>5.89</v>
      </c>
      <c r="F281" s="1">
        <v>6</v>
      </c>
      <c r="G281" s="1">
        <v>6.36</v>
      </c>
      <c r="H281" s="1">
        <v>5.64</v>
      </c>
      <c r="I281" s="1" t="s">
        <v>50</v>
      </c>
      <c r="J281" s="1">
        <v>42</v>
      </c>
      <c r="K281" s="1" t="s">
        <v>38</v>
      </c>
      <c r="L281" s="1" t="s">
        <v>39</v>
      </c>
      <c r="M281" s="1" t="s">
        <v>40</v>
      </c>
      <c r="N281" s="1">
        <v>52</v>
      </c>
      <c r="O281" s="1">
        <v>261</v>
      </c>
      <c r="P281" s="1">
        <v>0</v>
      </c>
      <c r="Q281" s="1">
        <v>3</v>
      </c>
      <c r="R281" s="1">
        <v>0</v>
      </c>
      <c r="S281" s="1">
        <v>150</v>
      </c>
      <c r="T281">
        <f t="shared" si="69"/>
        <v>313</v>
      </c>
      <c r="U281">
        <f t="shared" si="70"/>
        <v>466</v>
      </c>
      <c r="V281" s="2">
        <f t="shared" si="71"/>
        <v>45961.1409168082</v>
      </c>
      <c r="W281" s="2">
        <f t="shared" si="72"/>
        <v>45987.117147708</v>
      </c>
      <c r="X281" t="str">
        <f t="shared" si="58"/>
        <v>健康</v>
      </c>
      <c r="Y281" s="8" t="str">
        <f>_xlfn.IFS(COUNTIF($B$2:B281,B281)=1,"-",OR(AND(X280="高滞销风险",OR(X281="中滞销风险",X281="低滞销风险",X281="健康")),AND(X280="中滞销风险",OR(X281="低滞销风险",X281="健康")),AND(X280="低滞销风险",X281="健康")),"改善",X280=X281,"维持不变",OR(AND(X280="健康",OR(X281="低滞销风险",X281="中滞销风险",X281="高滞销风险")),AND(X280="低滞销风险",OR(X281="中滞销风险",X281="高滞销风险")),AND(X280="中滞销风险",X281="高滞销风险")),"恶化")</f>
        <v>维持不变</v>
      </c>
      <c r="Z281" s="10">
        <f t="shared" si="59"/>
        <v>0</v>
      </c>
      <c r="AA281" s="10">
        <f t="shared" si="67"/>
        <v>0</v>
      </c>
      <c r="AB281" s="10">
        <f t="shared" si="60"/>
        <v>0</v>
      </c>
      <c r="AC281" s="10">
        <f t="shared" si="68"/>
        <v>79.1171477079796</v>
      </c>
      <c r="AD281" s="10">
        <f t="shared" si="61"/>
        <v>0</v>
      </c>
      <c r="AE281" s="11">
        <f t="shared" si="62"/>
        <v>5.89</v>
      </c>
    </row>
    <row r="282" spans="1:31">
      <c r="A282" s="5">
        <v>45887</v>
      </c>
      <c r="B282" s="1" t="s">
        <v>193</v>
      </c>
      <c r="C282" s="1" t="s">
        <v>194</v>
      </c>
      <c r="D282" s="1" t="s">
        <v>104</v>
      </c>
      <c r="E282" s="1">
        <v>5.86</v>
      </c>
      <c r="F282" s="1">
        <v>7.14</v>
      </c>
      <c r="G282" s="1">
        <v>7.71</v>
      </c>
      <c r="H282" s="1">
        <v>4.36</v>
      </c>
      <c r="I282" s="1" t="s">
        <v>50</v>
      </c>
      <c r="J282" s="1">
        <v>50</v>
      </c>
      <c r="K282" s="1" t="s">
        <v>51</v>
      </c>
      <c r="L282" s="1" t="s">
        <v>52</v>
      </c>
      <c r="M282" s="1" t="s">
        <v>53</v>
      </c>
      <c r="N282" s="1">
        <v>119</v>
      </c>
      <c r="O282" s="1">
        <v>391</v>
      </c>
      <c r="P282" s="1">
        <v>0</v>
      </c>
      <c r="Q282" s="1">
        <v>230</v>
      </c>
      <c r="R282" s="1">
        <v>0</v>
      </c>
      <c r="S282" s="1">
        <v>0</v>
      </c>
      <c r="T282">
        <f t="shared" si="69"/>
        <v>510</v>
      </c>
      <c r="U282">
        <f t="shared" si="70"/>
        <v>740</v>
      </c>
      <c r="V282" s="2">
        <f t="shared" si="71"/>
        <v>45974.0307167236</v>
      </c>
      <c r="W282" s="2">
        <f t="shared" si="72"/>
        <v>46013.2798634812</v>
      </c>
      <c r="X282" t="str">
        <f t="shared" si="58"/>
        <v>高滞销风险</v>
      </c>
      <c r="Y282" s="8" t="str">
        <f>_xlfn.IFS(COUNTIF($B$2:B282,B282)=1,"-",OR(AND(X281="高滞销风险",OR(X282="中滞销风险",X282="低滞销风险",X282="健康")),AND(X281="中滞销风险",OR(X282="低滞销风险",X282="健康")),AND(X281="低滞销风险",X282="健康")),"改善",X281=X282,"维持不变",OR(AND(X281="健康",OR(X282="低滞销风险",X282="中滞销风险",X282="高滞销风险")),AND(X281="低滞销风险",OR(X282="中滞销风险",X282="高滞销风险")),AND(X281="中滞销风险",X282="高滞销风险")),"恶化")</f>
        <v>-</v>
      </c>
      <c r="Z282" s="10">
        <f t="shared" si="59"/>
        <v>0</v>
      </c>
      <c r="AA282" s="10">
        <f t="shared" si="67"/>
        <v>124.7</v>
      </c>
      <c r="AB282" s="10">
        <f t="shared" si="60"/>
        <v>124.7</v>
      </c>
      <c r="AC282" s="10">
        <f t="shared" si="68"/>
        <v>126.279863481229</v>
      </c>
      <c r="AD282" s="10">
        <f t="shared" si="61"/>
        <v>21.2798634812279</v>
      </c>
      <c r="AE282" s="11">
        <f t="shared" si="62"/>
        <v>7.04761904761905</v>
      </c>
    </row>
    <row r="283" spans="1:31">
      <c r="A283" s="5">
        <v>45894</v>
      </c>
      <c r="B283" s="1" t="s">
        <v>193</v>
      </c>
      <c r="C283" s="1" t="s">
        <v>194</v>
      </c>
      <c r="D283" s="1" t="s">
        <v>104</v>
      </c>
      <c r="E283" s="1">
        <v>6.94</v>
      </c>
      <c r="F283" s="1">
        <v>7.71</v>
      </c>
      <c r="G283" s="1">
        <v>7.43</v>
      </c>
      <c r="H283" s="1">
        <v>6.29</v>
      </c>
      <c r="I283" s="1" t="s">
        <v>50</v>
      </c>
      <c r="J283" s="1">
        <v>54</v>
      </c>
      <c r="K283" s="1" t="s">
        <v>43</v>
      </c>
      <c r="L283" s="1" t="s">
        <v>44</v>
      </c>
      <c r="M283" s="1" t="s">
        <v>45</v>
      </c>
      <c r="N283" s="1">
        <v>79</v>
      </c>
      <c r="O283" s="1">
        <v>400</v>
      </c>
      <c r="P283" s="1">
        <v>0</v>
      </c>
      <c r="Q283" s="1">
        <v>205</v>
      </c>
      <c r="R283" s="1">
        <v>0</v>
      </c>
      <c r="S283" s="1">
        <v>0</v>
      </c>
      <c r="T283">
        <f t="shared" si="69"/>
        <v>479</v>
      </c>
      <c r="U283">
        <f t="shared" si="70"/>
        <v>684</v>
      </c>
      <c r="V283" s="2">
        <f t="shared" si="71"/>
        <v>45963.0201729107</v>
      </c>
      <c r="W283" s="2">
        <f t="shared" si="72"/>
        <v>45992.5590778098</v>
      </c>
      <c r="X283" t="str">
        <f t="shared" si="58"/>
        <v>低滞销风险</v>
      </c>
      <c r="Y283" s="8" t="str">
        <f>_xlfn.IFS(COUNTIF($B$2:B283,B283)=1,"-",OR(AND(X282="高滞销风险",OR(X283="中滞销风险",X283="低滞销风险",X283="健康")),AND(X282="中滞销风险",OR(X283="低滞销风险",X283="健康")),AND(X282="低滞销风险",X283="健康")),"改善",X282=X283,"维持不变",OR(AND(X282="健康",OR(X283="低滞销风险",X283="中滞销风险",X283="高滞销风险")),AND(X282="低滞销风险",OR(X283="中滞销风险",X283="高滞销风险")),AND(X282="中滞销风险",X283="高滞销风险")),"恶化")</f>
        <v>改善</v>
      </c>
      <c r="Z283" s="10">
        <f t="shared" si="59"/>
        <v>0</v>
      </c>
      <c r="AA283" s="10">
        <f t="shared" si="67"/>
        <v>3.88</v>
      </c>
      <c r="AB283" s="10">
        <f t="shared" si="60"/>
        <v>3.88</v>
      </c>
      <c r="AC283" s="10">
        <f t="shared" si="68"/>
        <v>98.5590778097983</v>
      </c>
      <c r="AD283" s="10">
        <f t="shared" si="61"/>
        <v>0.5590778097976</v>
      </c>
      <c r="AE283" s="11">
        <f t="shared" si="62"/>
        <v>6.97959183673469</v>
      </c>
    </row>
    <row r="284" spans="1:31">
      <c r="A284" s="5">
        <v>45901</v>
      </c>
      <c r="B284" s="1" t="s">
        <v>193</v>
      </c>
      <c r="C284" s="1" t="s">
        <v>194</v>
      </c>
      <c r="D284" s="1" t="s">
        <v>104</v>
      </c>
      <c r="E284" s="1">
        <v>7.57</v>
      </c>
      <c r="F284" s="1">
        <v>7.57</v>
      </c>
      <c r="G284" s="1">
        <v>7.64</v>
      </c>
      <c r="H284" s="1">
        <v>7.68</v>
      </c>
      <c r="I284" s="1" t="s">
        <v>54</v>
      </c>
      <c r="J284" s="1">
        <v>53</v>
      </c>
      <c r="K284" s="1" t="s">
        <v>35</v>
      </c>
      <c r="L284" s="1" t="s">
        <v>36</v>
      </c>
      <c r="M284" s="1" t="s">
        <v>37</v>
      </c>
      <c r="N284" s="1">
        <v>135</v>
      </c>
      <c r="O284" s="1">
        <v>370</v>
      </c>
      <c r="P284" s="1">
        <v>0</v>
      </c>
      <c r="Q284" s="1">
        <v>125</v>
      </c>
      <c r="R284" s="1">
        <v>0</v>
      </c>
      <c r="S284" s="1">
        <v>0</v>
      </c>
      <c r="T284">
        <f t="shared" si="69"/>
        <v>505</v>
      </c>
      <c r="U284">
        <f t="shared" si="70"/>
        <v>630</v>
      </c>
      <c r="V284" s="2">
        <f t="shared" si="71"/>
        <v>45967.7107001321</v>
      </c>
      <c r="W284" s="2">
        <f t="shared" si="72"/>
        <v>45984.2232496697</v>
      </c>
      <c r="X284" t="str">
        <f t="shared" si="58"/>
        <v>健康</v>
      </c>
      <c r="Y284" s="8" t="str">
        <f>_xlfn.IFS(COUNTIF($B$2:B284,B284)=1,"-",OR(AND(X283="高滞销风险",OR(X284="中滞销风险",X284="低滞销风险",X284="健康")),AND(X283="中滞销风险",OR(X284="低滞销风险",X284="健康")),AND(X283="低滞销风险",X284="健康")),"改善",X283=X284,"维持不变",OR(AND(X283="健康",OR(X284="低滞销风险",X284="中滞销风险",X284="高滞销风险")),AND(X283="低滞销风险",OR(X284="中滞销风险",X284="高滞销风险")),AND(X283="中滞销风险",X284="高滞销风险")),"恶化")</f>
        <v>改善</v>
      </c>
      <c r="Z284" s="10">
        <f t="shared" si="59"/>
        <v>0</v>
      </c>
      <c r="AA284" s="10">
        <f t="shared" si="67"/>
        <v>0</v>
      </c>
      <c r="AB284" s="10">
        <f t="shared" si="60"/>
        <v>0</v>
      </c>
      <c r="AC284" s="10">
        <f t="shared" si="68"/>
        <v>83.223249669749</v>
      </c>
      <c r="AD284" s="10">
        <f t="shared" si="61"/>
        <v>0</v>
      </c>
      <c r="AE284" s="11">
        <f t="shared" si="62"/>
        <v>7.57</v>
      </c>
    </row>
    <row r="285" spans="1:31">
      <c r="A285" s="5">
        <v>45908</v>
      </c>
      <c r="B285" s="1" t="s">
        <v>193</v>
      </c>
      <c r="C285" s="1" t="s">
        <v>194</v>
      </c>
      <c r="D285" s="1" t="s">
        <v>104</v>
      </c>
      <c r="E285" s="1">
        <v>7.14</v>
      </c>
      <c r="F285" s="1">
        <v>7.14</v>
      </c>
      <c r="G285" s="1">
        <v>7.36</v>
      </c>
      <c r="H285" s="1">
        <v>7.39</v>
      </c>
      <c r="I285" s="1" t="s">
        <v>54</v>
      </c>
      <c r="J285" s="1">
        <v>50</v>
      </c>
      <c r="K285" s="1" t="s">
        <v>38</v>
      </c>
      <c r="L285" s="1" t="s">
        <v>39</v>
      </c>
      <c r="M285" s="1" t="s">
        <v>40</v>
      </c>
      <c r="N285" s="1">
        <v>183</v>
      </c>
      <c r="O285" s="1">
        <v>298</v>
      </c>
      <c r="P285" s="1">
        <v>0</v>
      </c>
      <c r="Q285" s="1">
        <v>105</v>
      </c>
      <c r="R285" s="1">
        <v>0</v>
      </c>
      <c r="S285" s="1">
        <v>0</v>
      </c>
      <c r="T285">
        <f t="shared" si="69"/>
        <v>481</v>
      </c>
      <c r="U285">
        <f t="shared" si="70"/>
        <v>586</v>
      </c>
      <c r="V285" s="2">
        <f t="shared" si="71"/>
        <v>45975.3669467787</v>
      </c>
      <c r="W285" s="2">
        <f t="shared" si="72"/>
        <v>45990.0728291317</v>
      </c>
      <c r="X285" t="str">
        <f t="shared" si="58"/>
        <v>健康</v>
      </c>
      <c r="Y285" s="8" t="str">
        <f>_xlfn.IFS(COUNTIF($B$2:B285,B285)=1,"-",OR(AND(X284="高滞销风险",OR(X285="中滞销风险",X285="低滞销风险",X285="健康")),AND(X284="中滞销风险",OR(X285="低滞销风险",X285="健康")),AND(X284="低滞销风险",X285="健康")),"改善",X284=X285,"维持不变",OR(AND(X284="健康",OR(X285="低滞销风险",X285="中滞销风险",X285="高滞销风险")),AND(X284="低滞销风险",OR(X285="中滞销风险",X285="高滞销风险")),AND(X284="中滞销风险",X285="高滞销风险")),"恶化")</f>
        <v>维持不变</v>
      </c>
      <c r="Z285" s="10">
        <f t="shared" si="59"/>
        <v>0</v>
      </c>
      <c r="AA285" s="10">
        <f t="shared" si="67"/>
        <v>0</v>
      </c>
      <c r="AB285" s="10">
        <f t="shared" si="60"/>
        <v>0</v>
      </c>
      <c r="AC285" s="10">
        <f t="shared" si="68"/>
        <v>82.0728291316527</v>
      </c>
      <c r="AD285" s="10">
        <f t="shared" si="61"/>
        <v>0</v>
      </c>
      <c r="AE285" s="11">
        <f t="shared" si="62"/>
        <v>7.14</v>
      </c>
    </row>
    <row r="286" spans="1:31">
      <c r="A286" s="5">
        <v>45887</v>
      </c>
      <c r="B286" s="1" t="s">
        <v>195</v>
      </c>
      <c r="C286" s="1" t="s">
        <v>196</v>
      </c>
      <c r="D286" s="1" t="s">
        <v>104</v>
      </c>
      <c r="E286" s="1">
        <v>7.2</v>
      </c>
      <c r="F286" s="1">
        <v>9.14</v>
      </c>
      <c r="G286" s="1">
        <v>9.07</v>
      </c>
      <c r="H286" s="1">
        <v>5.29</v>
      </c>
      <c r="I286" s="1" t="s">
        <v>50</v>
      </c>
      <c r="J286" s="1">
        <v>64</v>
      </c>
      <c r="K286" s="1" t="s">
        <v>51</v>
      </c>
      <c r="L286" s="1" t="s">
        <v>52</v>
      </c>
      <c r="M286" s="1" t="s">
        <v>53</v>
      </c>
      <c r="N286" s="1">
        <v>116</v>
      </c>
      <c r="O286" s="1">
        <v>594</v>
      </c>
      <c r="P286" s="1">
        <v>0</v>
      </c>
      <c r="Q286" s="1">
        <v>151</v>
      </c>
      <c r="R286" s="1">
        <v>0</v>
      </c>
      <c r="S286" s="1">
        <v>0</v>
      </c>
      <c r="T286">
        <f t="shared" si="69"/>
        <v>710</v>
      </c>
      <c r="U286">
        <f t="shared" si="70"/>
        <v>861</v>
      </c>
      <c r="V286" s="2">
        <f t="shared" si="71"/>
        <v>45985.6111111111</v>
      </c>
      <c r="W286" s="2">
        <f t="shared" si="72"/>
        <v>46006.5833333333</v>
      </c>
      <c r="X286" t="str">
        <f t="shared" si="58"/>
        <v>中滞销风险</v>
      </c>
      <c r="Y286" s="8" t="str">
        <f>_xlfn.IFS(COUNTIF($B$2:B286,B286)=1,"-",OR(AND(X285="高滞销风险",OR(X286="中滞销风险",X286="低滞销风险",X286="健康")),AND(X285="中滞销风险",OR(X286="低滞销风险",X286="健康")),AND(X285="低滞销风险",X286="健康")),"改善",X285=X286,"维持不变",OR(AND(X285="健康",OR(X286="低滞销风险",X286="中滞销风险",X286="高滞销风险")),AND(X285="低滞销风险",OR(X286="中滞销风险",X286="高滞销风险")),AND(X285="中滞销风险",X286="高滞销风险")),"恶化")</f>
        <v>-</v>
      </c>
      <c r="Z286" s="10">
        <f t="shared" si="59"/>
        <v>0</v>
      </c>
      <c r="AA286" s="10">
        <f t="shared" si="67"/>
        <v>105</v>
      </c>
      <c r="AB286" s="10">
        <f t="shared" si="60"/>
        <v>105</v>
      </c>
      <c r="AC286" s="10">
        <f t="shared" si="68"/>
        <v>119.583333333333</v>
      </c>
      <c r="AD286" s="10">
        <f t="shared" si="61"/>
        <v>14.5833333333358</v>
      </c>
      <c r="AE286" s="11">
        <f t="shared" si="62"/>
        <v>8.2</v>
      </c>
    </row>
    <row r="287" spans="1:31">
      <c r="A287" s="5">
        <v>45894</v>
      </c>
      <c r="B287" s="1" t="s">
        <v>195</v>
      </c>
      <c r="C287" s="1" t="s">
        <v>196</v>
      </c>
      <c r="D287" s="1" t="s">
        <v>104</v>
      </c>
      <c r="E287" s="1">
        <v>7.61</v>
      </c>
      <c r="F287" s="1">
        <v>7.71</v>
      </c>
      <c r="G287" s="1">
        <v>8.43</v>
      </c>
      <c r="H287" s="1">
        <v>7.21</v>
      </c>
      <c r="I287" s="1" t="s">
        <v>50</v>
      </c>
      <c r="J287" s="1">
        <v>54</v>
      </c>
      <c r="K287" s="1" t="s">
        <v>43</v>
      </c>
      <c r="L287" s="1" t="s">
        <v>44</v>
      </c>
      <c r="M287" s="1" t="s">
        <v>45</v>
      </c>
      <c r="N287" s="1">
        <v>190</v>
      </c>
      <c r="O287" s="1">
        <v>502</v>
      </c>
      <c r="P287" s="1">
        <v>0</v>
      </c>
      <c r="Q287" s="1">
        <v>116</v>
      </c>
      <c r="R287" s="1">
        <v>0</v>
      </c>
      <c r="S287" s="1">
        <v>0</v>
      </c>
      <c r="T287">
        <f t="shared" si="69"/>
        <v>692</v>
      </c>
      <c r="U287">
        <f t="shared" si="70"/>
        <v>808</v>
      </c>
      <c r="V287" s="2">
        <f t="shared" si="71"/>
        <v>45984.9329829172</v>
      </c>
      <c r="W287" s="2">
        <f t="shared" si="72"/>
        <v>46000.1760840999</v>
      </c>
      <c r="X287" t="str">
        <f t="shared" si="58"/>
        <v>低滞销风险</v>
      </c>
      <c r="Y287" s="8" t="str">
        <f>_xlfn.IFS(COUNTIF($B$2:B287,B287)=1,"-",OR(AND(X286="高滞销风险",OR(X287="中滞销风险",X287="低滞销风险",X287="健康")),AND(X286="中滞销风险",OR(X287="低滞销风险",X287="健康")),AND(X286="低滞销风险",X287="健康")),"改善",X286=X287,"维持不变",OR(AND(X286="健康",OR(X287="低滞销风险",X287="中滞销风险",X287="高滞销风险")),AND(X286="低滞销风险",OR(X287="中滞销风险",X287="高滞销风险")),AND(X286="中滞销风险",X287="高滞销风险")),"恶化")</f>
        <v>改善</v>
      </c>
      <c r="Z287" s="10">
        <f t="shared" si="59"/>
        <v>0</v>
      </c>
      <c r="AA287" s="10">
        <f t="shared" si="67"/>
        <v>62.2199999999999</v>
      </c>
      <c r="AB287" s="10">
        <f t="shared" si="60"/>
        <v>62.2199999999999</v>
      </c>
      <c r="AC287" s="10">
        <f t="shared" si="68"/>
        <v>106.176084099869</v>
      </c>
      <c r="AD287" s="10">
        <f t="shared" si="61"/>
        <v>8.1760840998686</v>
      </c>
      <c r="AE287" s="11">
        <f t="shared" si="62"/>
        <v>8.24489795918367</v>
      </c>
    </row>
    <row r="288" spans="1:31">
      <c r="A288" s="5">
        <v>45901</v>
      </c>
      <c r="B288" s="1" t="s">
        <v>195</v>
      </c>
      <c r="C288" s="1" t="s">
        <v>196</v>
      </c>
      <c r="D288" s="1" t="s">
        <v>104</v>
      </c>
      <c r="E288" s="1">
        <v>11.13</v>
      </c>
      <c r="F288" s="1">
        <v>13.57</v>
      </c>
      <c r="G288" s="1">
        <v>10.64</v>
      </c>
      <c r="H288" s="1">
        <v>9.86</v>
      </c>
      <c r="I288" s="1" t="s">
        <v>50</v>
      </c>
      <c r="J288" s="1">
        <v>95</v>
      </c>
      <c r="K288" s="1" t="s">
        <v>35</v>
      </c>
      <c r="L288" s="1" t="s">
        <v>36</v>
      </c>
      <c r="M288" s="1" t="s">
        <v>37</v>
      </c>
      <c r="N288" s="1">
        <v>305</v>
      </c>
      <c r="O288" s="1">
        <v>296</v>
      </c>
      <c r="P288" s="1">
        <v>0</v>
      </c>
      <c r="Q288" s="1">
        <v>116</v>
      </c>
      <c r="R288" s="1">
        <v>0</v>
      </c>
      <c r="S288" s="1">
        <v>0</v>
      </c>
      <c r="T288">
        <f t="shared" si="69"/>
        <v>601</v>
      </c>
      <c r="U288">
        <f t="shared" si="70"/>
        <v>717</v>
      </c>
      <c r="V288" s="2">
        <f t="shared" si="71"/>
        <v>45954.9982030548</v>
      </c>
      <c r="W288" s="2">
        <f t="shared" si="72"/>
        <v>45965.4204851752</v>
      </c>
      <c r="X288" t="str">
        <f t="shared" si="58"/>
        <v>健康</v>
      </c>
      <c r="Y288" s="8" t="str">
        <f>_xlfn.IFS(COUNTIF($B$2:B288,B288)=1,"-",OR(AND(X287="高滞销风险",OR(X288="中滞销风险",X288="低滞销风险",X288="健康")),AND(X287="中滞销风险",OR(X288="低滞销风险",X288="健康")),AND(X287="低滞销风险",X288="健康")),"改善",X287=X288,"维持不变",OR(AND(X287="健康",OR(X288="低滞销风险",X288="中滞销风险",X288="高滞销风险")),AND(X287="低滞销风险",OR(X288="中滞销风险",X288="高滞销风险")),AND(X287="中滞销风险",X288="高滞销风险")),"恶化")</f>
        <v>改善</v>
      </c>
      <c r="Z288" s="10">
        <f t="shared" si="59"/>
        <v>0</v>
      </c>
      <c r="AA288" s="10">
        <f t="shared" si="67"/>
        <v>0</v>
      </c>
      <c r="AB288" s="10">
        <f t="shared" si="60"/>
        <v>0</v>
      </c>
      <c r="AC288" s="10">
        <f t="shared" si="68"/>
        <v>64.4204851752021</v>
      </c>
      <c r="AD288" s="10">
        <f t="shared" si="61"/>
        <v>0</v>
      </c>
      <c r="AE288" s="11">
        <f t="shared" si="62"/>
        <v>11.13</v>
      </c>
    </row>
    <row r="289" spans="1:31">
      <c r="A289" s="5">
        <v>45908</v>
      </c>
      <c r="B289" s="1" t="s">
        <v>195</v>
      </c>
      <c r="C289" s="1" t="s">
        <v>196</v>
      </c>
      <c r="D289" s="1" t="s">
        <v>104</v>
      </c>
      <c r="E289" s="1">
        <v>10.64</v>
      </c>
      <c r="F289" s="1">
        <v>10.43</v>
      </c>
      <c r="G289" s="1">
        <v>12</v>
      </c>
      <c r="H289" s="1">
        <v>10.21</v>
      </c>
      <c r="I289" s="1" t="s">
        <v>50</v>
      </c>
      <c r="J289" s="1">
        <v>73</v>
      </c>
      <c r="K289" s="1" t="s">
        <v>38</v>
      </c>
      <c r="L289" s="1" t="s">
        <v>39</v>
      </c>
      <c r="M289" s="1" t="s">
        <v>40</v>
      </c>
      <c r="N289" s="1">
        <v>250</v>
      </c>
      <c r="O289" s="1">
        <v>387</v>
      </c>
      <c r="P289" s="1">
        <v>0</v>
      </c>
      <c r="Q289" s="1">
        <v>1</v>
      </c>
      <c r="R289" s="1">
        <v>0</v>
      </c>
      <c r="S289" s="1">
        <v>300</v>
      </c>
      <c r="T289">
        <f t="shared" si="69"/>
        <v>637</v>
      </c>
      <c r="U289">
        <f t="shared" si="70"/>
        <v>938</v>
      </c>
      <c r="V289" s="2">
        <f t="shared" si="71"/>
        <v>45967.8684210526</v>
      </c>
      <c r="W289" s="2">
        <f t="shared" si="72"/>
        <v>45996.1578947368</v>
      </c>
      <c r="X289" t="str">
        <f t="shared" si="58"/>
        <v>低滞销风险</v>
      </c>
      <c r="Y289" s="8" t="str">
        <f>_xlfn.IFS(COUNTIF($B$2:B289,B289)=1,"-",OR(AND(X288="高滞销风险",OR(X289="中滞销风险",X289="低滞销风险",X289="健康")),AND(X288="中滞销风险",OR(X289="低滞销风险",X289="健康")),AND(X288="低滞销风险",X289="健康")),"改善",X288=X289,"维持不变",OR(AND(X288="健康",OR(X289="低滞销风险",X289="中滞销风险",X289="高滞销风险")),AND(X288="低滞销风险",OR(X289="中滞销风险",X289="高滞销风险")),AND(X288="中滞销风险",X289="高滞销风险")),"恶化")</f>
        <v>恶化</v>
      </c>
      <c r="Z289" s="10">
        <f t="shared" si="59"/>
        <v>0</v>
      </c>
      <c r="AA289" s="10">
        <f t="shared" si="67"/>
        <v>44.24</v>
      </c>
      <c r="AB289" s="10">
        <f t="shared" si="60"/>
        <v>44.24</v>
      </c>
      <c r="AC289" s="10">
        <f t="shared" si="68"/>
        <v>88.1578947368421</v>
      </c>
      <c r="AD289" s="10">
        <f t="shared" si="61"/>
        <v>4.15789473683981</v>
      </c>
      <c r="AE289" s="11">
        <f t="shared" si="62"/>
        <v>11.1666666666667</v>
      </c>
    </row>
    <row r="290" spans="1:31">
      <c r="A290" s="5">
        <v>45887</v>
      </c>
      <c r="B290" s="1" t="s">
        <v>197</v>
      </c>
      <c r="C290" s="1" t="s">
        <v>198</v>
      </c>
      <c r="D290" s="1" t="s">
        <v>104</v>
      </c>
      <c r="E290" s="1">
        <v>7.4</v>
      </c>
      <c r="F290" s="1">
        <v>10.29</v>
      </c>
      <c r="G290" s="1">
        <v>9.14</v>
      </c>
      <c r="H290" s="1">
        <v>4.96</v>
      </c>
      <c r="I290" s="1" t="s">
        <v>50</v>
      </c>
      <c r="J290" s="1">
        <v>72</v>
      </c>
      <c r="K290" s="1" t="s">
        <v>51</v>
      </c>
      <c r="L290" s="1" t="s">
        <v>52</v>
      </c>
      <c r="M290" s="1" t="s">
        <v>53</v>
      </c>
      <c r="N290" s="1">
        <v>172</v>
      </c>
      <c r="O290" s="1">
        <v>360</v>
      </c>
      <c r="P290" s="1">
        <v>0</v>
      </c>
      <c r="Q290" s="1">
        <v>253</v>
      </c>
      <c r="R290" s="1">
        <v>0</v>
      </c>
      <c r="S290" s="1">
        <v>0</v>
      </c>
      <c r="T290">
        <f t="shared" si="69"/>
        <v>532</v>
      </c>
      <c r="U290">
        <f t="shared" si="70"/>
        <v>785</v>
      </c>
      <c r="V290" s="2">
        <f t="shared" si="71"/>
        <v>45958.8918918919</v>
      </c>
      <c r="W290" s="2">
        <f t="shared" si="72"/>
        <v>45993.0810810811</v>
      </c>
      <c r="X290" t="str">
        <f t="shared" si="58"/>
        <v>低滞销风险</v>
      </c>
      <c r="Y290" s="8" t="str">
        <f>_xlfn.IFS(COUNTIF($B$2:B290,B290)=1,"-",OR(AND(X289="高滞销风险",OR(X290="中滞销风险",X290="低滞销风险",X290="健康")),AND(X289="中滞销风险",OR(X290="低滞销风险",X290="健康")),AND(X289="低滞销风险",X290="健康")),"改善",X289=X290,"维持不变",OR(AND(X289="健康",OR(X290="低滞销风险",X290="中滞销风险",X290="高滞销风险")),AND(X289="低滞销风险",OR(X290="中滞销风险",X290="高滞销风险")),AND(X289="中滞销风险",X290="高滞销风险")),"恶化")</f>
        <v>-</v>
      </c>
      <c r="Z290" s="10">
        <f t="shared" si="59"/>
        <v>0</v>
      </c>
      <c r="AA290" s="10">
        <f t="shared" si="67"/>
        <v>8</v>
      </c>
      <c r="AB290" s="10">
        <f t="shared" si="60"/>
        <v>8</v>
      </c>
      <c r="AC290" s="10">
        <f t="shared" si="68"/>
        <v>106.081081081081</v>
      </c>
      <c r="AD290" s="10">
        <f t="shared" si="61"/>
        <v>1.0810810810799</v>
      </c>
      <c r="AE290" s="11">
        <f t="shared" si="62"/>
        <v>7.47619047619048</v>
      </c>
    </row>
    <row r="291" spans="1:31">
      <c r="A291" s="5">
        <v>45894</v>
      </c>
      <c r="B291" s="1" t="s">
        <v>197</v>
      </c>
      <c r="C291" s="1" t="s">
        <v>198</v>
      </c>
      <c r="D291" s="1" t="s">
        <v>104</v>
      </c>
      <c r="E291" s="1">
        <v>9.29</v>
      </c>
      <c r="F291" s="1">
        <v>11</v>
      </c>
      <c r="G291" s="1">
        <v>10.64</v>
      </c>
      <c r="H291" s="1">
        <v>7.71</v>
      </c>
      <c r="I291" s="1" t="s">
        <v>50</v>
      </c>
      <c r="J291" s="1">
        <v>77</v>
      </c>
      <c r="K291" s="1" t="s">
        <v>43</v>
      </c>
      <c r="L291" s="1" t="s">
        <v>44</v>
      </c>
      <c r="M291" s="1" t="s">
        <v>45</v>
      </c>
      <c r="N291" s="1">
        <v>98</v>
      </c>
      <c r="O291" s="1">
        <v>485</v>
      </c>
      <c r="P291" s="1">
        <v>0</v>
      </c>
      <c r="Q291" s="1">
        <v>103</v>
      </c>
      <c r="R291" s="1">
        <v>0</v>
      </c>
      <c r="S291" s="1">
        <v>350</v>
      </c>
      <c r="T291">
        <f t="shared" si="69"/>
        <v>583</v>
      </c>
      <c r="U291">
        <f t="shared" si="70"/>
        <v>1036</v>
      </c>
      <c r="V291" s="2">
        <f t="shared" si="71"/>
        <v>45956.7556512379</v>
      </c>
      <c r="W291" s="2">
        <f t="shared" si="72"/>
        <v>46005.5177610334</v>
      </c>
      <c r="X291" t="str">
        <f t="shared" si="58"/>
        <v>中滞销风险</v>
      </c>
      <c r="Y291" s="8" t="str">
        <f>_xlfn.IFS(COUNTIF($B$2:B291,B291)=1,"-",OR(AND(X290="高滞销风险",OR(X291="中滞销风险",X291="低滞销风险",X291="健康")),AND(X290="中滞销风险",OR(X291="低滞销风险",X291="健康")),AND(X290="低滞销风险",X291="健康")),"改善",X290=X291,"维持不变",OR(AND(X290="健康",OR(X291="低滞销风险",X291="中滞销风险",X291="高滞销风险")),AND(X290="低滞销风险",OR(X291="中滞销风险",X291="高滞销风险")),AND(X290="中滞销风险",X291="高滞销风险")),"恶化")</f>
        <v>恶化</v>
      </c>
      <c r="Z291" s="10">
        <f t="shared" si="59"/>
        <v>0</v>
      </c>
      <c r="AA291" s="10">
        <f t="shared" si="67"/>
        <v>125.58</v>
      </c>
      <c r="AB291" s="10">
        <f t="shared" si="60"/>
        <v>125.58</v>
      </c>
      <c r="AC291" s="10">
        <f t="shared" si="68"/>
        <v>111.517761033369</v>
      </c>
      <c r="AD291" s="10">
        <f t="shared" si="61"/>
        <v>13.5177610333703</v>
      </c>
      <c r="AE291" s="11">
        <f t="shared" si="62"/>
        <v>10.5714285714286</v>
      </c>
    </row>
    <row r="292" spans="1:31">
      <c r="A292" s="5">
        <v>45901</v>
      </c>
      <c r="B292" s="1" t="s">
        <v>197</v>
      </c>
      <c r="C292" s="1" t="s">
        <v>198</v>
      </c>
      <c r="D292" s="1" t="s">
        <v>104</v>
      </c>
      <c r="E292" s="1">
        <v>10.39</v>
      </c>
      <c r="F292" s="1">
        <v>10.71</v>
      </c>
      <c r="G292" s="1">
        <v>10.86</v>
      </c>
      <c r="H292" s="1">
        <v>10</v>
      </c>
      <c r="I292" s="1" t="s">
        <v>50</v>
      </c>
      <c r="J292" s="1">
        <v>75</v>
      </c>
      <c r="K292" s="1" t="s">
        <v>35</v>
      </c>
      <c r="L292" s="1" t="s">
        <v>36</v>
      </c>
      <c r="M292" s="1" t="s">
        <v>37</v>
      </c>
      <c r="N292" s="1">
        <v>169</v>
      </c>
      <c r="O292" s="1">
        <v>445</v>
      </c>
      <c r="P292" s="1">
        <v>0</v>
      </c>
      <c r="Q292" s="1">
        <v>3</v>
      </c>
      <c r="R292" s="1">
        <v>0</v>
      </c>
      <c r="S292" s="1">
        <v>350</v>
      </c>
      <c r="T292">
        <f t="shared" si="69"/>
        <v>614</v>
      </c>
      <c r="U292">
        <f t="shared" si="70"/>
        <v>967</v>
      </c>
      <c r="V292" s="2">
        <f t="shared" si="71"/>
        <v>45960.0952839269</v>
      </c>
      <c r="W292" s="2">
        <f t="shared" si="72"/>
        <v>45994.0702598653</v>
      </c>
      <c r="X292" t="str">
        <f t="shared" si="58"/>
        <v>低滞销风险</v>
      </c>
      <c r="Y292" s="8" t="str">
        <f>_xlfn.IFS(COUNTIF($B$2:B292,B292)=1,"-",OR(AND(X291="高滞销风险",OR(X292="中滞销风险",X292="低滞销风险",X292="健康")),AND(X291="中滞销风险",OR(X292="低滞销风险",X292="健康")),AND(X291="低滞销风险",X292="健康")),"改善",X291=X292,"维持不变",OR(AND(X291="健康",OR(X292="低滞销风险",X292="中滞销风险",X292="高滞销风险")),AND(X291="低滞销风险",OR(X292="中滞销风险",X292="高滞销风险")),AND(X291="中滞销风险",X292="高滞销风险")),"恶化")</f>
        <v>改善</v>
      </c>
      <c r="Z292" s="10">
        <f t="shared" si="59"/>
        <v>0</v>
      </c>
      <c r="AA292" s="10">
        <f t="shared" si="67"/>
        <v>21.51</v>
      </c>
      <c r="AB292" s="10">
        <f t="shared" si="60"/>
        <v>21.51</v>
      </c>
      <c r="AC292" s="10">
        <f t="shared" si="68"/>
        <v>93.0702598652551</v>
      </c>
      <c r="AD292" s="10">
        <f t="shared" si="61"/>
        <v>2.07025986525696</v>
      </c>
      <c r="AE292" s="11">
        <f t="shared" si="62"/>
        <v>10.6263736263736</v>
      </c>
    </row>
    <row r="293" spans="1:31">
      <c r="A293" s="5">
        <v>45908</v>
      </c>
      <c r="B293" s="1" t="s">
        <v>197</v>
      </c>
      <c r="C293" s="1" t="s">
        <v>198</v>
      </c>
      <c r="D293" s="1" t="s">
        <v>104</v>
      </c>
      <c r="E293" s="1">
        <v>8.29</v>
      </c>
      <c r="F293" s="1">
        <v>8.29</v>
      </c>
      <c r="G293" s="1">
        <v>9.5</v>
      </c>
      <c r="H293" s="1">
        <v>10.07</v>
      </c>
      <c r="I293" s="1" t="s">
        <v>54</v>
      </c>
      <c r="J293" s="1">
        <v>58</v>
      </c>
      <c r="K293" s="1" t="s">
        <v>38</v>
      </c>
      <c r="L293" s="1" t="s">
        <v>39</v>
      </c>
      <c r="M293" s="1" t="s">
        <v>40</v>
      </c>
      <c r="N293" s="1">
        <v>249</v>
      </c>
      <c r="O293" s="1">
        <v>457</v>
      </c>
      <c r="P293" s="1">
        <v>0</v>
      </c>
      <c r="Q293" s="1">
        <v>203</v>
      </c>
      <c r="R293" s="1">
        <v>0</v>
      </c>
      <c r="S293" s="1">
        <v>0</v>
      </c>
      <c r="T293">
        <f t="shared" si="69"/>
        <v>706</v>
      </c>
      <c r="U293">
        <f t="shared" si="70"/>
        <v>909</v>
      </c>
      <c r="V293" s="2">
        <f t="shared" si="71"/>
        <v>45993.1628468034</v>
      </c>
      <c r="W293" s="2">
        <f t="shared" si="72"/>
        <v>46017.6501809409</v>
      </c>
      <c r="X293" t="str">
        <f t="shared" si="58"/>
        <v>高滞销风险</v>
      </c>
      <c r="Y293" s="8" t="str">
        <f>_xlfn.IFS(COUNTIF($B$2:B293,B293)=1,"-",OR(AND(X292="高滞销风险",OR(X293="中滞销风险",X293="低滞销风险",X293="健康")),AND(X292="中滞销风险",OR(X293="低滞销风险",X293="健康")),AND(X292="低滞销风险",X293="健康")),"改善",X292=X293,"维持不变",OR(AND(X292="健康",OR(X293="低滞销风险",X293="中滞销风险",X293="高滞销风险")),AND(X292="低滞销风险",OR(X293="中滞销风险",X293="高滞销风险")),AND(X292="中滞销风险",X293="高滞销风险")),"恶化")</f>
        <v>恶化</v>
      </c>
      <c r="Z293" s="10">
        <f t="shared" si="59"/>
        <v>9.6400000000001</v>
      </c>
      <c r="AA293" s="10">
        <f t="shared" si="67"/>
        <v>203</v>
      </c>
      <c r="AB293" s="10">
        <f t="shared" si="60"/>
        <v>212.64</v>
      </c>
      <c r="AC293" s="10">
        <f t="shared" si="68"/>
        <v>109.650180940893</v>
      </c>
      <c r="AD293" s="10">
        <f t="shared" si="61"/>
        <v>25.6501809408946</v>
      </c>
      <c r="AE293" s="11">
        <f t="shared" si="62"/>
        <v>10.8214285714286</v>
      </c>
    </row>
    <row r="294" spans="1:31">
      <c r="A294" s="5">
        <v>45887</v>
      </c>
      <c r="B294" s="1" t="s">
        <v>199</v>
      </c>
      <c r="C294" s="1" t="s">
        <v>200</v>
      </c>
      <c r="D294" s="1" t="s">
        <v>104</v>
      </c>
      <c r="E294" s="1">
        <v>3.4</v>
      </c>
      <c r="F294" s="1">
        <v>4.14</v>
      </c>
      <c r="G294" s="1">
        <v>4.43</v>
      </c>
      <c r="H294" s="1">
        <v>2.54</v>
      </c>
      <c r="I294" s="1" t="s">
        <v>50</v>
      </c>
      <c r="J294" s="1">
        <v>29</v>
      </c>
      <c r="K294" s="1" t="s">
        <v>51</v>
      </c>
      <c r="L294" s="1" t="s">
        <v>52</v>
      </c>
      <c r="M294" s="1" t="s">
        <v>53</v>
      </c>
      <c r="N294" s="1">
        <v>55</v>
      </c>
      <c r="O294" s="1">
        <v>250</v>
      </c>
      <c r="P294" s="1">
        <v>0</v>
      </c>
      <c r="Q294" s="1">
        <v>14</v>
      </c>
      <c r="R294" s="1">
        <v>0</v>
      </c>
      <c r="S294" s="1">
        <v>200</v>
      </c>
      <c r="T294">
        <f t="shared" si="69"/>
        <v>305</v>
      </c>
      <c r="U294">
        <f t="shared" si="70"/>
        <v>519</v>
      </c>
      <c r="V294" s="2">
        <f t="shared" si="71"/>
        <v>45976.7058823529</v>
      </c>
      <c r="W294" s="2">
        <f t="shared" si="72"/>
        <v>46039.6470588235</v>
      </c>
      <c r="X294" t="str">
        <f t="shared" si="58"/>
        <v>高滞销风险</v>
      </c>
      <c r="Y294" s="8" t="str">
        <f>_xlfn.IFS(COUNTIF($B$2:B294,B294)=1,"-",OR(AND(X293="高滞销风险",OR(X294="中滞销风险",X294="低滞销风险",X294="健康")),AND(X293="中滞销风险",OR(X294="低滞销风险",X294="健康")),AND(X293="低滞销风险",X294="健康")),"改善",X293=X294,"维持不变",OR(AND(X293="健康",OR(X294="低滞销风险",X294="中滞销风险",X294="高滞销风险")),AND(X293="低滞销风险",OR(X294="中滞销风险",X294="高滞销风险")),AND(X293="中滞销风险",X294="高滞销风险")),"恶化")</f>
        <v>-</v>
      </c>
      <c r="Z294" s="10">
        <f t="shared" si="59"/>
        <v>0</v>
      </c>
      <c r="AA294" s="10">
        <f t="shared" si="67"/>
        <v>162</v>
      </c>
      <c r="AB294" s="10">
        <f t="shared" si="60"/>
        <v>162</v>
      </c>
      <c r="AC294" s="10">
        <f t="shared" si="68"/>
        <v>152.647058823529</v>
      </c>
      <c r="AD294" s="10">
        <f t="shared" si="61"/>
        <v>47.6470588235316</v>
      </c>
      <c r="AE294" s="11">
        <f t="shared" si="62"/>
        <v>4.94285714285714</v>
      </c>
    </row>
    <row r="295" spans="1:31">
      <c r="A295" s="5">
        <v>45894</v>
      </c>
      <c r="B295" s="1" t="s">
        <v>199</v>
      </c>
      <c r="C295" s="1" t="s">
        <v>200</v>
      </c>
      <c r="D295" s="1" t="s">
        <v>104</v>
      </c>
      <c r="E295" s="1">
        <v>4.46</v>
      </c>
      <c r="F295" s="1">
        <v>5.29</v>
      </c>
      <c r="G295" s="1">
        <v>4.71</v>
      </c>
      <c r="H295" s="1">
        <v>3.86</v>
      </c>
      <c r="I295" s="1" t="s">
        <v>50</v>
      </c>
      <c r="J295" s="1">
        <v>37</v>
      </c>
      <c r="K295" s="1" t="s">
        <v>43</v>
      </c>
      <c r="L295" s="1" t="s">
        <v>44</v>
      </c>
      <c r="M295" s="1" t="s">
        <v>45</v>
      </c>
      <c r="N295" s="1">
        <v>42</v>
      </c>
      <c r="O295" s="1">
        <v>310</v>
      </c>
      <c r="P295" s="1">
        <v>0</v>
      </c>
      <c r="Q295" s="1">
        <v>134</v>
      </c>
      <c r="R295" s="1">
        <v>0</v>
      </c>
      <c r="S295" s="1">
        <v>0</v>
      </c>
      <c r="T295">
        <f t="shared" si="69"/>
        <v>352</v>
      </c>
      <c r="U295">
        <f t="shared" si="70"/>
        <v>486</v>
      </c>
      <c r="V295" s="2">
        <f t="shared" si="71"/>
        <v>45972.9237668161</v>
      </c>
      <c r="W295" s="2">
        <f t="shared" si="72"/>
        <v>46002.9686098655</v>
      </c>
      <c r="X295" t="str">
        <f t="shared" si="58"/>
        <v>中滞销风险</v>
      </c>
      <c r="Y295" s="8" t="str">
        <f>_xlfn.IFS(COUNTIF($B$2:B295,B295)=1,"-",OR(AND(X294="高滞销风险",OR(X295="中滞销风险",X295="低滞销风险",X295="健康")),AND(X294="中滞销风险",OR(X295="低滞销风险",X295="健康")),AND(X294="低滞销风险",X295="健康")),"改善",X294=X295,"维持不变",OR(AND(X294="健康",OR(X295="低滞销风险",X295="中滞销风险",X295="高滞销风险")),AND(X294="低滞销风险",OR(X295="中滞销风险",X295="高滞销风险")),AND(X294="中滞销风险",X295="高滞销风险")),"恶化")</f>
        <v>改善</v>
      </c>
      <c r="Z295" s="10">
        <f t="shared" si="59"/>
        <v>0</v>
      </c>
      <c r="AA295" s="10">
        <f t="shared" si="67"/>
        <v>48.92</v>
      </c>
      <c r="AB295" s="10">
        <f t="shared" si="60"/>
        <v>48.92</v>
      </c>
      <c r="AC295" s="10">
        <f t="shared" si="68"/>
        <v>108.968609865471</v>
      </c>
      <c r="AD295" s="10">
        <f t="shared" si="61"/>
        <v>10.9686098654711</v>
      </c>
      <c r="AE295" s="11">
        <f t="shared" si="62"/>
        <v>4.95918367346939</v>
      </c>
    </row>
    <row r="296" spans="1:31">
      <c r="A296" s="5">
        <v>45901</v>
      </c>
      <c r="B296" s="1" t="s">
        <v>199</v>
      </c>
      <c r="C296" s="1" t="s">
        <v>200</v>
      </c>
      <c r="D296" s="1" t="s">
        <v>104</v>
      </c>
      <c r="E296" s="1">
        <v>6.05</v>
      </c>
      <c r="F296" s="1">
        <v>7.14</v>
      </c>
      <c r="G296" s="1">
        <v>6.21</v>
      </c>
      <c r="H296" s="1">
        <v>5.32</v>
      </c>
      <c r="I296" s="1" t="s">
        <v>50</v>
      </c>
      <c r="J296" s="1">
        <v>50</v>
      </c>
      <c r="K296" s="1" t="s">
        <v>35</v>
      </c>
      <c r="L296" s="1" t="s">
        <v>36</v>
      </c>
      <c r="M296" s="1" t="s">
        <v>37</v>
      </c>
      <c r="N296" s="1">
        <v>85</v>
      </c>
      <c r="O296" s="1">
        <v>270</v>
      </c>
      <c r="P296" s="1">
        <v>0</v>
      </c>
      <c r="Q296" s="1">
        <v>84</v>
      </c>
      <c r="R296" s="1">
        <v>0</v>
      </c>
      <c r="S296" s="1">
        <v>0</v>
      </c>
      <c r="T296">
        <f t="shared" si="69"/>
        <v>355</v>
      </c>
      <c r="U296">
        <f t="shared" si="70"/>
        <v>439</v>
      </c>
      <c r="V296" s="2">
        <f t="shared" si="71"/>
        <v>45959.6776859504</v>
      </c>
      <c r="W296" s="2">
        <f t="shared" si="72"/>
        <v>45973.5619834711</v>
      </c>
      <c r="X296" t="str">
        <f t="shared" si="58"/>
        <v>健康</v>
      </c>
      <c r="Y296" s="8" t="str">
        <f>_xlfn.IFS(COUNTIF($B$2:B296,B296)=1,"-",OR(AND(X295="高滞销风险",OR(X296="中滞销风险",X296="低滞销风险",X296="健康")),AND(X295="中滞销风险",OR(X296="低滞销风险",X296="健康")),AND(X295="低滞销风险",X296="健康")),"改善",X295=X296,"维持不变",OR(AND(X295="健康",OR(X296="低滞销风险",X296="中滞销风险",X296="高滞销风险")),AND(X295="低滞销风险",OR(X296="中滞销风险",X296="高滞销风险")),AND(X295="中滞销风险",X296="高滞销风险")),"恶化")</f>
        <v>改善</v>
      </c>
      <c r="Z296" s="10">
        <f t="shared" si="59"/>
        <v>0</v>
      </c>
      <c r="AA296" s="10">
        <f t="shared" si="67"/>
        <v>0</v>
      </c>
      <c r="AB296" s="10">
        <f t="shared" si="60"/>
        <v>0</v>
      </c>
      <c r="AC296" s="10">
        <f t="shared" si="68"/>
        <v>72.5619834710744</v>
      </c>
      <c r="AD296" s="10">
        <f t="shared" si="61"/>
        <v>0</v>
      </c>
      <c r="AE296" s="11">
        <f t="shared" si="62"/>
        <v>6.05</v>
      </c>
    </row>
    <row r="297" spans="1:31">
      <c r="A297" s="5">
        <v>45908</v>
      </c>
      <c r="B297" s="1" t="s">
        <v>199</v>
      </c>
      <c r="C297" s="1" t="s">
        <v>200</v>
      </c>
      <c r="D297" s="1" t="s">
        <v>104</v>
      </c>
      <c r="E297" s="1">
        <v>5</v>
      </c>
      <c r="F297" s="1">
        <v>5</v>
      </c>
      <c r="G297" s="1">
        <v>6.07</v>
      </c>
      <c r="H297" s="1">
        <v>5.39</v>
      </c>
      <c r="I297" s="1" t="s">
        <v>54</v>
      </c>
      <c r="J297" s="1">
        <v>35</v>
      </c>
      <c r="K297" s="1" t="s">
        <v>38</v>
      </c>
      <c r="L297" s="1" t="s">
        <v>39</v>
      </c>
      <c r="M297" s="1" t="s">
        <v>40</v>
      </c>
      <c r="N297" s="1">
        <v>92</v>
      </c>
      <c r="O297" s="1">
        <v>313</v>
      </c>
      <c r="P297" s="1">
        <v>0</v>
      </c>
      <c r="Q297" s="1">
        <v>0</v>
      </c>
      <c r="R297" s="1">
        <v>0</v>
      </c>
      <c r="S297" s="1">
        <v>0</v>
      </c>
      <c r="T297">
        <f t="shared" si="69"/>
        <v>405</v>
      </c>
      <c r="U297">
        <f t="shared" si="70"/>
        <v>405</v>
      </c>
      <c r="V297" s="2">
        <f t="shared" si="71"/>
        <v>45989</v>
      </c>
      <c r="W297" s="2">
        <f t="shared" si="72"/>
        <v>45989</v>
      </c>
      <c r="X297" t="str">
        <f t="shared" si="58"/>
        <v>健康</v>
      </c>
      <c r="Y297" s="8" t="str">
        <f>_xlfn.IFS(COUNTIF($B$2:B297,B297)=1,"-",OR(AND(X296="高滞销风险",OR(X297="中滞销风险",X297="低滞销风险",X297="健康")),AND(X296="中滞销风险",OR(X297="低滞销风险",X297="健康")),AND(X296="低滞销风险",X297="健康")),"改善",X296=X297,"维持不变",OR(AND(X296="健康",OR(X297="低滞销风险",X297="中滞销风险",X297="高滞销风险")),AND(X296="低滞销风险",OR(X297="中滞销风险",X297="高滞销风险")),AND(X296="中滞销风险",X297="高滞销风险")),"恶化")</f>
        <v>维持不变</v>
      </c>
      <c r="Z297" s="10">
        <f t="shared" si="59"/>
        <v>0</v>
      </c>
      <c r="AA297" s="10">
        <f t="shared" si="67"/>
        <v>0</v>
      </c>
      <c r="AB297" s="10">
        <f t="shared" si="60"/>
        <v>0</v>
      </c>
      <c r="AC297" s="10">
        <f t="shared" si="68"/>
        <v>81</v>
      </c>
      <c r="AD297" s="10">
        <f t="shared" si="61"/>
        <v>0</v>
      </c>
      <c r="AE297" s="11">
        <f t="shared" si="62"/>
        <v>5</v>
      </c>
    </row>
    <row r="298" spans="1:31">
      <c r="A298" s="5">
        <v>45887</v>
      </c>
      <c r="B298" s="1" t="s">
        <v>201</v>
      </c>
      <c r="C298" s="1" t="s">
        <v>202</v>
      </c>
      <c r="D298" s="1" t="s">
        <v>104</v>
      </c>
      <c r="E298" s="1">
        <v>11.45</v>
      </c>
      <c r="F298" s="1">
        <v>15.14</v>
      </c>
      <c r="G298" s="1">
        <v>14.36</v>
      </c>
      <c r="H298" s="1">
        <v>8.07</v>
      </c>
      <c r="I298" s="1" t="s">
        <v>50</v>
      </c>
      <c r="J298" s="1">
        <v>106</v>
      </c>
      <c r="K298" s="1" t="s">
        <v>51</v>
      </c>
      <c r="L298" s="1" t="s">
        <v>52</v>
      </c>
      <c r="M298" s="1" t="s">
        <v>53</v>
      </c>
      <c r="N298" s="1">
        <v>195</v>
      </c>
      <c r="O298" s="1">
        <v>702</v>
      </c>
      <c r="P298" s="1">
        <v>0</v>
      </c>
      <c r="Q298" s="1">
        <v>121</v>
      </c>
      <c r="R298" s="1">
        <v>0</v>
      </c>
      <c r="S298" s="1">
        <v>0</v>
      </c>
      <c r="T298">
        <f t="shared" si="69"/>
        <v>897</v>
      </c>
      <c r="U298">
        <f t="shared" si="70"/>
        <v>1018</v>
      </c>
      <c r="V298" s="2">
        <f t="shared" si="71"/>
        <v>45965.3406113537</v>
      </c>
      <c r="W298" s="2">
        <f t="shared" si="72"/>
        <v>45975.9082969432</v>
      </c>
      <c r="X298" t="str">
        <f t="shared" si="58"/>
        <v>健康</v>
      </c>
      <c r="Y298" s="8" t="str">
        <f>_xlfn.IFS(COUNTIF($B$2:B298,B298)=1,"-",OR(AND(X297="高滞销风险",OR(X298="中滞销风险",X298="低滞销风险",X298="健康")),AND(X297="中滞销风险",OR(X298="低滞销风险",X298="健康")),AND(X297="低滞销风险",X298="健康")),"改善",X297=X298,"维持不变",OR(AND(X297="健康",OR(X298="低滞销风险",X298="中滞销风险",X298="高滞销风险")),AND(X297="低滞销风险",OR(X298="中滞销风险",X298="高滞销风险")),AND(X297="中滞销风险",X298="高滞销风险")),"恶化")</f>
        <v>-</v>
      </c>
      <c r="Z298" s="10">
        <f t="shared" si="59"/>
        <v>0</v>
      </c>
      <c r="AA298" s="10">
        <f t="shared" si="67"/>
        <v>0</v>
      </c>
      <c r="AB298" s="10">
        <f t="shared" si="60"/>
        <v>0</v>
      </c>
      <c r="AC298" s="10">
        <f t="shared" si="68"/>
        <v>88.9082969432314</v>
      </c>
      <c r="AD298" s="10">
        <f t="shared" si="61"/>
        <v>0</v>
      </c>
      <c r="AE298" s="11">
        <f t="shared" si="62"/>
        <v>11.45</v>
      </c>
    </row>
    <row r="299" spans="1:31">
      <c r="A299" s="5">
        <v>45894</v>
      </c>
      <c r="B299" s="1" t="s">
        <v>201</v>
      </c>
      <c r="C299" s="1" t="s">
        <v>202</v>
      </c>
      <c r="D299" s="1" t="s">
        <v>104</v>
      </c>
      <c r="E299" s="1">
        <v>13.95</v>
      </c>
      <c r="F299" s="1">
        <v>16</v>
      </c>
      <c r="G299" s="1">
        <v>15.57</v>
      </c>
      <c r="H299" s="1">
        <v>12.07</v>
      </c>
      <c r="I299" s="1" t="s">
        <v>50</v>
      </c>
      <c r="J299" s="1">
        <v>112</v>
      </c>
      <c r="K299" s="1" t="s">
        <v>43</v>
      </c>
      <c r="L299" s="1" t="s">
        <v>44</v>
      </c>
      <c r="M299" s="1" t="s">
        <v>45</v>
      </c>
      <c r="N299" s="1">
        <v>276</v>
      </c>
      <c r="O299" s="1">
        <v>641</v>
      </c>
      <c r="P299" s="1">
        <v>0</v>
      </c>
      <c r="Q299" s="1">
        <v>151</v>
      </c>
      <c r="R299" s="1">
        <v>0</v>
      </c>
      <c r="S299" s="1">
        <v>0</v>
      </c>
      <c r="T299">
        <f t="shared" si="69"/>
        <v>917</v>
      </c>
      <c r="U299">
        <f t="shared" si="70"/>
        <v>1068</v>
      </c>
      <c r="V299" s="2">
        <f t="shared" si="71"/>
        <v>45959.7347670251</v>
      </c>
      <c r="W299" s="2">
        <f t="shared" si="72"/>
        <v>45970.5591397849</v>
      </c>
      <c r="X299" t="str">
        <f t="shared" si="58"/>
        <v>健康</v>
      </c>
      <c r="Y299" s="8" t="str">
        <f>_xlfn.IFS(COUNTIF($B$2:B299,B299)=1,"-",OR(AND(X298="高滞销风险",OR(X299="中滞销风险",X299="低滞销风险",X299="健康")),AND(X298="中滞销风险",OR(X299="低滞销风险",X299="健康")),AND(X298="低滞销风险",X299="健康")),"改善",X298=X299,"维持不变",OR(AND(X298="健康",OR(X299="低滞销风险",X299="中滞销风险",X299="高滞销风险")),AND(X298="低滞销风险",OR(X299="中滞销风险",X299="高滞销风险")),AND(X298="中滞销风险",X299="高滞销风险")),"恶化")</f>
        <v>维持不变</v>
      </c>
      <c r="Z299" s="10">
        <f t="shared" si="59"/>
        <v>0</v>
      </c>
      <c r="AA299" s="10">
        <f t="shared" si="67"/>
        <v>0</v>
      </c>
      <c r="AB299" s="10">
        <f t="shared" si="60"/>
        <v>0</v>
      </c>
      <c r="AC299" s="10">
        <f t="shared" si="68"/>
        <v>76.5591397849462</v>
      </c>
      <c r="AD299" s="10">
        <f t="shared" si="61"/>
        <v>0</v>
      </c>
      <c r="AE299" s="11">
        <f t="shared" si="62"/>
        <v>13.95</v>
      </c>
    </row>
    <row r="300" spans="1:31">
      <c r="A300" s="5">
        <v>45901</v>
      </c>
      <c r="B300" s="1" t="s">
        <v>201</v>
      </c>
      <c r="C300" s="1" t="s">
        <v>202</v>
      </c>
      <c r="D300" s="1" t="s">
        <v>104</v>
      </c>
      <c r="E300" s="1">
        <v>15.36</v>
      </c>
      <c r="F300" s="1">
        <v>15.57</v>
      </c>
      <c r="G300" s="1">
        <v>15.79</v>
      </c>
      <c r="H300" s="1">
        <v>15.07</v>
      </c>
      <c r="I300" s="1" t="s">
        <v>50</v>
      </c>
      <c r="J300" s="1">
        <v>109</v>
      </c>
      <c r="K300" s="1" t="s">
        <v>35</v>
      </c>
      <c r="L300" s="1" t="s">
        <v>36</v>
      </c>
      <c r="M300" s="1" t="s">
        <v>37</v>
      </c>
      <c r="N300" s="1">
        <v>372</v>
      </c>
      <c r="O300" s="1">
        <v>582</v>
      </c>
      <c r="P300" s="1">
        <v>0</v>
      </c>
      <c r="Q300" s="1">
        <v>1</v>
      </c>
      <c r="R300" s="1">
        <v>0</v>
      </c>
      <c r="S300" s="1">
        <v>300</v>
      </c>
      <c r="T300">
        <f t="shared" si="69"/>
        <v>954</v>
      </c>
      <c r="U300">
        <f t="shared" si="70"/>
        <v>1255</v>
      </c>
      <c r="V300" s="2">
        <f t="shared" si="71"/>
        <v>45963.109375</v>
      </c>
      <c r="W300" s="2">
        <f t="shared" si="72"/>
        <v>45982.7057291667</v>
      </c>
      <c r="X300" t="str">
        <f t="shared" si="58"/>
        <v>健康</v>
      </c>
      <c r="Y300" s="8" t="str">
        <f>_xlfn.IFS(COUNTIF($B$2:B300,B300)=1,"-",OR(AND(X299="高滞销风险",OR(X300="中滞销风险",X300="低滞销风险",X300="健康")),AND(X299="中滞销风险",OR(X300="低滞销风险",X300="健康")),AND(X299="低滞销风险",X300="健康")),"改善",X299=X300,"维持不变",OR(AND(X299="健康",OR(X300="低滞销风险",X300="中滞销风险",X300="高滞销风险")),AND(X299="低滞销风险",OR(X300="中滞销风险",X300="高滞销风险")),AND(X299="中滞销风险",X300="高滞销风险")),"恶化")</f>
        <v>维持不变</v>
      </c>
      <c r="Z300" s="10">
        <f t="shared" si="59"/>
        <v>0</v>
      </c>
      <c r="AA300" s="10">
        <f t="shared" si="67"/>
        <v>0</v>
      </c>
      <c r="AB300" s="10">
        <f t="shared" si="60"/>
        <v>0</v>
      </c>
      <c r="AC300" s="10">
        <f t="shared" si="68"/>
        <v>81.7057291666667</v>
      </c>
      <c r="AD300" s="10">
        <f t="shared" si="61"/>
        <v>0</v>
      </c>
      <c r="AE300" s="11">
        <f t="shared" si="62"/>
        <v>15.36</v>
      </c>
    </row>
    <row r="301" spans="1:31">
      <c r="A301" s="5">
        <v>45908</v>
      </c>
      <c r="B301" s="1" t="s">
        <v>201</v>
      </c>
      <c r="C301" s="1" t="s">
        <v>202</v>
      </c>
      <c r="D301" s="1" t="s">
        <v>104</v>
      </c>
      <c r="E301" s="1">
        <v>16.02</v>
      </c>
      <c r="F301" s="1">
        <v>16.43</v>
      </c>
      <c r="G301" s="1">
        <v>16</v>
      </c>
      <c r="H301" s="1">
        <v>15.79</v>
      </c>
      <c r="I301" s="1" t="s">
        <v>50</v>
      </c>
      <c r="J301" s="1">
        <v>115</v>
      </c>
      <c r="K301" s="1" t="s">
        <v>38</v>
      </c>
      <c r="L301" s="1" t="s">
        <v>39</v>
      </c>
      <c r="M301" s="1" t="s">
        <v>40</v>
      </c>
      <c r="N301" s="1">
        <v>345</v>
      </c>
      <c r="O301" s="1">
        <v>497</v>
      </c>
      <c r="P301" s="1">
        <v>0</v>
      </c>
      <c r="Q301" s="1">
        <v>301</v>
      </c>
      <c r="R301" s="1">
        <v>0</v>
      </c>
      <c r="S301" s="1">
        <v>0</v>
      </c>
      <c r="T301">
        <f t="shared" si="69"/>
        <v>842</v>
      </c>
      <c r="U301">
        <f t="shared" si="70"/>
        <v>1143</v>
      </c>
      <c r="V301" s="2">
        <f t="shared" si="71"/>
        <v>45960.5593008739</v>
      </c>
      <c r="W301" s="2">
        <f t="shared" si="72"/>
        <v>45979.3483146067</v>
      </c>
      <c r="X301" t="str">
        <f t="shared" si="58"/>
        <v>健康</v>
      </c>
      <c r="Y301" s="8" t="str">
        <f>_xlfn.IFS(COUNTIF($B$2:B301,B301)=1,"-",OR(AND(X300="高滞销风险",OR(X301="中滞销风险",X301="低滞销风险",X301="健康")),AND(X300="中滞销风险",OR(X301="低滞销风险",X301="健康")),AND(X300="低滞销风险",X301="健康")),"改善",X300=X301,"维持不变",OR(AND(X300="健康",OR(X301="低滞销风险",X301="中滞销风险",X301="高滞销风险")),AND(X300="低滞销风险",OR(X301="中滞销风险",X301="高滞销风险")),AND(X300="中滞销风险",X301="高滞销风险")),"恶化")</f>
        <v>维持不变</v>
      </c>
      <c r="Z301" s="10">
        <f t="shared" si="59"/>
        <v>0</v>
      </c>
      <c r="AA301" s="10">
        <f t="shared" si="67"/>
        <v>0</v>
      </c>
      <c r="AB301" s="10">
        <f t="shared" si="60"/>
        <v>0</v>
      </c>
      <c r="AC301" s="10">
        <f t="shared" si="68"/>
        <v>71.3483146067416</v>
      </c>
      <c r="AD301" s="10">
        <f t="shared" si="61"/>
        <v>0</v>
      </c>
      <c r="AE301" s="11">
        <f t="shared" si="62"/>
        <v>16.02</v>
      </c>
    </row>
    <row r="302" spans="1:31">
      <c r="A302" s="5">
        <v>45887</v>
      </c>
      <c r="B302" s="1" t="s">
        <v>203</v>
      </c>
      <c r="C302" s="1" t="s">
        <v>204</v>
      </c>
      <c r="D302" s="1" t="s">
        <v>104</v>
      </c>
      <c r="E302" s="1">
        <v>6.26</v>
      </c>
      <c r="F302" s="1">
        <v>7.29</v>
      </c>
      <c r="G302" s="1">
        <v>8.14</v>
      </c>
      <c r="H302" s="1">
        <v>4.89</v>
      </c>
      <c r="I302" s="1" t="s">
        <v>50</v>
      </c>
      <c r="J302" s="1">
        <v>51</v>
      </c>
      <c r="K302" s="1" t="s">
        <v>51</v>
      </c>
      <c r="L302" s="1" t="s">
        <v>52</v>
      </c>
      <c r="M302" s="1" t="s">
        <v>53</v>
      </c>
      <c r="N302" s="1">
        <v>98</v>
      </c>
      <c r="O302" s="1">
        <v>415</v>
      </c>
      <c r="P302" s="1">
        <v>110</v>
      </c>
      <c r="Q302" s="1">
        <v>433</v>
      </c>
      <c r="R302" s="1">
        <v>0</v>
      </c>
      <c r="S302" s="1">
        <v>0</v>
      </c>
      <c r="T302">
        <f t="shared" si="69"/>
        <v>623</v>
      </c>
      <c r="U302">
        <f t="shared" si="70"/>
        <v>1056</v>
      </c>
      <c r="V302" s="2">
        <f t="shared" si="71"/>
        <v>45986.5207667732</v>
      </c>
      <c r="W302" s="2">
        <f t="shared" si="72"/>
        <v>46055.6900958466</v>
      </c>
      <c r="X302" t="str">
        <f t="shared" si="58"/>
        <v>高滞销风险</v>
      </c>
      <c r="Y302" s="8" t="str">
        <f>_xlfn.IFS(COUNTIF($B$2:B302,B302)=1,"-",OR(AND(X301="高滞销风险",OR(X302="中滞销风险",X302="低滞销风险",X302="健康")),AND(X301="中滞销风险",OR(X302="低滞销风险",X302="健康")),AND(X301="低滞销风险",X302="健康")),"改善",X301=X302,"维持不变",OR(AND(X301="健康",OR(X302="低滞销风险",X302="中滞销风险",X302="高滞销风险")),AND(X301="低滞销风险",OR(X302="中滞销风险",X302="高滞销风险")),AND(X301="中滞销风险",X302="高滞销风险")),"恶化")</f>
        <v>-</v>
      </c>
      <c r="Z302" s="10">
        <f t="shared" si="59"/>
        <v>0</v>
      </c>
      <c r="AA302" s="10">
        <f t="shared" ref="AA302:AA365" si="73">AB302-Z302</f>
        <v>398.7</v>
      </c>
      <c r="AB302" s="10">
        <f t="shared" si="60"/>
        <v>398.7</v>
      </c>
      <c r="AC302" s="10">
        <f t="shared" si="68"/>
        <v>168.690095846645</v>
      </c>
      <c r="AD302" s="10">
        <f t="shared" si="61"/>
        <v>63.6900958466431</v>
      </c>
      <c r="AE302" s="11">
        <f t="shared" si="62"/>
        <v>10.0571428571429</v>
      </c>
    </row>
    <row r="303" spans="1:31">
      <c r="A303" s="5">
        <v>45894</v>
      </c>
      <c r="B303" s="1" t="s">
        <v>203</v>
      </c>
      <c r="C303" s="1" t="s">
        <v>204</v>
      </c>
      <c r="D303" s="1" t="s">
        <v>104</v>
      </c>
      <c r="E303" s="1">
        <v>7.38</v>
      </c>
      <c r="F303" s="1">
        <v>8</v>
      </c>
      <c r="G303" s="1">
        <v>7.64</v>
      </c>
      <c r="H303" s="1">
        <v>6.89</v>
      </c>
      <c r="I303" s="1" t="s">
        <v>50</v>
      </c>
      <c r="J303" s="1">
        <v>56</v>
      </c>
      <c r="K303" s="1" t="s">
        <v>43</v>
      </c>
      <c r="L303" s="1" t="s">
        <v>44</v>
      </c>
      <c r="M303" s="1" t="s">
        <v>45</v>
      </c>
      <c r="N303" s="1">
        <v>122</v>
      </c>
      <c r="O303" s="1">
        <v>444</v>
      </c>
      <c r="P303" s="1">
        <v>0</v>
      </c>
      <c r="Q303" s="1">
        <v>433</v>
      </c>
      <c r="R303" s="1">
        <v>0</v>
      </c>
      <c r="S303" s="1">
        <v>0</v>
      </c>
      <c r="T303">
        <f t="shared" si="69"/>
        <v>566</v>
      </c>
      <c r="U303">
        <f t="shared" si="70"/>
        <v>999</v>
      </c>
      <c r="V303" s="2">
        <f t="shared" si="71"/>
        <v>45970.6937669377</v>
      </c>
      <c r="W303" s="2">
        <f t="shared" si="72"/>
        <v>46029.3658536585</v>
      </c>
      <c r="X303" t="str">
        <f t="shared" si="58"/>
        <v>高滞销风险</v>
      </c>
      <c r="Y303" s="8" t="str">
        <f>_xlfn.IFS(COUNTIF($B$2:B303,B303)=1,"-",OR(AND(X302="高滞销风险",OR(X303="中滞销风险",X303="低滞销风险",X303="健康")),AND(X302="中滞销风险",OR(X303="低滞销风险",X303="健康")),AND(X302="低滞销风险",X303="健康")),"改善",X302=X303,"维持不变",OR(AND(X302="健康",OR(X303="低滞销风险",X303="中滞销风险",X303="高滞销风险")),AND(X302="低滞销风险",OR(X303="中滞销风险",X303="高滞销风险")),AND(X302="中滞销风险",X303="高滞销风险")),"恶化")</f>
        <v>维持不变</v>
      </c>
      <c r="Z303" s="10">
        <f t="shared" si="59"/>
        <v>0</v>
      </c>
      <c r="AA303" s="10">
        <f t="shared" si="73"/>
        <v>275.76</v>
      </c>
      <c r="AB303" s="10">
        <f t="shared" si="60"/>
        <v>275.76</v>
      </c>
      <c r="AC303" s="10">
        <f t="shared" si="68"/>
        <v>135.365853658537</v>
      </c>
      <c r="AD303" s="10">
        <f t="shared" si="61"/>
        <v>37.3658536585353</v>
      </c>
      <c r="AE303" s="11">
        <f t="shared" si="62"/>
        <v>10.1938775510204</v>
      </c>
    </row>
    <row r="304" spans="1:31">
      <c r="A304" s="5">
        <v>45901</v>
      </c>
      <c r="B304" s="1" t="s">
        <v>203</v>
      </c>
      <c r="C304" s="1" t="s">
        <v>204</v>
      </c>
      <c r="D304" s="1" t="s">
        <v>104</v>
      </c>
      <c r="E304" s="1">
        <v>7.57</v>
      </c>
      <c r="F304" s="1">
        <v>7.57</v>
      </c>
      <c r="G304" s="1">
        <v>7.79</v>
      </c>
      <c r="H304" s="1">
        <v>7.96</v>
      </c>
      <c r="I304" s="1" t="s">
        <v>54</v>
      </c>
      <c r="J304" s="1">
        <v>53</v>
      </c>
      <c r="K304" s="1" t="s">
        <v>35</v>
      </c>
      <c r="L304" s="1" t="s">
        <v>36</v>
      </c>
      <c r="M304" s="1" t="s">
        <v>37</v>
      </c>
      <c r="N304" s="1">
        <v>137</v>
      </c>
      <c r="O304" s="1">
        <v>434</v>
      </c>
      <c r="P304" s="1">
        <v>0</v>
      </c>
      <c r="Q304" s="1">
        <v>383</v>
      </c>
      <c r="R304" s="1">
        <v>0</v>
      </c>
      <c r="S304" s="1">
        <v>0</v>
      </c>
      <c r="T304">
        <f t="shared" si="69"/>
        <v>571</v>
      </c>
      <c r="U304">
        <f t="shared" si="70"/>
        <v>954</v>
      </c>
      <c r="V304" s="2">
        <f t="shared" si="71"/>
        <v>45976.429326288</v>
      </c>
      <c r="W304" s="2">
        <f t="shared" si="72"/>
        <v>46027.0237780713</v>
      </c>
      <c r="X304" t="str">
        <f t="shared" si="58"/>
        <v>高滞销风险</v>
      </c>
      <c r="Y304" s="8" t="str">
        <f>_xlfn.IFS(COUNTIF($B$2:B304,B304)=1,"-",OR(AND(X303="高滞销风险",OR(X304="中滞销风险",X304="低滞销风险",X304="健康")),AND(X303="中滞销风险",OR(X304="低滞销风险",X304="健康")),AND(X303="低滞销风险",X304="健康")),"改善",X303=X304,"维持不变",OR(AND(X303="健康",OR(X304="低滞销风险",X304="中滞销风险",X304="高滞销风险")),AND(X303="低滞销风险",OR(X304="中滞销风险",X304="高滞销风险")),AND(X303="中滞销风险",X304="高滞销风险")),"恶化")</f>
        <v>维持不变</v>
      </c>
      <c r="Z304" s="10">
        <f t="shared" si="59"/>
        <v>0</v>
      </c>
      <c r="AA304" s="10">
        <f t="shared" si="73"/>
        <v>265.13</v>
      </c>
      <c r="AB304" s="10">
        <f t="shared" si="60"/>
        <v>265.13</v>
      </c>
      <c r="AC304" s="10">
        <f t="shared" si="68"/>
        <v>126.023778071334</v>
      </c>
      <c r="AD304" s="10">
        <f t="shared" si="61"/>
        <v>35.023778071336</v>
      </c>
      <c r="AE304" s="11">
        <f t="shared" si="62"/>
        <v>10.4835164835165</v>
      </c>
    </row>
    <row r="305" spans="1:31">
      <c r="A305" s="5">
        <v>45908</v>
      </c>
      <c r="B305" s="1" t="s">
        <v>203</v>
      </c>
      <c r="C305" s="1" t="s">
        <v>204</v>
      </c>
      <c r="D305" s="1" t="s">
        <v>104</v>
      </c>
      <c r="E305" s="1">
        <v>8.34</v>
      </c>
      <c r="F305" s="1">
        <v>9</v>
      </c>
      <c r="G305" s="1">
        <v>8.29</v>
      </c>
      <c r="H305" s="1">
        <v>7.96</v>
      </c>
      <c r="I305" s="1" t="s">
        <v>50</v>
      </c>
      <c r="J305" s="1">
        <v>63</v>
      </c>
      <c r="K305" s="1" t="s">
        <v>38</v>
      </c>
      <c r="L305" s="1" t="s">
        <v>39</v>
      </c>
      <c r="M305" s="1" t="s">
        <v>40</v>
      </c>
      <c r="N305" s="1">
        <v>330</v>
      </c>
      <c r="O305" s="1">
        <v>173</v>
      </c>
      <c r="P305" s="1">
        <v>0</v>
      </c>
      <c r="Q305" s="1">
        <v>383</v>
      </c>
      <c r="R305" s="1">
        <v>0</v>
      </c>
      <c r="S305" s="1">
        <v>0</v>
      </c>
      <c r="T305">
        <f t="shared" si="69"/>
        <v>503</v>
      </c>
      <c r="U305">
        <f t="shared" si="70"/>
        <v>886</v>
      </c>
      <c r="V305" s="2">
        <f t="shared" si="71"/>
        <v>45968.3117505995</v>
      </c>
      <c r="W305" s="2">
        <f t="shared" si="72"/>
        <v>46014.2350119904</v>
      </c>
      <c r="X305" t="str">
        <f t="shared" si="58"/>
        <v>高滞销风险</v>
      </c>
      <c r="Y305" s="8" t="str">
        <f>_xlfn.IFS(COUNTIF($B$2:B305,B305)=1,"-",OR(AND(X304="高滞销风险",OR(X305="中滞销风险",X305="低滞销风险",X305="健康")),AND(X304="中滞销风险",OR(X305="低滞销风险",X305="健康")),AND(X304="低滞销风险",X305="健康")),"改善",X304=X305,"维持不变",OR(AND(X304="健康",OR(X305="低滞销风险",X305="中滞销风险",X305="高滞销风险")),AND(X304="低滞销风险",OR(X305="中滞销风险",X305="高滞销风险")),AND(X304="中滞销风险",X305="高滞销风险")),"恶化")</f>
        <v>维持不变</v>
      </c>
      <c r="Z305" s="10">
        <f t="shared" si="59"/>
        <v>0</v>
      </c>
      <c r="AA305" s="10">
        <f t="shared" si="73"/>
        <v>185.44</v>
      </c>
      <c r="AB305" s="10">
        <f t="shared" si="60"/>
        <v>185.44</v>
      </c>
      <c r="AC305" s="10">
        <f t="shared" si="68"/>
        <v>106.235011990408</v>
      </c>
      <c r="AD305" s="10">
        <f t="shared" si="61"/>
        <v>22.2350119904077</v>
      </c>
      <c r="AE305" s="11">
        <f t="shared" si="62"/>
        <v>10.547619047619</v>
      </c>
    </row>
    <row r="306" spans="1:31">
      <c r="A306" s="5">
        <v>45887</v>
      </c>
      <c r="B306" s="1" t="s">
        <v>205</v>
      </c>
      <c r="C306" s="1" t="s">
        <v>206</v>
      </c>
      <c r="D306" s="1" t="s">
        <v>104</v>
      </c>
      <c r="E306" s="1">
        <v>1.76</v>
      </c>
      <c r="F306" s="1">
        <v>2.71</v>
      </c>
      <c r="G306" s="1">
        <v>1.86</v>
      </c>
      <c r="H306" s="1">
        <v>1.14</v>
      </c>
      <c r="I306" s="1" t="s">
        <v>50</v>
      </c>
      <c r="J306" s="1">
        <v>19</v>
      </c>
      <c r="K306" s="1" t="s">
        <v>51</v>
      </c>
      <c r="L306" s="1" t="s">
        <v>52</v>
      </c>
      <c r="M306" s="1" t="s">
        <v>53</v>
      </c>
      <c r="N306" s="1">
        <v>43</v>
      </c>
      <c r="O306" s="1">
        <v>51</v>
      </c>
      <c r="P306" s="1">
        <v>0</v>
      </c>
      <c r="Q306" s="1">
        <v>174</v>
      </c>
      <c r="R306" s="1">
        <v>0</v>
      </c>
      <c r="S306" s="1">
        <v>0</v>
      </c>
      <c r="T306">
        <f t="shared" si="69"/>
        <v>94</v>
      </c>
      <c r="U306">
        <f t="shared" si="70"/>
        <v>268</v>
      </c>
      <c r="V306" s="2">
        <f t="shared" si="71"/>
        <v>45940.4090909091</v>
      </c>
      <c r="W306" s="2">
        <f t="shared" si="72"/>
        <v>46039.2727272727</v>
      </c>
      <c r="X306" t="str">
        <f t="shared" si="58"/>
        <v>高滞销风险</v>
      </c>
      <c r="Y306" s="8" t="str">
        <f>_xlfn.IFS(COUNTIF($B$2:B306,B306)=1,"-",OR(AND(X305="高滞销风险",OR(X306="中滞销风险",X306="低滞销风险",X306="健康")),AND(X305="中滞销风险",OR(X306="低滞销风险",X306="健康")),AND(X305="低滞销风险",X306="健康")),"改善",X305=X306,"维持不变",OR(AND(X305="健康",OR(X306="低滞销风险",X306="中滞销风险",X306="高滞销风险")),AND(X305="低滞销风险",OR(X306="中滞销风险",X306="高滞销风险")),AND(X305="中滞销风险",X306="高滞销风险")),"恶化")</f>
        <v>-</v>
      </c>
      <c r="Z306" s="10">
        <f t="shared" si="59"/>
        <v>0</v>
      </c>
      <c r="AA306" s="10">
        <f t="shared" si="73"/>
        <v>83.2</v>
      </c>
      <c r="AB306" s="10">
        <f t="shared" si="60"/>
        <v>83.2</v>
      </c>
      <c r="AC306" s="10">
        <f t="shared" si="68"/>
        <v>152.272727272727</v>
      </c>
      <c r="AD306" s="10">
        <f t="shared" si="61"/>
        <v>47.2727272727279</v>
      </c>
      <c r="AE306" s="11">
        <f t="shared" si="62"/>
        <v>2.55238095238095</v>
      </c>
    </row>
    <row r="307" spans="1:31">
      <c r="A307" s="5">
        <v>45894</v>
      </c>
      <c r="B307" s="1" t="s">
        <v>205</v>
      </c>
      <c r="C307" s="1" t="s">
        <v>206</v>
      </c>
      <c r="D307" s="1" t="s">
        <v>104</v>
      </c>
      <c r="E307" s="1">
        <v>2.12</v>
      </c>
      <c r="F307" s="1">
        <v>2.43</v>
      </c>
      <c r="G307" s="1">
        <v>2.57</v>
      </c>
      <c r="H307" s="1">
        <v>1.75</v>
      </c>
      <c r="I307" s="1" t="s">
        <v>50</v>
      </c>
      <c r="J307" s="1">
        <v>17</v>
      </c>
      <c r="K307" s="1" t="s">
        <v>43</v>
      </c>
      <c r="L307" s="1" t="s">
        <v>44</v>
      </c>
      <c r="M307" s="1" t="s">
        <v>45</v>
      </c>
      <c r="N307" s="1">
        <v>26</v>
      </c>
      <c r="O307" s="1">
        <v>120</v>
      </c>
      <c r="P307" s="1">
        <v>0</v>
      </c>
      <c r="Q307" s="1">
        <v>105</v>
      </c>
      <c r="R307" s="1">
        <v>0</v>
      </c>
      <c r="S307" s="1">
        <v>0</v>
      </c>
      <c r="T307">
        <f t="shared" si="69"/>
        <v>146</v>
      </c>
      <c r="U307">
        <f t="shared" si="70"/>
        <v>251</v>
      </c>
      <c r="V307" s="2">
        <f t="shared" si="71"/>
        <v>45962.8679245283</v>
      </c>
      <c r="W307" s="2">
        <f t="shared" si="72"/>
        <v>46012.3962264151</v>
      </c>
      <c r="X307" t="str">
        <f t="shared" si="58"/>
        <v>高滞销风险</v>
      </c>
      <c r="Y307" s="8" t="str">
        <f>_xlfn.IFS(COUNTIF($B$2:B307,B307)=1,"-",OR(AND(X306="高滞销风险",OR(X307="中滞销风险",X307="低滞销风险",X307="健康")),AND(X306="中滞销风险",OR(X307="低滞销风险",X307="健康")),AND(X306="低滞销风险",X307="健康")),"改善",X306=X307,"维持不变",OR(AND(X306="健康",OR(X307="低滞销风险",X307="中滞销风险",X307="高滞销风险")),AND(X306="低滞销风险",OR(X307="中滞销风险",X307="高滞销风险")),AND(X306="中滞销风险",X307="高滞销风险")),"恶化")</f>
        <v>维持不变</v>
      </c>
      <c r="Z307" s="10">
        <f t="shared" si="59"/>
        <v>0</v>
      </c>
      <c r="AA307" s="10">
        <f t="shared" si="73"/>
        <v>43.24</v>
      </c>
      <c r="AB307" s="10">
        <f t="shared" si="60"/>
        <v>43.24</v>
      </c>
      <c r="AC307" s="10">
        <f t="shared" si="68"/>
        <v>118.396226415094</v>
      </c>
      <c r="AD307" s="10">
        <f t="shared" si="61"/>
        <v>20.3962264150978</v>
      </c>
      <c r="AE307" s="11">
        <f t="shared" si="62"/>
        <v>2.56122448979592</v>
      </c>
    </row>
    <row r="308" spans="1:31">
      <c r="A308" s="5">
        <v>45901</v>
      </c>
      <c r="B308" s="1" t="s">
        <v>205</v>
      </c>
      <c r="C308" s="1" t="s">
        <v>206</v>
      </c>
      <c r="D308" s="1" t="s">
        <v>104</v>
      </c>
      <c r="E308" s="1">
        <v>2.36</v>
      </c>
      <c r="F308" s="1">
        <v>2.57</v>
      </c>
      <c r="G308" s="1">
        <v>2.5</v>
      </c>
      <c r="H308" s="1">
        <v>2.18</v>
      </c>
      <c r="I308" s="1" t="s">
        <v>50</v>
      </c>
      <c r="J308" s="1">
        <v>18</v>
      </c>
      <c r="K308" s="1" t="s">
        <v>35</v>
      </c>
      <c r="L308" s="1" t="s">
        <v>36</v>
      </c>
      <c r="M308" s="1" t="s">
        <v>37</v>
      </c>
      <c r="N308" s="1">
        <v>28</v>
      </c>
      <c r="O308" s="1">
        <v>142</v>
      </c>
      <c r="P308" s="1">
        <v>0</v>
      </c>
      <c r="Q308" s="1">
        <v>65</v>
      </c>
      <c r="R308" s="1">
        <v>0</v>
      </c>
      <c r="S308" s="1">
        <v>0</v>
      </c>
      <c r="T308">
        <f t="shared" si="69"/>
        <v>170</v>
      </c>
      <c r="U308">
        <f t="shared" si="70"/>
        <v>235</v>
      </c>
      <c r="V308" s="2">
        <f t="shared" si="71"/>
        <v>45973.0338983051</v>
      </c>
      <c r="W308" s="2">
        <f t="shared" si="72"/>
        <v>46000.5762711864</v>
      </c>
      <c r="X308" t="str">
        <f t="shared" si="58"/>
        <v>低滞销风险</v>
      </c>
      <c r="Y308" s="8" t="str">
        <f>_xlfn.IFS(COUNTIF($B$2:B308,B308)=1,"-",OR(AND(X307="高滞销风险",OR(X308="中滞销风险",X308="低滞销风险",X308="健康")),AND(X307="中滞销风险",OR(X308="低滞销风险",X308="健康")),AND(X307="低滞销风险",X308="健康")),"改善",X307=X308,"维持不变",OR(AND(X307="健康",OR(X308="低滞销风险",X308="中滞销风险",X308="高滞销风险")),AND(X307="低滞销风险",OR(X308="中滞销风险",X308="高滞销风险")),AND(X307="中滞销风险",X308="高滞销风险")),"恶化")</f>
        <v>改善</v>
      </c>
      <c r="Z308" s="10">
        <f t="shared" si="59"/>
        <v>0</v>
      </c>
      <c r="AA308" s="10">
        <f t="shared" si="73"/>
        <v>20.24</v>
      </c>
      <c r="AB308" s="10">
        <f t="shared" si="60"/>
        <v>20.24</v>
      </c>
      <c r="AC308" s="10">
        <f t="shared" si="68"/>
        <v>99.5762711864407</v>
      </c>
      <c r="AD308" s="10">
        <f t="shared" si="61"/>
        <v>8.57627118643722</v>
      </c>
      <c r="AE308" s="11">
        <f t="shared" si="62"/>
        <v>2.58241758241758</v>
      </c>
    </row>
    <row r="309" spans="1:31">
      <c r="A309" s="5">
        <v>45908</v>
      </c>
      <c r="B309" s="1" t="s">
        <v>205</v>
      </c>
      <c r="C309" s="1" t="s">
        <v>206</v>
      </c>
      <c r="D309" s="1" t="s">
        <v>104</v>
      </c>
      <c r="E309" s="1">
        <v>1.43</v>
      </c>
      <c r="F309" s="1">
        <v>1.43</v>
      </c>
      <c r="G309" s="1">
        <v>2</v>
      </c>
      <c r="H309" s="1">
        <v>2.29</v>
      </c>
      <c r="I309" s="1" t="s">
        <v>54</v>
      </c>
      <c r="J309" s="1">
        <v>10</v>
      </c>
      <c r="K309" s="1" t="s">
        <v>38</v>
      </c>
      <c r="L309" s="1" t="s">
        <v>39</v>
      </c>
      <c r="M309" s="1" t="s">
        <v>40</v>
      </c>
      <c r="N309" s="1">
        <v>25</v>
      </c>
      <c r="O309" s="1">
        <v>135</v>
      </c>
      <c r="P309" s="1">
        <v>0</v>
      </c>
      <c r="Q309" s="1">
        <v>65</v>
      </c>
      <c r="R309" s="1">
        <v>0</v>
      </c>
      <c r="S309" s="1">
        <v>0</v>
      </c>
      <c r="T309">
        <f t="shared" si="69"/>
        <v>160</v>
      </c>
      <c r="U309">
        <f t="shared" si="70"/>
        <v>225</v>
      </c>
      <c r="V309" s="2">
        <f t="shared" si="71"/>
        <v>46019.8881118881</v>
      </c>
      <c r="W309" s="2">
        <f t="shared" si="72"/>
        <v>46065.3426573427</v>
      </c>
      <c r="X309" t="str">
        <f t="shared" si="58"/>
        <v>高滞销风险</v>
      </c>
      <c r="Y309" s="8" t="str">
        <f>_xlfn.IFS(COUNTIF($B$2:B309,B309)=1,"-",OR(AND(X308="高滞销风险",OR(X309="中滞销风险",X309="低滞销风险",X309="健康")),AND(X308="中滞销风险",OR(X309="低滞销风险",X309="健康")),AND(X308="低滞销风险",X309="健康")),"改善",X308=X309,"维持不变",OR(AND(X308="健康",OR(X309="低滞销风险",X309="中滞销风险",X309="高滞销风险")),AND(X308="低滞销风险",OR(X309="中滞销风险",X309="高滞销风险")),AND(X308="中滞销风险",X309="高滞销风险")),"恶化")</f>
        <v>恶化</v>
      </c>
      <c r="Z309" s="10">
        <f t="shared" si="59"/>
        <v>39.88</v>
      </c>
      <c r="AA309" s="10">
        <f t="shared" si="73"/>
        <v>65</v>
      </c>
      <c r="AB309" s="10">
        <f t="shared" si="60"/>
        <v>104.88</v>
      </c>
      <c r="AC309" s="10">
        <f t="shared" si="68"/>
        <v>157.342657342657</v>
      </c>
      <c r="AD309" s="10">
        <f t="shared" si="61"/>
        <v>73.342657342655</v>
      </c>
      <c r="AE309" s="11">
        <f t="shared" si="62"/>
        <v>2.67857142857143</v>
      </c>
    </row>
    <row r="310" spans="1:31">
      <c r="A310" s="5">
        <v>45887</v>
      </c>
      <c r="B310" s="1" t="s">
        <v>207</v>
      </c>
      <c r="C310" s="1" t="s">
        <v>208</v>
      </c>
      <c r="D310" s="1" t="s">
        <v>104</v>
      </c>
      <c r="E310" s="1">
        <v>5.93</v>
      </c>
      <c r="F310" s="1">
        <v>7.86</v>
      </c>
      <c r="G310" s="1">
        <v>7.5</v>
      </c>
      <c r="H310" s="1">
        <v>4.14</v>
      </c>
      <c r="I310" s="1" t="s">
        <v>50</v>
      </c>
      <c r="J310" s="1">
        <v>55</v>
      </c>
      <c r="K310" s="1" t="s">
        <v>51</v>
      </c>
      <c r="L310" s="1" t="s">
        <v>52</v>
      </c>
      <c r="M310" s="1" t="s">
        <v>53</v>
      </c>
      <c r="N310" s="1">
        <v>147</v>
      </c>
      <c r="O310" s="1">
        <v>283</v>
      </c>
      <c r="P310" s="1">
        <v>0</v>
      </c>
      <c r="Q310" s="1">
        <v>220</v>
      </c>
      <c r="R310" s="1">
        <v>0</v>
      </c>
      <c r="S310" s="1">
        <v>0</v>
      </c>
      <c r="T310">
        <f t="shared" si="69"/>
        <v>430</v>
      </c>
      <c r="U310">
        <f t="shared" si="70"/>
        <v>650</v>
      </c>
      <c r="V310" s="2">
        <f t="shared" si="71"/>
        <v>45959.5126475548</v>
      </c>
      <c r="W310" s="2">
        <f t="shared" si="72"/>
        <v>45996.6121416526</v>
      </c>
      <c r="X310" t="str">
        <f t="shared" si="58"/>
        <v>低滞销风险</v>
      </c>
      <c r="Y310" s="8" t="str">
        <f>_xlfn.IFS(COUNTIF($B$2:B310,B310)=1,"-",OR(AND(X309="高滞销风险",OR(X310="中滞销风险",X310="低滞销风险",X310="健康")),AND(X309="中滞销风险",OR(X310="低滞销风险",X310="健康")),AND(X309="低滞销风险",X310="健康")),"改善",X309=X310,"维持不变",OR(AND(X309="健康",OR(X310="低滞销风险",X310="中滞销风险",X310="高滞销风险")),AND(X309="低滞销风险",OR(X310="中滞销风险",X310="高滞销风险")),AND(X309="中滞销风险",X310="高滞销风险")),"恶化")</f>
        <v>-</v>
      </c>
      <c r="Z310" s="10">
        <f t="shared" si="59"/>
        <v>0</v>
      </c>
      <c r="AA310" s="10">
        <f t="shared" si="73"/>
        <v>27.35</v>
      </c>
      <c r="AB310" s="10">
        <f t="shared" si="60"/>
        <v>27.35</v>
      </c>
      <c r="AC310" s="10">
        <f t="shared" si="68"/>
        <v>109.612141652614</v>
      </c>
      <c r="AD310" s="10">
        <f t="shared" si="61"/>
        <v>4.61214165261481</v>
      </c>
      <c r="AE310" s="11">
        <f t="shared" si="62"/>
        <v>6.19047619047619</v>
      </c>
    </row>
    <row r="311" spans="1:31">
      <c r="A311" s="5">
        <v>45894</v>
      </c>
      <c r="B311" s="1" t="s">
        <v>207</v>
      </c>
      <c r="C311" s="1" t="s">
        <v>208</v>
      </c>
      <c r="D311" s="1" t="s">
        <v>104</v>
      </c>
      <c r="E311" s="1">
        <v>5.63</v>
      </c>
      <c r="F311" s="1">
        <v>5.29</v>
      </c>
      <c r="G311" s="1">
        <v>6.57</v>
      </c>
      <c r="H311" s="1">
        <v>5.46</v>
      </c>
      <c r="I311" s="1" t="s">
        <v>50</v>
      </c>
      <c r="J311" s="1">
        <v>37</v>
      </c>
      <c r="K311" s="1" t="s">
        <v>43</v>
      </c>
      <c r="L311" s="1" t="s">
        <v>44</v>
      </c>
      <c r="M311" s="1" t="s">
        <v>45</v>
      </c>
      <c r="N311" s="1">
        <v>154</v>
      </c>
      <c r="O311" s="1">
        <v>363</v>
      </c>
      <c r="P311" s="1">
        <v>0</v>
      </c>
      <c r="Q311" s="1">
        <v>100</v>
      </c>
      <c r="R311" s="1">
        <v>0</v>
      </c>
      <c r="S311" s="1">
        <v>0</v>
      </c>
      <c r="T311">
        <f t="shared" si="69"/>
        <v>517</v>
      </c>
      <c r="U311">
        <f t="shared" si="70"/>
        <v>617</v>
      </c>
      <c r="V311" s="2">
        <f t="shared" si="71"/>
        <v>45985.8294849023</v>
      </c>
      <c r="W311" s="2">
        <f t="shared" si="72"/>
        <v>46003.5914742451</v>
      </c>
      <c r="X311" t="str">
        <f t="shared" ref="X311:X374" si="74">_xlfn.IFS(AD311&gt;=20,"高滞销风险",AD311&gt;=10,"中滞销风险",AD311&gt;0,"低滞销风险",AD311=0,"健康")</f>
        <v>中滞销风险</v>
      </c>
      <c r="Y311" s="8" t="str">
        <f>_xlfn.IFS(COUNTIF($B$2:B311,B311)=1,"-",OR(AND(X310="高滞销风险",OR(X311="中滞销风险",X311="低滞销风险",X311="健康")),AND(X310="中滞销风险",OR(X311="低滞销风险",X311="健康")),AND(X310="低滞销风险",X311="健康")),"改善",X310=X311,"维持不变",OR(AND(X310="健康",OR(X311="低滞销风险",X311="中滞销风险",X311="高滞销风险")),AND(X310="低滞销风险",OR(X311="中滞销风险",X311="高滞销风险")),AND(X310="中滞销风险",X311="高滞销风险")),"恶化")</f>
        <v>恶化</v>
      </c>
      <c r="Z311" s="10">
        <f t="shared" ref="Z311:Z374" si="75">IF(V311&gt;=DATE(2025,12,1),T311-(DATE(2025,12,1)-A311)*E311,0)</f>
        <v>0</v>
      </c>
      <c r="AA311" s="10">
        <f t="shared" si="73"/>
        <v>65.26</v>
      </c>
      <c r="AB311" s="10">
        <f t="shared" ref="AB311:AB374" si="76">IF(W311&gt;=DATE(2025,12,1),U311-(DATE(2025,12,1)-A311)*E311,0)</f>
        <v>65.26</v>
      </c>
      <c r="AC311" s="10">
        <f t="shared" si="68"/>
        <v>109.591474245115</v>
      </c>
      <c r="AD311" s="10">
        <f t="shared" ref="AD311:AD374" si="77">IF(W311&gt;DATE(2025,12,1),W311-DATE(2025,12,1),0)</f>
        <v>11.5914742451132</v>
      </c>
      <c r="AE311" s="11">
        <f t="shared" ref="AE311:AE374" si="78">IF(X311="健康",E311,U311/(DATE(2025,12,1)-A311))</f>
        <v>6.29591836734694</v>
      </c>
    </row>
    <row r="312" spans="1:31">
      <c r="A312" s="5">
        <v>45901</v>
      </c>
      <c r="B312" s="1" t="s">
        <v>207</v>
      </c>
      <c r="C312" s="1" t="s">
        <v>208</v>
      </c>
      <c r="D312" s="1" t="s">
        <v>104</v>
      </c>
      <c r="E312" s="1">
        <v>6.96</v>
      </c>
      <c r="F312" s="1">
        <v>7.43</v>
      </c>
      <c r="G312" s="1">
        <v>6.36</v>
      </c>
      <c r="H312" s="1">
        <v>6.93</v>
      </c>
      <c r="I312" s="1" t="s">
        <v>50</v>
      </c>
      <c r="J312" s="1">
        <v>52</v>
      </c>
      <c r="K312" s="1" t="s">
        <v>35</v>
      </c>
      <c r="L312" s="1" t="s">
        <v>36</v>
      </c>
      <c r="M312" s="1" t="s">
        <v>37</v>
      </c>
      <c r="N312" s="1">
        <v>157</v>
      </c>
      <c r="O312" s="1">
        <v>305</v>
      </c>
      <c r="P312" s="1">
        <v>0</v>
      </c>
      <c r="Q312" s="1">
        <v>100</v>
      </c>
      <c r="R312" s="1">
        <v>0</v>
      </c>
      <c r="S312" s="1">
        <v>0</v>
      </c>
      <c r="T312">
        <f t="shared" si="69"/>
        <v>462</v>
      </c>
      <c r="U312">
        <f t="shared" si="70"/>
        <v>562</v>
      </c>
      <c r="V312" s="2">
        <f t="shared" si="71"/>
        <v>45967.3793103448</v>
      </c>
      <c r="W312" s="2">
        <f t="shared" si="72"/>
        <v>45981.7471264368</v>
      </c>
      <c r="X312" t="str">
        <f t="shared" si="74"/>
        <v>健康</v>
      </c>
      <c r="Y312" s="8" t="str">
        <f>_xlfn.IFS(COUNTIF($B$2:B312,B312)=1,"-",OR(AND(X311="高滞销风险",OR(X312="中滞销风险",X312="低滞销风险",X312="健康")),AND(X311="中滞销风险",OR(X312="低滞销风险",X312="健康")),AND(X311="低滞销风险",X312="健康")),"改善",X311=X312,"维持不变",OR(AND(X311="健康",OR(X312="低滞销风险",X312="中滞销风险",X312="高滞销风险")),AND(X311="低滞销风险",OR(X312="中滞销风险",X312="高滞销风险")),AND(X311="中滞销风险",X312="高滞销风险")),"恶化")</f>
        <v>改善</v>
      </c>
      <c r="Z312" s="10">
        <f t="shared" si="75"/>
        <v>0</v>
      </c>
      <c r="AA312" s="10">
        <f t="shared" si="73"/>
        <v>0</v>
      </c>
      <c r="AB312" s="10">
        <f t="shared" si="76"/>
        <v>0</v>
      </c>
      <c r="AC312" s="10">
        <f t="shared" si="68"/>
        <v>80.7471264367816</v>
      </c>
      <c r="AD312" s="10">
        <f t="shared" si="77"/>
        <v>0</v>
      </c>
      <c r="AE312" s="11">
        <f t="shared" si="78"/>
        <v>6.96</v>
      </c>
    </row>
    <row r="313" spans="1:31">
      <c r="A313" s="5">
        <v>45908</v>
      </c>
      <c r="B313" s="1" t="s">
        <v>207</v>
      </c>
      <c r="C313" s="1" t="s">
        <v>208</v>
      </c>
      <c r="D313" s="1" t="s">
        <v>104</v>
      </c>
      <c r="E313" s="1">
        <v>6.43</v>
      </c>
      <c r="F313" s="1">
        <v>6.43</v>
      </c>
      <c r="G313" s="1">
        <v>6.93</v>
      </c>
      <c r="H313" s="1">
        <v>6.75</v>
      </c>
      <c r="I313" s="1" t="s">
        <v>54</v>
      </c>
      <c r="J313" s="1">
        <v>45</v>
      </c>
      <c r="K313" s="1" t="s">
        <v>38</v>
      </c>
      <c r="L313" s="1" t="s">
        <v>39</v>
      </c>
      <c r="M313" s="1" t="s">
        <v>40</v>
      </c>
      <c r="N313" s="1">
        <v>139</v>
      </c>
      <c r="O313" s="1">
        <v>299</v>
      </c>
      <c r="P313" s="1">
        <v>0</v>
      </c>
      <c r="Q313" s="1">
        <v>80</v>
      </c>
      <c r="R313" s="1">
        <v>0</v>
      </c>
      <c r="S313" s="1">
        <v>0</v>
      </c>
      <c r="T313">
        <f t="shared" si="69"/>
        <v>438</v>
      </c>
      <c r="U313">
        <f t="shared" si="70"/>
        <v>518</v>
      </c>
      <c r="V313" s="2">
        <f t="shared" si="71"/>
        <v>45976.1181959565</v>
      </c>
      <c r="W313" s="2">
        <f t="shared" si="72"/>
        <v>45988.5598755832</v>
      </c>
      <c r="X313" t="str">
        <f t="shared" si="74"/>
        <v>健康</v>
      </c>
      <c r="Y313" s="8" t="str">
        <f>_xlfn.IFS(COUNTIF($B$2:B313,B313)=1,"-",OR(AND(X312="高滞销风险",OR(X313="中滞销风险",X313="低滞销风险",X313="健康")),AND(X312="中滞销风险",OR(X313="低滞销风险",X313="健康")),AND(X312="低滞销风险",X313="健康")),"改善",X312=X313,"维持不变",OR(AND(X312="健康",OR(X313="低滞销风险",X313="中滞销风险",X313="高滞销风险")),AND(X312="低滞销风险",OR(X313="中滞销风险",X313="高滞销风险")),AND(X312="中滞销风险",X313="高滞销风险")),"恶化")</f>
        <v>维持不变</v>
      </c>
      <c r="Z313" s="10">
        <f t="shared" si="75"/>
        <v>0</v>
      </c>
      <c r="AA313" s="10">
        <f t="shared" si="73"/>
        <v>0</v>
      </c>
      <c r="AB313" s="10">
        <f t="shared" si="76"/>
        <v>0</v>
      </c>
      <c r="AC313" s="10">
        <f t="shared" si="68"/>
        <v>80.5598755832037</v>
      </c>
      <c r="AD313" s="10">
        <f t="shared" si="77"/>
        <v>0</v>
      </c>
      <c r="AE313" s="11">
        <f t="shared" si="78"/>
        <v>6.43</v>
      </c>
    </row>
    <row r="314" spans="1:31">
      <c r="A314" s="5">
        <v>45887</v>
      </c>
      <c r="B314" s="1" t="s">
        <v>209</v>
      </c>
      <c r="C314" s="1" t="s">
        <v>210</v>
      </c>
      <c r="D314" s="1" t="s">
        <v>104</v>
      </c>
      <c r="E314" s="1">
        <v>4.79</v>
      </c>
      <c r="F314" s="1">
        <v>5.43</v>
      </c>
      <c r="G314" s="1">
        <v>6.5</v>
      </c>
      <c r="H314" s="1">
        <v>3.71</v>
      </c>
      <c r="I314" s="1" t="s">
        <v>50</v>
      </c>
      <c r="J314" s="1">
        <v>38</v>
      </c>
      <c r="K314" s="1" t="s">
        <v>51</v>
      </c>
      <c r="L314" s="1" t="s">
        <v>52</v>
      </c>
      <c r="M314" s="1" t="s">
        <v>53</v>
      </c>
      <c r="N314" s="1">
        <v>272</v>
      </c>
      <c r="O314" s="1">
        <v>204</v>
      </c>
      <c r="P314" s="1">
        <v>0</v>
      </c>
      <c r="Q314" s="1">
        <v>30</v>
      </c>
      <c r="R314" s="1">
        <v>0</v>
      </c>
      <c r="S314" s="1">
        <v>0</v>
      </c>
      <c r="T314">
        <f t="shared" si="69"/>
        <v>476</v>
      </c>
      <c r="U314">
        <f t="shared" si="70"/>
        <v>506</v>
      </c>
      <c r="V314" s="2">
        <f t="shared" si="71"/>
        <v>45986.3736951983</v>
      </c>
      <c r="W314" s="2">
        <f t="shared" si="72"/>
        <v>45992.636743215</v>
      </c>
      <c r="X314" t="str">
        <f t="shared" si="74"/>
        <v>低滞销风险</v>
      </c>
      <c r="Y314" s="8" t="str">
        <f>_xlfn.IFS(COUNTIF($B$2:B314,B314)=1,"-",OR(AND(X313="高滞销风险",OR(X314="中滞销风险",X314="低滞销风险",X314="健康")),AND(X313="中滞销风险",OR(X314="低滞销风险",X314="健康")),AND(X313="低滞销风险",X314="健康")),"改善",X313=X314,"维持不变",OR(AND(X313="健康",OR(X314="低滞销风险",X314="中滞销风险",X314="高滞销风险")),AND(X313="低滞销风险",OR(X314="中滞销风险",X314="高滞销风险")),AND(X313="中滞销风险",X314="高滞销风险")),"恶化")</f>
        <v>-</v>
      </c>
      <c r="Z314" s="10">
        <f t="shared" si="75"/>
        <v>0</v>
      </c>
      <c r="AA314" s="10">
        <f t="shared" si="73"/>
        <v>3.05000000000001</v>
      </c>
      <c r="AB314" s="10">
        <f t="shared" si="76"/>
        <v>3.05000000000001</v>
      </c>
      <c r="AC314" s="10">
        <f t="shared" si="68"/>
        <v>105.636743215031</v>
      </c>
      <c r="AD314" s="10">
        <f t="shared" si="77"/>
        <v>0.636743215029128</v>
      </c>
      <c r="AE314" s="11">
        <f t="shared" si="78"/>
        <v>4.81904761904762</v>
      </c>
    </row>
    <row r="315" spans="1:31">
      <c r="A315" s="5">
        <v>45894</v>
      </c>
      <c r="B315" s="1" t="s">
        <v>209</v>
      </c>
      <c r="C315" s="1" t="s">
        <v>210</v>
      </c>
      <c r="D315" s="1" t="s">
        <v>104</v>
      </c>
      <c r="E315" s="1">
        <v>6.08</v>
      </c>
      <c r="F315" s="1">
        <v>7</v>
      </c>
      <c r="G315" s="1">
        <v>6.21</v>
      </c>
      <c r="H315" s="1">
        <v>5.46</v>
      </c>
      <c r="I315" s="1" t="s">
        <v>50</v>
      </c>
      <c r="J315" s="1">
        <v>49</v>
      </c>
      <c r="K315" s="1" t="s">
        <v>43</v>
      </c>
      <c r="L315" s="1" t="s">
        <v>44</v>
      </c>
      <c r="M315" s="1" t="s">
        <v>45</v>
      </c>
      <c r="N315" s="1">
        <v>239</v>
      </c>
      <c r="O315" s="1">
        <v>185</v>
      </c>
      <c r="P315" s="1">
        <v>0</v>
      </c>
      <c r="Q315" s="1">
        <v>30</v>
      </c>
      <c r="R315" s="1">
        <v>0</v>
      </c>
      <c r="S315" s="1">
        <v>0</v>
      </c>
      <c r="T315">
        <f t="shared" si="69"/>
        <v>424</v>
      </c>
      <c r="U315">
        <f t="shared" si="70"/>
        <v>454</v>
      </c>
      <c r="V315" s="2">
        <f t="shared" si="71"/>
        <v>45963.7368421053</v>
      </c>
      <c r="W315" s="2">
        <f t="shared" si="72"/>
        <v>45968.6710526316</v>
      </c>
      <c r="X315" t="str">
        <f t="shared" si="74"/>
        <v>健康</v>
      </c>
      <c r="Y315" s="8" t="str">
        <f>_xlfn.IFS(COUNTIF($B$2:B315,B315)=1,"-",OR(AND(X314="高滞销风险",OR(X315="中滞销风险",X315="低滞销风险",X315="健康")),AND(X314="中滞销风险",OR(X315="低滞销风险",X315="健康")),AND(X314="低滞销风险",X315="健康")),"改善",X314=X315,"维持不变",OR(AND(X314="健康",OR(X315="低滞销风险",X315="中滞销风险",X315="高滞销风险")),AND(X314="低滞销风险",OR(X315="中滞销风险",X315="高滞销风险")),AND(X314="中滞销风险",X315="高滞销风险")),"恶化")</f>
        <v>改善</v>
      </c>
      <c r="Z315" s="10">
        <f t="shared" si="75"/>
        <v>0</v>
      </c>
      <c r="AA315" s="10">
        <f t="shared" si="73"/>
        <v>0</v>
      </c>
      <c r="AB315" s="10">
        <f t="shared" si="76"/>
        <v>0</v>
      </c>
      <c r="AC315" s="10">
        <f t="shared" si="68"/>
        <v>74.6710526315789</v>
      </c>
      <c r="AD315" s="10">
        <f t="shared" si="77"/>
        <v>0</v>
      </c>
      <c r="AE315" s="11">
        <f t="shared" si="78"/>
        <v>6.08</v>
      </c>
    </row>
    <row r="316" spans="1:31">
      <c r="A316" s="5">
        <v>45901</v>
      </c>
      <c r="B316" s="1" t="s">
        <v>209</v>
      </c>
      <c r="C316" s="1" t="s">
        <v>210</v>
      </c>
      <c r="D316" s="1" t="s">
        <v>104</v>
      </c>
      <c r="E316" s="1">
        <v>5.57</v>
      </c>
      <c r="F316" s="1">
        <v>5.57</v>
      </c>
      <c r="G316" s="1">
        <v>6.29</v>
      </c>
      <c r="H316" s="1">
        <v>6.39</v>
      </c>
      <c r="I316" s="1" t="s">
        <v>54</v>
      </c>
      <c r="J316" s="1">
        <v>39</v>
      </c>
      <c r="K316" s="1" t="s">
        <v>35</v>
      </c>
      <c r="L316" s="1" t="s">
        <v>36</v>
      </c>
      <c r="M316" s="1" t="s">
        <v>37</v>
      </c>
      <c r="N316" s="1">
        <v>231</v>
      </c>
      <c r="O316" s="1">
        <v>182</v>
      </c>
      <c r="P316" s="1">
        <v>0</v>
      </c>
      <c r="Q316" s="1">
        <v>0</v>
      </c>
      <c r="R316" s="1">
        <v>0</v>
      </c>
      <c r="S316" s="1">
        <v>180</v>
      </c>
      <c r="T316">
        <f t="shared" si="69"/>
        <v>413</v>
      </c>
      <c r="U316">
        <f t="shared" si="70"/>
        <v>593</v>
      </c>
      <c r="V316" s="2">
        <f t="shared" si="71"/>
        <v>45975.1472172352</v>
      </c>
      <c r="W316" s="2">
        <f t="shared" si="72"/>
        <v>46007.4631956912</v>
      </c>
      <c r="X316" t="str">
        <f t="shared" si="74"/>
        <v>中滞销风险</v>
      </c>
      <c r="Y316" s="8" t="str">
        <f>_xlfn.IFS(COUNTIF($B$2:B316,B316)=1,"-",OR(AND(X315="高滞销风险",OR(X316="中滞销风险",X316="低滞销风险",X316="健康")),AND(X315="中滞销风险",OR(X316="低滞销风险",X316="健康")),AND(X315="低滞销风险",X316="健康")),"改善",X315=X316,"维持不变",OR(AND(X315="健康",OR(X316="低滞销风险",X316="中滞销风险",X316="高滞销风险")),AND(X315="低滞销风险",OR(X316="中滞销风险",X316="高滞销风险")),AND(X315="中滞销风险",X316="高滞销风险")),"恶化")</f>
        <v>恶化</v>
      </c>
      <c r="Z316" s="10">
        <f t="shared" si="75"/>
        <v>0</v>
      </c>
      <c r="AA316" s="10">
        <f t="shared" si="73"/>
        <v>86.13</v>
      </c>
      <c r="AB316" s="10">
        <f t="shared" si="76"/>
        <v>86.13</v>
      </c>
      <c r="AC316" s="10">
        <f t="shared" si="68"/>
        <v>106.463195691203</v>
      </c>
      <c r="AD316" s="10">
        <f t="shared" si="77"/>
        <v>15.4631956912053</v>
      </c>
      <c r="AE316" s="11">
        <f t="shared" si="78"/>
        <v>6.51648351648352</v>
      </c>
    </row>
    <row r="317" spans="1:31">
      <c r="A317" s="5">
        <v>45908</v>
      </c>
      <c r="B317" s="1" t="s">
        <v>209</v>
      </c>
      <c r="C317" s="1" t="s">
        <v>210</v>
      </c>
      <c r="D317" s="1" t="s">
        <v>104</v>
      </c>
      <c r="E317" s="1">
        <v>6.03</v>
      </c>
      <c r="F317" s="1">
        <v>6.14</v>
      </c>
      <c r="G317" s="1">
        <v>5.86</v>
      </c>
      <c r="H317" s="1">
        <v>6.04</v>
      </c>
      <c r="I317" s="1" t="s">
        <v>50</v>
      </c>
      <c r="J317" s="1">
        <v>43</v>
      </c>
      <c r="K317" s="1" t="s">
        <v>38</v>
      </c>
      <c r="L317" s="1" t="s">
        <v>39</v>
      </c>
      <c r="M317" s="1" t="s">
        <v>40</v>
      </c>
      <c r="N317" s="1">
        <v>203</v>
      </c>
      <c r="O317" s="1">
        <v>168</v>
      </c>
      <c r="P317" s="1">
        <v>0</v>
      </c>
      <c r="Q317" s="1">
        <v>180</v>
      </c>
      <c r="R317" s="1">
        <v>0</v>
      </c>
      <c r="S317" s="1">
        <v>0</v>
      </c>
      <c r="T317">
        <f t="shared" si="69"/>
        <v>371</v>
      </c>
      <c r="U317">
        <f t="shared" si="70"/>
        <v>551</v>
      </c>
      <c r="V317" s="2">
        <f t="shared" si="71"/>
        <v>45969.5257048093</v>
      </c>
      <c r="W317" s="2">
        <f t="shared" si="72"/>
        <v>45999.3764510779</v>
      </c>
      <c r="X317" t="str">
        <f t="shared" si="74"/>
        <v>低滞销风险</v>
      </c>
      <c r="Y317" s="8" t="str">
        <f>_xlfn.IFS(COUNTIF($B$2:B317,B317)=1,"-",OR(AND(X316="高滞销风险",OR(X317="中滞销风险",X317="低滞销风险",X317="健康")),AND(X316="中滞销风险",OR(X317="低滞销风险",X317="健康")),AND(X316="低滞销风险",X317="健康")),"改善",X316=X317,"维持不变",OR(AND(X316="健康",OR(X317="低滞销风险",X317="中滞销风险",X317="高滞销风险")),AND(X316="低滞销风险",OR(X317="中滞销风险",X317="高滞销风险")),AND(X316="中滞销风险",X317="高滞销风险")),"恶化")</f>
        <v>改善</v>
      </c>
      <c r="Z317" s="10">
        <f t="shared" si="75"/>
        <v>0</v>
      </c>
      <c r="AA317" s="10">
        <f t="shared" si="73"/>
        <v>44.48</v>
      </c>
      <c r="AB317" s="10">
        <f t="shared" si="76"/>
        <v>44.48</v>
      </c>
      <c r="AC317" s="10">
        <f t="shared" si="68"/>
        <v>91.3764510779436</v>
      </c>
      <c r="AD317" s="10">
        <f t="shared" si="77"/>
        <v>7.37645107794378</v>
      </c>
      <c r="AE317" s="11">
        <f t="shared" si="78"/>
        <v>6.55952380952381</v>
      </c>
    </row>
    <row r="318" spans="1:31">
      <c r="A318" s="5">
        <v>45887</v>
      </c>
      <c r="B318" s="1" t="s">
        <v>211</v>
      </c>
      <c r="C318" s="1" t="s">
        <v>212</v>
      </c>
      <c r="D318" s="1" t="s">
        <v>104</v>
      </c>
      <c r="E318" s="1">
        <v>5.15</v>
      </c>
      <c r="F318" s="1">
        <v>6.43</v>
      </c>
      <c r="G318" s="1">
        <v>6.71</v>
      </c>
      <c r="H318" s="1">
        <v>3.75</v>
      </c>
      <c r="I318" s="1" t="s">
        <v>50</v>
      </c>
      <c r="J318" s="1">
        <v>45</v>
      </c>
      <c r="K318" s="1" t="s">
        <v>51</v>
      </c>
      <c r="L318" s="1" t="s">
        <v>52</v>
      </c>
      <c r="M318" s="1" t="s">
        <v>53</v>
      </c>
      <c r="N318" s="1">
        <v>165</v>
      </c>
      <c r="O318" s="1">
        <v>161</v>
      </c>
      <c r="P318" s="1">
        <v>110</v>
      </c>
      <c r="Q318" s="1">
        <v>279</v>
      </c>
      <c r="R318" s="1">
        <v>0</v>
      </c>
      <c r="S318" s="1">
        <v>0</v>
      </c>
      <c r="T318">
        <f t="shared" si="69"/>
        <v>436</v>
      </c>
      <c r="U318">
        <f t="shared" si="70"/>
        <v>715</v>
      </c>
      <c r="V318" s="2">
        <f t="shared" si="71"/>
        <v>45971.6601941748</v>
      </c>
      <c r="W318" s="2">
        <f t="shared" si="72"/>
        <v>46025.8349514563</v>
      </c>
      <c r="X318" t="str">
        <f t="shared" si="74"/>
        <v>高滞销风险</v>
      </c>
      <c r="Y318" s="8" t="str">
        <f>_xlfn.IFS(COUNTIF($B$2:B318,B318)=1,"-",OR(AND(X317="高滞销风险",OR(X318="中滞销风险",X318="低滞销风险",X318="健康")),AND(X317="中滞销风险",OR(X318="低滞销风险",X318="健康")),AND(X317="低滞销风险",X318="健康")),"改善",X317=X318,"维持不变",OR(AND(X317="健康",OR(X318="低滞销风险",X318="中滞销风险",X318="高滞销风险")),AND(X317="低滞销风险",OR(X318="中滞销风险",X318="高滞销风险")),AND(X317="中滞销风险",X318="高滞销风险")),"恶化")</f>
        <v>-</v>
      </c>
      <c r="Z318" s="10">
        <f t="shared" si="75"/>
        <v>0</v>
      </c>
      <c r="AA318" s="10">
        <f t="shared" si="73"/>
        <v>174.25</v>
      </c>
      <c r="AB318" s="10">
        <f t="shared" si="76"/>
        <v>174.25</v>
      </c>
      <c r="AC318" s="10">
        <f t="shared" si="68"/>
        <v>138.834951456311</v>
      </c>
      <c r="AD318" s="10">
        <f t="shared" si="77"/>
        <v>33.8349514563088</v>
      </c>
      <c r="AE318" s="11">
        <f t="shared" si="78"/>
        <v>6.80952380952381</v>
      </c>
    </row>
    <row r="319" spans="1:31">
      <c r="A319" s="5">
        <v>45894</v>
      </c>
      <c r="B319" s="1" t="s">
        <v>211</v>
      </c>
      <c r="C319" s="1" t="s">
        <v>212</v>
      </c>
      <c r="D319" s="1" t="s">
        <v>104</v>
      </c>
      <c r="E319" s="1">
        <v>7.24</v>
      </c>
      <c r="F319" s="1">
        <v>9</v>
      </c>
      <c r="G319" s="1">
        <v>7.71</v>
      </c>
      <c r="H319" s="1">
        <v>6</v>
      </c>
      <c r="I319" s="1" t="s">
        <v>50</v>
      </c>
      <c r="J319" s="1">
        <v>63</v>
      </c>
      <c r="K319" s="1" t="s">
        <v>43</v>
      </c>
      <c r="L319" s="1" t="s">
        <v>44</v>
      </c>
      <c r="M319" s="1" t="s">
        <v>45</v>
      </c>
      <c r="N319" s="1">
        <v>236</v>
      </c>
      <c r="O319" s="1">
        <v>191</v>
      </c>
      <c r="P319" s="1">
        <v>0</v>
      </c>
      <c r="Q319" s="1">
        <v>229</v>
      </c>
      <c r="R319" s="1">
        <v>0</v>
      </c>
      <c r="S319" s="1">
        <v>0</v>
      </c>
      <c r="T319">
        <f t="shared" si="69"/>
        <v>427</v>
      </c>
      <c r="U319">
        <f t="shared" si="70"/>
        <v>656</v>
      </c>
      <c r="V319" s="2">
        <f t="shared" si="71"/>
        <v>45952.9779005525</v>
      </c>
      <c r="W319" s="2">
        <f t="shared" si="72"/>
        <v>45984.6077348066</v>
      </c>
      <c r="X319" t="str">
        <f t="shared" si="74"/>
        <v>健康</v>
      </c>
      <c r="Y319" s="8" t="str">
        <f>_xlfn.IFS(COUNTIF($B$2:B319,B319)=1,"-",OR(AND(X318="高滞销风险",OR(X319="中滞销风险",X319="低滞销风险",X319="健康")),AND(X318="中滞销风险",OR(X319="低滞销风险",X319="健康")),AND(X318="低滞销风险",X319="健康")),"改善",X318=X319,"维持不变",OR(AND(X318="健康",OR(X319="低滞销风险",X319="中滞销风险",X319="高滞销风险")),AND(X318="低滞销风险",OR(X319="中滞销风险",X319="高滞销风险")),AND(X318="中滞销风险",X319="高滞销风险")),"恶化")</f>
        <v>改善</v>
      </c>
      <c r="Z319" s="10">
        <f t="shared" si="75"/>
        <v>0</v>
      </c>
      <c r="AA319" s="10">
        <f t="shared" si="73"/>
        <v>0</v>
      </c>
      <c r="AB319" s="10">
        <f t="shared" si="76"/>
        <v>0</v>
      </c>
      <c r="AC319" s="10">
        <f t="shared" si="68"/>
        <v>90.6077348066298</v>
      </c>
      <c r="AD319" s="10">
        <f t="shared" si="77"/>
        <v>0</v>
      </c>
      <c r="AE319" s="11">
        <f t="shared" si="78"/>
        <v>7.24</v>
      </c>
    </row>
    <row r="320" spans="1:31">
      <c r="A320" s="5">
        <v>45901</v>
      </c>
      <c r="B320" s="1" t="s">
        <v>211</v>
      </c>
      <c r="C320" s="1" t="s">
        <v>212</v>
      </c>
      <c r="D320" s="1" t="s">
        <v>104</v>
      </c>
      <c r="E320" s="1">
        <v>8.58</v>
      </c>
      <c r="F320" s="1">
        <v>9.29</v>
      </c>
      <c r="G320" s="1">
        <v>9.14</v>
      </c>
      <c r="H320" s="1">
        <v>7.93</v>
      </c>
      <c r="I320" s="1" t="s">
        <v>50</v>
      </c>
      <c r="J320" s="1">
        <v>65</v>
      </c>
      <c r="K320" s="1" t="s">
        <v>35</v>
      </c>
      <c r="L320" s="1" t="s">
        <v>36</v>
      </c>
      <c r="M320" s="1" t="s">
        <v>37</v>
      </c>
      <c r="N320" s="1">
        <v>203</v>
      </c>
      <c r="O320" s="1">
        <v>310</v>
      </c>
      <c r="P320" s="1">
        <v>0</v>
      </c>
      <c r="Q320" s="1">
        <v>69</v>
      </c>
      <c r="R320" s="1">
        <v>0</v>
      </c>
      <c r="S320" s="1">
        <v>0</v>
      </c>
      <c r="T320">
        <f t="shared" si="69"/>
        <v>513</v>
      </c>
      <c r="U320">
        <f t="shared" si="70"/>
        <v>582</v>
      </c>
      <c r="V320" s="2">
        <f t="shared" si="71"/>
        <v>45960.7902097902</v>
      </c>
      <c r="W320" s="2">
        <f t="shared" si="72"/>
        <v>45968.8321678322</v>
      </c>
      <c r="X320" t="str">
        <f t="shared" si="74"/>
        <v>健康</v>
      </c>
      <c r="Y320" s="8" t="str">
        <f>_xlfn.IFS(COUNTIF($B$2:B320,B320)=1,"-",OR(AND(X319="高滞销风险",OR(X320="中滞销风险",X320="低滞销风险",X320="健康")),AND(X319="中滞销风险",OR(X320="低滞销风险",X320="健康")),AND(X319="低滞销风险",X320="健康")),"改善",X319=X320,"维持不变",OR(AND(X319="健康",OR(X320="低滞销风险",X320="中滞销风险",X320="高滞销风险")),AND(X319="低滞销风险",OR(X320="中滞销风险",X320="高滞销风险")),AND(X319="中滞销风险",X320="高滞销风险")),"恶化")</f>
        <v>维持不变</v>
      </c>
      <c r="Z320" s="10">
        <f t="shared" si="75"/>
        <v>0</v>
      </c>
      <c r="AA320" s="10">
        <f t="shared" si="73"/>
        <v>0</v>
      </c>
      <c r="AB320" s="10">
        <f t="shared" si="76"/>
        <v>0</v>
      </c>
      <c r="AC320" s="10">
        <f t="shared" si="68"/>
        <v>67.8321678321678</v>
      </c>
      <c r="AD320" s="10">
        <f t="shared" si="77"/>
        <v>0</v>
      </c>
      <c r="AE320" s="11">
        <f t="shared" si="78"/>
        <v>8.58</v>
      </c>
    </row>
    <row r="321" spans="1:31">
      <c r="A321" s="5">
        <v>45908</v>
      </c>
      <c r="B321" s="1" t="s">
        <v>211</v>
      </c>
      <c r="C321" s="1" t="s">
        <v>212</v>
      </c>
      <c r="D321" s="1" t="s">
        <v>104</v>
      </c>
      <c r="E321" s="1">
        <v>6.57</v>
      </c>
      <c r="F321" s="1">
        <v>6.57</v>
      </c>
      <c r="G321" s="1">
        <v>7.93</v>
      </c>
      <c r="H321" s="1">
        <v>7.82</v>
      </c>
      <c r="I321" s="1" t="s">
        <v>54</v>
      </c>
      <c r="J321" s="1">
        <v>46</v>
      </c>
      <c r="K321" s="1" t="s">
        <v>38</v>
      </c>
      <c r="L321" s="1" t="s">
        <v>39</v>
      </c>
      <c r="M321" s="1" t="s">
        <v>40</v>
      </c>
      <c r="N321" s="1">
        <v>178</v>
      </c>
      <c r="O321" s="1">
        <v>374</v>
      </c>
      <c r="P321" s="1">
        <v>0</v>
      </c>
      <c r="Q321" s="1">
        <v>199</v>
      </c>
      <c r="R321" s="1">
        <v>0</v>
      </c>
      <c r="S321" s="1">
        <v>0</v>
      </c>
      <c r="T321">
        <f t="shared" si="69"/>
        <v>552</v>
      </c>
      <c r="U321">
        <f t="shared" si="70"/>
        <v>751</v>
      </c>
      <c r="V321" s="2">
        <f t="shared" si="71"/>
        <v>45992.0182648402</v>
      </c>
      <c r="W321" s="2">
        <f t="shared" si="72"/>
        <v>46022.3074581431</v>
      </c>
      <c r="X321" t="str">
        <f t="shared" si="74"/>
        <v>高滞销风险</v>
      </c>
      <c r="Y321" s="8" t="str">
        <f>_xlfn.IFS(COUNTIF($B$2:B321,B321)=1,"-",OR(AND(X320="高滞销风险",OR(X321="中滞销风险",X321="低滞销风险",X321="健康")),AND(X320="中滞销风险",OR(X321="低滞销风险",X321="健康")),AND(X320="低滞销风险",X321="健康")),"改善",X320=X321,"维持不变",OR(AND(X320="健康",OR(X321="低滞销风险",X321="中滞销风险",X321="高滞销风险")),AND(X320="低滞销风险",OR(X321="中滞销风险",X321="高滞销风险")),AND(X320="中滞销风险",X321="高滞销风险")),"恶化")</f>
        <v>恶化</v>
      </c>
      <c r="Z321" s="10">
        <f t="shared" si="75"/>
        <v>0.120000000000005</v>
      </c>
      <c r="AA321" s="10">
        <f t="shared" si="73"/>
        <v>199</v>
      </c>
      <c r="AB321" s="10">
        <f t="shared" si="76"/>
        <v>199.12</v>
      </c>
      <c r="AC321" s="10">
        <f t="shared" si="68"/>
        <v>114.307458143075</v>
      </c>
      <c r="AD321" s="10">
        <f t="shared" si="77"/>
        <v>30.3074581430774</v>
      </c>
      <c r="AE321" s="11">
        <f t="shared" si="78"/>
        <v>8.94047619047619</v>
      </c>
    </row>
    <row r="322" spans="1:31">
      <c r="A322" s="5">
        <v>45887</v>
      </c>
      <c r="B322" s="1" t="s">
        <v>213</v>
      </c>
      <c r="C322" s="1" t="s">
        <v>214</v>
      </c>
      <c r="D322" s="1" t="s">
        <v>104</v>
      </c>
      <c r="E322" s="1">
        <v>9.57</v>
      </c>
      <c r="F322" s="1">
        <v>13.29</v>
      </c>
      <c r="G322" s="1">
        <v>11.93</v>
      </c>
      <c r="H322" s="1">
        <v>6.39</v>
      </c>
      <c r="I322" s="1" t="s">
        <v>50</v>
      </c>
      <c r="J322" s="1">
        <v>93</v>
      </c>
      <c r="K322" s="1" t="s">
        <v>51</v>
      </c>
      <c r="L322" s="1" t="s">
        <v>52</v>
      </c>
      <c r="M322" s="1" t="s">
        <v>53</v>
      </c>
      <c r="N322" s="1">
        <v>355</v>
      </c>
      <c r="O322" s="1">
        <v>337</v>
      </c>
      <c r="P322" s="1">
        <v>0</v>
      </c>
      <c r="Q322" s="1">
        <v>209</v>
      </c>
      <c r="R322" s="1">
        <v>0</v>
      </c>
      <c r="S322" s="1">
        <v>0</v>
      </c>
      <c r="T322">
        <f t="shared" si="69"/>
        <v>692</v>
      </c>
      <c r="U322">
        <f t="shared" si="70"/>
        <v>901</v>
      </c>
      <c r="V322" s="2">
        <f t="shared" si="71"/>
        <v>45959.3092998955</v>
      </c>
      <c r="W322" s="2">
        <f t="shared" si="72"/>
        <v>45981.1483803553</v>
      </c>
      <c r="X322" t="str">
        <f t="shared" si="74"/>
        <v>健康</v>
      </c>
      <c r="Y322" s="8" t="str">
        <f>_xlfn.IFS(COUNTIF($B$2:B322,B322)=1,"-",OR(AND(X321="高滞销风险",OR(X322="中滞销风险",X322="低滞销风险",X322="健康")),AND(X321="中滞销风险",OR(X322="低滞销风险",X322="健康")),AND(X321="低滞销风险",X322="健康")),"改善",X321=X322,"维持不变",OR(AND(X321="健康",OR(X322="低滞销风险",X322="中滞销风险",X322="高滞销风险")),AND(X321="低滞销风险",OR(X322="中滞销风险",X322="高滞销风险")),AND(X321="中滞销风险",X322="高滞销风险")),"恶化")</f>
        <v>-</v>
      </c>
      <c r="Z322" s="10">
        <f t="shared" si="75"/>
        <v>0</v>
      </c>
      <c r="AA322" s="10">
        <f t="shared" si="73"/>
        <v>0</v>
      </c>
      <c r="AB322" s="10">
        <f t="shared" si="76"/>
        <v>0</v>
      </c>
      <c r="AC322" s="10">
        <f t="shared" si="68"/>
        <v>94.1483803552769</v>
      </c>
      <c r="AD322" s="10">
        <f t="shared" si="77"/>
        <v>0</v>
      </c>
      <c r="AE322" s="11">
        <f t="shared" si="78"/>
        <v>9.57</v>
      </c>
    </row>
    <row r="323" spans="1:31">
      <c r="A323" s="5">
        <v>45894</v>
      </c>
      <c r="B323" s="1" t="s">
        <v>213</v>
      </c>
      <c r="C323" s="1" t="s">
        <v>214</v>
      </c>
      <c r="D323" s="1" t="s">
        <v>104</v>
      </c>
      <c r="E323" s="1">
        <v>11.28</v>
      </c>
      <c r="F323" s="1">
        <v>12.86</v>
      </c>
      <c r="G323" s="1">
        <v>13.07</v>
      </c>
      <c r="H323" s="1">
        <v>9.61</v>
      </c>
      <c r="I323" s="1" t="s">
        <v>50</v>
      </c>
      <c r="J323" s="1">
        <v>90</v>
      </c>
      <c r="K323" s="1" t="s">
        <v>43</v>
      </c>
      <c r="L323" s="1" t="s">
        <v>44</v>
      </c>
      <c r="M323" s="1" t="s">
        <v>45</v>
      </c>
      <c r="N323" s="1">
        <v>279</v>
      </c>
      <c r="O323" s="1">
        <v>478</v>
      </c>
      <c r="P323" s="1">
        <v>0</v>
      </c>
      <c r="Q323" s="1">
        <v>49</v>
      </c>
      <c r="R323" s="1">
        <v>0</v>
      </c>
      <c r="S323" s="1">
        <v>300</v>
      </c>
      <c r="T323">
        <f t="shared" si="69"/>
        <v>757</v>
      </c>
      <c r="U323">
        <f t="shared" si="70"/>
        <v>1106</v>
      </c>
      <c r="V323" s="2">
        <f t="shared" si="71"/>
        <v>45961.109929078</v>
      </c>
      <c r="W323" s="2">
        <f t="shared" si="72"/>
        <v>45992.0496453901</v>
      </c>
      <c r="X323" t="str">
        <f t="shared" si="74"/>
        <v>低滞销风险</v>
      </c>
      <c r="Y323" s="8" t="str">
        <f>_xlfn.IFS(COUNTIF($B$2:B323,B323)=1,"-",OR(AND(X322="高滞销风险",OR(X323="中滞销风险",X323="低滞销风险",X323="健康")),AND(X322="中滞销风险",OR(X323="低滞销风险",X323="健康")),AND(X322="低滞销风险",X323="健康")),"改善",X322=X323,"维持不变",OR(AND(X322="健康",OR(X323="低滞销风险",X323="中滞销风险",X323="高滞销风险")),AND(X322="低滞销风险",OR(X323="中滞销风险",X323="高滞销风险")),AND(X322="中滞销风险",X323="高滞销风险")),"恶化")</f>
        <v>恶化</v>
      </c>
      <c r="Z323" s="10">
        <f t="shared" si="75"/>
        <v>0</v>
      </c>
      <c r="AA323" s="10">
        <f t="shared" si="73"/>
        <v>0.560000000000173</v>
      </c>
      <c r="AB323" s="10">
        <f t="shared" si="76"/>
        <v>0.560000000000173</v>
      </c>
      <c r="AC323" s="10">
        <f t="shared" si="68"/>
        <v>98.0496453900709</v>
      </c>
      <c r="AD323" s="10">
        <f t="shared" si="77"/>
        <v>0.0496453900705092</v>
      </c>
      <c r="AE323" s="11">
        <f t="shared" si="78"/>
        <v>11.2857142857143</v>
      </c>
    </row>
    <row r="324" spans="1:31">
      <c r="A324" s="5">
        <v>45901</v>
      </c>
      <c r="B324" s="1" t="s">
        <v>213</v>
      </c>
      <c r="C324" s="1" t="s">
        <v>214</v>
      </c>
      <c r="D324" s="1" t="s">
        <v>104</v>
      </c>
      <c r="E324" s="1">
        <v>11.71</v>
      </c>
      <c r="F324" s="1">
        <v>11.71</v>
      </c>
      <c r="G324" s="1">
        <v>12.29</v>
      </c>
      <c r="H324" s="1">
        <v>12.11</v>
      </c>
      <c r="I324" s="1" t="s">
        <v>54</v>
      </c>
      <c r="J324" s="1">
        <v>82</v>
      </c>
      <c r="K324" s="1" t="s">
        <v>35</v>
      </c>
      <c r="L324" s="1" t="s">
        <v>36</v>
      </c>
      <c r="M324" s="1" t="s">
        <v>37</v>
      </c>
      <c r="N324" s="1">
        <v>366</v>
      </c>
      <c r="O324" s="1">
        <v>373</v>
      </c>
      <c r="P324" s="1">
        <v>0</v>
      </c>
      <c r="Q324" s="1">
        <v>0</v>
      </c>
      <c r="R324" s="1">
        <v>0</v>
      </c>
      <c r="S324" s="1">
        <v>300</v>
      </c>
      <c r="T324">
        <f t="shared" si="69"/>
        <v>739</v>
      </c>
      <c r="U324">
        <f t="shared" si="70"/>
        <v>1039</v>
      </c>
      <c r="V324" s="2">
        <f t="shared" si="71"/>
        <v>45964.1084543126</v>
      </c>
      <c r="W324" s="2">
        <f t="shared" si="72"/>
        <v>45989.7275832622</v>
      </c>
      <c r="X324" t="str">
        <f t="shared" si="74"/>
        <v>健康</v>
      </c>
      <c r="Y324" s="8" t="str">
        <f>_xlfn.IFS(COUNTIF($B$2:B324,B324)=1,"-",OR(AND(X323="高滞销风险",OR(X324="中滞销风险",X324="低滞销风险",X324="健康")),AND(X323="中滞销风险",OR(X324="低滞销风险",X324="健康")),AND(X323="低滞销风险",X324="健康")),"改善",X323=X324,"维持不变",OR(AND(X323="健康",OR(X324="低滞销风险",X324="中滞销风险",X324="高滞销风险")),AND(X323="低滞销风险",OR(X324="中滞销风险",X324="高滞销风险")),AND(X323="中滞销风险",X324="高滞销风险")),"恶化")</f>
        <v>改善</v>
      </c>
      <c r="Z324" s="10">
        <f t="shared" si="75"/>
        <v>0</v>
      </c>
      <c r="AA324" s="10">
        <f t="shared" si="73"/>
        <v>0</v>
      </c>
      <c r="AB324" s="10">
        <f t="shared" si="76"/>
        <v>0</v>
      </c>
      <c r="AC324" s="10">
        <f t="shared" si="68"/>
        <v>88.7275832621691</v>
      </c>
      <c r="AD324" s="10">
        <f t="shared" si="77"/>
        <v>0</v>
      </c>
      <c r="AE324" s="11">
        <f t="shared" si="78"/>
        <v>11.71</v>
      </c>
    </row>
    <row r="325" spans="1:31">
      <c r="A325" s="5">
        <v>45908</v>
      </c>
      <c r="B325" s="1" t="s">
        <v>213</v>
      </c>
      <c r="C325" s="1" t="s">
        <v>214</v>
      </c>
      <c r="D325" s="1" t="s">
        <v>104</v>
      </c>
      <c r="E325" s="1">
        <v>12.57</v>
      </c>
      <c r="F325" s="1">
        <v>12.57</v>
      </c>
      <c r="G325" s="1">
        <v>12.14</v>
      </c>
      <c r="H325" s="1">
        <v>12.61</v>
      </c>
      <c r="I325" s="1" t="s">
        <v>54</v>
      </c>
      <c r="J325" s="1">
        <v>88</v>
      </c>
      <c r="K325" s="1" t="s">
        <v>38</v>
      </c>
      <c r="L325" s="1" t="s">
        <v>39</v>
      </c>
      <c r="M325" s="1" t="s">
        <v>40</v>
      </c>
      <c r="N325" s="1">
        <v>344</v>
      </c>
      <c r="O325" s="1">
        <v>405</v>
      </c>
      <c r="P325" s="1">
        <v>0</v>
      </c>
      <c r="Q325" s="1">
        <v>200</v>
      </c>
      <c r="R325" s="1">
        <v>0</v>
      </c>
      <c r="S325" s="1">
        <v>0</v>
      </c>
      <c r="T325">
        <f t="shared" si="69"/>
        <v>749</v>
      </c>
      <c r="U325">
        <f t="shared" si="70"/>
        <v>949</v>
      </c>
      <c r="V325" s="2">
        <f t="shared" si="71"/>
        <v>45967.5863166269</v>
      </c>
      <c r="W325" s="2">
        <f t="shared" si="72"/>
        <v>45983.4972155927</v>
      </c>
      <c r="X325" t="str">
        <f t="shared" si="74"/>
        <v>健康</v>
      </c>
      <c r="Y325" s="8" t="str">
        <f>_xlfn.IFS(COUNTIF($B$2:B325,B325)=1,"-",OR(AND(X324="高滞销风险",OR(X325="中滞销风险",X325="低滞销风险",X325="健康")),AND(X324="中滞销风险",OR(X325="低滞销风险",X325="健康")),AND(X324="低滞销风险",X325="健康")),"改善",X324=X325,"维持不变",OR(AND(X324="健康",OR(X325="低滞销风险",X325="中滞销风险",X325="高滞销风险")),AND(X324="低滞销风险",OR(X325="中滞销风险",X325="高滞销风险")),AND(X324="中滞销风险",X325="高滞销风险")),"恶化")</f>
        <v>维持不变</v>
      </c>
      <c r="Z325" s="10">
        <f t="shared" si="75"/>
        <v>0</v>
      </c>
      <c r="AA325" s="10">
        <f t="shared" si="73"/>
        <v>0</v>
      </c>
      <c r="AB325" s="10">
        <f t="shared" si="76"/>
        <v>0</v>
      </c>
      <c r="AC325" s="10">
        <f t="shared" si="68"/>
        <v>75.497215592681</v>
      </c>
      <c r="AD325" s="10">
        <f t="shared" si="77"/>
        <v>0</v>
      </c>
      <c r="AE325" s="11">
        <f t="shared" si="78"/>
        <v>12.57</v>
      </c>
    </row>
    <row r="326" spans="1:31">
      <c r="A326" s="5">
        <v>45887</v>
      </c>
      <c r="B326" s="1" t="s">
        <v>215</v>
      </c>
      <c r="C326" s="1" t="s">
        <v>216</v>
      </c>
      <c r="D326" s="1" t="s">
        <v>104</v>
      </c>
      <c r="E326" s="1">
        <v>4.43</v>
      </c>
      <c r="F326" s="1">
        <v>5</v>
      </c>
      <c r="G326" s="1">
        <v>6.07</v>
      </c>
      <c r="H326" s="1">
        <v>3.43</v>
      </c>
      <c r="I326" s="1" t="s">
        <v>50</v>
      </c>
      <c r="J326" s="1">
        <v>35</v>
      </c>
      <c r="K326" s="1" t="s">
        <v>51</v>
      </c>
      <c r="L326" s="1" t="s">
        <v>52</v>
      </c>
      <c r="M326" s="1" t="s">
        <v>53</v>
      </c>
      <c r="N326" s="1">
        <v>111</v>
      </c>
      <c r="O326" s="1">
        <v>382</v>
      </c>
      <c r="P326" s="1">
        <v>0</v>
      </c>
      <c r="Q326" s="1">
        <v>120</v>
      </c>
      <c r="R326" s="1">
        <v>0</v>
      </c>
      <c r="S326" s="1">
        <v>0</v>
      </c>
      <c r="T326">
        <f t="shared" si="69"/>
        <v>493</v>
      </c>
      <c r="U326">
        <f t="shared" si="70"/>
        <v>613</v>
      </c>
      <c r="V326" s="2">
        <f t="shared" si="71"/>
        <v>45998.2866817156</v>
      </c>
      <c r="W326" s="2">
        <f t="shared" si="72"/>
        <v>46025.374717833</v>
      </c>
      <c r="X326" t="str">
        <f t="shared" si="74"/>
        <v>高滞销风险</v>
      </c>
      <c r="Y326" s="8" t="str">
        <f>_xlfn.IFS(COUNTIF($B$2:B326,B326)=1,"-",OR(AND(X325="高滞销风险",OR(X326="中滞销风险",X326="低滞销风险",X326="健康")),AND(X325="中滞销风险",OR(X326="低滞销风险",X326="健康")),AND(X325="低滞销风险",X326="健康")),"改善",X325=X326,"维持不变",OR(AND(X325="健康",OR(X326="低滞销风险",X326="中滞销风险",X326="高滞销风险")),AND(X325="低滞销风险",OR(X326="中滞销风险",X326="高滞销风险")),AND(X325="中滞销风险",X326="高滞销风险")),"恶化")</f>
        <v>-</v>
      </c>
      <c r="Z326" s="10">
        <f t="shared" si="75"/>
        <v>27.85</v>
      </c>
      <c r="AA326" s="10">
        <f t="shared" si="73"/>
        <v>120</v>
      </c>
      <c r="AB326" s="10">
        <f t="shared" si="76"/>
        <v>147.85</v>
      </c>
      <c r="AC326" s="10">
        <f t="shared" si="68"/>
        <v>138.374717832957</v>
      </c>
      <c r="AD326" s="10">
        <f t="shared" si="77"/>
        <v>33.3747178329577</v>
      </c>
      <c r="AE326" s="11">
        <f t="shared" si="78"/>
        <v>5.83809523809524</v>
      </c>
    </row>
    <row r="327" spans="1:31">
      <c r="A327" s="5">
        <v>45894</v>
      </c>
      <c r="B327" s="1" t="s">
        <v>215</v>
      </c>
      <c r="C327" s="1" t="s">
        <v>216</v>
      </c>
      <c r="D327" s="1" t="s">
        <v>104</v>
      </c>
      <c r="E327" s="1">
        <v>5.29</v>
      </c>
      <c r="F327" s="1">
        <v>5.86</v>
      </c>
      <c r="G327" s="1">
        <v>5.43</v>
      </c>
      <c r="H327" s="1">
        <v>4.89</v>
      </c>
      <c r="I327" s="1" t="s">
        <v>50</v>
      </c>
      <c r="J327" s="1">
        <v>41</v>
      </c>
      <c r="K327" s="1" t="s">
        <v>43</v>
      </c>
      <c r="L327" s="1" t="s">
        <v>44</v>
      </c>
      <c r="M327" s="1" t="s">
        <v>45</v>
      </c>
      <c r="N327" s="1">
        <v>119</v>
      </c>
      <c r="O327" s="1">
        <v>342</v>
      </c>
      <c r="P327" s="1">
        <v>0</v>
      </c>
      <c r="Q327" s="1">
        <v>120</v>
      </c>
      <c r="R327" s="1">
        <v>0</v>
      </c>
      <c r="S327" s="1">
        <v>0</v>
      </c>
      <c r="T327">
        <f t="shared" si="69"/>
        <v>461</v>
      </c>
      <c r="U327">
        <f t="shared" si="70"/>
        <v>581</v>
      </c>
      <c r="V327" s="2">
        <f t="shared" si="71"/>
        <v>45981.145557656</v>
      </c>
      <c r="W327" s="2">
        <f t="shared" si="72"/>
        <v>46003.8298676749</v>
      </c>
      <c r="X327" t="str">
        <f t="shared" si="74"/>
        <v>中滞销风险</v>
      </c>
      <c r="Y327" s="8" t="str">
        <f>_xlfn.IFS(COUNTIF($B$2:B327,B327)=1,"-",OR(AND(X326="高滞销风险",OR(X327="中滞销风险",X327="低滞销风险",X327="健康")),AND(X326="中滞销风险",OR(X327="低滞销风险",X327="健康")),AND(X326="低滞销风险",X327="健康")),"改善",X326=X327,"维持不变",OR(AND(X326="健康",OR(X327="低滞销风险",X327="中滞销风险",X327="高滞销风险")),AND(X326="低滞销风险",OR(X327="中滞销风险",X327="高滞销风险")),AND(X326="中滞销风险",X327="高滞销风险")),"恶化")</f>
        <v>改善</v>
      </c>
      <c r="Z327" s="10">
        <f t="shared" si="75"/>
        <v>0</v>
      </c>
      <c r="AA327" s="10">
        <f t="shared" si="73"/>
        <v>62.58</v>
      </c>
      <c r="AB327" s="10">
        <f t="shared" si="76"/>
        <v>62.58</v>
      </c>
      <c r="AC327" s="10">
        <f t="shared" si="68"/>
        <v>109.829867674858</v>
      </c>
      <c r="AD327" s="10">
        <f t="shared" si="77"/>
        <v>11.82986767486</v>
      </c>
      <c r="AE327" s="11">
        <f t="shared" si="78"/>
        <v>5.92857142857143</v>
      </c>
    </row>
    <row r="328" spans="1:31">
      <c r="A328" s="5">
        <v>45901</v>
      </c>
      <c r="B328" s="1" t="s">
        <v>215</v>
      </c>
      <c r="C328" s="1" t="s">
        <v>216</v>
      </c>
      <c r="D328" s="1" t="s">
        <v>104</v>
      </c>
      <c r="E328" s="1">
        <v>7.49</v>
      </c>
      <c r="F328" s="1">
        <v>8.86</v>
      </c>
      <c r="G328" s="1">
        <v>7.36</v>
      </c>
      <c r="H328" s="1">
        <v>6.71</v>
      </c>
      <c r="I328" s="1" t="s">
        <v>50</v>
      </c>
      <c r="J328" s="1">
        <v>62</v>
      </c>
      <c r="K328" s="1" t="s">
        <v>35</v>
      </c>
      <c r="L328" s="1" t="s">
        <v>36</v>
      </c>
      <c r="M328" s="1" t="s">
        <v>37</v>
      </c>
      <c r="N328" s="1">
        <v>160</v>
      </c>
      <c r="O328" s="1">
        <v>244</v>
      </c>
      <c r="P328" s="1">
        <v>0</v>
      </c>
      <c r="Q328" s="1">
        <v>120</v>
      </c>
      <c r="R328" s="1">
        <v>0</v>
      </c>
      <c r="S328" s="1">
        <v>0</v>
      </c>
      <c r="T328">
        <f t="shared" si="69"/>
        <v>404</v>
      </c>
      <c r="U328">
        <f t="shared" si="70"/>
        <v>524</v>
      </c>
      <c r="V328" s="2">
        <f t="shared" si="71"/>
        <v>45954.9385847797</v>
      </c>
      <c r="W328" s="2">
        <f t="shared" si="72"/>
        <v>45970.9599465955</v>
      </c>
      <c r="X328" t="str">
        <f t="shared" si="74"/>
        <v>健康</v>
      </c>
      <c r="Y328" s="8" t="str">
        <f>_xlfn.IFS(COUNTIF($B$2:B328,B328)=1,"-",OR(AND(X327="高滞销风险",OR(X328="中滞销风险",X328="低滞销风险",X328="健康")),AND(X327="中滞销风险",OR(X328="低滞销风险",X328="健康")),AND(X327="低滞销风险",X328="健康")),"改善",X327=X328,"维持不变",OR(AND(X327="健康",OR(X328="低滞销风险",X328="中滞销风险",X328="高滞销风险")),AND(X327="低滞销风险",OR(X328="中滞销风险",X328="高滞销风险")),AND(X327="中滞销风险",X328="高滞销风险")),"恶化")</f>
        <v>改善</v>
      </c>
      <c r="Z328" s="10">
        <f t="shared" si="75"/>
        <v>0</v>
      </c>
      <c r="AA328" s="10">
        <f t="shared" si="73"/>
        <v>0</v>
      </c>
      <c r="AB328" s="10">
        <f t="shared" si="76"/>
        <v>0</v>
      </c>
      <c r="AC328" s="10">
        <f t="shared" si="68"/>
        <v>69.9599465954606</v>
      </c>
      <c r="AD328" s="10">
        <f t="shared" si="77"/>
        <v>0</v>
      </c>
      <c r="AE328" s="11">
        <f t="shared" si="78"/>
        <v>7.49</v>
      </c>
    </row>
    <row r="329" spans="1:31">
      <c r="A329" s="5">
        <v>45908</v>
      </c>
      <c r="B329" s="1" t="s">
        <v>215</v>
      </c>
      <c r="C329" s="1" t="s">
        <v>216</v>
      </c>
      <c r="D329" s="1" t="s">
        <v>104</v>
      </c>
      <c r="E329" s="1">
        <v>5</v>
      </c>
      <c r="F329" s="1">
        <v>5</v>
      </c>
      <c r="G329" s="1">
        <v>6.93</v>
      </c>
      <c r="H329" s="1">
        <v>6.18</v>
      </c>
      <c r="I329" s="1" t="s">
        <v>54</v>
      </c>
      <c r="J329" s="1">
        <v>35</v>
      </c>
      <c r="K329" s="1" t="s">
        <v>38</v>
      </c>
      <c r="L329" s="1" t="s">
        <v>39</v>
      </c>
      <c r="M329" s="1" t="s">
        <v>40</v>
      </c>
      <c r="N329" s="1">
        <v>170</v>
      </c>
      <c r="O329" s="1">
        <v>316</v>
      </c>
      <c r="P329" s="1">
        <v>0</v>
      </c>
      <c r="Q329" s="1">
        <v>0</v>
      </c>
      <c r="R329" s="1">
        <v>0</v>
      </c>
      <c r="S329" s="1">
        <v>0</v>
      </c>
      <c r="T329">
        <f t="shared" si="69"/>
        <v>486</v>
      </c>
      <c r="U329">
        <f t="shared" si="70"/>
        <v>486</v>
      </c>
      <c r="V329" s="2">
        <f t="shared" si="71"/>
        <v>46005.2</v>
      </c>
      <c r="W329" s="2">
        <f t="shared" si="72"/>
        <v>46005.2</v>
      </c>
      <c r="X329" t="str">
        <f t="shared" si="74"/>
        <v>中滞销风险</v>
      </c>
      <c r="Y329" s="8" t="str">
        <f>_xlfn.IFS(COUNTIF($B$2:B329,B329)=1,"-",OR(AND(X328="高滞销风险",OR(X329="中滞销风险",X329="低滞销风险",X329="健康")),AND(X328="中滞销风险",OR(X329="低滞销风险",X329="健康")),AND(X328="低滞销风险",X329="健康")),"改善",X328=X329,"维持不变",OR(AND(X328="健康",OR(X329="低滞销风险",X329="中滞销风险",X329="高滞销风险")),AND(X328="低滞销风险",OR(X329="中滞销风险",X329="高滞销风险")),AND(X328="中滞销风险",X329="高滞销风险")),"恶化")</f>
        <v>恶化</v>
      </c>
      <c r="Z329" s="10">
        <f t="shared" si="75"/>
        <v>66</v>
      </c>
      <c r="AA329" s="10">
        <f t="shared" si="73"/>
        <v>0</v>
      </c>
      <c r="AB329" s="10">
        <f t="shared" si="76"/>
        <v>66</v>
      </c>
      <c r="AC329" s="10">
        <f t="shared" si="68"/>
        <v>97.2</v>
      </c>
      <c r="AD329" s="10">
        <f t="shared" si="77"/>
        <v>13.1999999999971</v>
      </c>
      <c r="AE329" s="11">
        <f t="shared" si="78"/>
        <v>5.78571428571429</v>
      </c>
    </row>
    <row r="330" spans="1:31">
      <c r="A330" s="5">
        <v>45887</v>
      </c>
      <c r="B330" s="1" t="s">
        <v>217</v>
      </c>
      <c r="C330" s="1" t="s">
        <v>218</v>
      </c>
      <c r="D330" s="1" t="s">
        <v>104</v>
      </c>
      <c r="E330" s="1">
        <v>16.21</v>
      </c>
      <c r="F330" s="1">
        <v>21</v>
      </c>
      <c r="G330" s="1">
        <v>20.36</v>
      </c>
      <c r="H330" s="1">
        <v>11.68</v>
      </c>
      <c r="I330" s="1" t="s">
        <v>50</v>
      </c>
      <c r="J330" s="1">
        <v>147</v>
      </c>
      <c r="K330" s="1" t="s">
        <v>51</v>
      </c>
      <c r="L330" s="1" t="s">
        <v>52</v>
      </c>
      <c r="M330" s="1" t="s">
        <v>53</v>
      </c>
      <c r="N330" s="1">
        <v>452</v>
      </c>
      <c r="O330" s="1">
        <v>1050</v>
      </c>
      <c r="P330" s="1">
        <v>0</v>
      </c>
      <c r="Q330" s="1">
        <v>380</v>
      </c>
      <c r="R330" s="1">
        <v>0</v>
      </c>
      <c r="S330" s="1">
        <v>0</v>
      </c>
      <c r="T330">
        <f t="shared" si="69"/>
        <v>1502</v>
      </c>
      <c r="U330">
        <f t="shared" si="70"/>
        <v>1882</v>
      </c>
      <c r="V330" s="2">
        <f t="shared" si="71"/>
        <v>45979.6588525601</v>
      </c>
      <c r="W330" s="2">
        <f t="shared" si="72"/>
        <v>46003.101172116</v>
      </c>
      <c r="X330" t="str">
        <f t="shared" si="74"/>
        <v>中滞销风险</v>
      </c>
      <c r="Y330" s="8" t="str">
        <f>_xlfn.IFS(COUNTIF($B$2:B330,B330)=1,"-",OR(AND(X329="高滞销风险",OR(X330="中滞销风险",X330="低滞销风险",X330="健康")),AND(X329="中滞销风险",OR(X330="低滞销风险",X330="健康")),AND(X329="低滞销风险",X330="健康")),"改善",X329=X330,"维持不变",OR(AND(X329="健康",OR(X330="低滞销风险",X330="中滞销风险",X330="高滞销风险")),AND(X329="低滞销风险",OR(X330="中滞销风险",X330="高滞销风险")),AND(X329="中滞销风险",X330="高滞销风险")),"恶化")</f>
        <v>-</v>
      </c>
      <c r="Z330" s="10">
        <f t="shared" si="75"/>
        <v>0</v>
      </c>
      <c r="AA330" s="10">
        <f t="shared" si="73"/>
        <v>179.95</v>
      </c>
      <c r="AB330" s="10">
        <f t="shared" si="76"/>
        <v>179.95</v>
      </c>
      <c r="AC330" s="10">
        <f t="shared" si="68"/>
        <v>116.101172115978</v>
      </c>
      <c r="AD330" s="10">
        <f t="shared" si="77"/>
        <v>11.1011721159812</v>
      </c>
      <c r="AE330" s="11">
        <f t="shared" si="78"/>
        <v>17.9238095238095</v>
      </c>
    </row>
    <row r="331" spans="1:31">
      <c r="A331" s="5">
        <v>45894</v>
      </c>
      <c r="B331" s="1" t="s">
        <v>217</v>
      </c>
      <c r="C331" s="1" t="s">
        <v>218</v>
      </c>
      <c r="D331" s="1" t="s">
        <v>104</v>
      </c>
      <c r="E331" s="1">
        <v>19.34</v>
      </c>
      <c r="F331" s="1">
        <v>21.71</v>
      </c>
      <c r="G331" s="1">
        <v>21.36</v>
      </c>
      <c r="H331" s="1">
        <v>17.11</v>
      </c>
      <c r="I331" s="1" t="s">
        <v>50</v>
      </c>
      <c r="J331" s="1">
        <v>152</v>
      </c>
      <c r="K331" s="1" t="s">
        <v>43</v>
      </c>
      <c r="L331" s="1" t="s">
        <v>44</v>
      </c>
      <c r="M331" s="1" t="s">
        <v>45</v>
      </c>
      <c r="N331" s="1">
        <v>414</v>
      </c>
      <c r="O331" s="1">
        <v>941</v>
      </c>
      <c r="P331" s="1">
        <v>0</v>
      </c>
      <c r="Q331" s="1">
        <v>380</v>
      </c>
      <c r="R331" s="1">
        <v>0</v>
      </c>
      <c r="S331" s="1">
        <v>0</v>
      </c>
      <c r="T331">
        <f t="shared" si="69"/>
        <v>1355</v>
      </c>
      <c r="U331">
        <f t="shared" si="70"/>
        <v>1735</v>
      </c>
      <c r="V331" s="2">
        <f t="shared" si="71"/>
        <v>45964.0620475698</v>
      </c>
      <c r="W331" s="2">
        <f t="shared" si="72"/>
        <v>45983.7104446743</v>
      </c>
      <c r="X331" t="str">
        <f t="shared" si="74"/>
        <v>健康</v>
      </c>
      <c r="Y331" s="8" t="str">
        <f>_xlfn.IFS(COUNTIF($B$2:B331,B331)=1,"-",OR(AND(X330="高滞销风险",OR(X331="中滞销风险",X331="低滞销风险",X331="健康")),AND(X330="中滞销风险",OR(X331="低滞销风险",X331="健康")),AND(X330="低滞销风险",X331="健康")),"改善",X330=X331,"维持不变",OR(AND(X330="健康",OR(X331="低滞销风险",X331="中滞销风险",X331="高滞销风险")),AND(X330="低滞销风险",OR(X331="中滞销风险",X331="高滞销风险")),AND(X330="中滞销风险",X331="高滞销风险")),"恶化")</f>
        <v>改善</v>
      </c>
      <c r="Z331" s="10">
        <f t="shared" si="75"/>
        <v>0</v>
      </c>
      <c r="AA331" s="10">
        <f t="shared" si="73"/>
        <v>0</v>
      </c>
      <c r="AB331" s="10">
        <f t="shared" si="76"/>
        <v>0</v>
      </c>
      <c r="AC331" s="10">
        <f t="shared" si="68"/>
        <v>89.7104446742503</v>
      </c>
      <c r="AD331" s="10">
        <f t="shared" si="77"/>
        <v>0</v>
      </c>
      <c r="AE331" s="11">
        <f t="shared" si="78"/>
        <v>19.34</v>
      </c>
    </row>
    <row r="332" spans="1:31">
      <c r="A332" s="5">
        <v>45901</v>
      </c>
      <c r="B332" s="1" t="s">
        <v>217</v>
      </c>
      <c r="C332" s="1" t="s">
        <v>218</v>
      </c>
      <c r="D332" s="1" t="s">
        <v>104</v>
      </c>
      <c r="E332" s="1">
        <v>23.1</v>
      </c>
      <c r="F332" s="1">
        <v>25</v>
      </c>
      <c r="G332" s="1">
        <v>23.36</v>
      </c>
      <c r="H332" s="1">
        <v>21.86</v>
      </c>
      <c r="I332" s="1" t="s">
        <v>50</v>
      </c>
      <c r="J332" s="1">
        <v>175</v>
      </c>
      <c r="K332" s="1" t="s">
        <v>35</v>
      </c>
      <c r="L332" s="1" t="s">
        <v>36</v>
      </c>
      <c r="M332" s="1" t="s">
        <v>37</v>
      </c>
      <c r="N332" s="1">
        <v>662</v>
      </c>
      <c r="O332" s="1">
        <v>702</v>
      </c>
      <c r="P332" s="1">
        <v>0</v>
      </c>
      <c r="Q332" s="1">
        <v>200</v>
      </c>
      <c r="R332" s="1">
        <v>0</v>
      </c>
      <c r="S332" s="1">
        <v>0</v>
      </c>
      <c r="T332">
        <f t="shared" si="69"/>
        <v>1364</v>
      </c>
      <c r="U332">
        <f t="shared" si="70"/>
        <v>1564</v>
      </c>
      <c r="V332" s="2">
        <f t="shared" si="71"/>
        <v>45960.0476190476</v>
      </c>
      <c r="W332" s="2">
        <f t="shared" si="72"/>
        <v>45968.7056277056</v>
      </c>
      <c r="X332" t="str">
        <f t="shared" si="74"/>
        <v>健康</v>
      </c>
      <c r="Y332" s="8" t="str">
        <f>_xlfn.IFS(COUNTIF($B$2:B332,B332)=1,"-",OR(AND(X331="高滞销风险",OR(X332="中滞销风险",X332="低滞销风险",X332="健康")),AND(X331="中滞销风险",OR(X332="低滞销风险",X332="健康")),AND(X331="低滞销风险",X332="健康")),"改善",X331=X332,"维持不变",OR(AND(X331="健康",OR(X332="低滞销风险",X332="中滞销风险",X332="高滞销风险")),AND(X331="低滞销风险",OR(X332="中滞销风险",X332="高滞销风险")),AND(X331="中滞销风险",X332="高滞销风险")),"恶化")</f>
        <v>维持不变</v>
      </c>
      <c r="Z332" s="10">
        <f t="shared" si="75"/>
        <v>0</v>
      </c>
      <c r="AA332" s="10">
        <f t="shared" si="73"/>
        <v>0</v>
      </c>
      <c r="AB332" s="10">
        <f t="shared" si="76"/>
        <v>0</v>
      </c>
      <c r="AC332" s="10">
        <f t="shared" ref="AC332:AC395" si="79">U332/E332</f>
        <v>67.7056277056277</v>
      </c>
      <c r="AD332" s="10">
        <f t="shared" si="77"/>
        <v>0</v>
      </c>
      <c r="AE332" s="11">
        <f t="shared" si="78"/>
        <v>23.1</v>
      </c>
    </row>
    <row r="333" spans="1:31">
      <c r="A333" s="5">
        <v>45908</v>
      </c>
      <c r="B333" s="1" t="s">
        <v>217</v>
      </c>
      <c r="C333" s="1" t="s">
        <v>218</v>
      </c>
      <c r="D333" s="1" t="s">
        <v>104</v>
      </c>
      <c r="E333" s="1">
        <v>19.71</v>
      </c>
      <c r="F333" s="1">
        <v>19.71</v>
      </c>
      <c r="G333" s="1">
        <v>22.36</v>
      </c>
      <c r="H333" s="1">
        <v>21.86</v>
      </c>
      <c r="I333" s="1" t="s">
        <v>54</v>
      </c>
      <c r="J333" s="1">
        <v>138</v>
      </c>
      <c r="K333" s="1" t="s">
        <v>38</v>
      </c>
      <c r="L333" s="1" t="s">
        <v>39</v>
      </c>
      <c r="M333" s="1" t="s">
        <v>40</v>
      </c>
      <c r="N333" s="1">
        <v>827</v>
      </c>
      <c r="O333" s="1">
        <v>609</v>
      </c>
      <c r="P333" s="1">
        <v>0</v>
      </c>
      <c r="Q333" s="1">
        <v>0</v>
      </c>
      <c r="R333" s="1">
        <v>0</v>
      </c>
      <c r="S333" s="1">
        <v>300</v>
      </c>
      <c r="T333">
        <f t="shared" si="69"/>
        <v>1436</v>
      </c>
      <c r="U333">
        <f t="shared" si="70"/>
        <v>1736</v>
      </c>
      <c r="V333" s="2">
        <f t="shared" si="71"/>
        <v>45980.8564180619</v>
      </c>
      <c r="W333" s="2">
        <f t="shared" si="72"/>
        <v>45996.0771182141</v>
      </c>
      <c r="X333" t="str">
        <f t="shared" si="74"/>
        <v>低滞销风险</v>
      </c>
      <c r="Y333" s="8" t="str">
        <f>_xlfn.IFS(COUNTIF($B$2:B333,B333)=1,"-",OR(AND(X332="高滞销风险",OR(X333="中滞销风险",X333="低滞销风险",X333="健康")),AND(X332="中滞销风险",OR(X333="低滞销风险",X333="健康")),AND(X332="低滞销风险",X333="健康")),"改善",X332=X333,"维持不变",OR(AND(X332="健康",OR(X333="低滞销风险",X333="中滞销风险",X333="高滞销风险")),AND(X332="低滞销风险",OR(X333="中滞销风险",X333="高滞销风险")),AND(X332="中滞销风险",X333="高滞销风险")),"恶化")</f>
        <v>恶化</v>
      </c>
      <c r="Z333" s="10">
        <f t="shared" si="75"/>
        <v>0</v>
      </c>
      <c r="AA333" s="10">
        <f t="shared" si="73"/>
        <v>80.3599999999999</v>
      </c>
      <c r="AB333" s="10">
        <f t="shared" si="76"/>
        <v>80.3599999999999</v>
      </c>
      <c r="AC333" s="10">
        <f t="shared" si="79"/>
        <v>88.0771182141045</v>
      </c>
      <c r="AD333" s="10">
        <f t="shared" si="77"/>
        <v>4.07711821410339</v>
      </c>
      <c r="AE333" s="11">
        <f t="shared" si="78"/>
        <v>20.6666666666667</v>
      </c>
    </row>
    <row r="334" spans="1:31">
      <c r="A334" s="5">
        <v>45887</v>
      </c>
      <c r="B334" s="1" t="s">
        <v>219</v>
      </c>
      <c r="C334" s="1" t="s">
        <v>220</v>
      </c>
      <c r="D334" s="1" t="s">
        <v>104</v>
      </c>
      <c r="E334" s="1">
        <v>9.44</v>
      </c>
      <c r="F334" s="1">
        <v>12.57</v>
      </c>
      <c r="G334" s="1">
        <v>11.71</v>
      </c>
      <c r="H334" s="1">
        <v>6.64</v>
      </c>
      <c r="I334" s="1" t="s">
        <v>50</v>
      </c>
      <c r="J334" s="1">
        <v>88</v>
      </c>
      <c r="K334" s="1" t="s">
        <v>51</v>
      </c>
      <c r="L334" s="1" t="s">
        <v>52</v>
      </c>
      <c r="M334" s="1" t="s">
        <v>53</v>
      </c>
      <c r="N334" s="1">
        <v>189</v>
      </c>
      <c r="O334" s="1">
        <v>553</v>
      </c>
      <c r="P334" s="1">
        <v>0</v>
      </c>
      <c r="Q334" s="1">
        <v>101</v>
      </c>
      <c r="R334" s="1">
        <v>0</v>
      </c>
      <c r="S334" s="1">
        <v>0</v>
      </c>
      <c r="T334">
        <f t="shared" si="69"/>
        <v>742</v>
      </c>
      <c r="U334">
        <f t="shared" si="70"/>
        <v>843</v>
      </c>
      <c r="V334" s="2">
        <f t="shared" si="71"/>
        <v>45965.6016949153</v>
      </c>
      <c r="W334" s="2">
        <f t="shared" si="72"/>
        <v>45976.3008474576</v>
      </c>
      <c r="X334" t="str">
        <f t="shared" si="74"/>
        <v>健康</v>
      </c>
      <c r="Y334" s="8" t="str">
        <f>_xlfn.IFS(COUNTIF($B$2:B334,B334)=1,"-",OR(AND(X333="高滞销风险",OR(X334="中滞销风险",X334="低滞销风险",X334="健康")),AND(X333="中滞销风险",OR(X334="低滞销风险",X334="健康")),AND(X333="低滞销风险",X334="健康")),"改善",X333=X334,"维持不变",OR(AND(X333="健康",OR(X334="低滞销风险",X334="中滞销风险",X334="高滞销风险")),AND(X333="低滞销风险",OR(X334="中滞销风险",X334="高滞销风险")),AND(X333="中滞销风险",X334="高滞销风险")),"恶化")</f>
        <v>-</v>
      </c>
      <c r="Z334" s="10">
        <f t="shared" si="75"/>
        <v>0</v>
      </c>
      <c r="AA334" s="10">
        <f t="shared" si="73"/>
        <v>0</v>
      </c>
      <c r="AB334" s="10">
        <f t="shared" si="76"/>
        <v>0</v>
      </c>
      <c r="AC334" s="10">
        <f t="shared" si="79"/>
        <v>89.3008474576271</v>
      </c>
      <c r="AD334" s="10">
        <f t="shared" si="77"/>
        <v>0</v>
      </c>
      <c r="AE334" s="11">
        <f t="shared" si="78"/>
        <v>9.44</v>
      </c>
    </row>
    <row r="335" spans="1:31">
      <c r="A335" s="5">
        <v>45894</v>
      </c>
      <c r="B335" s="1" t="s">
        <v>219</v>
      </c>
      <c r="C335" s="1" t="s">
        <v>220</v>
      </c>
      <c r="D335" s="1" t="s">
        <v>104</v>
      </c>
      <c r="E335" s="1">
        <v>10.28</v>
      </c>
      <c r="F335" s="1">
        <v>10.86</v>
      </c>
      <c r="G335" s="1">
        <v>11.71</v>
      </c>
      <c r="H335" s="1">
        <v>9.36</v>
      </c>
      <c r="I335" s="1" t="s">
        <v>50</v>
      </c>
      <c r="J335" s="1">
        <v>76</v>
      </c>
      <c r="K335" s="1" t="s">
        <v>43</v>
      </c>
      <c r="L335" s="1" t="s">
        <v>44</v>
      </c>
      <c r="M335" s="1" t="s">
        <v>45</v>
      </c>
      <c r="N335" s="1">
        <v>180</v>
      </c>
      <c r="O335" s="1">
        <v>587</v>
      </c>
      <c r="P335" s="1">
        <v>0</v>
      </c>
      <c r="Q335" s="1">
        <v>1</v>
      </c>
      <c r="R335" s="1">
        <v>0</v>
      </c>
      <c r="S335" s="1">
        <v>150</v>
      </c>
      <c r="T335">
        <f t="shared" si="69"/>
        <v>767</v>
      </c>
      <c r="U335">
        <f t="shared" si="70"/>
        <v>918</v>
      </c>
      <c r="V335" s="2">
        <f t="shared" si="71"/>
        <v>45968.6108949416</v>
      </c>
      <c r="W335" s="2">
        <f t="shared" si="72"/>
        <v>45983.2996108949</v>
      </c>
      <c r="X335" t="str">
        <f t="shared" si="74"/>
        <v>健康</v>
      </c>
      <c r="Y335" s="8" t="str">
        <f>_xlfn.IFS(COUNTIF($B$2:B335,B335)=1,"-",OR(AND(X334="高滞销风险",OR(X335="中滞销风险",X335="低滞销风险",X335="健康")),AND(X334="中滞销风险",OR(X335="低滞销风险",X335="健康")),AND(X334="低滞销风险",X335="健康")),"改善",X334=X335,"维持不变",OR(AND(X334="健康",OR(X335="低滞销风险",X335="中滞销风险",X335="高滞销风险")),AND(X334="低滞销风险",OR(X335="中滞销风险",X335="高滞销风险")),AND(X334="中滞销风险",X335="高滞销风险")),"恶化")</f>
        <v>维持不变</v>
      </c>
      <c r="Z335" s="10">
        <f t="shared" si="75"/>
        <v>0</v>
      </c>
      <c r="AA335" s="10">
        <f t="shared" si="73"/>
        <v>0</v>
      </c>
      <c r="AB335" s="10">
        <f t="shared" si="76"/>
        <v>0</v>
      </c>
      <c r="AC335" s="10">
        <f t="shared" si="79"/>
        <v>89.2996108949416</v>
      </c>
      <c r="AD335" s="10">
        <f t="shared" si="77"/>
        <v>0</v>
      </c>
      <c r="AE335" s="11">
        <f t="shared" si="78"/>
        <v>10.28</v>
      </c>
    </row>
    <row r="336" spans="1:31">
      <c r="A336" s="5">
        <v>45901</v>
      </c>
      <c r="B336" s="1" t="s">
        <v>219</v>
      </c>
      <c r="C336" s="1" t="s">
        <v>220</v>
      </c>
      <c r="D336" s="1" t="s">
        <v>104</v>
      </c>
      <c r="E336" s="1">
        <v>11.97</v>
      </c>
      <c r="F336" s="1">
        <v>12.57</v>
      </c>
      <c r="G336" s="1">
        <v>11.71</v>
      </c>
      <c r="H336" s="1">
        <v>11.71</v>
      </c>
      <c r="I336" s="1" t="s">
        <v>50</v>
      </c>
      <c r="J336" s="1">
        <v>88</v>
      </c>
      <c r="K336" s="1" t="s">
        <v>35</v>
      </c>
      <c r="L336" s="1" t="s">
        <v>36</v>
      </c>
      <c r="M336" s="1" t="s">
        <v>37</v>
      </c>
      <c r="N336" s="1">
        <v>297</v>
      </c>
      <c r="O336" s="1">
        <v>392</v>
      </c>
      <c r="P336" s="1">
        <v>0</v>
      </c>
      <c r="Q336" s="1">
        <v>1</v>
      </c>
      <c r="R336" s="1">
        <v>0</v>
      </c>
      <c r="S336" s="1">
        <v>150</v>
      </c>
      <c r="T336">
        <f t="shared" ref="T336:T348" si="80">N336+O336+P336</f>
        <v>689</v>
      </c>
      <c r="U336">
        <f t="shared" ref="U336:U348" si="81">T336+Q336+R336+S336</f>
        <v>840</v>
      </c>
      <c r="V336" s="2">
        <f t="shared" ref="V336:V348" si="82">A336+T336/E336</f>
        <v>45958.5605680869</v>
      </c>
      <c r="W336" s="2">
        <f t="shared" ref="W336:W348" si="83">A336+U336/E336</f>
        <v>45971.1754385965</v>
      </c>
      <c r="X336" t="str">
        <f t="shared" si="74"/>
        <v>健康</v>
      </c>
      <c r="Y336" s="8" t="str">
        <f>_xlfn.IFS(COUNTIF($B$2:B336,B336)=1,"-",OR(AND(X335="高滞销风险",OR(X336="中滞销风险",X336="低滞销风险",X336="健康")),AND(X335="中滞销风险",OR(X336="低滞销风险",X336="健康")),AND(X335="低滞销风险",X336="健康")),"改善",X335=X336,"维持不变",OR(AND(X335="健康",OR(X336="低滞销风险",X336="中滞销风险",X336="高滞销风险")),AND(X335="低滞销风险",OR(X336="中滞销风险",X336="高滞销风险")),AND(X335="中滞销风险",X336="高滞销风险")),"恶化")</f>
        <v>维持不变</v>
      </c>
      <c r="Z336" s="10">
        <f t="shared" si="75"/>
        <v>0</v>
      </c>
      <c r="AA336" s="10">
        <f t="shared" si="73"/>
        <v>0</v>
      </c>
      <c r="AB336" s="10">
        <f t="shared" si="76"/>
        <v>0</v>
      </c>
      <c r="AC336" s="10">
        <f t="shared" si="79"/>
        <v>70.1754385964912</v>
      </c>
      <c r="AD336" s="10">
        <f t="shared" si="77"/>
        <v>0</v>
      </c>
      <c r="AE336" s="11">
        <f t="shared" si="78"/>
        <v>11.97</v>
      </c>
    </row>
    <row r="337" spans="1:31">
      <c r="A337" s="5">
        <v>45908</v>
      </c>
      <c r="B337" s="1" t="s">
        <v>219</v>
      </c>
      <c r="C337" s="1" t="s">
        <v>220</v>
      </c>
      <c r="D337" s="1" t="s">
        <v>104</v>
      </c>
      <c r="E337" s="1">
        <v>11.57</v>
      </c>
      <c r="F337" s="1">
        <v>11.57</v>
      </c>
      <c r="G337" s="1">
        <v>12.07</v>
      </c>
      <c r="H337" s="1">
        <v>11.89</v>
      </c>
      <c r="I337" s="1" t="s">
        <v>54</v>
      </c>
      <c r="J337" s="1">
        <v>81</v>
      </c>
      <c r="K337" s="1" t="s">
        <v>38</v>
      </c>
      <c r="L337" s="1" t="s">
        <v>39</v>
      </c>
      <c r="M337" s="1" t="s">
        <v>40</v>
      </c>
      <c r="N337" s="1">
        <v>257</v>
      </c>
      <c r="O337" s="1">
        <v>500</v>
      </c>
      <c r="P337" s="1">
        <v>0</v>
      </c>
      <c r="Q337" s="1">
        <v>1</v>
      </c>
      <c r="R337" s="1">
        <v>0</v>
      </c>
      <c r="S337" s="1">
        <v>0</v>
      </c>
      <c r="T337">
        <f t="shared" si="80"/>
        <v>757</v>
      </c>
      <c r="U337">
        <f t="shared" si="81"/>
        <v>758</v>
      </c>
      <c r="V337" s="2">
        <f t="shared" si="82"/>
        <v>45973.4278305964</v>
      </c>
      <c r="W337" s="2">
        <f t="shared" si="83"/>
        <v>45973.5142610199</v>
      </c>
      <c r="X337" t="str">
        <f t="shared" si="74"/>
        <v>健康</v>
      </c>
      <c r="Y337" s="8" t="str">
        <f>_xlfn.IFS(COUNTIF($B$2:B337,B337)=1,"-",OR(AND(X336="高滞销风险",OR(X337="中滞销风险",X337="低滞销风险",X337="健康")),AND(X336="中滞销风险",OR(X337="低滞销风险",X337="健康")),AND(X336="低滞销风险",X337="健康")),"改善",X336=X337,"维持不变",OR(AND(X336="健康",OR(X337="低滞销风险",X337="中滞销风险",X337="高滞销风险")),AND(X336="低滞销风险",OR(X337="中滞销风险",X337="高滞销风险")),AND(X336="中滞销风险",X337="高滞销风险")),"恶化")</f>
        <v>维持不变</v>
      </c>
      <c r="Z337" s="10">
        <f t="shared" si="75"/>
        <v>0</v>
      </c>
      <c r="AA337" s="10">
        <f t="shared" si="73"/>
        <v>0</v>
      </c>
      <c r="AB337" s="10">
        <f t="shared" si="76"/>
        <v>0</v>
      </c>
      <c r="AC337" s="10">
        <f t="shared" si="79"/>
        <v>65.514261019879</v>
      </c>
      <c r="AD337" s="10">
        <f t="shared" si="77"/>
        <v>0</v>
      </c>
      <c r="AE337" s="11">
        <f t="shared" si="78"/>
        <v>11.57</v>
      </c>
    </row>
    <row r="338" spans="1:31">
      <c r="A338" s="5">
        <v>45887</v>
      </c>
      <c r="B338" s="1" t="s">
        <v>221</v>
      </c>
      <c r="C338" s="1" t="s">
        <v>222</v>
      </c>
      <c r="D338" s="1" t="s">
        <v>104</v>
      </c>
      <c r="E338" s="1">
        <v>7.56</v>
      </c>
      <c r="F338" s="1">
        <v>9.29</v>
      </c>
      <c r="G338" s="1">
        <v>9.93</v>
      </c>
      <c r="H338" s="1">
        <v>5.57</v>
      </c>
      <c r="I338" s="1" t="s">
        <v>50</v>
      </c>
      <c r="J338" s="1">
        <v>65</v>
      </c>
      <c r="K338" s="1" t="s">
        <v>51</v>
      </c>
      <c r="L338" s="1" t="s">
        <v>52</v>
      </c>
      <c r="M338" s="1" t="s">
        <v>53</v>
      </c>
      <c r="N338" s="1">
        <v>109</v>
      </c>
      <c r="O338" s="1">
        <v>568</v>
      </c>
      <c r="P338" s="1">
        <v>0</v>
      </c>
      <c r="Q338" s="1">
        <v>140</v>
      </c>
      <c r="R338" s="1">
        <v>0</v>
      </c>
      <c r="S338" s="1">
        <v>0</v>
      </c>
      <c r="T338">
        <f t="shared" si="80"/>
        <v>677</v>
      </c>
      <c r="U338">
        <f t="shared" si="81"/>
        <v>817</v>
      </c>
      <c r="V338" s="2">
        <f t="shared" si="82"/>
        <v>45976.5502645503</v>
      </c>
      <c r="W338" s="2">
        <f t="shared" si="83"/>
        <v>45995.0687830688</v>
      </c>
      <c r="X338" t="str">
        <f t="shared" si="74"/>
        <v>低滞销风险</v>
      </c>
      <c r="Y338" s="8" t="str">
        <f>_xlfn.IFS(COUNTIF($B$2:B338,B338)=1,"-",OR(AND(X337="高滞销风险",OR(X338="中滞销风险",X338="低滞销风险",X338="健康")),AND(X337="中滞销风险",OR(X338="低滞销风险",X338="健康")),AND(X337="低滞销风险",X338="健康")),"改善",X337=X338,"维持不变",OR(AND(X337="健康",OR(X338="低滞销风险",X338="中滞销风险",X338="高滞销风险")),AND(X337="低滞销风险",OR(X338="中滞销风险",X338="高滞销风险")),AND(X337="中滞销风险",X338="高滞销风险")),"恶化")</f>
        <v>-</v>
      </c>
      <c r="Z338" s="10">
        <f t="shared" si="75"/>
        <v>0</v>
      </c>
      <c r="AA338" s="10">
        <f t="shared" si="73"/>
        <v>23.2</v>
      </c>
      <c r="AB338" s="10">
        <f t="shared" si="76"/>
        <v>23.2</v>
      </c>
      <c r="AC338" s="10">
        <f t="shared" si="79"/>
        <v>108.068783068783</v>
      </c>
      <c r="AD338" s="10">
        <f t="shared" si="77"/>
        <v>3.06878306878207</v>
      </c>
      <c r="AE338" s="11">
        <f t="shared" si="78"/>
        <v>7.78095238095238</v>
      </c>
    </row>
    <row r="339" spans="1:31">
      <c r="A339" s="5">
        <v>45894</v>
      </c>
      <c r="B339" s="1" t="s">
        <v>221</v>
      </c>
      <c r="C339" s="1" t="s">
        <v>222</v>
      </c>
      <c r="D339" s="1" t="s">
        <v>104</v>
      </c>
      <c r="E339" s="1">
        <v>9.34</v>
      </c>
      <c r="F339" s="1">
        <v>10.71</v>
      </c>
      <c r="G339" s="1">
        <v>10</v>
      </c>
      <c r="H339" s="1">
        <v>8.25</v>
      </c>
      <c r="I339" s="1" t="s">
        <v>50</v>
      </c>
      <c r="J339" s="1">
        <v>75</v>
      </c>
      <c r="K339" s="1" t="s">
        <v>43</v>
      </c>
      <c r="L339" s="1" t="s">
        <v>44</v>
      </c>
      <c r="M339" s="1" t="s">
        <v>45</v>
      </c>
      <c r="N339" s="1">
        <v>106</v>
      </c>
      <c r="O339" s="1">
        <v>546</v>
      </c>
      <c r="P339" s="1">
        <v>0</v>
      </c>
      <c r="Q339" s="1">
        <v>90</v>
      </c>
      <c r="R339" s="1">
        <v>0</v>
      </c>
      <c r="S339" s="1">
        <v>0</v>
      </c>
      <c r="T339">
        <f t="shared" si="80"/>
        <v>652</v>
      </c>
      <c r="U339">
        <f t="shared" si="81"/>
        <v>742</v>
      </c>
      <c r="V339" s="2">
        <f t="shared" si="82"/>
        <v>45963.8072805139</v>
      </c>
      <c r="W339" s="2">
        <f t="shared" si="83"/>
        <v>45973.443254818</v>
      </c>
      <c r="X339" t="str">
        <f t="shared" si="74"/>
        <v>健康</v>
      </c>
      <c r="Y339" s="8" t="str">
        <f>_xlfn.IFS(COUNTIF($B$2:B339,B339)=1,"-",OR(AND(X338="高滞销风险",OR(X339="中滞销风险",X339="低滞销风险",X339="健康")),AND(X338="中滞销风险",OR(X339="低滞销风险",X339="健康")),AND(X338="低滞销风险",X339="健康")),"改善",X338=X339,"维持不变",OR(AND(X338="健康",OR(X339="低滞销风险",X339="中滞销风险",X339="高滞销风险")),AND(X338="低滞销风险",OR(X339="中滞销风险",X339="高滞销风险")),AND(X338="中滞销风险",X339="高滞销风险")),"恶化")</f>
        <v>改善</v>
      </c>
      <c r="Z339" s="10">
        <f t="shared" si="75"/>
        <v>0</v>
      </c>
      <c r="AA339" s="10">
        <f t="shared" si="73"/>
        <v>0</v>
      </c>
      <c r="AB339" s="10">
        <f t="shared" si="76"/>
        <v>0</v>
      </c>
      <c r="AC339" s="10">
        <f t="shared" si="79"/>
        <v>79.4432548179872</v>
      </c>
      <c r="AD339" s="10">
        <f t="shared" si="77"/>
        <v>0</v>
      </c>
      <c r="AE339" s="11">
        <f t="shared" si="78"/>
        <v>9.34</v>
      </c>
    </row>
    <row r="340" spans="1:31">
      <c r="A340" s="5">
        <v>45901</v>
      </c>
      <c r="B340" s="1" t="s">
        <v>221</v>
      </c>
      <c r="C340" s="1" t="s">
        <v>222</v>
      </c>
      <c r="D340" s="1" t="s">
        <v>104</v>
      </c>
      <c r="E340" s="1">
        <v>9.29</v>
      </c>
      <c r="F340" s="1">
        <v>9.29</v>
      </c>
      <c r="G340" s="1">
        <v>10</v>
      </c>
      <c r="H340" s="1">
        <v>9.96</v>
      </c>
      <c r="I340" s="1" t="s">
        <v>54</v>
      </c>
      <c r="J340" s="1">
        <v>65</v>
      </c>
      <c r="K340" s="1" t="s">
        <v>35</v>
      </c>
      <c r="L340" s="1" t="s">
        <v>36</v>
      </c>
      <c r="M340" s="1" t="s">
        <v>37</v>
      </c>
      <c r="N340" s="1">
        <v>260</v>
      </c>
      <c r="O340" s="1">
        <v>415</v>
      </c>
      <c r="P340" s="1">
        <v>0</v>
      </c>
      <c r="Q340" s="1">
        <v>0</v>
      </c>
      <c r="R340" s="1">
        <v>0</v>
      </c>
      <c r="S340" s="1">
        <v>250</v>
      </c>
      <c r="T340">
        <f t="shared" si="80"/>
        <v>675</v>
      </c>
      <c r="U340">
        <f t="shared" si="81"/>
        <v>925</v>
      </c>
      <c r="V340" s="2">
        <f t="shared" si="82"/>
        <v>45973.6587728741</v>
      </c>
      <c r="W340" s="2">
        <f t="shared" si="83"/>
        <v>46000.5694294941</v>
      </c>
      <c r="X340" t="str">
        <f t="shared" si="74"/>
        <v>低滞销风险</v>
      </c>
      <c r="Y340" s="8" t="str">
        <f>_xlfn.IFS(COUNTIF($B$2:B340,B340)=1,"-",OR(AND(X339="高滞销风险",OR(X340="中滞销风险",X340="低滞销风险",X340="健康")),AND(X339="中滞销风险",OR(X340="低滞销风险",X340="健康")),AND(X339="低滞销风险",X340="健康")),"改善",X339=X340,"维持不变",OR(AND(X339="健康",OR(X340="低滞销风险",X340="中滞销风险",X340="高滞销风险")),AND(X339="低滞销风险",OR(X340="中滞销风险",X340="高滞销风险")),AND(X339="中滞销风险",X340="高滞销风险")),"恶化")</f>
        <v>恶化</v>
      </c>
      <c r="Z340" s="10">
        <f t="shared" si="75"/>
        <v>0</v>
      </c>
      <c r="AA340" s="10">
        <f t="shared" si="73"/>
        <v>79.6100000000001</v>
      </c>
      <c r="AB340" s="10">
        <f t="shared" si="76"/>
        <v>79.6100000000001</v>
      </c>
      <c r="AC340" s="10">
        <f t="shared" si="79"/>
        <v>99.5694294940797</v>
      </c>
      <c r="AD340" s="10">
        <f t="shared" si="77"/>
        <v>8.56942949407676</v>
      </c>
      <c r="AE340" s="11">
        <f t="shared" si="78"/>
        <v>10.1648351648352</v>
      </c>
    </row>
    <row r="341" spans="1:31">
      <c r="A341" s="5">
        <v>45908</v>
      </c>
      <c r="B341" s="1" t="s">
        <v>221</v>
      </c>
      <c r="C341" s="1" t="s">
        <v>222</v>
      </c>
      <c r="D341" s="1" t="s">
        <v>104</v>
      </c>
      <c r="E341" s="1">
        <v>9.57</v>
      </c>
      <c r="F341" s="1">
        <v>9.57</v>
      </c>
      <c r="G341" s="1">
        <v>9.43</v>
      </c>
      <c r="H341" s="1">
        <v>9.71</v>
      </c>
      <c r="I341" s="1" t="s">
        <v>54</v>
      </c>
      <c r="J341" s="1">
        <v>67</v>
      </c>
      <c r="K341" s="1" t="s">
        <v>38</v>
      </c>
      <c r="L341" s="1" t="s">
        <v>39</v>
      </c>
      <c r="M341" s="1" t="s">
        <v>40</v>
      </c>
      <c r="N341" s="1">
        <v>357</v>
      </c>
      <c r="O341" s="1">
        <v>281</v>
      </c>
      <c r="P341" s="1">
        <v>0</v>
      </c>
      <c r="Q341" s="1">
        <v>250</v>
      </c>
      <c r="R341" s="1">
        <v>0</v>
      </c>
      <c r="S341" s="1">
        <v>0</v>
      </c>
      <c r="T341">
        <f t="shared" si="80"/>
        <v>638</v>
      </c>
      <c r="U341">
        <f t="shared" si="81"/>
        <v>888</v>
      </c>
      <c r="V341" s="2">
        <f t="shared" si="82"/>
        <v>45974.6666666667</v>
      </c>
      <c r="W341" s="2">
        <f t="shared" si="83"/>
        <v>46000.789968652</v>
      </c>
      <c r="X341" t="str">
        <f t="shared" si="74"/>
        <v>低滞销风险</v>
      </c>
      <c r="Y341" s="8" t="str">
        <f>_xlfn.IFS(COUNTIF($B$2:B341,B341)=1,"-",OR(AND(X340="高滞销风险",OR(X341="中滞销风险",X341="低滞销风险",X341="健康")),AND(X340="中滞销风险",OR(X341="低滞销风险",X341="健康")),AND(X340="低滞销风险",X341="健康")),"改善",X340=X341,"维持不变",OR(AND(X340="健康",OR(X341="低滞销风险",X341="中滞销风险",X341="高滞销风险")),AND(X340="低滞销风险",OR(X341="中滞销风险",X341="高滞销风险")),AND(X340="中滞销风险",X341="高滞销风险")),"恶化")</f>
        <v>维持不变</v>
      </c>
      <c r="Z341" s="10">
        <f t="shared" si="75"/>
        <v>0</v>
      </c>
      <c r="AA341" s="10">
        <f t="shared" si="73"/>
        <v>84.12</v>
      </c>
      <c r="AB341" s="10">
        <f t="shared" si="76"/>
        <v>84.12</v>
      </c>
      <c r="AC341" s="10">
        <f t="shared" si="79"/>
        <v>92.7899686520376</v>
      </c>
      <c r="AD341" s="10">
        <f t="shared" si="77"/>
        <v>8.78996865203953</v>
      </c>
      <c r="AE341" s="11">
        <f t="shared" si="78"/>
        <v>10.5714285714286</v>
      </c>
    </row>
    <row r="342" spans="1:31">
      <c r="A342" s="5">
        <v>45887</v>
      </c>
      <c r="B342" s="1" t="s">
        <v>223</v>
      </c>
      <c r="C342" s="1" t="s">
        <v>224</v>
      </c>
      <c r="D342" s="1" t="s">
        <v>104</v>
      </c>
      <c r="E342" s="1">
        <v>2.2</v>
      </c>
      <c r="F342" s="1">
        <v>2.71</v>
      </c>
      <c r="G342" s="1">
        <v>2.71</v>
      </c>
      <c r="H342" s="1">
        <v>1.68</v>
      </c>
      <c r="I342" s="1" t="s">
        <v>50</v>
      </c>
      <c r="J342" s="1">
        <v>19</v>
      </c>
      <c r="K342" s="1" t="s">
        <v>51</v>
      </c>
      <c r="L342" s="1" t="s">
        <v>52</v>
      </c>
      <c r="M342" s="1" t="s">
        <v>53</v>
      </c>
      <c r="N342" s="1">
        <v>83</v>
      </c>
      <c r="O342" s="1">
        <v>100</v>
      </c>
      <c r="P342" s="1">
        <v>0</v>
      </c>
      <c r="Q342" s="1">
        <v>159</v>
      </c>
      <c r="R342" s="1">
        <v>0</v>
      </c>
      <c r="S342" s="1">
        <v>0</v>
      </c>
      <c r="T342">
        <f t="shared" si="80"/>
        <v>183</v>
      </c>
      <c r="U342">
        <f t="shared" si="81"/>
        <v>342</v>
      </c>
      <c r="V342" s="2">
        <f t="shared" si="82"/>
        <v>45970.1818181818</v>
      </c>
      <c r="W342" s="2">
        <f t="shared" si="83"/>
        <v>46042.4545454545</v>
      </c>
      <c r="X342" t="str">
        <f t="shared" si="74"/>
        <v>高滞销风险</v>
      </c>
      <c r="Y342" s="8" t="str">
        <f>_xlfn.IFS(COUNTIF($B$2:B342,B342)=1,"-",OR(AND(X341="高滞销风险",OR(X342="中滞销风险",X342="低滞销风险",X342="健康")),AND(X341="中滞销风险",OR(X342="低滞销风险",X342="健康")),AND(X341="低滞销风险",X342="健康")),"改善",X341=X342,"维持不变",OR(AND(X341="健康",OR(X342="低滞销风险",X342="中滞销风险",X342="高滞销风险")),AND(X341="低滞销风险",OR(X342="中滞销风险",X342="高滞销风险")),AND(X341="中滞销风险",X342="高滞销风险")),"恶化")</f>
        <v>-</v>
      </c>
      <c r="Z342" s="10">
        <f t="shared" si="75"/>
        <v>0</v>
      </c>
      <c r="AA342" s="10">
        <f t="shared" si="73"/>
        <v>111</v>
      </c>
      <c r="AB342" s="10">
        <f t="shared" si="76"/>
        <v>111</v>
      </c>
      <c r="AC342" s="10">
        <f t="shared" si="79"/>
        <v>155.454545454545</v>
      </c>
      <c r="AD342" s="10">
        <f t="shared" si="77"/>
        <v>50.4545454545441</v>
      </c>
      <c r="AE342" s="11">
        <f t="shared" si="78"/>
        <v>3.25714285714286</v>
      </c>
    </row>
    <row r="343" spans="1:31">
      <c r="A343" s="5">
        <v>45894</v>
      </c>
      <c r="B343" s="1" t="s">
        <v>223</v>
      </c>
      <c r="C343" s="1" t="s">
        <v>224</v>
      </c>
      <c r="D343" s="1" t="s">
        <v>104</v>
      </c>
      <c r="E343" s="1">
        <v>2.61</v>
      </c>
      <c r="F343" s="1">
        <v>2.86</v>
      </c>
      <c r="G343" s="1">
        <v>2.79</v>
      </c>
      <c r="H343" s="1">
        <v>2.39</v>
      </c>
      <c r="I343" s="1" t="s">
        <v>50</v>
      </c>
      <c r="J343" s="1">
        <v>20</v>
      </c>
      <c r="K343" s="1" t="s">
        <v>43</v>
      </c>
      <c r="L343" s="1" t="s">
        <v>44</v>
      </c>
      <c r="M343" s="1" t="s">
        <v>45</v>
      </c>
      <c r="N343" s="1">
        <v>71</v>
      </c>
      <c r="O343" s="1">
        <v>115</v>
      </c>
      <c r="P343" s="1">
        <v>0</v>
      </c>
      <c r="Q343" s="1">
        <v>134</v>
      </c>
      <c r="R343" s="1">
        <v>0</v>
      </c>
      <c r="S343" s="1">
        <v>0</v>
      </c>
      <c r="T343">
        <f t="shared" si="80"/>
        <v>186</v>
      </c>
      <c r="U343">
        <f t="shared" si="81"/>
        <v>320</v>
      </c>
      <c r="V343" s="2">
        <f t="shared" si="82"/>
        <v>45965.2643678161</v>
      </c>
      <c r="W343" s="2">
        <f t="shared" si="83"/>
        <v>46016.6053639847</v>
      </c>
      <c r="X343" t="str">
        <f t="shared" si="74"/>
        <v>高滞销风险</v>
      </c>
      <c r="Y343" s="8" t="str">
        <f>_xlfn.IFS(COUNTIF($B$2:B343,B343)=1,"-",OR(AND(X342="高滞销风险",OR(X343="中滞销风险",X343="低滞销风险",X343="健康")),AND(X342="中滞销风险",OR(X343="低滞销风险",X343="健康")),AND(X342="低滞销风险",X343="健康")),"改善",X342=X343,"维持不变",OR(AND(X342="健康",OR(X343="低滞销风险",X343="中滞销风险",X343="高滞销风险")),AND(X342="低滞销风险",OR(X343="中滞销风险",X343="高滞销风险")),AND(X342="中滞销风险",X343="高滞销风险")),"恶化")</f>
        <v>维持不变</v>
      </c>
      <c r="Z343" s="10">
        <f t="shared" si="75"/>
        <v>0</v>
      </c>
      <c r="AA343" s="10">
        <f t="shared" si="73"/>
        <v>64.22</v>
      </c>
      <c r="AB343" s="10">
        <f t="shared" si="76"/>
        <v>64.22</v>
      </c>
      <c r="AC343" s="10">
        <f t="shared" si="79"/>
        <v>122.605363984674</v>
      </c>
      <c r="AD343" s="10">
        <f t="shared" si="77"/>
        <v>24.6053639846723</v>
      </c>
      <c r="AE343" s="11">
        <f t="shared" si="78"/>
        <v>3.26530612244898</v>
      </c>
    </row>
    <row r="344" spans="1:31">
      <c r="A344" s="5">
        <v>45901</v>
      </c>
      <c r="B344" s="1" t="s">
        <v>223</v>
      </c>
      <c r="C344" s="1" t="s">
        <v>224</v>
      </c>
      <c r="D344" s="1" t="s">
        <v>104</v>
      </c>
      <c r="E344" s="1">
        <v>3.05</v>
      </c>
      <c r="F344" s="1">
        <v>3.29</v>
      </c>
      <c r="G344" s="1">
        <v>3.07</v>
      </c>
      <c r="H344" s="1">
        <v>2.89</v>
      </c>
      <c r="I344" s="1" t="s">
        <v>50</v>
      </c>
      <c r="J344" s="1">
        <v>23</v>
      </c>
      <c r="K344" s="1" t="s">
        <v>35</v>
      </c>
      <c r="L344" s="1" t="s">
        <v>36</v>
      </c>
      <c r="M344" s="1" t="s">
        <v>37</v>
      </c>
      <c r="N344" s="1">
        <v>76</v>
      </c>
      <c r="O344" s="1">
        <v>115</v>
      </c>
      <c r="P344" s="1">
        <v>0</v>
      </c>
      <c r="Q344" s="1">
        <v>109</v>
      </c>
      <c r="R344" s="1">
        <v>0</v>
      </c>
      <c r="S344" s="1">
        <v>0</v>
      </c>
      <c r="T344">
        <f t="shared" si="80"/>
        <v>191</v>
      </c>
      <c r="U344">
        <f t="shared" si="81"/>
        <v>300</v>
      </c>
      <c r="V344" s="2">
        <f t="shared" si="82"/>
        <v>45963.6229508197</v>
      </c>
      <c r="W344" s="2">
        <f t="shared" si="83"/>
        <v>45999.3606557377</v>
      </c>
      <c r="X344" t="str">
        <f t="shared" si="74"/>
        <v>低滞销风险</v>
      </c>
      <c r="Y344" s="8" t="str">
        <f>_xlfn.IFS(COUNTIF($B$2:B344,B344)=1,"-",OR(AND(X343="高滞销风险",OR(X344="中滞销风险",X344="低滞销风险",X344="健康")),AND(X343="中滞销风险",OR(X344="低滞销风险",X344="健康")),AND(X343="低滞销风险",X344="健康")),"改善",X343=X344,"维持不变",OR(AND(X343="健康",OR(X344="低滞销风险",X344="中滞销风险",X344="高滞销风险")),AND(X343="低滞销风险",OR(X344="中滞销风险",X344="高滞销风险")),AND(X343="中滞销风险",X344="高滞销风险")),"恶化")</f>
        <v>改善</v>
      </c>
      <c r="Z344" s="10">
        <f t="shared" si="75"/>
        <v>0</v>
      </c>
      <c r="AA344" s="10">
        <f t="shared" si="73"/>
        <v>22.45</v>
      </c>
      <c r="AB344" s="10">
        <f t="shared" si="76"/>
        <v>22.45</v>
      </c>
      <c r="AC344" s="10">
        <f t="shared" si="79"/>
        <v>98.3606557377049</v>
      </c>
      <c r="AD344" s="10">
        <f t="shared" si="77"/>
        <v>7.36065573770611</v>
      </c>
      <c r="AE344" s="11">
        <f t="shared" si="78"/>
        <v>3.2967032967033</v>
      </c>
    </row>
    <row r="345" spans="1:31">
      <c r="A345" s="5">
        <v>45908</v>
      </c>
      <c r="B345" s="1" t="s">
        <v>223</v>
      </c>
      <c r="C345" s="1" t="s">
        <v>224</v>
      </c>
      <c r="D345" s="1" t="s">
        <v>104</v>
      </c>
      <c r="E345" s="1">
        <v>3.16</v>
      </c>
      <c r="F345" s="1">
        <v>3.29</v>
      </c>
      <c r="G345" s="1">
        <v>3.29</v>
      </c>
      <c r="H345" s="1">
        <v>3.04</v>
      </c>
      <c r="I345" s="1" t="s">
        <v>50</v>
      </c>
      <c r="J345" s="1">
        <v>23</v>
      </c>
      <c r="K345" s="1" t="s">
        <v>38</v>
      </c>
      <c r="L345" s="1" t="s">
        <v>39</v>
      </c>
      <c r="M345" s="1" t="s">
        <v>40</v>
      </c>
      <c r="N345" s="1">
        <v>70</v>
      </c>
      <c r="O345" s="1">
        <v>129</v>
      </c>
      <c r="P345" s="1">
        <v>0</v>
      </c>
      <c r="Q345" s="1">
        <v>79</v>
      </c>
      <c r="R345" s="1">
        <v>0</v>
      </c>
      <c r="S345" s="1">
        <v>0</v>
      </c>
      <c r="T345">
        <f t="shared" si="80"/>
        <v>199</v>
      </c>
      <c r="U345">
        <f t="shared" si="81"/>
        <v>278</v>
      </c>
      <c r="V345" s="2">
        <f t="shared" si="82"/>
        <v>45970.9746835443</v>
      </c>
      <c r="W345" s="2">
        <f t="shared" si="83"/>
        <v>45995.9746835443</v>
      </c>
      <c r="X345" t="str">
        <f t="shared" si="74"/>
        <v>低滞销风险</v>
      </c>
      <c r="Y345" s="8" t="str">
        <f>_xlfn.IFS(COUNTIF($B$2:B345,B345)=1,"-",OR(AND(X344="高滞销风险",OR(X345="中滞销风险",X345="低滞销风险",X345="健康")),AND(X344="中滞销风险",OR(X345="低滞销风险",X345="健康")),AND(X344="低滞销风险",X345="健康")),"改善",X344=X345,"维持不变",OR(AND(X344="健康",OR(X345="低滞销风险",X345="中滞销风险",X345="高滞销风险")),AND(X344="低滞销风险",OR(X345="中滞销风险",X345="高滞销风险")),AND(X344="中滞销风险",X345="高滞销风险")),"恶化")</f>
        <v>维持不变</v>
      </c>
      <c r="Z345" s="10">
        <f t="shared" si="75"/>
        <v>0</v>
      </c>
      <c r="AA345" s="10">
        <f t="shared" si="73"/>
        <v>12.56</v>
      </c>
      <c r="AB345" s="10">
        <f t="shared" si="76"/>
        <v>12.56</v>
      </c>
      <c r="AC345" s="10">
        <f t="shared" si="79"/>
        <v>87.9746835443038</v>
      </c>
      <c r="AD345" s="10">
        <f t="shared" si="77"/>
        <v>3.97468354430021</v>
      </c>
      <c r="AE345" s="11">
        <f t="shared" si="78"/>
        <v>3.30952380952381</v>
      </c>
    </row>
    <row r="346" spans="1:31">
      <c r="A346" s="5">
        <v>45887</v>
      </c>
      <c r="B346" s="1" t="s">
        <v>225</v>
      </c>
      <c r="C346" s="1" t="s">
        <v>226</v>
      </c>
      <c r="D346" s="1" t="s">
        <v>104</v>
      </c>
      <c r="E346" s="1">
        <v>3.18</v>
      </c>
      <c r="F346" s="1">
        <v>4.29</v>
      </c>
      <c r="G346" s="1">
        <v>3.93</v>
      </c>
      <c r="H346" s="1">
        <v>2.21</v>
      </c>
      <c r="I346" s="1" t="s">
        <v>50</v>
      </c>
      <c r="J346" s="1">
        <v>30</v>
      </c>
      <c r="K346" s="1" t="s">
        <v>51</v>
      </c>
      <c r="L346" s="1" t="s">
        <v>52</v>
      </c>
      <c r="M346" s="1" t="s">
        <v>53</v>
      </c>
      <c r="N346" s="1">
        <v>167</v>
      </c>
      <c r="O346" s="1">
        <v>69</v>
      </c>
      <c r="P346" s="1">
        <v>0</v>
      </c>
      <c r="Q346" s="1">
        <v>130</v>
      </c>
      <c r="R346" s="1">
        <v>0</v>
      </c>
      <c r="S346" s="1">
        <v>0</v>
      </c>
      <c r="T346">
        <f t="shared" si="80"/>
        <v>236</v>
      </c>
      <c r="U346">
        <f t="shared" si="81"/>
        <v>366</v>
      </c>
      <c r="V346" s="2">
        <f t="shared" si="82"/>
        <v>45961.213836478</v>
      </c>
      <c r="W346" s="2">
        <f t="shared" si="83"/>
        <v>46002.0943396226</v>
      </c>
      <c r="X346" t="str">
        <f t="shared" si="74"/>
        <v>中滞销风险</v>
      </c>
      <c r="Y346" s="8" t="str">
        <f>_xlfn.IFS(COUNTIF($B$2:B346,B346)=1,"-",OR(AND(X345="高滞销风险",OR(X346="中滞销风险",X346="低滞销风险",X346="健康")),AND(X345="中滞销风险",OR(X346="低滞销风险",X346="健康")),AND(X345="低滞销风险",X346="健康")),"改善",X345=X346,"维持不变",OR(AND(X345="健康",OR(X346="低滞销风险",X346="中滞销风险",X346="高滞销风险")),AND(X345="低滞销风险",OR(X346="中滞销风险",X346="高滞销风险")),AND(X345="中滞销风险",X346="高滞销风险")),"恶化")</f>
        <v>-</v>
      </c>
      <c r="Z346" s="10">
        <f t="shared" si="75"/>
        <v>0</v>
      </c>
      <c r="AA346" s="10">
        <f t="shared" si="73"/>
        <v>32.1</v>
      </c>
      <c r="AB346" s="10">
        <f t="shared" si="76"/>
        <v>32.1</v>
      </c>
      <c r="AC346" s="10">
        <f t="shared" si="79"/>
        <v>115.094339622641</v>
      </c>
      <c r="AD346" s="10">
        <f t="shared" si="77"/>
        <v>10.094339622643</v>
      </c>
      <c r="AE346" s="11">
        <f t="shared" si="78"/>
        <v>3.48571428571429</v>
      </c>
    </row>
    <row r="347" spans="1:31">
      <c r="A347" s="5">
        <v>45894</v>
      </c>
      <c r="B347" s="1" t="s">
        <v>225</v>
      </c>
      <c r="C347" s="1" t="s">
        <v>226</v>
      </c>
      <c r="D347" s="1" t="s">
        <v>104</v>
      </c>
      <c r="E347" s="1">
        <v>3.94</v>
      </c>
      <c r="F347" s="1">
        <v>4.57</v>
      </c>
      <c r="G347" s="1">
        <v>4.43</v>
      </c>
      <c r="H347" s="1">
        <v>3.36</v>
      </c>
      <c r="I347" s="1" t="s">
        <v>50</v>
      </c>
      <c r="J347" s="1">
        <v>32</v>
      </c>
      <c r="K347" s="1" t="s">
        <v>43</v>
      </c>
      <c r="L347" s="1" t="s">
        <v>44</v>
      </c>
      <c r="M347" s="1" t="s">
        <v>45</v>
      </c>
      <c r="N347" s="1">
        <v>127</v>
      </c>
      <c r="O347" s="1">
        <v>120</v>
      </c>
      <c r="P347" s="1">
        <v>0</v>
      </c>
      <c r="Q347" s="1">
        <v>80</v>
      </c>
      <c r="R347" s="1">
        <v>0</v>
      </c>
      <c r="S347" s="1">
        <v>0</v>
      </c>
      <c r="T347">
        <f t="shared" si="80"/>
        <v>247</v>
      </c>
      <c r="U347">
        <f t="shared" si="81"/>
        <v>327</v>
      </c>
      <c r="V347" s="2">
        <f t="shared" si="82"/>
        <v>45956.6903553299</v>
      </c>
      <c r="W347" s="2">
        <f t="shared" si="83"/>
        <v>45976.9949238579</v>
      </c>
      <c r="X347" t="str">
        <f t="shared" si="74"/>
        <v>健康</v>
      </c>
      <c r="Y347" s="8" t="str">
        <f>_xlfn.IFS(COUNTIF($B$2:B347,B347)=1,"-",OR(AND(X346="高滞销风险",OR(X347="中滞销风险",X347="低滞销风险",X347="健康")),AND(X346="中滞销风险",OR(X347="低滞销风险",X347="健康")),AND(X346="低滞销风险",X347="健康")),"改善",X346=X347,"维持不变",OR(AND(X346="健康",OR(X347="低滞销风险",X347="中滞销风险",X347="高滞销风险")),AND(X346="低滞销风险",OR(X347="中滞销风险",X347="高滞销风险")),AND(X346="中滞销风险",X347="高滞销风险")),"恶化")</f>
        <v>改善</v>
      </c>
      <c r="Z347" s="10">
        <f t="shared" si="75"/>
        <v>0</v>
      </c>
      <c r="AA347" s="10">
        <f t="shared" si="73"/>
        <v>0</v>
      </c>
      <c r="AB347" s="10">
        <f t="shared" si="76"/>
        <v>0</v>
      </c>
      <c r="AC347" s="10">
        <f t="shared" si="79"/>
        <v>82.994923857868</v>
      </c>
      <c r="AD347" s="10">
        <f t="shared" si="77"/>
        <v>0</v>
      </c>
      <c r="AE347" s="11">
        <f t="shared" si="78"/>
        <v>3.94</v>
      </c>
    </row>
    <row r="348" spans="1:31">
      <c r="A348" s="5">
        <v>45901</v>
      </c>
      <c r="B348" s="1" t="s">
        <v>225</v>
      </c>
      <c r="C348" s="1" t="s">
        <v>226</v>
      </c>
      <c r="D348" s="1" t="s">
        <v>104</v>
      </c>
      <c r="E348" s="1">
        <v>4.26</v>
      </c>
      <c r="F348" s="1">
        <v>4.29</v>
      </c>
      <c r="G348" s="1">
        <v>4.43</v>
      </c>
      <c r="H348" s="1">
        <v>4.18</v>
      </c>
      <c r="I348" s="1" t="s">
        <v>50</v>
      </c>
      <c r="J348" s="1">
        <v>30</v>
      </c>
      <c r="K348" s="1" t="s">
        <v>35</v>
      </c>
      <c r="L348" s="1" t="s">
        <v>36</v>
      </c>
      <c r="M348" s="1" t="s">
        <v>37</v>
      </c>
      <c r="N348" s="1">
        <v>121</v>
      </c>
      <c r="O348" s="1">
        <v>175</v>
      </c>
      <c r="P348" s="1">
        <v>0</v>
      </c>
      <c r="Q348" s="1">
        <v>0</v>
      </c>
      <c r="R348" s="1">
        <v>0</v>
      </c>
      <c r="S348" s="1">
        <v>0</v>
      </c>
      <c r="T348">
        <f t="shared" si="80"/>
        <v>296</v>
      </c>
      <c r="U348">
        <f t="shared" si="81"/>
        <v>296</v>
      </c>
      <c r="V348" s="2">
        <f t="shared" si="82"/>
        <v>45970.4835680751</v>
      </c>
      <c r="W348" s="2">
        <f t="shared" si="83"/>
        <v>45970.4835680751</v>
      </c>
      <c r="X348" t="str">
        <f t="shared" si="74"/>
        <v>健康</v>
      </c>
      <c r="Y348" s="8" t="str">
        <f>_xlfn.IFS(COUNTIF($B$2:B348,B348)=1,"-",OR(AND(X347="高滞销风险",OR(X348="中滞销风险",X348="低滞销风险",X348="健康")),AND(X347="中滞销风险",OR(X348="低滞销风险",X348="健康")),AND(X347="低滞销风险",X348="健康")),"改善",X347=X348,"维持不变",OR(AND(X347="健康",OR(X348="低滞销风险",X348="中滞销风险",X348="高滞销风险")),AND(X347="低滞销风险",OR(X348="中滞销风险",X348="高滞销风险")),AND(X347="中滞销风险",X348="高滞销风险")),"恶化")</f>
        <v>维持不变</v>
      </c>
      <c r="Z348" s="10">
        <f t="shared" si="75"/>
        <v>0</v>
      </c>
      <c r="AA348" s="10">
        <f t="shared" si="73"/>
        <v>0</v>
      </c>
      <c r="AB348" s="10">
        <f t="shared" si="76"/>
        <v>0</v>
      </c>
      <c r="AC348" s="10">
        <f t="shared" si="79"/>
        <v>69.4835680751174</v>
      </c>
      <c r="AD348" s="10">
        <f t="shared" si="77"/>
        <v>0</v>
      </c>
      <c r="AE348" s="11">
        <f t="shared" si="78"/>
        <v>4.26</v>
      </c>
    </row>
    <row r="349" spans="1:31">
      <c r="A349" s="5">
        <v>45908</v>
      </c>
      <c r="B349" s="1" t="s">
        <v>225</v>
      </c>
      <c r="C349" s="1" t="s">
        <v>226</v>
      </c>
      <c r="D349" s="1" t="s">
        <v>104</v>
      </c>
      <c r="E349" s="1">
        <v>3.29</v>
      </c>
      <c r="F349" s="1">
        <v>3.29</v>
      </c>
      <c r="G349" s="1">
        <v>3.79</v>
      </c>
      <c r="H349" s="1">
        <v>4.11</v>
      </c>
      <c r="I349" s="1" t="s">
        <v>54</v>
      </c>
      <c r="J349" s="1">
        <v>23</v>
      </c>
      <c r="K349" s="1" t="s">
        <v>38</v>
      </c>
      <c r="L349" s="1" t="s">
        <v>39</v>
      </c>
      <c r="M349" s="1" t="s">
        <v>40</v>
      </c>
      <c r="N349" s="1">
        <v>115</v>
      </c>
      <c r="O349" s="1">
        <v>158</v>
      </c>
      <c r="P349" s="1">
        <v>0</v>
      </c>
      <c r="Q349" s="1">
        <v>0</v>
      </c>
      <c r="R349" s="1">
        <v>0</v>
      </c>
      <c r="S349" s="1">
        <v>0</v>
      </c>
      <c r="T349">
        <f t="shared" ref="T349:T411" si="84">N349+O349+P349</f>
        <v>273</v>
      </c>
      <c r="U349">
        <f t="shared" ref="U349:U411" si="85">T349+Q349+R349+S349</f>
        <v>273</v>
      </c>
      <c r="V349" s="2">
        <f t="shared" ref="V349:V411" si="86">A349+T349/E349</f>
        <v>45990.9787234043</v>
      </c>
      <c r="W349" s="2">
        <f t="shared" ref="W349:W411" si="87">A349+U349/E349</f>
        <v>45990.9787234043</v>
      </c>
      <c r="X349" t="str">
        <f t="shared" si="74"/>
        <v>健康</v>
      </c>
      <c r="Y349" s="8" t="str">
        <f>_xlfn.IFS(COUNTIF($B$2:B349,B349)=1,"-",OR(AND(X348="高滞销风险",OR(X349="中滞销风险",X349="低滞销风险",X349="健康")),AND(X348="中滞销风险",OR(X349="低滞销风险",X349="健康")),AND(X348="低滞销风险",X349="健康")),"改善",X348=X349,"维持不变",OR(AND(X348="健康",OR(X349="低滞销风险",X349="中滞销风险",X349="高滞销风险")),AND(X348="低滞销风险",OR(X349="中滞销风险",X349="高滞销风险")),AND(X348="中滞销风险",X349="高滞销风险")),"恶化")</f>
        <v>维持不变</v>
      </c>
      <c r="Z349" s="10">
        <f t="shared" si="75"/>
        <v>0</v>
      </c>
      <c r="AA349" s="10">
        <f t="shared" si="73"/>
        <v>0</v>
      </c>
      <c r="AB349" s="10">
        <f t="shared" si="76"/>
        <v>0</v>
      </c>
      <c r="AC349" s="10">
        <f t="shared" si="79"/>
        <v>82.9787234042553</v>
      </c>
      <c r="AD349" s="10">
        <f t="shared" si="77"/>
        <v>0</v>
      </c>
      <c r="AE349" s="11">
        <f t="shared" si="78"/>
        <v>3.29</v>
      </c>
    </row>
    <row r="350" spans="1:31">
      <c r="A350" s="5">
        <v>45887</v>
      </c>
      <c r="B350" s="1" t="s">
        <v>227</v>
      </c>
      <c r="C350" s="1" t="s">
        <v>228</v>
      </c>
      <c r="D350" s="1" t="s">
        <v>104</v>
      </c>
      <c r="E350" s="1">
        <v>4.61</v>
      </c>
      <c r="F350" s="1">
        <v>5.71</v>
      </c>
      <c r="G350" s="1">
        <v>6.07</v>
      </c>
      <c r="H350" s="1">
        <v>3.36</v>
      </c>
      <c r="I350" s="1" t="s">
        <v>50</v>
      </c>
      <c r="J350" s="1">
        <v>40</v>
      </c>
      <c r="K350" s="1" t="s">
        <v>51</v>
      </c>
      <c r="L350" s="1" t="s">
        <v>52</v>
      </c>
      <c r="M350" s="1" t="s">
        <v>53</v>
      </c>
      <c r="N350" s="1">
        <v>219</v>
      </c>
      <c r="O350" s="1">
        <v>201</v>
      </c>
      <c r="P350" s="1">
        <v>0</v>
      </c>
      <c r="Q350" s="1">
        <v>0</v>
      </c>
      <c r="R350" s="1">
        <v>0</v>
      </c>
      <c r="S350" s="1">
        <v>0</v>
      </c>
      <c r="T350">
        <f t="shared" si="84"/>
        <v>420</v>
      </c>
      <c r="U350">
        <f t="shared" si="85"/>
        <v>420</v>
      </c>
      <c r="V350" s="2">
        <f t="shared" si="86"/>
        <v>45978.1062906725</v>
      </c>
      <c r="W350" s="2">
        <f t="shared" si="87"/>
        <v>45978.1062906725</v>
      </c>
      <c r="X350" t="str">
        <f t="shared" si="74"/>
        <v>健康</v>
      </c>
      <c r="Y350" s="8" t="str">
        <f>_xlfn.IFS(COUNTIF($B$2:B350,B350)=1,"-",OR(AND(X349="高滞销风险",OR(X350="中滞销风险",X350="低滞销风险",X350="健康")),AND(X349="中滞销风险",OR(X350="低滞销风险",X350="健康")),AND(X349="低滞销风险",X350="健康")),"改善",X349=X350,"维持不变",OR(AND(X349="健康",OR(X350="低滞销风险",X350="中滞销风险",X350="高滞销风险")),AND(X349="低滞销风险",OR(X350="中滞销风险",X350="高滞销风险")),AND(X349="中滞销风险",X350="高滞销风险")),"恶化")</f>
        <v>-</v>
      </c>
      <c r="Z350" s="10">
        <f t="shared" si="75"/>
        <v>0</v>
      </c>
      <c r="AA350" s="10">
        <f t="shared" si="73"/>
        <v>0</v>
      </c>
      <c r="AB350" s="10">
        <f t="shared" si="76"/>
        <v>0</v>
      </c>
      <c r="AC350" s="10">
        <f t="shared" si="79"/>
        <v>91.1062906724512</v>
      </c>
      <c r="AD350" s="10">
        <f t="shared" si="77"/>
        <v>0</v>
      </c>
      <c r="AE350" s="11">
        <f t="shared" si="78"/>
        <v>4.61</v>
      </c>
    </row>
    <row r="351" spans="1:31">
      <c r="A351" s="5">
        <v>45894</v>
      </c>
      <c r="B351" s="1" t="s">
        <v>227</v>
      </c>
      <c r="C351" s="1" t="s">
        <v>228</v>
      </c>
      <c r="D351" s="1" t="s">
        <v>104</v>
      </c>
      <c r="E351" s="1">
        <v>5.62</v>
      </c>
      <c r="F351" s="1">
        <v>6.43</v>
      </c>
      <c r="G351" s="1">
        <v>6.07</v>
      </c>
      <c r="H351" s="1">
        <v>4.96</v>
      </c>
      <c r="I351" s="1" t="s">
        <v>50</v>
      </c>
      <c r="J351" s="1">
        <v>45</v>
      </c>
      <c r="K351" s="1" t="s">
        <v>43</v>
      </c>
      <c r="L351" s="1" t="s">
        <v>44</v>
      </c>
      <c r="M351" s="1" t="s">
        <v>45</v>
      </c>
      <c r="N351" s="1">
        <v>183</v>
      </c>
      <c r="O351" s="1">
        <v>191</v>
      </c>
      <c r="P351" s="1">
        <v>0</v>
      </c>
      <c r="Q351" s="1">
        <v>0</v>
      </c>
      <c r="R351" s="1">
        <v>0</v>
      </c>
      <c r="S351" s="1">
        <v>300</v>
      </c>
      <c r="T351">
        <f t="shared" si="84"/>
        <v>374</v>
      </c>
      <c r="U351">
        <f t="shared" si="85"/>
        <v>674</v>
      </c>
      <c r="V351" s="2">
        <f t="shared" si="86"/>
        <v>45960.5480427046</v>
      </c>
      <c r="W351" s="2">
        <f t="shared" si="87"/>
        <v>46013.9288256228</v>
      </c>
      <c r="X351" t="str">
        <f t="shared" si="74"/>
        <v>高滞销风险</v>
      </c>
      <c r="Y351" s="8" t="str">
        <f>_xlfn.IFS(COUNTIF($B$2:B351,B351)=1,"-",OR(AND(X350="高滞销风险",OR(X351="中滞销风险",X351="低滞销风险",X351="健康")),AND(X350="中滞销风险",OR(X351="低滞销风险",X351="健康")),AND(X350="低滞销风险",X351="健康")),"改善",X350=X351,"维持不变",OR(AND(X350="健康",OR(X351="低滞销风险",X351="中滞销风险",X351="高滞销风险")),AND(X350="低滞销风险",OR(X351="中滞销风险",X351="高滞销风险")),AND(X350="中滞销风险",X351="高滞销风险")),"恶化")</f>
        <v>恶化</v>
      </c>
      <c r="Z351" s="10">
        <f t="shared" si="75"/>
        <v>0</v>
      </c>
      <c r="AA351" s="10">
        <f t="shared" si="73"/>
        <v>123.24</v>
      </c>
      <c r="AB351" s="10">
        <f t="shared" si="76"/>
        <v>123.24</v>
      </c>
      <c r="AC351" s="10">
        <f t="shared" si="79"/>
        <v>119.928825622776</v>
      </c>
      <c r="AD351" s="10">
        <f t="shared" si="77"/>
        <v>21.9288256227737</v>
      </c>
      <c r="AE351" s="11">
        <f t="shared" si="78"/>
        <v>6.87755102040816</v>
      </c>
    </row>
    <row r="352" spans="1:31">
      <c r="A352" s="5">
        <v>45901</v>
      </c>
      <c r="B352" s="1" t="s">
        <v>227</v>
      </c>
      <c r="C352" s="1" t="s">
        <v>228</v>
      </c>
      <c r="D352" s="1" t="s">
        <v>104</v>
      </c>
      <c r="E352" s="1">
        <v>6.64</v>
      </c>
      <c r="F352" s="1">
        <v>7</v>
      </c>
      <c r="G352" s="1">
        <v>6.71</v>
      </c>
      <c r="H352" s="1">
        <v>6.39</v>
      </c>
      <c r="I352" s="1" t="s">
        <v>50</v>
      </c>
      <c r="J352" s="1">
        <v>49</v>
      </c>
      <c r="K352" s="1" t="s">
        <v>35</v>
      </c>
      <c r="L352" s="1" t="s">
        <v>36</v>
      </c>
      <c r="M352" s="1" t="s">
        <v>37</v>
      </c>
      <c r="N352" s="1">
        <v>216</v>
      </c>
      <c r="O352" s="1">
        <v>112</v>
      </c>
      <c r="P352" s="1">
        <v>0</v>
      </c>
      <c r="Q352" s="1">
        <v>0</v>
      </c>
      <c r="R352" s="1">
        <v>0</v>
      </c>
      <c r="S352" s="1">
        <v>300</v>
      </c>
      <c r="T352">
        <f t="shared" si="84"/>
        <v>328</v>
      </c>
      <c r="U352">
        <f t="shared" si="85"/>
        <v>628</v>
      </c>
      <c r="V352" s="2">
        <f t="shared" si="86"/>
        <v>45950.3975903614</v>
      </c>
      <c r="W352" s="2">
        <f t="shared" si="87"/>
        <v>45995.578313253</v>
      </c>
      <c r="X352" t="str">
        <f t="shared" si="74"/>
        <v>低滞销风险</v>
      </c>
      <c r="Y352" s="8" t="str">
        <f>_xlfn.IFS(COUNTIF($B$2:B352,B352)=1,"-",OR(AND(X351="高滞销风险",OR(X352="中滞销风险",X352="低滞销风险",X352="健康")),AND(X351="中滞销风险",OR(X352="低滞销风险",X352="健康")),AND(X351="低滞销风险",X352="健康")),"改善",X351=X352,"维持不变",OR(AND(X351="健康",OR(X352="低滞销风险",X352="中滞销风险",X352="高滞销风险")),AND(X351="低滞销风险",OR(X352="中滞销风险",X352="高滞销风险")),AND(X351="中滞销风险",X352="高滞销风险")),"恶化")</f>
        <v>改善</v>
      </c>
      <c r="Z352" s="10">
        <f t="shared" si="75"/>
        <v>0</v>
      </c>
      <c r="AA352" s="10">
        <f t="shared" si="73"/>
        <v>23.76</v>
      </c>
      <c r="AB352" s="10">
        <f t="shared" si="76"/>
        <v>23.76</v>
      </c>
      <c r="AC352" s="10">
        <f t="shared" si="79"/>
        <v>94.5783132530121</v>
      </c>
      <c r="AD352" s="10">
        <f t="shared" si="77"/>
        <v>3.57831325301231</v>
      </c>
      <c r="AE352" s="11">
        <f t="shared" si="78"/>
        <v>6.9010989010989</v>
      </c>
    </row>
    <row r="353" spans="1:31">
      <c r="A353" s="5">
        <v>45908</v>
      </c>
      <c r="B353" s="1" t="s">
        <v>227</v>
      </c>
      <c r="C353" s="1" t="s">
        <v>228</v>
      </c>
      <c r="D353" s="1" t="s">
        <v>104</v>
      </c>
      <c r="E353" s="1">
        <v>6.29</v>
      </c>
      <c r="F353" s="1">
        <v>6.29</v>
      </c>
      <c r="G353" s="1">
        <v>6.64</v>
      </c>
      <c r="H353" s="1">
        <v>6.36</v>
      </c>
      <c r="I353" s="1" t="s">
        <v>54</v>
      </c>
      <c r="J353" s="1">
        <v>44</v>
      </c>
      <c r="K353" s="1" t="s">
        <v>38</v>
      </c>
      <c r="L353" s="1" t="s">
        <v>39</v>
      </c>
      <c r="M353" s="1" t="s">
        <v>40</v>
      </c>
      <c r="N353" s="1">
        <v>203</v>
      </c>
      <c r="O353" s="1">
        <v>227</v>
      </c>
      <c r="P353" s="1">
        <v>0</v>
      </c>
      <c r="Q353" s="1">
        <v>150</v>
      </c>
      <c r="R353" s="1">
        <v>0</v>
      </c>
      <c r="S353" s="1">
        <v>0</v>
      </c>
      <c r="T353">
        <f t="shared" si="84"/>
        <v>430</v>
      </c>
      <c r="U353">
        <f t="shared" si="85"/>
        <v>580</v>
      </c>
      <c r="V353" s="2">
        <f t="shared" si="86"/>
        <v>45976.3624801272</v>
      </c>
      <c r="W353" s="2">
        <f t="shared" si="87"/>
        <v>46000.2098569157</v>
      </c>
      <c r="X353" t="str">
        <f t="shared" si="74"/>
        <v>低滞销风险</v>
      </c>
      <c r="Y353" s="8" t="str">
        <f>_xlfn.IFS(COUNTIF($B$2:B353,B353)=1,"-",OR(AND(X352="高滞销风险",OR(X353="中滞销风险",X353="低滞销风险",X353="健康")),AND(X352="中滞销风险",OR(X353="低滞销风险",X353="健康")),AND(X352="低滞销风险",X353="健康")),"改善",X352=X353,"维持不变",OR(AND(X352="健康",OR(X353="低滞销风险",X353="中滞销风险",X353="高滞销风险")),AND(X352="低滞销风险",OR(X353="中滞销风险",X353="高滞销风险")),AND(X352="中滞销风险",X353="高滞销风险")),"恶化")</f>
        <v>维持不变</v>
      </c>
      <c r="Z353" s="10">
        <f t="shared" si="75"/>
        <v>0</v>
      </c>
      <c r="AA353" s="10">
        <f t="shared" si="73"/>
        <v>51.64</v>
      </c>
      <c r="AB353" s="10">
        <f t="shared" si="76"/>
        <v>51.64</v>
      </c>
      <c r="AC353" s="10">
        <f t="shared" si="79"/>
        <v>92.2098569157393</v>
      </c>
      <c r="AD353" s="10">
        <f t="shared" si="77"/>
        <v>8.20985691573878</v>
      </c>
      <c r="AE353" s="11">
        <f t="shared" si="78"/>
        <v>6.90476190476191</v>
      </c>
    </row>
    <row r="354" spans="1:31">
      <c r="A354" s="5">
        <v>45887</v>
      </c>
      <c r="B354" s="1" t="s">
        <v>229</v>
      </c>
      <c r="C354" s="1" t="s">
        <v>230</v>
      </c>
      <c r="D354" s="1" t="s">
        <v>104</v>
      </c>
      <c r="E354" s="1">
        <v>14.45</v>
      </c>
      <c r="F354" s="1">
        <v>18.86</v>
      </c>
      <c r="G354" s="1">
        <v>18.43</v>
      </c>
      <c r="H354" s="1">
        <v>10.21</v>
      </c>
      <c r="I354" s="1" t="s">
        <v>50</v>
      </c>
      <c r="J354" s="1">
        <v>132</v>
      </c>
      <c r="K354" s="1" t="s">
        <v>51</v>
      </c>
      <c r="L354" s="1" t="s">
        <v>52</v>
      </c>
      <c r="M354" s="1" t="s">
        <v>53</v>
      </c>
      <c r="N354" s="1">
        <v>82</v>
      </c>
      <c r="O354" s="1">
        <v>734</v>
      </c>
      <c r="P354" s="1">
        <v>0</v>
      </c>
      <c r="Q354" s="1">
        <v>270</v>
      </c>
      <c r="R354" s="1">
        <v>0</v>
      </c>
      <c r="S354" s="1">
        <v>300</v>
      </c>
      <c r="T354">
        <f t="shared" si="84"/>
        <v>816</v>
      </c>
      <c r="U354">
        <f t="shared" si="85"/>
        <v>1386</v>
      </c>
      <c r="V354" s="2">
        <f t="shared" si="86"/>
        <v>45943.4705882353</v>
      </c>
      <c r="W354" s="2">
        <f t="shared" si="87"/>
        <v>45982.9169550173</v>
      </c>
      <c r="X354" t="str">
        <f t="shared" si="74"/>
        <v>健康</v>
      </c>
      <c r="Y354" s="8" t="str">
        <f>_xlfn.IFS(COUNTIF($B$2:B354,B354)=1,"-",OR(AND(X353="高滞销风险",OR(X354="中滞销风险",X354="低滞销风险",X354="健康")),AND(X353="中滞销风险",OR(X354="低滞销风险",X354="健康")),AND(X353="低滞销风险",X354="健康")),"改善",X353=X354,"维持不变",OR(AND(X353="健康",OR(X354="低滞销风险",X354="中滞销风险",X354="高滞销风险")),AND(X353="低滞销风险",OR(X354="中滞销风险",X354="高滞销风险")),AND(X353="中滞销风险",X354="高滞销风险")),"恶化")</f>
        <v>-</v>
      </c>
      <c r="Z354" s="10">
        <f t="shared" si="75"/>
        <v>0</v>
      </c>
      <c r="AA354" s="10">
        <f t="shared" si="73"/>
        <v>0</v>
      </c>
      <c r="AB354" s="10">
        <f t="shared" si="76"/>
        <v>0</v>
      </c>
      <c r="AC354" s="10">
        <f t="shared" si="79"/>
        <v>95.916955017301</v>
      </c>
      <c r="AD354" s="10">
        <f t="shared" si="77"/>
        <v>0</v>
      </c>
      <c r="AE354" s="11">
        <f t="shared" si="78"/>
        <v>14.45</v>
      </c>
    </row>
    <row r="355" spans="1:31">
      <c r="A355" s="5">
        <v>45894</v>
      </c>
      <c r="B355" s="1" t="s">
        <v>229</v>
      </c>
      <c r="C355" s="1" t="s">
        <v>230</v>
      </c>
      <c r="D355" s="1" t="s">
        <v>104</v>
      </c>
      <c r="E355" s="1">
        <v>9.71</v>
      </c>
      <c r="F355" s="1">
        <v>9.71</v>
      </c>
      <c r="G355" s="1">
        <v>14.29</v>
      </c>
      <c r="H355" s="1">
        <v>12.64</v>
      </c>
      <c r="I355" s="1" t="s">
        <v>54</v>
      </c>
      <c r="J355" s="1">
        <v>68</v>
      </c>
      <c r="K355" s="1" t="s">
        <v>43</v>
      </c>
      <c r="L355" s="1" t="s">
        <v>44</v>
      </c>
      <c r="M355" s="1" t="s">
        <v>45</v>
      </c>
      <c r="N355" s="1">
        <v>172</v>
      </c>
      <c r="O355" s="1">
        <v>974</v>
      </c>
      <c r="P355" s="1">
        <v>0</v>
      </c>
      <c r="Q355" s="1">
        <v>170</v>
      </c>
      <c r="R355" s="1">
        <v>0</v>
      </c>
      <c r="S355" s="1">
        <v>0</v>
      </c>
      <c r="T355">
        <f t="shared" si="84"/>
        <v>1146</v>
      </c>
      <c r="U355">
        <f t="shared" si="85"/>
        <v>1316</v>
      </c>
      <c r="V355" s="2">
        <f t="shared" si="86"/>
        <v>46012.0226570546</v>
      </c>
      <c r="W355" s="2">
        <f t="shared" si="87"/>
        <v>46029.5303810505</v>
      </c>
      <c r="X355" t="str">
        <f t="shared" si="74"/>
        <v>高滞销风险</v>
      </c>
      <c r="Y355" s="8" t="str">
        <f>_xlfn.IFS(COUNTIF($B$2:B355,B355)=1,"-",OR(AND(X354="高滞销风险",OR(X355="中滞销风险",X355="低滞销风险",X355="健康")),AND(X354="中滞销风险",OR(X355="低滞销风险",X355="健康")),AND(X354="低滞销风险",X355="健康")),"改善",X354=X355,"维持不变",OR(AND(X354="健康",OR(X355="低滞销风险",X355="中滞销风险",X355="高滞销风险")),AND(X354="低滞销风险",OR(X355="中滞销风险",X355="高滞销风险")),AND(X354="中滞销风险",X355="高滞销风险")),"恶化")</f>
        <v>恶化</v>
      </c>
      <c r="Z355" s="10">
        <f t="shared" si="75"/>
        <v>194.42</v>
      </c>
      <c r="AA355" s="10">
        <f t="shared" si="73"/>
        <v>170</v>
      </c>
      <c r="AB355" s="10">
        <f t="shared" si="76"/>
        <v>364.42</v>
      </c>
      <c r="AC355" s="10">
        <f t="shared" si="79"/>
        <v>135.530381050463</v>
      </c>
      <c r="AD355" s="10">
        <f t="shared" si="77"/>
        <v>37.5303810504629</v>
      </c>
      <c r="AE355" s="11">
        <f t="shared" si="78"/>
        <v>13.4285714285714</v>
      </c>
    </row>
    <row r="356" spans="1:31">
      <c r="A356" s="5">
        <v>45901</v>
      </c>
      <c r="B356" s="1" t="s">
        <v>229</v>
      </c>
      <c r="C356" s="1" t="s">
        <v>230</v>
      </c>
      <c r="D356" s="1" t="s">
        <v>104</v>
      </c>
      <c r="E356" s="1">
        <v>12.86</v>
      </c>
      <c r="F356" s="1">
        <v>12.86</v>
      </c>
      <c r="G356" s="1">
        <v>11.29</v>
      </c>
      <c r="H356" s="1">
        <v>14.86</v>
      </c>
      <c r="I356" s="1" t="s">
        <v>54</v>
      </c>
      <c r="J356" s="1">
        <v>90</v>
      </c>
      <c r="K356" s="1" t="s">
        <v>35</v>
      </c>
      <c r="L356" s="1" t="s">
        <v>36</v>
      </c>
      <c r="M356" s="1" t="s">
        <v>37</v>
      </c>
      <c r="N356" s="1">
        <v>266</v>
      </c>
      <c r="O356" s="1">
        <v>806</v>
      </c>
      <c r="P356" s="1">
        <v>0</v>
      </c>
      <c r="Q356" s="1">
        <v>170</v>
      </c>
      <c r="R356" s="1">
        <v>0</v>
      </c>
      <c r="S356" s="1">
        <v>0</v>
      </c>
      <c r="T356">
        <f t="shared" si="84"/>
        <v>1072</v>
      </c>
      <c r="U356">
        <f t="shared" si="85"/>
        <v>1242</v>
      </c>
      <c r="V356" s="2">
        <f t="shared" si="86"/>
        <v>45984.3592534992</v>
      </c>
      <c r="W356" s="2">
        <f t="shared" si="87"/>
        <v>45997.5785381026</v>
      </c>
      <c r="X356" t="str">
        <f t="shared" si="74"/>
        <v>低滞销风险</v>
      </c>
      <c r="Y356" s="8" t="str">
        <f>_xlfn.IFS(COUNTIF($B$2:B356,B356)=1,"-",OR(AND(X355="高滞销风险",OR(X356="中滞销风险",X356="低滞销风险",X356="健康")),AND(X355="中滞销风险",OR(X356="低滞销风险",X356="健康")),AND(X355="低滞销风险",X356="健康")),"改善",X355=X356,"维持不变",OR(AND(X355="健康",OR(X356="低滞销风险",X356="中滞销风险",X356="高滞销风险")),AND(X355="低滞销风险",OR(X356="中滞销风险",X356="高滞销风险")),AND(X355="中滞销风险",X356="高滞销风险")),"恶化")</f>
        <v>改善</v>
      </c>
      <c r="Z356" s="10">
        <f t="shared" si="75"/>
        <v>0</v>
      </c>
      <c r="AA356" s="10">
        <f t="shared" si="73"/>
        <v>71.74</v>
      </c>
      <c r="AB356" s="10">
        <f t="shared" si="76"/>
        <v>71.74</v>
      </c>
      <c r="AC356" s="10">
        <f t="shared" si="79"/>
        <v>96.5785381026439</v>
      </c>
      <c r="AD356" s="10">
        <f t="shared" si="77"/>
        <v>5.57853810264351</v>
      </c>
      <c r="AE356" s="11">
        <f t="shared" si="78"/>
        <v>13.6483516483516</v>
      </c>
    </row>
    <row r="357" spans="1:31">
      <c r="A357" s="5">
        <v>45908</v>
      </c>
      <c r="B357" s="1" t="s">
        <v>229</v>
      </c>
      <c r="C357" s="1" t="s">
        <v>230</v>
      </c>
      <c r="D357" s="1" t="s">
        <v>104</v>
      </c>
      <c r="E357" s="1">
        <v>13.57</v>
      </c>
      <c r="F357" s="1">
        <v>13.57</v>
      </c>
      <c r="G357" s="1">
        <v>13.21</v>
      </c>
      <c r="H357" s="1">
        <v>13.75</v>
      </c>
      <c r="I357" s="1" t="s">
        <v>54</v>
      </c>
      <c r="J357" s="1">
        <v>95</v>
      </c>
      <c r="K357" s="1" t="s">
        <v>38</v>
      </c>
      <c r="L357" s="1" t="s">
        <v>39</v>
      </c>
      <c r="M357" s="1" t="s">
        <v>40</v>
      </c>
      <c r="N357" s="1">
        <v>268</v>
      </c>
      <c r="O357" s="1">
        <v>705</v>
      </c>
      <c r="P357" s="1">
        <v>0</v>
      </c>
      <c r="Q357" s="1">
        <v>170</v>
      </c>
      <c r="R357" s="1">
        <v>0</v>
      </c>
      <c r="S357" s="1">
        <v>0</v>
      </c>
      <c r="T357">
        <f t="shared" si="84"/>
        <v>973</v>
      </c>
      <c r="U357">
        <f t="shared" si="85"/>
        <v>1143</v>
      </c>
      <c r="V357" s="2">
        <f t="shared" si="86"/>
        <v>45979.702284451</v>
      </c>
      <c r="W357" s="2">
        <f t="shared" si="87"/>
        <v>45992.2299189388</v>
      </c>
      <c r="X357" t="str">
        <f t="shared" si="74"/>
        <v>低滞销风险</v>
      </c>
      <c r="Y357" s="8" t="str">
        <f>_xlfn.IFS(COUNTIF($B$2:B357,B357)=1,"-",OR(AND(X356="高滞销风险",OR(X357="中滞销风险",X357="低滞销风险",X357="健康")),AND(X356="中滞销风险",OR(X357="低滞销风险",X357="健康")),AND(X356="低滞销风险",X357="健康")),"改善",X356=X357,"维持不变",OR(AND(X356="健康",OR(X357="低滞销风险",X357="中滞销风险",X357="高滞销风险")),AND(X356="低滞销风险",OR(X357="中滞销风险",X357="高滞销风险")),AND(X356="中滞销风险",X357="高滞销风险")),"恶化")</f>
        <v>维持不变</v>
      </c>
      <c r="Z357" s="10">
        <f t="shared" si="75"/>
        <v>0</v>
      </c>
      <c r="AA357" s="10">
        <f t="shared" si="73"/>
        <v>3.11999999999989</v>
      </c>
      <c r="AB357" s="10">
        <f t="shared" si="76"/>
        <v>3.11999999999989</v>
      </c>
      <c r="AC357" s="10">
        <f t="shared" si="79"/>
        <v>84.2299189388357</v>
      </c>
      <c r="AD357" s="10">
        <f t="shared" si="77"/>
        <v>0.229918938835908</v>
      </c>
      <c r="AE357" s="11">
        <f t="shared" si="78"/>
        <v>13.6071428571429</v>
      </c>
    </row>
    <row r="358" spans="1:31">
      <c r="A358" s="5">
        <v>45887</v>
      </c>
      <c r="B358" s="1" t="s">
        <v>231</v>
      </c>
      <c r="C358" s="1" t="s">
        <v>232</v>
      </c>
      <c r="D358" s="1" t="s">
        <v>104</v>
      </c>
      <c r="E358" s="1">
        <v>3.24</v>
      </c>
      <c r="F358" s="1">
        <v>4.14</v>
      </c>
      <c r="G358" s="1">
        <v>4.29</v>
      </c>
      <c r="H358" s="1">
        <v>2.29</v>
      </c>
      <c r="I358" s="1" t="s">
        <v>50</v>
      </c>
      <c r="J358" s="1">
        <v>29</v>
      </c>
      <c r="K358" s="1" t="s">
        <v>51</v>
      </c>
      <c r="L358" s="1" t="s">
        <v>52</v>
      </c>
      <c r="M358" s="1" t="s">
        <v>53</v>
      </c>
      <c r="N358" s="1">
        <v>132</v>
      </c>
      <c r="O358" s="1">
        <v>141</v>
      </c>
      <c r="P358" s="1">
        <v>0</v>
      </c>
      <c r="Q358" s="1">
        <v>179</v>
      </c>
      <c r="R358" s="1">
        <v>0</v>
      </c>
      <c r="S358" s="1">
        <v>0</v>
      </c>
      <c r="T358">
        <f t="shared" si="84"/>
        <v>273</v>
      </c>
      <c r="U358">
        <f t="shared" si="85"/>
        <v>452</v>
      </c>
      <c r="V358" s="2">
        <f t="shared" si="86"/>
        <v>45971.2592592593</v>
      </c>
      <c r="W358" s="2">
        <f t="shared" si="87"/>
        <v>46026.5061728395</v>
      </c>
      <c r="X358" t="str">
        <f t="shared" si="74"/>
        <v>高滞销风险</v>
      </c>
      <c r="Y358" s="8" t="str">
        <f>_xlfn.IFS(COUNTIF($B$2:B358,B358)=1,"-",OR(AND(X357="高滞销风险",OR(X358="中滞销风险",X358="低滞销风险",X358="健康")),AND(X357="中滞销风险",OR(X358="低滞销风险",X358="健康")),AND(X357="低滞销风险",X358="健康")),"改善",X357=X358,"维持不变",OR(AND(X357="健康",OR(X358="低滞销风险",X358="中滞销风险",X358="高滞销风险")),AND(X357="低滞销风险",OR(X358="中滞销风险",X358="高滞销风险")),AND(X357="中滞销风险",X358="高滞销风险")),"恶化")</f>
        <v>-</v>
      </c>
      <c r="Z358" s="10">
        <f t="shared" si="75"/>
        <v>0</v>
      </c>
      <c r="AA358" s="10">
        <f t="shared" si="73"/>
        <v>111.8</v>
      </c>
      <c r="AB358" s="10">
        <f t="shared" si="76"/>
        <v>111.8</v>
      </c>
      <c r="AC358" s="10">
        <f t="shared" si="79"/>
        <v>139.506172839506</v>
      </c>
      <c r="AD358" s="10">
        <f t="shared" si="77"/>
        <v>34.5061728395085</v>
      </c>
      <c r="AE358" s="11">
        <f t="shared" si="78"/>
        <v>4.3047619047619</v>
      </c>
    </row>
    <row r="359" spans="1:31">
      <c r="A359" s="5">
        <v>45894</v>
      </c>
      <c r="B359" s="1" t="s">
        <v>231</v>
      </c>
      <c r="C359" s="1" t="s">
        <v>232</v>
      </c>
      <c r="D359" s="1" t="s">
        <v>104</v>
      </c>
      <c r="E359" s="1">
        <v>3.36</v>
      </c>
      <c r="F359" s="1">
        <v>3.43</v>
      </c>
      <c r="G359" s="1">
        <v>3.79</v>
      </c>
      <c r="H359" s="1">
        <v>3.14</v>
      </c>
      <c r="I359" s="1" t="s">
        <v>50</v>
      </c>
      <c r="J359" s="1">
        <v>24</v>
      </c>
      <c r="K359" s="1" t="s">
        <v>43</v>
      </c>
      <c r="L359" s="1" t="s">
        <v>44</v>
      </c>
      <c r="M359" s="1" t="s">
        <v>45</v>
      </c>
      <c r="N359" s="1">
        <v>110</v>
      </c>
      <c r="O359" s="1">
        <v>161</v>
      </c>
      <c r="P359" s="1">
        <v>0</v>
      </c>
      <c r="Q359" s="1">
        <v>159</v>
      </c>
      <c r="R359" s="1">
        <v>0</v>
      </c>
      <c r="S359" s="1">
        <v>0</v>
      </c>
      <c r="T359">
        <f t="shared" si="84"/>
        <v>271</v>
      </c>
      <c r="U359">
        <f t="shared" si="85"/>
        <v>430</v>
      </c>
      <c r="V359" s="2">
        <f t="shared" si="86"/>
        <v>45974.6547619048</v>
      </c>
      <c r="W359" s="2">
        <f t="shared" si="87"/>
        <v>46021.9761904762</v>
      </c>
      <c r="X359" t="str">
        <f t="shared" si="74"/>
        <v>高滞销风险</v>
      </c>
      <c r="Y359" s="8" t="str">
        <f>_xlfn.IFS(COUNTIF($B$2:B359,B359)=1,"-",OR(AND(X358="高滞销风险",OR(X359="中滞销风险",X359="低滞销风险",X359="健康")),AND(X358="中滞销风险",OR(X359="低滞销风险",X359="健康")),AND(X358="低滞销风险",X359="健康")),"改善",X358=X359,"维持不变",OR(AND(X358="健康",OR(X359="低滞销风险",X359="中滞销风险",X359="高滞销风险")),AND(X358="低滞销风险",OR(X359="中滞销风险",X359="高滞销风险")),AND(X358="中滞销风险",X359="高滞销风险")),"恶化")</f>
        <v>维持不变</v>
      </c>
      <c r="Z359" s="10">
        <f t="shared" si="75"/>
        <v>0</v>
      </c>
      <c r="AA359" s="10">
        <f t="shared" si="73"/>
        <v>100.72</v>
      </c>
      <c r="AB359" s="10">
        <f t="shared" si="76"/>
        <v>100.72</v>
      </c>
      <c r="AC359" s="10">
        <f t="shared" si="79"/>
        <v>127.97619047619</v>
      </c>
      <c r="AD359" s="10">
        <f t="shared" si="77"/>
        <v>29.9761904761908</v>
      </c>
      <c r="AE359" s="11">
        <f t="shared" si="78"/>
        <v>4.38775510204082</v>
      </c>
    </row>
    <row r="360" spans="1:31">
      <c r="A360" s="5">
        <v>45901</v>
      </c>
      <c r="B360" s="1" t="s">
        <v>231</v>
      </c>
      <c r="C360" s="1" t="s">
        <v>232</v>
      </c>
      <c r="D360" s="1" t="s">
        <v>104</v>
      </c>
      <c r="E360" s="1">
        <v>4.47</v>
      </c>
      <c r="F360" s="1">
        <v>5</v>
      </c>
      <c r="G360" s="1">
        <v>4.21</v>
      </c>
      <c r="H360" s="1">
        <v>4.25</v>
      </c>
      <c r="I360" s="1" t="s">
        <v>50</v>
      </c>
      <c r="J360" s="1">
        <v>35</v>
      </c>
      <c r="K360" s="1" t="s">
        <v>35</v>
      </c>
      <c r="L360" s="1" t="s">
        <v>36</v>
      </c>
      <c r="M360" s="1" t="s">
        <v>37</v>
      </c>
      <c r="N360" s="1">
        <v>118</v>
      </c>
      <c r="O360" s="1">
        <v>119</v>
      </c>
      <c r="P360" s="1">
        <v>0</v>
      </c>
      <c r="Q360" s="1">
        <v>159</v>
      </c>
      <c r="R360" s="1">
        <v>0</v>
      </c>
      <c r="S360" s="1">
        <v>0</v>
      </c>
      <c r="T360">
        <f t="shared" si="84"/>
        <v>237</v>
      </c>
      <c r="U360">
        <f t="shared" si="85"/>
        <v>396</v>
      </c>
      <c r="V360" s="2">
        <f t="shared" si="86"/>
        <v>45954.0201342282</v>
      </c>
      <c r="W360" s="2">
        <f t="shared" si="87"/>
        <v>45989.5906040268</v>
      </c>
      <c r="X360" t="str">
        <f t="shared" si="74"/>
        <v>健康</v>
      </c>
      <c r="Y360" s="8" t="str">
        <f>_xlfn.IFS(COUNTIF($B$2:B360,B360)=1,"-",OR(AND(X359="高滞销风险",OR(X360="中滞销风险",X360="低滞销风险",X360="健康")),AND(X359="中滞销风险",OR(X360="低滞销风险",X360="健康")),AND(X359="低滞销风险",X360="健康")),"改善",X359=X360,"维持不变",OR(AND(X359="健康",OR(X360="低滞销风险",X360="中滞销风险",X360="高滞销风险")),AND(X359="低滞销风险",OR(X360="中滞销风险",X360="高滞销风险")),AND(X359="中滞销风险",X360="高滞销风险")),"恶化")</f>
        <v>改善</v>
      </c>
      <c r="Z360" s="10">
        <f t="shared" si="75"/>
        <v>0</v>
      </c>
      <c r="AA360" s="10">
        <f t="shared" si="73"/>
        <v>0</v>
      </c>
      <c r="AB360" s="10">
        <f t="shared" si="76"/>
        <v>0</v>
      </c>
      <c r="AC360" s="10">
        <f t="shared" si="79"/>
        <v>88.5906040268456</v>
      </c>
      <c r="AD360" s="10">
        <f t="shared" si="77"/>
        <v>0</v>
      </c>
      <c r="AE360" s="11">
        <f t="shared" si="78"/>
        <v>4.47</v>
      </c>
    </row>
    <row r="361" spans="1:31">
      <c r="A361" s="5">
        <v>45908</v>
      </c>
      <c r="B361" s="1" t="s">
        <v>231</v>
      </c>
      <c r="C361" s="1" t="s">
        <v>232</v>
      </c>
      <c r="D361" s="1" t="s">
        <v>104</v>
      </c>
      <c r="E361" s="1">
        <v>5.15</v>
      </c>
      <c r="F361" s="1">
        <v>5.86</v>
      </c>
      <c r="G361" s="1">
        <v>5.43</v>
      </c>
      <c r="H361" s="1">
        <v>4.61</v>
      </c>
      <c r="I361" s="1" t="s">
        <v>50</v>
      </c>
      <c r="J361" s="1">
        <v>41</v>
      </c>
      <c r="K361" s="1" t="s">
        <v>38</v>
      </c>
      <c r="L361" s="1" t="s">
        <v>39</v>
      </c>
      <c r="M361" s="1" t="s">
        <v>40</v>
      </c>
      <c r="N361" s="1">
        <v>108</v>
      </c>
      <c r="O361" s="1">
        <v>150</v>
      </c>
      <c r="P361" s="1">
        <v>0</v>
      </c>
      <c r="Q361" s="1">
        <v>99</v>
      </c>
      <c r="R361" s="1">
        <v>0</v>
      </c>
      <c r="S361" s="1">
        <v>0</v>
      </c>
      <c r="T361">
        <f t="shared" si="84"/>
        <v>258</v>
      </c>
      <c r="U361">
        <f t="shared" si="85"/>
        <v>357</v>
      </c>
      <c r="V361" s="2">
        <f t="shared" si="86"/>
        <v>45958.0970873786</v>
      </c>
      <c r="W361" s="2">
        <f t="shared" si="87"/>
        <v>45977.3203883495</v>
      </c>
      <c r="X361" t="str">
        <f t="shared" si="74"/>
        <v>健康</v>
      </c>
      <c r="Y361" s="8" t="str">
        <f>_xlfn.IFS(COUNTIF($B$2:B361,B361)=1,"-",OR(AND(X360="高滞销风险",OR(X361="中滞销风险",X361="低滞销风险",X361="健康")),AND(X360="中滞销风险",OR(X361="低滞销风险",X361="健康")),AND(X360="低滞销风险",X361="健康")),"改善",X360=X361,"维持不变",OR(AND(X360="健康",OR(X361="低滞销风险",X361="中滞销风险",X361="高滞销风险")),AND(X360="低滞销风险",OR(X361="中滞销风险",X361="高滞销风险")),AND(X360="中滞销风险",X361="高滞销风险")),"恶化")</f>
        <v>维持不变</v>
      </c>
      <c r="Z361" s="10">
        <f t="shared" si="75"/>
        <v>0</v>
      </c>
      <c r="AA361" s="10">
        <f t="shared" si="73"/>
        <v>0</v>
      </c>
      <c r="AB361" s="10">
        <f t="shared" si="76"/>
        <v>0</v>
      </c>
      <c r="AC361" s="10">
        <f t="shared" si="79"/>
        <v>69.3203883495146</v>
      </c>
      <c r="AD361" s="10">
        <f t="shared" si="77"/>
        <v>0</v>
      </c>
      <c r="AE361" s="11">
        <f t="shared" si="78"/>
        <v>5.15</v>
      </c>
    </row>
    <row r="362" spans="1:31">
      <c r="A362" s="5">
        <v>45887</v>
      </c>
      <c r="B362" s="1" t="s">
        <v>233</v>
      </c>
      <c r="C362" s="1" t="s">
        <v>234</v>
      </c>
      <c r="D362" s="1" t="s">
        <v>104</v>
      </c>
      <c r="E362" s="1">
        <v>3.64</v>
      </c>
      <c r="F362" s="1">
        <v>4.43</v>
      </c>
      <c r="G362" s="1">
        <v>4.79</v>
      </c>
      <c r="H362" s="1">
        <v>2.71</v>
      </c>
      <c r="I362" s="1" t="s">
        <v>50</v>
      </c>
      <c r="J362" s="1">
        <v>31</v>
      </c>
      <c r="K362" s="1" t="s">
        <v>51</v>
      </c>
      <c r="L362" s="1" t="s">
        <v>52</v>
      </c>
      <c r="M362" s="1" t="s">
        <v>53</v>
      </c>
      <c r="N362" s="1">
        <v>68</v>
      </c>
      <c r="O362" s="1">
        <v>235</v>
      </c>
      <c r="P362" s="1">
        <v>0</v>
      </c>
      <c r="Q362" s="1">
        <v>59</v>
      </c>
      <c r="R362" s="1">
        <v>0</v>
      </c>
      <c r="S362" s="1">
        <v>0</v>
      </c>
      <c r="T362">
        <f t="shared" si="84"/>
        <v>303</v>
      </c>
      <c r="U362">
        <f t="shared" si="85"/>
        <v>362</v>
      </c>
      <c r="V362" s="2">
        <f t="shared" si="86"/>
        <v>45970.2417582418</v>
      </c>
      <c r="W362" s="2">
        <f t="shared" si="87"/>
        <v>45986.4505494506</v>
      </c>
      <c r="X362" t="str">
        <f t="shared" si="74"/>
        <v>健康</v>
      </c>
      <c r="Y362" s="8" t="str">
        <f>_xlfn.IFS(COUNTIF($B$2:B362,B362)=1,"-",OR(AND(X361="高滞销风险",OR(X362="中滞销风险",X362="低滞销风险",X362="健康")),AND(X361="中滞销风险",OR(X362="低滞销风险",X362="健康")),AND(X361="低滞销风险",X362="健康")),"改善",X361=X362,"维持不变",OR(AND(X361="健康",OR(X362="低滞销风险",X362="中滞销风险",X362="高滞销风险")),AND(X361="低滞销风险",OR(X362="中滞销风险",X362="高滞销风险")),AND(X361="中滞销风险",X362="高滞销风险")),"恶化")</f>
        <v>-</v>
      </c>
      <c r="Z362" s="10">
        <f t="shared" si="75"/>
        <v>0</v>
      </c>
      <c r="AA362" s="10">
        <f t="shared" si="73"/>
        <v>0</v>
      </c>
      <c r="AB362" s="10">
        <f t="shared" si="76"/>
        <v>0</v>
      </c>
      <c r="AC362" s="10">
        <f t="shared" si="79"/>
        <v>99.4505494505494</v>
      </c>
      <c r="AD362" s="10">
        <f t="shared" si="77"/>
        <v>0</v>
      </c>
      <c r="AE362" s="11">
        <f t="shared" si="78"/>
        <v>3.64</v>
      </c>
    </row>
    <row r="363" spans="1:31">
      <c r="A363" s="5">
        <v>45894</v>
      </c>
      <c r="B363" s="1" t="s">
        <v>233</v>
      </c>
      <c r="C363" s="1" t="s">
        <v>234</v>
      </c>
      <c r="D363" s="1" t="s">
        <v>104</v>
      </c>
      <c r="E363" s="1">
        <v>4.12</v>
      </c>
      <c r="F363" s="1">
        <v>4.43</v>
      </c>
      <c r="G363" s="1">
        <v>4.43</v>
      </c>
      <c r="H363" s="1">
        <v>3.82</v>
      </c>
      <c r="I363" s="1" t="s">
        <v>50</v>
      </c>
      <c r="J363" s="1">
        <v>31</v>
      </c>
      <c r="K363" s="1" t="s">
        <v>43</v>
      </c>
      <c r="L363" s="1" t="s">
        <v>44</v>
      </c>
      <c r="M363" s="1" t="s">
        <v>45</v>
      </c>
      <c r="N363" s="1">
        <v>69</v>
      </c>
      <c r="O363" s="1">
        <v>229</v>
      </c>
      <c r="P363" s="1">
        <v>0</v>
      </c>
      <c r="Q363" s="1">
        <v>34</v>
      </c>
      <c r="R363" s="1">
        <v>0</v>
      </c>
      <c r="S363" s="1">
        <v>0</v>
      </c>
      <c r="T363">
        <f t="shared" si="84"/>
        <v>298</v>
      </c>
      <c r="U363">
        <f t="shared" si="85"/>
        <v>332</v>
      </c>
      <c r="V363" s="2">
        <f t="shared" si="86"/>
        <v>45966.3300970874</v>
      </c>
      <c r="W363" s="2">
        <f t="shared" si="87"/>
        <v>45974.5825242718</v>
      </c>
      <c r="X363" t="str">
        <f t="shared" si="74"/>
        <v>健康</v>
      </c>
      <c r="Y363" s="8" t="str">
        <f>_xlfn.IFS(COUNTIF($B$2:B363,B363)=1,"-",OR(AND(X362="高滞销风险",OR(X363="中滞销风险",X363="低滞销风险",X363="健康")),AND(X362="中滞销风险",OR(X363="低滞销风险",X363="健康")),AND(X362="低滞销风险",X363="健康")),"改善",X362=X363,"维持不变",OR(AND(X362="健康",OR(X363="低滞销风险",X363="中滞销风险",X363="高滞销风险")),AND(X362="低滞销风险",OR(X363="中滞销风险",X363="高滞销风险")),AND(X362="中滞销风险",X363="高滞销风险")),"恶化")</f>
        <v>维持不变</v>
      </c>
      <c r="Z363" s="10">
        <f t="shared" si="75"/>
        <v>0</v>
      </c>
      <c r="AA363" s="10">
        <f t="shared" si="73"/>
        <v>0</v>
      </c>
      <c r="AB363" s="10">
        <f t="shared" si="76"/>
        <v>0</v>
      </c>
      <c r="AC363" s="10">
        <f t="shared" si="79"/>
        <v>80.5825242718447</v>
      </c>
      <c r="AD363" s="10">
        <f t="shared" si="77"/>
        <v>0</v>
      </c>
      <c r="AE363" s="11">
        <f t="shared" si="78"/>
        <v>4.12</v>
      </c>
    </row>
    <row r="364" spans="1:31">
      <c r="A364" s="5">
        <v>45901</v>
      </c>
      <c r="B364" s="1" t="s">
        <v>233</v>
      </c>
      <c r="C364" s="1" t="s">
        <v>234</v>
      </c>
      <c r="D364" s="1" t="s">
        <v>104</v>
      </c>
      <c r="E364" s="1">
        <v>4.74</v>
      </c>
      <c r="F364" s="1">
        <v>4.86</v>
      </c>
      <c r="G364" s="1">
        <v>4.64</v>
      </c>
      <c r="H364" s="1">
        <v>4.71</v>
      </c>
      <c r="I364" s="1" t="s">
        <v>50</v>
      </c>
      <c r="J364" s="1">
        <v>34</v>
      </c>
      <c r="K364" s="1" t="s">
        <v>35</v>
      </c>
      <c r="L364" s="1" t="s">
        <v>36</v>
      </c>
      <c r="M364" s="1" t="s">
        <v>37</v>
      </c>
      <c r="N364" s="1">
        <v>91</v>
      </c>
      <c r="O364" s="1">
        <v>202</v>
      </c>
      <c r="P364" s="1">
        <v>0</v>
      </c>
      <c r="Q364" s="1">
        <v>0</v>
      </c>
      <c r="R364" s="1">
        <v>0</v>
      </c>
      <c r="S364" s="1">
        <v>0</v>
      </c>
      <c r="T364">
        <f t="shared" si="84"/>
        <v>293</v>
      </c>
      <c r="U364">
        <f t="shared" si="85"/>
        <v>293</v>
      </c>
      <c r="V364" s="2">
        <f t="shared" si="86"/>
        <v>45962.8143459916</v>
      </c>
      <c r="W364" s="2">
        <f t="shared" si="87"/>
        <v>45962.8143459916</v>
      </c>
      <c r="X364" t="str">
        <f t="shared" si="74"/>
        <v>健康</v>
      </c>
      <c r="Y364" s="8" t="str">
        <f>_xlfn.IFS(COUNTIF($B$2:B364,B364)=1,"-",OR(AND(X363="高滞销风险",OR(X364="中滞销风险",X364="低滞销风险",X364="健康")),AND(X363="中滞销风险",OR(X364="低滞销风险",X364="健康")),AND(X363="低滞销风险",X364="健康")),"改善",X363=X364,"维持不变",OR(AND(X363="健康",OR(X364="低滞销风险",X364="中滞销风险",X364="高滞销风险")),AND(X363="低滞销风险",OR(X364="中滞销风险",X364="高滞销风险")),AND(X363="中滞销风险",X364="高滞销风险")),"恶化")</f>
        <v>维持不变</v>
      </c>
      <c r="Z364" s="10">
        <f t="shared" si="75"/>
        <v>0</v>
      </c>
      <c r="AA364" s="10">
        <f t="shared" si="73"/>
        <v>0</v>
      </c>
      <c r="AB364" s="10">
        <f t="shared" si="76"/>
        <v>0</v>
      </c>
      <c r="AC364" s="10">
        <f t="shared" si="79"/>
        <v>61.8143459915612</v>
      </c>
      <c r="AD364" s="10">
        <f t="shared" si="77"/>
        <v>0</v>
      </c>
      <c r="AE364" s="11">
        <f t="shared" si="78"/>
        <v>4.74</v>
      </c>
    </row>
    <row r="365" spans="1:31">
      <c r="A365" s="5">
        <v>45908</v>
      </c>
      <c r="B365" s="1" t="s">
        <v>233</v>
      </c>
      <c r="C365" s="1" t="s">
        <v>234</v>
      </c>
      <c r="D365" s="1" t="s">
        <v>104</v>
      </c>
      <c r="E365" s="1">
        <v>5.2</v>
      </c>
      <c r="F365" s="1">
        <v>5.71</v>
      </c>
      <c r="G365" s="1">
        <v>5.29</v>
      </c>
      <c r="H365" s="1">
        <v>4.86</v>
      </c>
      <c r="I365" s="1" t="s">
        <v>50</v>
      </c>
      <c r="J365" s="1">
        <v>40</v>
      </c>
      <c r="K365" s="1" t="s">
        <v>38</v>
      </c>
      <c r="L365" s="1" t="s">
        <v>39</v>
      </c>
      <c r="M365" s="1" t="s">
        <v>40</v>
      </c>
      <c r="N365" s="1">
        <v>68</v>
      </c>
      <c r="O365" s="1">
        <v>184</v>
      </c>
      <c r="P365" s="1">
        <v>0</v>
      </c>
      <c r="Q365" s="1">
        <v>0</v>
      </c>
      <c r="R365" s="1">
        <v>0</v>
      </c>
      <c r="S365" s="1">
        <v>150</v>
      </c>
      <c r="T365">
        <f t="shared" si="84"/>
        <v>252</v>
      </c>
      <c r="U365">
        <f t="shared" si="85"/>
        <v>402</v>
      </c>
      <c r="V365" s="2">
        <f t="shared" si="86"/>
        <v>45956.4615384615</v>
      </c>
      <c r="W365" s="2">
        <f t="shared" si="87"/>
        <v>45985.3076923077</v>
      </c>
      <c r="X365" t="str">
        <f t="shared" si="74"/>
        <v>健康</v>
      </c>
      <c r="Y365" s="8" t="str">
        <f>_xlfn.IFS(COUNTIF($B$2:B365,B365)=1,"-",OR(AND(X364="高滞销风险",OR(X365="中滞销风险",X365="低滞销风险",X365="健康")),AND(X364="中滞销风险",OR(X365="低滞销风险",X365="健康")),AND(X364="低滞销风险",X365="健康")),"改善",X364=X365,"维持不变",OR(AND(X364="健康",OR(X365="低滞销风险",X365="中滞销风险",X365="高滞销风险")),AND(X364="低滞销风险",OR(X365="中滞销风险",X365="高滞销风险")),AND(X364="中滞销风险",X365="高滞销风险")),"恶化")</f>
        <v>维持不变</v>
      </c>
      <c r="Z365" s="10">
        <f t="shared" si="75"/>
        <v>0</v>
      </c>
      <c r="AA365" s="10">
        <f t="shared" si="73"/>
        <v>0</v>
      </c>
      <c r="AB365" s="10">
        <f t="shared" si="76"/>
        <v>0</v>
      </c>
      <c r="AC365" s="10">
        <f t="shared" si="79"/>
        <v>77.3076923076923</v>
      </c>
      <c r="AD365" s="10">
        <f t="shared" si="77"/>
        <v>0</v>
      </c>
      <c r="AE365" s="11">
        <f t="shared" si="78"/>
        <v>5.2</v>
      </c>
    </row>
    <row r="366" spans="1:31">
      <c r="A366" s="5">
        <v>45887</v>
      </c>
      <c r="B366" s="1" t="s">
        <v>235</v>
      </c>
      <c r="C366" s="1" t="s">
        <v>236</v>
      </c>
      <c r="D366" s="1" t="s">
        <v>104</v>
      </c>
      <c r="E366" s="1">
        <v>4.65</v>
      </c>
      <c r="F366" s="1">
        <v>5.29</v>
      </c>
      <c r="G366" s="1">
        <v>6.14</v>
      </c>
      <c r="H366" s="1">
        <v>3.68</v>
      </c>
      <c r="I366" s="1" t="s">
        <v>50</v>
      </c>
      <c r="J366" s="1">
        <v>37</v>
      </c>
      <c r="K366" s="1" t="s">
        <v>51</v>
      </c>
      <c r="L366" s="1" t="s">
        <v>52</v>
      </c>
      <c r="M366" s="1" t="s">
        <v>53</v>
      </c>
      <c r="N366" s="1">
        <v>82</v>
      </c>
      <c r="O366" s="1">
        <v>374</v>
      </c>
      <c r="P366" s="1">
        <v>0</v>
      </c>
      <c r="Q366" s="1">
        <v>0</v>
      </c>
      <c r="R366" s="1">
        <v>0</v>
      </c>
      <c r="S366" s="1">
        <v>330</v>
      </c>
      <c r="T366">
        <f t="shared" si="84"/>
        <v>456</v>
      </c>
      <c r="U366">
        <f t="shared" si="85"/>
        <v>786</v>
      </c>
      <c r="V366" s="2">
        <f t="shared" si="86"/>
        <v>45985.064516129</v>
      </c>
      <c r="W366" s="2">
        <f t="shared" si="87"/>
        <v>46056.0322580645</v>
      </c>
      <c r="X366" t="str">
        <f t="shared" si="74"/>
        <v>高滞销风险</v>
      </c>
      <c r="Y366" s="8" t="str">
        <f>_xlfn.IFS(COUNTIF($B$2:B366,B366)=1,"-",OR(AND(X365="高滞销风险",OR(X366="中滞销风险",X366="低滞销风险",X366="健康")),AND(X365="中滞销风险",OR(X366="低滞销风险",X366="健康")),AND(X365="低滞销风险",X366="健康")),"改善",X365=X366,"维持不变",OR(AND(X365="健康",OR(X366="低滞销风险",X366="中滞销风险",X366="高滞销风险")),AND(X365="低滞销风险",OR(X366="中滞销风险",X366="高滞销风险")),AND(X365="中滞销风险",X366="高滞销风险")),"恶化")</f>
        <v>-</v>
      </c>
      <c r="Z366" s="10">
        <f t="shared" si="75"/>
        <v>0</v>
      </c>
      <c r="AA366" s="10">
        <f t="shared" ref="AA366:AA412" si="88">AB366-Z366</f>
        <v>297.75</v>
      </c>
      <c r="AB366" s="10">
        <f t="shared" si="76"/>
        <v>297.75</v>
      </c>
      <c r="AC366" s="10">
        <f t="shared" si="79"/>
        <v>169.032258064516</v>
      </c>
      <c r="AD366" s="10">
        <f t="shared" si="77"/>
        <v>64.0322580645152</v>
      </c>
      <c r="AE366" s="11">
        <f t="shared" si="78"/>
        <v>7.48571428571429</v>
      </c>
    </row>
    <row r="367" spans="1:31">
      <c r="A367" s="5">
        <v>45894</v>
      </c>
      <c r="B367" s="1" t="s">
        <v>235</v>
      </c>
      <c r="C367" s="1" t="s">
        <v>236</v>
      </c>
      <c r="D367" s="1" t="s">
        <v>104</v>
      </c>
      <c r="E367" s="1">
        <v>5.67</v>
      </c>
      <c r="F367" s="1">
        <v>6.29</v>
      </c>
      <c r="G367" s="1">
        <v>5.79</v>
      </c>
      <c r="H367" s="1">
        <v>5.25</v>
      </c>
      <c r="I367" s="1" t="s">
        <v>50</v>
      </c>
      <c r="J367" s="1">
        <v>44</v>
      </c>
      <c r="K367" s="1" t="s">
        <v>43</v>
      </c>
      <c r="L367" s="1" t="s">
        <v>44</v>
      </c>
      <c r="M367" s="1" t="s">
        <v>45</v>
      </c>
      <c r="N367" s="1">
        <v>81</v>
      </c>
      <c r="O367" s="1">
        <v>334</v>
      </c>
      <c r="P367" s="1">
        <v>0</v>
      </c>
      <c r="Q367" s="1">
        <v>330</v>
      </c>
      <c r="R367" s="1">
        <v>0</v>
      </c>
      <c r="S367" s="1">
        <v>0</v>
      </c>
      <c r="T367">
        <f t="shared" si="84"/>
        <v>415</v>
      </c>
      <c r="U367">
        <f t="shared" si="85"/>
        <v>745</v>
      </c>
      <c r="V367" s="2">
        <f t="shared" si="86"/>
        <v>45967.1922398589</v>
      </c>
      <c r="W367" s="2">
        <f t="shared" si="87"/>
        <v>46025.39329806</v>
      </c>
      <c r="X367" t="str">
        <f t="shared" si="74"/>
        <v>高滞销风险</v>
      </c>
      <c r="Y367" s="8" t="str">
        <f>_xlfn.IFS(COUNTIF($B$2:B367,B367)=1,"-",OR(AND(X366="高滞销风险",OR(X367="中滞销风险",X367="低滞销风险",X367="健康")),AND(X366="中滞销风险",OR(X367="低滞销风险",X367="健康")),AND(X366="低滞销风险",X367="健康")),"改善",X366=X367,"维持不变",OR(AND(X366="健康",OR(X367="低滞销风险",X367="中滞销风险",X367="高滞销风险")),AND(X366="低滞销风险",OR(X367="中滞销风险",X367="高滞销风险")),AND(X366="中滞销风险",X367="高滞销风险")),"恶化")</f>
        <v>维持不变</v>
      </c>
      <c r="Z367" s="10">
        <f t="shared" si="75"/>
        <v>0</v>
      </c>
      <c r="AA367" s="10">
        <f t="shared" si="88"/>
        <v>189.34</v>
      </c>
      <c r="AB367" s="10">
        <f t="shared" si="76"/>
        <v>189.34</v>
      </c>
      <c r="AC367" s="10">
        <f t="shared" si="79"/>
        <v>131.393298059965</v>
      </c>
      <c r="AD367" s="10">
        <f t="shared" si="77"/>
        <v>33.3932980599639</v>
      </c>
      <c r="AE367" s="11">
        <f t="shared" si="78"/>
        <v>7.60204081632653</v>
      </c>
    </row>
    <row r="368" spans="1:31">
      <c r="A368" s="5">
        <v>45901</v>
      </c>
      <c r="B368" s="1" t="s">
        <v>235</v>
      </c>
      <c r="C368" s="1" t="s">
        <v>236</v>
      </c>
      <c r="D368" s="1" t="s">
        <v>104</v>
      </c>
      <c r="E368" s="1">
        <v>4</v>
      </c>
      <c r="F368" s="1">
        <v>4</v>
      </c>
      <c r="G368" s="1">
        <v>5.14</v>
      </c>
      <c r="H368" s="1">
        <v>5.64</v>
      </c>
      <c r="I368" s="1" t="s">
        <v>54</v>
      </c>
      <c r="J368" s="1">
        <v>28</v>
      </c>
      <c r="K368" s="1" t="s">
        <v>35</v>
      </c>
      <c r="L368" s="1" t="s">
        <v>36</v>
      </c>
      <c r="M368" s="1" t="s">
        <v>37</v>
      </c>
      <c r="N368" s="1">
        <v>149</v>
      </c>
      <c r="O368" s="1">
        <v>301</v>
      </c>
      <c r="P368" s="1">
        <v>0</v>
      </c>
      <c r="Q368" s="1">
        <v>270</v>
      </c>
      <c r="R368" s="1">
        <v>0</v>
      </c>
      <c r="S368" s="1">
        <v>0</v>
      </c>
      <c r="T368">
        <f t="shared" si="84"/>
        <v>450</v>
      </c>
      <c r="U368">
        <f t="shared" si="85"/>
        <v>720</v>
      </c>
      <c r="V368" s="2">
        <f t="shared" si="86"/>
        <v>46013.5</v>
      </c>
      <c r="W368" s="2">
        <f t="shared" si="87"/>
        <v>46081</v>
      </c>
      <c r="X368" t="str">
        <f t="shared" si="74"/>
        <v>高滞销风险</v>
      </c>
      <c r="Y368" s="8" t="str">
        <f>_xlfn.IFS(COUNTIF($B$2:B368,B368)=1,"-",OR(AND(X367="高滞销风险",OR(X368="中滞销风险",X368="低滞销风险",X368="健康")),AND(X367="中滞销风险",OR(X368="低滞销风险",X368="健康")),AND(X367="低滞销风险",X368="健康")),"改善",X367=X368,"维持不变",OR(AND(X367="健康",OR(X368="低滞销风险",X368="中滞销风险",X368="高滞销风险")),AND(X367="低滞销风险",OR(X368="中滞销风险",X368="高滞销风险")),AND(X367="中滞销风险",X368="高滞销风险")),"恶化")</f>
        <v>维持不变</v>
      </c>
      <c r="Z368" s="10">
        <f t="shared" si="75"/>
        <v>86</v>
      </c>
      <c r="AA368" s="10">
        <f t="shared" si="88"/>
        <v>270</v>
      </c>
      <c r="AB368" s="10">
        <f t="shared" si="76"/>
        <v>356</v>
      </c>
      <c r="AC368" s="10">
        <f t="shared" si="79"/>
        <v>180</v>
      </c>
      <c r="AD368" s="10">
        <f t="shared" si="77"/>
        <v>89</v>
      </c>
      <c r="AE368" s="11">
        <f t="shared" si="78"/>
        <v>7.91208791208791</v>
      </c>
    </row>
    <row r="369" spans="1:31">
      <c r="A369" s="5">
        <v>45908</v>
      </c>
      <c r="B369" s="1" t="s">
        <v>235</v>
      </c>
      <c r="C369" s="1" t="s">
        <v>236</v>
      </c>
      <c r="D369" s="1" t="s">
        <v>104</v>
      </c>
      <c r="E369" s="1">
        <v>5</v>
      </c>
      <c r="F369" s="1">
        <v>5</v>
      </c>
      <c r="G369" s="1">
        <v>4.5</v>
      </c>
      <c r="H369" s="1">
        <v>5.14</v>
      </c>
      <c r="I369" s="1" t="s">
        <v>54</v>
      </c>
      <c r="J369" s="1">
        <v>35</v>
      </c>
      <c r="K369" s="1" t="s">
        <v>38</v>
      </c>
      <c r="L369" s="1" t="s">
        <v>39</v>
      </c>
      <c r="M369" s="1" t="s">
        <v>40</v>
      </c>
      <c r="N369" s="1">
        <v>180</v>
      </c>
      <c r="O369" s="1">
        <v>233</v>
      </c>
      <c r="P369" s="1">
        <v>0</v>
      </c>
      <c r="Q369" s="1">
        <v>270</v>
      </c>
      <c r="R369" s="1">
        <v>0</v>
      </c>
      <c r="S369" s="1">
        <v>0</v>
      </c>
      <c r="T369">
        <f t="shared" si="84"/>
        <v>413</v>
      </c>
      <c r="U369">
        <f t="shared" si="85"/>
        <v>683</v>
      </c>
      <c r="V369" s="2">
        <f t="shared" si="86"/>
        <v>45990.6</v>
      </c>
      <c r="W369" s="2">
        <f t="shared" si="87"/>
        <v>46044.6</v>
      </c>
      <c r="X369" t="str">
        <f t="shared" si="74"/>
        <v>高滞销风险</v>
      </c>
      <c r="Y369" s="8" t="str">
        <f>_xlfn.IFS(COUNTIF($B$2:B369,B369)=1,"-",OR(AND(X368="高滞销风险",OR(X369="中滞销风险",X369="低滞销风险",X369="健康")),AND(X368="中滞销风险",OR(X369="低滞销风险",X369="健康")),AND(X368="低滞销风险",X369="健康")),"改善",X368=X369,"维持不变",OR(AND(X368="健康",OR(X369="低滞销风险",X369="中滞销风险",X369="高滞销风险")),AND(X368="低滞销风险",OR(X369="中滞销风险",X369="高滞销风险")),AND(X368="中滞销风险",X369="高滞销风险")),"恶化")</f>
        <v>维持不变</v>
      </c>
      <c r="Z369" s="10">
        <f t="shared" si="75"/>
        <v>0</v>
      </c>
      <c r="AA369" s="10">
        <f t="shared" si="88"/>
        <v>263</v>
      </c>
      <c r="AB369" s="10">
        <f t="shared" si="76"/>
        <v>263</v>
      </c>
      <c r="AC369" s="10">
        <f t="shared" si="79"/>
        <v>136.6</v>
      </c>
      <c r="AD369" s="10">
        <f t="shared" si="77"/>
        <v>52.5999999999985</v>
      </c>
      <c r="AE369" s="11">
        <f t="shared" si="78"/>
        <v>8.13095238095238</v>
      </c>
    </row>
    <row r="370" spans="1:31">
      <c r="A370" s="5">
        <v>45887</v>
      </c>
      <c r="B370" s="1" t="s">
        <v>237</v>
      </c>
      <c r="C370" s="1" t="s">
        <v>238</v>
      </c>
      <c r="D370" s="1" t="s">
        <v>104</v>
      </c>
      <c r="E370" s="1">
        <v>6.03</v>
      </c>
      <c r="F370" s="1">
        <v>8.14</v>
      </c>
      <c r="G370" s="1">
        <v>7.57</v>
      </c>
      <c r="H370" s="1">
        <v>4.14</v>
      </c>
      <c r="I370" s="1" t="s">
        <v>50</v>
      </c>
      <c r="J370" s="1">
        <v>57</v>
      </c>
      <c r="K370" s="1" t="s">
        <v>51</v>
      </c>
      <c r="L370" s="1" t="s">
        <v>52</v>
      </c>
      <c r="M370" s="1" t="s">
        <v>53</v>
      </c>
      <c r="N370" s="1">
        <v>183</v>
      </c>
      <c r="O370" s="1">
        <v>229</v>
      </c>
      <c r="P370" s="1">
        <v>0</v>
      </c>
      <c r="Q370" s="1">
        <v>284</v>
      </c>
      <c r="R370" s="1">
        <v>0</v>
      </c>
      <c r="S370" s="1">
        <v>0</v>
      </c>
      <c r="T370">
        <f t="shared" si="84"/>
        <v>412</v>
      </c>
      <c r="U370">
        <f t="shared" si="85"/>
        <v>696</v>
      </c>
      <c r="V370" s="2">
        <f t="shared" si="86"/>
        <v>45955.3250414594</v>
      </c>
      <c r="W370" s="2">
        <f t="shared" si="87"/>
        <v>46002.4228855721</v>
      </c>
      <c r="X370" t="str">
        <f t="shared" si="74"/>
        <v>中滞销风险</v>
      </c>
      <c r="Y370" s="8" t="str">
        <f>_xlfn.IFS(COUNTIF($B$2:B370,B370)=1,"-",OR(AND(X369="高滞销风险",OR(X370="中滞销风险",X370="低滞销风险",X370="健康")),AND(X369="中滞销风险",OR(X370="低滞销风险",X370="健康")),AND(X369="低滞销风险",X370="健康")),"改善",X369=X370,"维持不变",OR(AND(X369="健康",OR(X370="低滞销风险",X370="中滞销风险",X370="高滞销风险")),AND(X369="低滞销风险",OR(X370="中滞销风险",X370="高滞销风险")),AND(X369="中滞销风险",X370="高滞销风险")),"恶化")</f>
        <v>-</v>
      </c>
      <c r="Z370" s="10">
        <f t="shared" si="75"/>
        <v>0</v>
      </c>
      <c r="AA370" s="10">
        <f t="shared" si="88"/>
        <v>62.85</v>
      </c>
      <c r="AB370" s="10">
        <f t="shared" si="76"/>
        <v>62.85</v>
      </c>
      <c r="AC370" s="10">
        <f t="shared" si="79"/>
        <v>115.422885572139</v>
      </c>
      <c r="AD370" s="10">
        <f t="shared" si="77"/>
        <v>10.4228855721376</v>
      </c>
      <c r="AE370" s="11">
        <f t="shared" si="78"/>
        <v>6.62857142857143</v>
      </c>
    </row>
    <row r="371" spans="1:31">
      <c r="A371" s="5">
        <v>45894</v>
      </c>
      <c r="B371" s="1" t="s">
        <v>237</v>
      </c>
      <c r="C371" s="1" t="s">
        <v>238</v>
      </c>
      <c r="D371" s="1" t="s">
        <v>104</v>
      </c>
      <c r="E371" s="1">
        <v>6.94</v>
      </c>
      <c r="F371" s="1">
        <v>7.71</v>
      </c>
      <c r="G371" s="1">
        <v>7.93</v>
      </c>
      <c r="H371" s="1">
        <v>6.07</v>
      </c>
      <c r="I371" s="1" t="s">
        <v>50</v>
      </c>
      <c r="J371" s="1">
        <v>54</v>
      </c>
      <c r="K371" s="1" t="s">
        <v>43</v>
      </c>
      <c r="L371" s="1" t="s">
        <v>44</v>
      </c>
      <c r="M371" s="1" t="s">
        <v>45</v>
      </c>
      <c r="N371" s="1">
        <v>159</v>
      </c>
      <c r="O371" s="1">
        <v>356</v>
      </c>
      <c r="P371" s="1">
        <v>0</v>
      </c>
      <c r="Q371" s="1">
        <v>134</v>
      </c>
      <c r="R371" s="1">
        <v>0</v>
      </c>
      <c r="S371" s="1">
        <v>0</v>
      </c>
      <c r="T371">
        <f t="shared" si="84"/>
        <v>515</v>
      </c>
      <c r="U371">
        <f t="shared" si="85"/>
        <v>649</v>
      </c>
      <c r="V371" s="2">
        <f t="shared" si="86"/>
        <v>45968.2074927954</v>
      </c>
      <c r="W371" s="2">
        <f t="shared" si="87"/>
        <v>45987.5158501441</v>
      </c>
      <c r="X371" t="str">
        <f t="shared" si="74"/>
        <v>健康</v>
      </c>
      <c r="Y371" s="8" t="str">
        <f>_xlfn.IFS(COUNTIF($B$2:B371,B371)=1,"-",OR(AND(X370="高滞销风险",OR(X371="中滞销风险",X371="低滞销风险",X371="健康")),AND(X370="中滞销风险",OR(X371="低滞销风险",X371="健康")),AND(X370="低滞销风险",X371="健康")),"改善",X370=X371,"维持不变",OR(AND(X370="健康",OR(X371="低滞销风险",X371="中滞销风险",X371="高滞销风险")),AND(X370="低滞销风险",OR(X371="中滞销风险",X371="高滞销风险")),AND(X370="中滞销风险",X371="高滞销风险")),"恶化")</f>
        <v>改善</v>
      </c>
      <c r="Z371" s="10">
        <f t="shared" si="75"/>
        <v>0</v>
      </c>
      <c r="AA371" s="10">
        <f t="shared" si="88"/>
        <v>0</v>
      </c>
      <c r="AB371" s="10">
        <f t="shared" si="76"/>
        <v>0</v>
      </c>
      <c r="AC371" s="10">
        <f t="shared" si="79"/>
        <v>93.5158501440922</v>
      </c>
      <c r="AD371" s="10">
        <f t="shared" si="77"/>
        <v>0</v>
      </c>
      <c r="AE371" s="11">
        <f t="shared" si="78"/>
        <v>6.94</v>
      </c>
    </row>
    <row r="372" spans="1:31">
      <c r="A372" s="5">
        <v>45901</v>
      </c>
      <c r="B372" s="1" t="s">
        <v>237</v>
      </c>
      <c r="C372" s="1" t="s">
        <v>238</v>
      </c>
      <c r="D372" s="1" t="s">
        <v>104</v>
      </c>
      <c r="E372" s="1">
        <v>4.86</v>
      </c>
      <c r="F372" s="1">
        <v>4.86</v>
      </c>
      <c r="G372" s="1">
        <v>6.29</v>
      </c>
      <c r="H372" s="1">
        <v>6.93</v>
      </c>
      <c r="I372" s="1" t="s">
        <v>54</v>
      </c>
      <c r="J372" s="1">
        <v>34</v>
      </c>
      <c r="K372" s="1" t="s">
        <v>35</v>
      </c>
      <c r="L372" s="1" t="s">
        <v>36</v>
      </c>
      <c r="M372" s="1" t="s">
        <v>37</v>
      </c>
      <c r="N372" s="1">
        <v>168</v>
      </c>
      <c r="O372" s="1">
        <v>364</v>
      </c>
      <c r="P372" s="1">
        <v>0</v>
      </c>
      <c r="Q372" s="1">
        <v>84</v>
      </c>
      <c r="R372" s="1">
        <v>0</v>
      </c>
      <c r="S372" s="1">
        <v>0</v>
      </c>
      <c r="T372">
        <f t="shared" si="84"/>
        <v>532</v>
      </c>
      <c r="U372">
        <f t="shared" si="85"/>
        <v>616</v>
      </c>
      <c r="V372" s="2">
        <f t="shared" si="86"/>
        <v>46010.4650205761</v>
      </c>
      <c r="W372" s="2">
        <f t="shared" si="87"/>
        <v>46027.7489711934</v>
      </c>
      <c r="X372" t="str">
        <f t="shared" si="74"/>
        <v>高滞销风险</v>
      </c>
      <c r="Y372" s="8" t="str">
        <f>_xlfn.IFS(COUNTIF($B$2:B372,B372)=1,"-",OR(AND(X371="高滞销风险",OR(X372="中滞销风险",X372="低滞销风险",X372="健康")),AND(X371="中滞销风险",OR(X372="低滞销风险",X372="健康")),AND(X371="低滞销风险",X372="健康")),"改善",X371=X372,"维持不变",OR(AND(X371="健康",OR(X372="低滞销风险",X372="中滞销风险",X372="高滞销风险")),AND(X371="低滞销风险",OR(X372="中滞销风险",X372="高滞销风险")),AND(X371="中滞销风险",X372="高滞销风险")),"恶化")</f>
        <v>恶化</v>
      </c>
      <c r="Z372" s="10">
        <f t="shared" si="75"/>
        <v>89.74</v>
      </c>
      <c r="AA372" s="10">
        <f t="shared" si="88"/>
        <v>84</v>
      </c>
      <c r="AB372" s="10">
        <f t="shared" si="76"/>
        <v>173.74</v>
      </c>
      <c r="AC372" s="10">
        <f t="shared" si="79"/>
        <v>126.748971193416</v>
      </c>
      <c r="AD372" s="10">
        <f t="shared" si="77"/>
        <v>35.7489711934177</v>
      </c>
      <c r="AE372" s="11">
        <f t="shared" si="78"/>
        <v>6.76923076923077</v>
      </c>
    </row>
    <row r="373" spans="1:31">
      <c r="A373" s="5">
        <v>45908</v>
      </c>
      <c r="B373" s="1" t="s">
        <v>237</v>
      </c>
      <c r="C373" s="1" t="s">
        <v>238</v>
      </c>
      <c r="D373" s="1" t="s">
        <v>104</v>
      </c>
      <c r="E373" s="1">
        <v>4.14</v>
      </c>
      <c r="F373" s="1">
        <v>4.14</v>
      </c>
      <c r="G373" s="1">
        <v>4.5</v>
      </c>
      <c r="H373" s="1">
        <v>6.21</v>
      </c>
      <c r="I373" s="1" t="s">
        <v>54</v>
      </c>
      <c r="J373" s="1">
        <v>29</v>
      </c>
      <c r="K373" s="1" t="s">
        <v>38</v>
      </c>
      <c r="L373" s="1" t="s">
        <v>39</v>
      </c>
      <c r="M373" s="1" t="s">
        <v>40</v>
      </c>
      <c r="N373" s="1">
        <v>171</v>
      </c>
      <c r="O373" s="1">
        <v>340</v>
      </c>
      <c r="P373" s="1">
        <v>0</v>
      </c>
      <c r="Q373" s="1">
        <v>84</v>
      </c>
      <c r="R373" s="1">
        <v>0</v>
      </c>
      <c r="S373" s="1">
        <v>0</v>
      </c>
      <c r="T373">
        <f t="shared" si="84"/>
        <v>511</v>
      </c>
      <c r="U373">
        <f t="shared" si="85"/>
        <v>595</v>
      </c>
      <c r="V373" s="2">
        <f t="shared" si="86"/>
        <v>46031.4299516908</v>
      </c>
      <c r="W373" s="2">
        <f t="shared" si="87"/>
        <v>46051.7198067633</v>
      </c>
      <c r="X373" t="str">
        <f t="shared" si="74"/>
        <v>高滞销风险</v>
      </c>
      <c r="Y373" s="8" t="str">
        <f>_xlfn.IFS(COUNTIF($B$2:B373,B373)=1,"-",OR(AND(X372="高滞销风险",OR(X373="中滞销风险",X373="低滞销风险",X373="健康")),AND(X372="中滞销风险",OR(X373="低滞销风险",X373="健康")),AND(X372="低滞销风险",X373="健康")),"改善",X372=X373,"维持不变",OR(AND(X372="健康",OR(X373="低滞销风险",X373="中滞销风险",X373="高滞销风险")),AND(X372="低滞销风险",OR(X373="中滞销风险",X373="高滞销风险")),AND(X372="中滞销风险",X373="高滞销风险")),"恶化")</f>
        <v>维持不变</v>
      </c>
      <c r="Z373" s="10">
        <f t="shared" si="75"/>
        <v>163.24</v>
      </c>
      <c r="AA373" s="10">
        <f t="shared" si="88"/>
        <v>84</v>
      </c>
      <c r="AB373" s="10">
        <f t="shared" si="76"/>
        <v>247.24</v>
      </c>
      <c r="AC373" s="10">
        <f t="shared" si="79"/>
        <v>143.719806763285</v>
      </c>
      <c r="AD373" s="10">
        <f t="shared" si="77"/>
        <v>59.7198067632853</v>
      </c>
      <c r="AE373" s="11">
        <f t="shared" si="78"/>
        <v>7.08333333333333</v>
      </c>
    </row>
    <row r="374" spans="1:31">
      <c r="A374" s="5">
        <v>45887</v>
      </c>
      <c r="B374" s="1" t="s">
        <v>239</v>
      </c>
      <c r="C374" s="1" t="s">
        <v>240</v>
      </c>
      <c r="D374" s="1" t="s">
        <v>104</v>
      </c>
      <c r="E374" s="1">
        <v>6.11</v>
      </c>
      <c r="F374" s="1">
        <v>6.57</v>
      </c>
      <c r="G374" s="1">
        <v>8.29</v>
      </c>
      <c r="H374" s="1">
        <v>4.96</v>
      </c>
      <c r="I374" s="1" t="s">
        <v>50</v>
      </c>
      <c r="J374" s="1">
        <v>46</v>
      </c>
      <c r="K374" s="1" t="s">
        <v>51</v>
      </c>
      <c r="L374" s="1" t="s">
        <v>52</v>
      </c>
      <c r="M374" s="1" t="s">
        <v>53</v>
      </c>
      <c r="N374" s="1">
        <v>95</v>
      </c>
      <c r="O374" s="1">
        <v>493</v>
      </c>
      <c r="P374" s="1">
        <v>0</v>
      </c>
      <c r="Q374" s="1">
        <v>126</v>
      </c>
      <c r="R374" s="1">
        <v>0</v>
      </c>
      <c r="S374" s="1">
        <v>0</v>
      </c>
      <c r="T374">
        <f t="shared" si="84"/>
        <v>588</v>
      </c>
      <c r="U374">
        <f t="shared" si="85"/>
        <v>714</v>
      </c>
      <c r="V374" s="2">
        <f t="shared" si="86"/>
        <v>45983.2356792144</v>
      </c>
      <c r="W374" s="2">
        <f t="shared" si="87"/>
        <v>46003.8576104746</v>
      </c>
      <c r="X374" t="str">
        <f t="shared" si="74"/>
        <v>中滞销风险</v>
      </c>
      <c r="Y374" s="8" t="str">
        <f>_xlfn.IFS(COUNTIF($B$2:B374,B374)=1,"-",OR(AND(X373="高滞销风险",OR(X374="中滞销风险",X374="低滞销风险",X374="健康")),AND(X373="中滞销风险",OR(X374="低滞销风险",X374="健康")),AND(X373="低滞销风险",X374="健康")),"改善",X373=X374,"维持不变",OR(AND(X373="健康",OR(X374="低滞销风险",X374="中滞销风险",X374="高滞销风险")),AND(X373="低滞销风险",OR(X374="中滞销风险",X374="高滞销风险")),AND(X373="中滞销风险",X374="高滞销风险")),"恶化")</f>
        <v>-</v>
      </c>
      <c r="Z374" s="10">
        <f t="shared" si="75"/>
        <v>0</v>
      </c>
      <c r="AA374" s="10">
        <f t="shared" si="88"/>
        <v>72.4499999999999</v>
      </c>
      <c r="AB374" s="10">
        <f t="shared" si="76"/>
        <v>72.4499999999999</v>
      </c>
      <c r="AC374" s="10">
        <f t="shared" si="79"/>
        <v>116.857610474632</v>
      </c>
      <c r="AD374" s="10">
        <f t="shared" si="77"/>
        <v>11.8576104746317</v>
      </c>
      <c r="AE374" s="11">
        <f t="shared" si="78"/>
        <v>6.8</v>
      </c>
    </row>
    <row r="375" spans="1:31">
      <c r="A375" s="5">
        <v>45894</v>
      </c>
      <c r="B375" s="1" t="s">
        <v>239</v>
      </c>
      <c r="C375" s="1" t="s">
        <v>240</v>
      </c>
      <c r="D375" s="1" t="s">
        <v>104</v>
      </c>
      <c r="E375" s="1">
        <v>4.71</v>
      </c>
      <c r="F375" s="1">
        <v>4.71</v>
      </c>
      <c r="G375" s="1">
        <v>5.64</v>
      </c>
      <c r="H375" s="1">
        <v>6.14</v>
      </c>
      <c r="I375" s="1" t="s">
        <v>54</v>
      </c>
      <c r="J375" s="1">
        <v>33</v>
      </c>
      <c r="K375" s="1" t="s">
        <v>43</v>
      </c>
      <c r="L375" s="1" t="s">
        <v>44</v>
      </c>
      <c r="M375" s="1" t="s">
        <v>45</v>
      </c>
      <c r="N375" s="1">
        <v>116</v>
      </c>
      <c r="O375" s="1">
        <v>445</v>
      </c>
      <c r="P375" s="1">
        <v>0</v>
      </c>
      <c r="Q375" s="1">
        <v>126</v>
      </c>
      <c r="R375" s="1">
        <v>0</v>
      </c>
      <c r="S375" s="1">
        <v>0</v>
      </c>
      <c r="T375">
        <f t="shared" si="84"/>
        <v>561</v>
      </c>
      <c r="U375">
        <f t="shared" si="85"/>
        <v>687</v>
      </c>
      <c r="V375" s="2">
        <f t="shared" si="86"/>
        <v>46013.1082802548</v>
      </c>
      <c r="W375" s="2">
        <f t="shared" si="87"/>
        <v>46039.8598726115</v>
      </c>
      <c r="X375" t="str">
        <f t="shared" ref="X375:X425" si="89">_xlfn.IFS(AD375&gt;=20,"高滞销风险",AD375&gt;=10,"中滞销风险",AD375&gt;0,"低滞销风险",AD375=0,"健康")</f>
        <v>高滞销风险</v>
      </c>
      <c r="Y375" s="8" t="str">
        <f>_xlfn.IFS(COUNTIF($B$2:B375,B375)=1,"-",OR(AND(X374="高滞销风险",OR(X375="中滞销风险",X375="低滞销风险",X375="健康")),AND(X374="中滞销风险",OR(X375="低滞销风险",X375="健康")),AND(X374="低滞销风险",X375="健康")),"改善",X374=X375,"维持不变",OR(AND(X374="健康",OR(X375="低滞销风险",X375="中滞销风险",X375="高滞销风险")),AND(X374="低滞销风险",OR(X375="中滞销风险",X375="高滞销风险")),AND(X374="中滞销风险",X375="高滞销风险")),"恶化")</f>
        <v>恶化</v>
      </c>
      <c r="Z375" s="10">
        <f t="shared" ref="Z375:Z425" si="90">IF(V375&gt;=DATE(2025,12,1),T375-(DATE(2025,12,1)-A375)*E375,0)</f>
        <v>99.42</v>
      </c>
      <c r="AA375" s="10">
        <f t="shared" si="88"/>
        <v>126</v>
      </c>
      <c r="AB375" s="10">
        <f t="shared" ref="AB375:AB425" si="91">IF(W375&gt;=DATE(2025,12,1),U375-(DATE(2025,12,1)-A375)*E375,0)</f>
        <v>225.42</v>
      </c>
      <c r="AC375" s="10">
        <f t="shared" si="79"/>
        <v>145.859872611465</v>
      </c>
      <c r="AD375" s="10">
        <f t="shared" ref="AD375:AD425" si="92">IF(W375&gt;DATE(2025,12,1),W375-DATE(2025,12,1),0)</f>
        <v>47.8598726114651</v>
      </c>
      <c r="AE375" s="11">
        <f t="shared" ref="AE375:AE425" si="93">IF(X375="健康",E375,U375/(DATE(2025,12,1)-A375))</f>
        <v>7.01020408163265</v>
      </c>
    </row>
    <row r="376" spans="1:31">
      <c r="A376" s="5">
        <v>45901</v>
      </c>
      <c r="B376" s="1" t="s">
        <v>239</v>
      </c>
      <c r="C376" s="1" t="s">
        <v>240</v>
      </c>
      <c r="D376" s="1" t="s">
        <v>104</v>
      </c>
      <c r="E376" s="1">
        <v>4.29</v>
      </c>
      <c r="F376" s="1">
        <v>4.29</v>
      </c>
      <c r="G376" s="1">
        <v>4.5</v>
      </c>
      <c r="H376" s="1">
        <v>6.39</v>
      </c>
      <c r="I376" s="1" t="s">
        <v>54</v>
      </c>
      <c r="J376" s="1">
        <v>30</v>
      </c>
      <c r="K376" s="1" t="s">
        <v>35</v>
      </c>
      <c r="L376" s="1" t="s">
        <v>36</v>
      </c>
      <c r="M376" s="1" t="s">
        <v>37</v>
      </c>
      <c r="N376" s="1">
        <v>174</v>
      </c>
      <c r="O376" s="1">
        <v>361</v>
      </c>
      <c r="P376" s="1">
        <v>0</v>
      </c>
      <c r="Q376" s="1">
        <v>126</v>
      </c>
      <c r="R376" s="1">
        <v>0</v>
      </c>
      <c r="S376" s="1">
        <v>0</v>
      </c>
      <c r="T376">
        <f t="shared" si="84"/>
        <v>535</v>
      </c>
      <c r="U376">
        <f t="shared" si="85"/>
        <v>661</v>
      </c>
      <c r="V376" s="2">
        <f t="shared" si="86"/>
        <v>46025.7086247086</v>
      </c>
      <c r="W376" s="2">
        <f t="shared" si="87"/>
        <v>46055.0792540793</v>
      </c>
      <c r="X376" t="str">
        <f t="shared" si="89"/>
        <v>高滞销风险</v>
      </c>
      <c r="Y376" s="8" t="str">
        <f>_xlfn.IFS(COUNTIF($B$2:B376,B376)=1,"-",OR(AND(X375="高滞销风险",OR(X376="中滞销风险",X376="低滞销风险",X376="健康")),AND(X375="中滞销风险",OR(X376="低滞销风险",X376="健康")),AND(X375="低滞销风险",X376="健康")),"改善",X375=X376,"维持不变",OR(AND(X375="健康",OR(X376="低滞销风险",X376="中滞销风险",X376="高滞销风险")),AND(X375="低滞销风险",OR(X376="中滞销风险",X376="高滞销风险")),AND(X375="中滞销风险",X376="高滞销风险")),"恶化")</f>
        <v>维持不变</v>
      </c>
      <c r="Z376" s="10">
        <f t="shared" si="90"/>
        <v>144.61</v>
      </c>
      <c r="AA376" s="10">
        <f t="shared" si="88"/>
        <v>126</v>
      </c>
      <c r="AB376" s="10">
        <f t="shared" si="91"/>
        <v>270.61</v>
      </c>
      <c r="AC376" s="10">
        <f t="shared" si="79"/>
        <v>154.079254079254</v>
      </c>
      <c r="AD376" s="10">
        <f t="shared" si="92"/>
        <v>63.0792540792536</v>
      </c>
      <c r="AE376" s="11">
        <f t="shared" si="93"/>
        <v>7.26373626373626</v>
      </c>
    </row>
    <row r="377" spans="1:31">
      <c r="A377" s="5">
        <v>45908</v>
      </c>
      <c r="B377" s="1" t="s">
        <v>239</v>
      </c>
      <c r="C377" s="1" t="s">
        <v>240</v>
      </c>
      <c r="D377" s="1" t="s">
        <v>104</v>
      </c>
      <c r="E377" s="1">
        <v>4</v>
      </c>
      <c r="F377" s="1">
        <v>4</v>
      </c>
      <c r="G377" s="1">
        <v>4.14</v>
      </c>
      <c r="H377" s="1">
        <v>4.89</v>
      </c>
      <c r="I377" s="1" t="s">
        <v>54</v>
      </c>
      <c r="J377" s="1">
        <v>28</v>
      </c>
      <c r="K377" s="1" t="s">
        <v>38</v>
      </c>
      <c r="L377" s="1" t="s">
        <v>39</v>
      </c>
      <c r="M377" s="1" t="s">
        <v>40</v>
      </c>
      <c r="N377" s="1">
        <v>216</v>
      </c>
      <c r="O377" s="1">
        <v>290</v>
      </c>
      <c r="P377" s="1">
        <v>0</v>
      </c>
      <c r="Q377" s="1">
        <v>126</v>
      </c>
      <c r="R377" s="1">
        <v>0</v>
      </c>
      <c r="S377" s="1">
        <v>0</v>
      </c>
      <c r="T377">
        <f t="shared" si="84"/>
        <v>506</v>
      </c>
      <c r="U377">
        <f t="shared" si="85"/>
        <v>632</v>
      </c>
      <c r="V377" s="2">
        <f t="shared" si="86"/>
        <v>46034.5</v>
      </c>
      <c r="W377" s="2">
        <f t="shared" si="87"/>
        <v>46066</v>
      </c>
      <c r="X377" t="str">
        <f t="shared" si="89"/>
        <v>高滞销风险</v>
      </c>
      <c r="Y377" s="8" t="str">
        <f>_xlfn.IFS(COUNTIF($B$2:B377,B377)=1,"-",OR(AND(X376="高滞销风险",OR(X377="中滞销风险",X377="低滞销风险",X377="健康")),AND(X376="中滞销风险",OR(X377="低滞销风险",X377="健康")),AND(X376="低滞销风险",X377="健康")),"改善",X376=X377,"维持不变",OR(AND(X376="健康",OR(X377="低滞销风险",X377="中滞销风险",X377="高滞销风险")),AND(X376="低滞销风险",OR(X377="中滞销风险",X377="高滞销风险")),AND(X376="中滞销风险",X377="高滞销风险")),"恶化")</f>
        <v>维持不变</v>
      </c>
      <c r="Z377" s="10">
        <f t="shared" si="90"/>
        <v>170</v>
      </c>
      <c r="AA377" s="10">
        <f t="shared" si="88"/>
        <v>126</v>
      </c>
      <c r="AB377" s="10">
        <f t="shared" si="91"/>
        <v>296</v>
      </c>
      <c r="AC377" s="10">
        <f t="shared" si="79"/>
        <v>158</v>
      </c>
      <c r="AD377" s="10">
        <f t="shared" si="92"/>
        <v>74</v>
      </c>
      <c r="AE377" s="11">
        <f t="shared" si="93"/>
        <v>7.52380952380952</v>
      </c>
    </row>
    <row r="378" spans="1:31">
      <c r="A378" s="5">
        <v>45887</v>
      </c>
      <c r="B378" s="1" t="s">
        <v>241</v>
      </c>
      <c r="C378" s="1" t="s">
        <v>242</v>
      </c>
      <c r="D378" s="1" t="s">
        <v>104</v>
      </c>
      <c r="E378" s="1">
        <v>3.11</v>
      </c>
      <c r="F378" s="1">
        <v>3.71</v>
      </c>
      <c r="G378" s="1">
        <v>4.07</v>
      </c>
      <c r="H378" s="1">
        <v>2.36</v>
      </c>
      <c r="I378" s="1" t="s">
        <v>50</v>
      </c>
      <c r="J378" s="1">
        <v>26</v>
      </c>
      <c r="K378" s="1" t="s">
        <v>51</v>
      </c>
      <c r="L378" s="1" t="s">
        <v>52</v>
      </c>
      <c r="M378" s="1" t="s">
        <v>53</v>
      </c>
      <c r="N378" s="1">
        <v>110</v>
      </c>
      <c r="O378" s="1">
        <v>208</v>
      </c>
      <c r="P378" s="1">
        <v>0</v>
      </c>
      <c r="Q378" s="1">
        <v>0</v>
      </c>
      <c r="R378" s="1">
        <v>0</v>
      </c>
      <c r="S378" s="1">
        <v>0</v>
      </c>
      <c r="T378">
        <f t="shared" si="84"/>
        <v>318</v>
      </c>
      <c r="U378">
        <f t="shared" si="85"/>
        <v>318</v>
      </c>
      <c r="V378" s="2">
        <f t="shared" si="86"/>
        <v>45989.2508038585</v>
      </c>
      <c r="W378" s="2">
        <f t="shared" si="87"/>
        <v>45989.2508038585</v>
      </c>
      <c r="X378" t="str">
        <f t="shared" si="89"/>
        <v>健康</v>
      </c>
      <c r="Y378" s="8" t="str">
        <f>_xlfn.IFS(COUNTIF($B$2:B378,B378)=1,"-",OR(AND(X377="高滞销风险",OR(X378="中滞销风险",X378="低滞销风险",X378="健康")),AND(X377="中滞销风险",OR(X378="低滞销风险",X378="健康")),AND(X377="低滞销风险",X378="健康")),"改善",X377=X378,"维持不变",OR(AND(X377="健康",OR(X378="低滞销风险",X378="中滞销风险",X378="高滞销风险")),AND(X377="低滞销风险",OR(X378="中滞销风险",X378="高滞销风险")),AND(X377="中滞销风险",X378="高滞销风险")),"恶化")</f>
        <v>-</v>
      </c>
      <c r="Z378" s="10">
        <f t="shared" si="90"/>
        <v>0</v>
      </c>
      <c r="AA378" s="10">
        <f t="shared" si="88"/>
        <v>0</v>
      </c>
      <c r="AB378" s="10">
        <f t="shared" si="91"/>
        <v>0</v>
      </c>
      <c r="AC378" s="10">
        <f t="shared" si="79"/>
        <v>102.250803858521</v>
      </c>
      <c r="AD378" s="10">
        <f t="shared" si="92"/>
        <v>0</v>
      </c>
      <c r="AE378" s="11">
        <f t="shared" si="93"/>
        <v>3.11</v>
      </c>
    </row>
    <row r="379" spans="1:31">
      <c r="A379" s="5">
        <v>45894</v>
      </c>
      <c r="B379" s="1" t="s">
        <v>241</v>
      </c>
      <c r="C379" s="1" t="s">
        <v>242</v>
      </c>
      <c r="D379" s="1" t="s">
        <v>104</v>
      </c>
      <c r="E379" s="1">
        <v>3.42</v>
      </c>
      <c r="F379" s="1">
        <v>3.57</v>
      </c>
      <c r="G379" s="1">
        <v>3.64</v>
      </c>
      <c r="H379" s="1">
        <v>3.25</v>
      </c>
      <c r="I379" s="1" t="s">
        <v>50</v>
      </c>
      <c r="J379" s="1">
        <v>25</v>
      </c>
      <c r="K379" s="1" t="s">
        <v>43</v>
      </c>
      <c r="L379" s="1" t="s">
        <v>44</v>
      </c>
      <c r="M379" s="1" t="s">
        <v>45</v>
      </c>
      <c r="N379" s="1">
        <v>86</v>
      </c>
      <c r="O379" s="1">
        <v>200</v>
      </c>
      <c r="P379" s="1">
        <v>0</v>
      </c>
      <c r="Q379" s="1">
        <v>0</v>
      </c>
      <c r="R379" s="1">
        <v>0</v>
      </c>
      <c r="S379" s="1">
        <v>0</v>
      </c>
      <c r="T379">
        <f t="shared" si="84"/>
        <v>286</v>
      </c>
      <c r="U379">
        <f t="shared" si="85"/>
        <v>286</v>
      </c>
      <c r="V379" s="2">
        <f t="shared" si="86"/>
        <v>45977.6257309942</v>
      </c>
      <c r="W379" s="2">
        <f t="shared" si="87"/>
        <v>45977.6257309942</v>
      </c>
      <c r="X379" t="str">
        <f t="shared" si="89"/>
        <v>健康</v>
      </c>
      <c r="Y379" s="8" t="str">
        <f>_xlfn.IFS(COUNTIF($B$2:B379,B379)=1,"-",OR(AND(X378="高滞销风险",OR(X379="中滞销风险",X379="低滞销风险",X379="健康")),AND(X378="中滞销风险",OR(X379="低滞销风险",X379="健康")),AND(X378="低滞销风险",X379="健康")),"改善",X378=X379,"维持不变",OR(AND(X378="健康",OR(X379="低滞销风险",X379="中滞销风险",X379="高滞销风险")),AND(X378="低滞销风险",OR(X379="中滞销风险",X379="高滞销风险")),AND(X378="中滞销风险",X379="高滞销风险")),"恶化")</f>
        <v>维持不变</v>
      </c>
      <c r="Z379" s="10">
        <f t="shared" si="90"/>
        <v>0</v>
      </c>
      <c r="AA379" s="10">
        <f t="shared" si="88"/>
        <v>0</v>
      </c>
      <c r="AB379" s="10">
        <f t="shared" si="91"/>
        <v>0</v>
      </c>
      <c r="AC379" s="10">
        <f t="shared" si="79"/>
        <v>83.6257309941521</v>
      </c>
      <c r="AD379" s="10">
        <f t="shared" si="92"/>
        <v>0</v>
      </c>
      <c r="AE379" s="11">
        <f t="shared" si="93"/>
        <v>3.42</v>
      </c>
    </row>
    <row r="380" spans="1:31">
      <c r="A380" s="5">
        <v>45901</v>
      </c>
      <c r="B380" s="1" t="s">
        <v>241</v>
      </c>
      <c r="C380" s="1" t="s">
        <v>242</v>
      </c>
      <c r="D380" s="1" t="s">
        <v>104</v>
      </c>
      <c r="E380" s="1">
        <v>4.15</v>
      </c>
      <c r="F380" s="1">
        <v>4.43</v>
      </c>
      <c r="G380" s="1">
        <v>4</v>
      </c>
      <c r="H380" s="1">
        <v>4.04</v>
      </c>
      <c r="I380" s="1" t="s">
        <v>50</v>
      </c>
      <c r="J380" s="1">
        <v>31</v>
      </c>
      <c r="K380" s="1" t="s">
        <v>35</v>
      </c>
      <c r="L380" s="1" t="s">
        <v>36</v>
      </c>
      <c r="M380" s="1" t="s">
        <v>37</v>
      </c>
      <c r="N380" s="1">
        <v>88</v>
      </c>
      <c r="O380" s="1">
        <v>170</v>
      </c>
      <c r="P380" s="1">
        <v>0</v>
      </c>
      <c r="Q380" s="1">
        <v>0</v>
      </c>
      <c r="R380" s="1">
        <v>0</v>
      </c>
      <c r="S380" s="1">
        <v>150</v>
      </c>
      <c r="T380">
        <f t="shared" si="84"/>
        <v>258</v>
      </c>
      <c r="U380">
        <f t="shared" si="85"/>
        <v>408</v>
      </c>
      <c r="V380" s="2">
        <f t="shared" si="86"/>
        <v>45963.1686746988</v>
      </c>
      <c r="W380" s="2">
        <f t="shared" si="87"/>
        <v>45999.313253012</v>
      </c>
      <c r="X380" t="str">
        <f t="shared" si="89"/>
        <v>低滞销风险</v>
      </c>
      <c r="Y380" s="8" t="str">
        <f>_xlfn.IFS(COUNTIF($B$2:B380,B380)=1,"-",OR(AND(X379="高滞销风险",OR(X380="中滞销风险",X380="低滞销风险",X380="健康")),AND(X379="中滞销风险",OR(X380="低滞销风险",X380="健康")),AND(X379="低滞销风险",X380="健康")),"改善",X379=X380,"维持不变",OR(AND(X379="健康",OR(X380="低滞销风险",X380="中滞销风险",X380="高滞销风险")),AND(X379="低滞销风险",OR(X380="中滞销风险",X380="高滞销风险")),AND(X379="中滞销风险",X380="高滞销风险")),"恶化")</f>
        <v>恶化</v>
      </c>
      <c r="Z380" s="10">
        <f t="shared" si="90"/>
        <v>0</v>
      </c>
      <c r="AA380" s="10">
        <f t="shared" si="88"/>
        <v>30.35</v>
      </c>
      <c r="AB380" s="10">
        <f t="shared" si="91"/>
        <v>30.35</v>
      </c>
      <c r="AC380" s="10">
        <f t="shared" si="79"/>
        <v>98.3132530120482</v>
      </c>
      <c r="AD380" s="10">
        <f t="shared" si="92"/>
        <v>7.31325301204924</v>
      </c>
      <c r="AE380" s="11">
        <f t="shared" si="93"/>
        <v>4.48351648351648</v>
      </c>
    </row>
    <row r="381" spans="1:31">
      <c r="A381" s="5">
        <v>45908</v>
      </c>
      <c r="B381" s="1" t="s">
        <v>241</v>
      </c>
      <c r="C381" s="1" t="s">
        <v>242</v>
      </c>
      <c r="D381" s="1" t="s">
        <v>104</v>
      </c>
      <c r="E381" s="1">
        <v>2.14</v>
      </c>
      <c r="F381" s="1">
        <v>2.14</v>
      </c>
      <c r="G381" s="1">
        <v>3.29</v>
      </c>
      <c r="H381" s="1">
        <v>3.46</v>
      </c>
      <c r="I381" s="1" t="s">
        <v>54</v>
      </c>
      <c r="J381" s="1">
        <v>15</v>
      </c>
      <c r="K381" s="1" t="s">
        <v>38</v>
      </c>
      <c r="L381" s="1" t="s">
        <v>39</v>
      </c>
      <c r="M381" s="1" t="s">
        <v>40</v>
      </c>
      <c r="N381" s="1">
        <v>100</v>
      </c>
      <c r="O381" s="1">
        <v>140</v>
      </c>
      <c r="P381" s="1">
        <v>0</v>
      </c>
      <c r="Q381" s="1">
        <v>150</v>
      </c>
      <c r="R381" s="1">
        <v>0</v>
      </c>
      <c r="S381" s="1">
        <v>0</v>
      </c>
      <c r="T381">
        <f t="shared" si="84"/>
        <v>240</v>
      </c>
      <c r="U381">
        <f t="shared" si="85"/>
        <v>390</v>
      </c>
      <c r="V381" s="2">
        <f t="shared" si="86"/>
        <v>46020.1495327103</v>
      </c>
      <c r="W381" s="2">
        <f t="shared" si="87"/>
        <v>46090.2429906542</v>
      </c>
      <c r="X381" t="str">
        <f t="shared" si="89"/>
        <v>高滞销风险</v>
      </c>
      <c r="Y381" s="8" t="str">
        <f>_xlfn.IFS(COUNTIF($B$2:B381,B381)=1,"-",OR(AND(X380="高滞销风险",OR(X381="中滞销风险",X381="低滞销风险",X381="健康")),AND(X380="中滞销风险",OR(X381="低滞销风险",X381="健康")),AND(X380="低滞销风险",X381="健康")),"改善",X380=X381,"维持不变",OR(AND(X380="健康",OR(X381="低滞销风险",X381="中滞销风险",X381="高滞销风险")),AND(X380="低滞销风险",OR(X381="中滞销风险",X381="高滞销风险")),AND(X380="中滞销风险",X381="高滞销风险")),"恶化")</f>
        <v>恶化</v>
      </c>
      <c r="Z381" s="10">
        <f t="shared" si="90"/>
        <v>60.24</v>
      </c>
      <c r="AA381" s="10">
        <f t="shared" si="88"/>
        <v>150</v>
      </c>
      <c r="AB381" s="10">
        <f t="shared" si="91"/>
        <v>210.24</v>
      </c>
      <c r="AC381" s="10">
        <f t="shared" si="79"/>
        <v>182.242990654206</v>
      </c>
      <c r="AD381" s="10">
        <f t="shared" si="92"/>
        <v>98.242990654202</v>
      </c>
      <c r="AE381" s="11">
        <f t="shared" si="93"/>
        <v>4.64285714285714</v>
      </c>
    </row>
    <row r="382" spans="1:31">
      <c r="A382" s="5">
        <v>45887</v>
      </c>
      <c r="B382" s="1" t="s">
        <v>243</v>
      </c>
      <c r="C382" s="1" t="s">
        <v>244</v>
      </c>
      <c r="D382" s="1" t="s">
        <v>104</v>
      </c>
      <c r="E382" s="1">
        <v>7.6</v>
      </c>
      <c r="F382" s="1">
        <v>9.43</v>
      </c>
      <c r="G382" s="1">
        <v>10</v>
      </c>
      <c r="H382" s="1">
        <v>5.54</v>
      </c>
      <c r="I382" s="1" t="s">
        <v>50</v>
      </c>
      <c r="J382" s="1">
        <v>66</v>
      </c>
      <c r="K382" s="1" t="s">
        <v>51</v>
      </c>
      <c r="L382" s="1" t="s">
        <v>52</v>
      </c>
      <c r="M382" s="1" t="s">
        <v>53</v>
      </c>
      <c r="N382" s="1">
        <v>158</v>
      </c>
      <c r="O382" s="1">
        <v>407</v>
      </c>
      <c r="P382" s="1">
        <v>0</v>
      </c>
      <c r="Q382" s="1">
        <v>170</v>
      </c>
      <c r="R382" s="1">
        <v>0</v>
      </c>
      <c r="S382" s="1">
        <v>150</v>
      </c>
      <c r="T382">
        <f t="shared" si="84"/>
        <v>565</v>
      </c>
      <c r="U382">
        <f t="shared" si="85"/>
        <v>885</v>
      </c>
      <c r="V382" s="2">
        <f t="shared" si="86"/>
        <v>45961.3421052632</v>
      </c>
      <c r="W382" s="2">
        <f t="shared" si="87"/>
        <v>46003.4473684211</v>
      </c>
      <c r="X382" t="str">
        <f t="shared" si="89"/>
        <v>中滞销风险</v>
      </c>
      <c r="Y382" s="8" t="str">
        <f>_xlfn.IFS(COUNTIF($B$2:B382,B382)=1,"-",OR(AND(X381="高滞销风险",OR(X382="中滞销风险",X382="低滞销风险",X382="健康")),AND(X381="中滞销风险",OR(X382="低滞销风险",X382="健康")),AND(X381="低滞销风险",X382="健康")),"改善",X381=X382,"维持不变",OR(AND(X381="健康",OR(X382="低滞销风险",X382="中滞销风险",X382="高滞销风险")),AND(X381="低滞销风险",OR(X382="中滞销风险",X382="高滞销风险")),AND(X381="中滞销风险",X382="高滞销风险")),"恶化")</f>
        <v>-</v>
      </c>
      <c r="Z382" s="10">
        <f t="shared" si="90"/>
        <v>0</v>
      </c>
      <c r="AA382" s="10">
        <f t="shared" si="88"/>
        <v>87</v>
      </c>
      <c r="AB382" s="10">
        <f t="shared" si="91"/>
        <v>87</v>
      </c>
      <c r="AC382" s="10">
        <f t="shared" si="79"/>
        <v>116.447368421053</v>
      </c>
      <c r="AD382" s="10">
        <f t="shared" si="92"/>
        <v>11.4473684210534</v>
      </c>
      <c r="AE382" s="11">
        <f t="shared" si="93"/>
        <v>8.42857142857143</v>
      </c>
    </row>
    <row r="383" spans="1:31">
      <c r="A383" s="5">
        <v>45894</v>
      </c>
      <c r="B383" s="1" t="s">
        <v>243</v>
      </c>
      <c r="C383" s="1" t="s">
        <v>244</v>
      </c>
      <c r="D383" s="1" t="s">
        <v>104</v>
      </c>
      <c r="E383" s="1">
        <v>7.99</v>
      </c>
      <c r="F383" s="1">
        <v>8.14</v>
      </c>
      <c r="G383" s="1">
        <v>8.79</v>
      </c>
      <c r="H383" s="1">
        <v>7.57</v>
      </c>
      <c r="I383" s="1" t="s">
        <v>50</v>
      </c>
      <c r="J383" s="1">
        <v>57</v>
      </c>
      <c r="K383" s="1" t="s">
        <v>43</v>
      </c>
      <c r="L383" s="1" t="s">
        <v>44</v>
      </c>
      <c r="M383" s="1" t="s">
        <v>45</v>
      </c>
      <c r="N383" s="1">
        <v>141</v>
      </c>
      <c r="O383" s="1">
        <v>464</v>
      </c>
      <c r="P383" s="1">
        <v>0</v>
      </c>
      <c r="Q383" s="1">
        <v>220</v>
      </c>
      <c r="R383" s="1">
        <v>0</v>
      </c>
      <c r="S383" s="1">
        <v>0</v>
      </c>
      <c r="T383">
        <f t="shared" si="84"/>
        <v>605</v>
      </c>
      <c r="U383">
        <f t="shared" si="85"/>
        <v>825</v>
      </c>
      <c r="V383" s="2">
        <f t="shared" si="86"/>
        <v>45969.719649562</v>
      </c>
      <c r="W383" s="2">
        <f t="shared" si="87"/>
        <v>45997.2540675845</v>
      </c>
      <c r="X383" t="str">
        <f t="shared" si="89"/>
        <v>低滞销风险</v>
      </c>
      <c r="Y383" s="8" t="str">
        <f>_xlfn.IFS(COUNTIF($B$2:B383,B383)=1,"-",OR(AND(X382="高滞销风险",OR(X383="中滞销风险",X383="低滞销风险",X383="健康")),AND(X382="中滞销风险",OR(X383="低滞销风险",X383="健康")),AND(X382="低滞销风险",X383="健康")),"改善",X382=X383,"维持不变",OR(AND(X382="健康",OR(X383="低滞销风险",X383="中滞销风险",X383="高滞销风险")),AND(X382="低滞销风险",OR(X383="中滞销风险",X383="高滞销风险")),AND(X382="中滞销风险",X383="高滞销风险")),"恶化")</f>
        <v>改善</v>
      </c>
      <c r="Z383" s="10">
        <f t="shared" si="90"/>
        <v>0</v>
      </c>
      <c r="AA383" s="10">
        <f t="shared" si="88"/>
        <v>41.98</v>
      </c>
      <c r="AB383" s="10">
        <f t="shared" si="91"/>
        <v>41.98</v>
      </c>
      <c r="AC383" s="10">
        <f t="shared" si="79"/>
        <v>103.254067584481</v>
      </c>
      <c r="AD383" s="10">
        <f t="shared" si="92"/>
        <v>5.25406758447934</v>
      </c>
      <c r="AE383" s="11">
        <f t="shared" si="93"/>
        <v>8.41836734693878</v>
      </c>
    </row>
    <row r="384" spans="1:31">
      <c r="A384" s="5">
        <v>45901</v>
      </c>
      <c r="B384" s="1" t="s">
        <v>243</v>
      </c>
      <c r="C384" s="1" t="s">
        <v>244</v>
      </c>
      <c r="D384" s="1" t="s">
        <v>104</v>
      </c>
      <c r="E384" s="1">
        <v>6.57</v>
      </c>
      <c r="F384" s="1">
        <v>6.57</v>
      </c>
      <c r="G384" s="1">
        <v>7.36</v>
      </c>
      <c r="H384" s="1">
        <v>8.68</v>
      </c>
      <c r="I384" s="1" t="s">
        <v>54</v>
      </c>
      <c r="J384" s="1">
        <v>46</v>
      </c>
      <c r="K384" s="1" t="s">
        <v>35</v>
      </c>
      <c r="L384" s="1" t="s">
        <v>36</v>
      </c>
      <c r="M384" s="1" t="s">
        <v>37</v>
      </c>
      <c r="N384" s="1">
        <v>152</v>
      </c>
      <c r="O384" s="1">
        <v>408</v>
      </c>
      <c r="P384" s="1">
        <v>0</v>
      </c>
      <c r="Q384" s="1">
        <v>220</v>
      </c>
      <c r="R384" s="1">
        <v>0</v>
      </c>
      <c r="S384" s="1">
        <v>0</v>
      </c>
      <c r="T384">
        <f t="shared" si="84"/>
        <v>560</v>
      </c>
      <c r="U384">
        <f t="shared" si="85"/>
        <v>780</v>
      </c>
      <c r="V384" s="2">
        <f t="shared" si="86"/>
        <v>45986.2359208524</v>
      </c>
      <c r="W384" s="2">
        <f t="shared" si="87"/>
        <v>46019.7214611872</v>
      </c>
      <c r="X384" t="str">
        <f t="shared" si="89"/>
        <v>高滞销风险</v>
      </c>
      <c r="Y384" s="8" t="str">
        <f>_xlfn.IFS(COUNTIF($B$2:B384,B384)=1,"-",OR(AND(X383="高滞销风险",OR(X384="中滞销风险",X384="低滞销风险",X384="健康")),AND(X383="中滞销风险",OR(X384="低滞销风险",X384="健康")),AND(X383="低滞销风险",X384="健康")),"改善",X383=X384,"维持不变",OR(AND(X383="健康",OR(X384="低滞销风险",X384="中滞销风险",X384="高滞销风险")),AND(X383="低滞销风险",OR(X384="中滞销风险",X384="高滞销风险")),AND(X383="中滞销风险",X384="高滞销风险")),"恶化")</f>
        <v>恶化</v>
      </c>
      <c r="Z384" s="10">
        <f t="shared" si="90"/>
        <v>0</v>
      </c>
      <c r="AA384" s="10">
        <f t="shared" si="88"/>
        <v>182.13</v>
      </c>
      <c r="AB384" s="10">
        <f t="shared" si="91"/>
        <v>182.13</v>
      </c>
      <c r="AC384" s="10">
        <f t="shared" si="79"/>
        <v>118.721461187215</v>
      </c>
      <c r="AD384" s="10">
        <f t="shared" si="92"/>
        <v>27.7214611872114</v>
      </c>
      <c r="AE384" s="11">
        <f t="shared" si="93"/>
        <v>8.57142857142857</v>
      </c>
    </row>
    <row r="385" spans="1:31">
      <c r="A385" s="5">
        <v>45908</v>
      </c>
      <c r="B385" s="1" t="s">
        <v>243</v>
      </c>
      <c r="C385" s="1" t="s">
        <v>244</v>
      </c>
      <c r="D385" s="1" t="s">
        <v>104</v>
      </c>
      <c r="E385" s="1">
        <v>8.4</v>
      </c>
      <c r="F385" s="1">
        <v>9</v>
      </c>
      <c r="G385" s="1">
        <v>7.79</v>
      </c>
      <c r="H385" s="1">
        <v>8.29</v>
      </c>
      <c r="I385" s="1" t="s">
        <v>50</v>
      </c>
      <c r="J385" s="1">
        <v>63</v>
      </c>
      <c r="K385" s="1" t="s">
        <v>38</v>
      </c>
      <c r="L385" s="1" t="s">
        <v>39</v>
      </c>
      <c r="M385" s="1" t="s">
        <v>40</v>
      </c>
      <c r="N385" s="1">
        <v>105</v>
      </c>
      <c r="O385" s="1">
        <v>392</v>
      </c>
      <c r="P385" s="1">
        <v>0</v>
      </c>
      <c r="Q385" s="1">
        <v>220</v>
      </c>
      <c r="R385" s="1">
        <v>0</v>
      </c>
      <c r="S385" s="1">
        <v>0</v>
      </c>
      <c r="T385">
        <f t="shared" si="84"/>
        <v>497</v>
      </c>
      <c r="U385">
        <f t="shared" si="85"/>
        <v>717</v>
      </c>
      <c r="V385" s="2">
        <f t="shared" si="86"/>
        <v>45967.1666666667</v>
      </c>
      <c r="W385" s="2">
        <f t="shared" si="87"/>
        <v>45993.3571428571</v>
      </c>
      <c r="X385" t="str">
        <f t="shared" si="89"/>
        <v>低滞销风险</v>
      </c>
      <c r="Y385" s="8" t="str">
        <f>_xlfn.IFS(COUNTIF($B$2:B385,B385)=1,"-",OR(AND(X384="高滞销风险",OR(X385="中滞销风险",X385="低滞销风险",X385="健康")),AND(X384="中滞销风险",OR(X385="低滞销风险",X385="健康")),AND(X384="低滞销风险",X385="健康")),"改善",X384=X385,"维持不变",OR(AND(X384="健康",OR(X385="低滞销风险",X385="中滞销风险",X385="高滞销风险")),AND(X384="低滞销风险",OR(X385="中滞销风险",X385="高滞销风险")),AND(X384="中滞销风险",X385="高滞销风险")),"恶化")</f>
        <v>改善</v>
      </c>
      <c r="Z385" s="10">
        <f t="shared" si="90"/>
        <v>0</v>
      </c>
      <c r="AA385" s="10">
        <f t="shared" si="88"/>
        <v>11.4</v>
      </c>
      <c r="AB385" s="10">
        <f t="shared" si="91"/>
        <v>11.4</v>
      </c>
      <c r="AC385" s="10">
        <f t="shared" si="79"/>
        <v>85.3571428571428</v>
      </c>
      <c r="AD385" s="10">
        <f t="shared" si="92"/>
        <v>1.35714285714494</v>
      </c>
      <c r="AE385" s="11">
        <f t="shared" si="93"/>
        <v>8.53571428571429</v>
      </c>
    </row>
    <row r="386" spans="1:31">
      <c r="A386" s="5">
        <v>45887</v>
      </c>
      <c r="B386" s="1" t="s">
        <v>245</v>
      </c>
      <c r="C386" s="1" t="s">
        <v>246</v>
      </c>
      <c r="D386" s="1" t="s">
        <v>104</v>
      </c>
      <c r="E386" s="1">
        <v>16.17</v>
      </c>
      <c r="F386" s="1">
        <v>20.57</v>
      </c>
      <c r="G386" s="1">
        <v>20.71</v>
      </c>
      <c r="H386" s="1">
        <v>11.71</v>
      </c>
      <c r="I386" s="1" t="s">
        <v>50</v>
      </c>
      <c r="J386" s="1">
        <v>144</v>
      </c>
      <c r="K386" s="1" t="s">
        <v>51</v>
      </c>
      <c r="L386" s="1" t="s">
        <v>52</v>
      </c>
      <c r="M386" s="1" t="s">
        <v>53</v>
      </c>
      <c r="N386" s="1">
        <v>408</v>
      </c>
      <c r="O386" s="1">
        <v>936</v>
      </c>
      <c r="P386" s="1">
        <v>0</v>
      </c>
      <c r="Q386" s="1">
        <v>138</v>
      </c>
      <c r="R386" s="1">
        <v>0</v>
      </c>
      <c r="S386" s="1">
        <v>0</v>
      </c>
      <c r="T386">
        <f t="shared" si="84"/>
        <v>1344</v>
      </c>
      <c r="U386">
        <f t="shared" si="85"/>
        <v>1482</v>
      </c>
      <c r="V386" s="2">
        <f t="shared" si="86"/>
        <v>45970.1168831169</v>
      </c>
      <c r="W386" s="2">
        <f t="shared" si="87"/>
        <v>45978.6512059369</v>
      </c>
      <c r="X386" t="str">
        <f t="shared" si="89"/>
        <v>健康</v>
      </c>
      <c r="Y386" s="8" t="str">
        <f>_xlfn.IFS(COUNTIF($B$2:B386,B386)=1,"-",OR(AND(X385="高滞销风险",OR(X386="中滞销风险",X386="低滞销风险",X386="健康")),AND(X385="中滞销风险",OR(X386="低滞销风险",X386="健康")),AND(X385="低滞销风险",X386="健康")),"改善",X385=X386,"维持不变",OR(AND(X385="健康",OR(X386="低滞销风险",X386="中滞销风险",X386="高滞销风险")),AND(X385="低滞销风险",OR(X386="中滞销风险",X386="高滞销风险")),AND(X385="中滞销风险",X386="高滞销风险")),"恶化")</f>
        <v>-</v>
      </c>
      <c r="Z386" s="10">
        <f t="shared" si="90"/>
        <v>0</v>
      </c>
      <c r="AA386" s="10">
        <f t="shared" si="88"/>
        <v>0</v>
      </c>
      <c r="AB386" s="10">
        <f t="shared" si="91"/>
        <v>0</v>
      </c>
      <c r="AC386" s="10">
        <f t="shared" si="79"/>
        <v>91.6512059369202</v>
      </c>
      <c r="AD386" s="10">
        <f t="shared" si="92"/>
        <v>0</v>
      </c>
      <c r="AE386" s="11">
        <f t="shared" si="93"/>
        <v>16.17</v>
      </c>
    </row>
    <row r="387" spans="1:31">
      <c r="A387" s="5">
        <v>45894</v>
      </c>
      <c r="B387" s="1" t="s">
        <v>245</v>
      </c>
      <c r="C387" s="1" t="s">
        <v>246</v>
      </c>
      <c r="D387" s="1" t="s">
        <v>104</v>
      </c>
      <c r="E387" s="1">
        <v>17.36</v>
      </c>
      <c r="F387" s="1">
        <v>18</v>
      </c>
      <c r="G387" s="1">
        <v>19.29</v>
      </c>
      <c r="H387" s="1">
        <v>16.21</v>
      </c>
      <c r="I387" s="1" t="s">
        <v>50</v>
      </c>
      <c r="J387" s="1">
        <v>126</v>
      </c>
      <c r="K387" s="1" t="s">
        <v>43</v>
      </c>
      <c r="L387" s="1" t="s">
        <v>44</v>
      </c>
      <c r="M387" s="1" t="s">
        <v>45</v>
      </c>
      <c r="N387" s="1">
        <v>317</v>
      </c>
      <c r="O387" s="1">
        <v>1010</v>
      </c>
      <c r="P387" s="1">
        <v>0</v>
      </c>
      <c r="Q387" s="1">
        <v>188</v>
      </c>
      <c r="R387" s="1">
        <v>0</v>
      </c>
      <c r="S387" s="1">
        <v>0</v>
      </c>
      <c r="T387">
        <f t="shared" si="84"/>
        <v>1327</v>
      </c>
      <c r="U387">
        <f t="shared" si="85"/>
        <v>1515</v>
      </c>
      <c r="V387" s="2">
        <f t="shared" si="86"/>
        <v>45970.4400921659</v>
      </c>
      <c r="W387" s="2">
        <f t="shared" si="87"/>
        <v>45981.2695852535</v>
      </c>
      <c r="X387" t="str">
        <f t="shared" si="89"/>
        <v>健康</v>
      </c>
      <c r="Y387" s="8" t="str">
        <f>_xlfn.IFS(COUNTIF($B$2:B387,B387)=1,"-",OR(AND(X386="高滞销风险",OR(X387="中滞销风险",X387="低滞销风险",X387="健康")),AND(X386="中滞销风险",OR(X387="低滞销风险",X387="健康")),AND(X386="低滞销风险",X387="健康")),"改善",X386=X387,"维持不变",OR(AND(X386="健康",OR(X387="低滞销风险",X387="中滞销风险",X387="高滞销风险")),AND(X386="低滞销风险",OR(X387="中滞销风险",X387="高滞销风险")),AND(X386="中滞销风险",X387="高滞销风险")),"恶化")</f>
        <v>维持不变</v>
      </c>
      <c r="Z387" s="10">
        <f t="shared" si="90"/>
        <v>0</v>
      </c>
      <c r="AA387" s="10">
        <f t="shared" si="88"/>
        <v>0</v>
      </c>
      <c r="AB387" s="10">
        <f t="shared" si="91"/>
        <v>0</v>
      </c>
      <c r="AC387" s="10">
        <f t="shared" si="79"/>
        <v>87.2695852534562</v>
      </c>
      <c r="AD387" s="10">
        <f t="shared" si="92"/>
        <v>0</v>
      </c>
      <c r="AE387" s="11">
        <f t="shared" si="93"/>
        <v>17.36</v>
      </c>
    </row>
    <row r="388" spans="1:31">
      <c r="A388" s="5">
        <v>45901</v>
      </c>
      <c r="B388" s="1" t="s">
        <v>245</v>
      </c>
      <c r="C388" s="1" t="s">
        <v>246</v>
      </c>
      <c r="D388" s="1" t="s">
        <v>104</v>
      </c>
      <c r="E388" s="1">
        <v>16</v>
      </c>
      <c r="F388" s="1">
        <v>16</v>
      </c>
      <c r="G388" s="1">
        <v>17</v>
      </c>
      <c r="H388" s="1">
        <v>18.86</v>
      </c>
      <c r="I388" s="1" t="s">
        <v>54</v>
      </c>
      <c r="J388" s="1">
        <v>112</v>
      </c>
      <c r="K388" s="1" t="s">
        <v>35</v>
      </c>
      <c r="L388" s="1" t="s">
        <v>36</v>
      </c>
      <c r="M388" s="1" t="s">
        <v>37</v>
      </c>
      <c r="N388" s="1">
        <v>371</v>
      </c>
      <c r="O388" s="1">
        <v>839</v>
      </c>
      <c r="P388" s="1">
        <v>0</v>
      </c>
      <c r="Q388" s="1">
        <v>188</v>
      </c>
      <c r="R388" s="1">
        <v>0</v>
      </c>
      <c r="S388" s="1">
        <v>0</v>
      </c>
      <c r="T388">
        <f t="shared" si="84"/>
        <v>1210</v>
      </c>
      <c r="U388">
        <f t="shared" si="85"/>
        <v>1398</v>
      </c>
      <c r="V388" s="2">
        <f t="shared" si="86"/>
        <v>45976.625</v>
      </c>
      <c r="W388" s="2">
        <f t="shared" si="87"/>
        <v>45988.375</v>
      </c>
      <c r="X388" t="str">
        <f t="shared" si="89"/>
        <v>健康</v>
      </c>
      <c r="Y388" s="8" t="str">
        <f>_xlfn.IFS(COUNTIF($B$2:B388,B388)=1,"-",OR(AND(X387="高滞销风险",OR(X388="中滞销风险",X388="低滞销风险",X388="健康")),AND(X387="中滞销风险",OR(X388="低滞销风险",X388="健康")),AND(X387="低滞销风险",X388="健康")),"改善",X387=X388,"维持不变",OR(AND(X387="健康",OR(X388="低滞销风险",X388="中滞销风险",X388="高滞销风险")),AND(X387="低滞销风险",OR(X388="中滞销风险",X388="高滞销风险")),AND(X387="中滞销风险",X388="高滞销风险")),"恶化")</f>
        <v>维持不变</v>
      </c>
      <c r="Z388" s="10">
        <f t="shared" si="90"/>
        <v>0</v>
      </c>
      <c r="AA388" s="10">
        <f t="shared" si="88"/>
        <v>0</v>
      </c>
      <c r="AB388" s="10">
        <f t="shared" si="91"/>
        <v>0</v>
      </c>
      <c r="AC388" s="10">
        <f t="shared" si="79"/>
        <v>87.375</v>
      </c>
      <c r="AD388" s="10">
        <f t="shared" si="92"/>
        <v>0</v>
      </c>
      <c r="AE388" s="11">
        <f t="shared" si="93"/>
        <v>16</v>
      </c>
    </row>
    <row r="389" spans="1:31">
      <c r="A389" s="5">
        <v>45908</v>
      </c>
      <c r="B389" s="1" t="s">
        <v>245</v>
      </c>
      <c r="C389" s="1" t="s">
        <v>246</v>
      </c>
      <c r="D389" s="1" t="s">
        <v>104</v>
      </c>
      <c r="E389" s="1">
        <v>11.29</v>
      </c>
      <c r="F389" s="1">
        <v>11.29</v>
      </c>
      <c r="G389" s="1">
        <v>13.64</v>
      </c>
      <c r="H389" s="1">
        <v>16.46</v>
      </c>
      <c r="I389" s="1" t="s">
        <v>54</v>
      </c>
      <c r="J389" s="1">
        <v>79</v>
      </c>
      <c r="K389" s="1" t="s">
        <v>38</v>
      </c>
      <c r="L389" s="1" t="s">
        <v>39</v>
      </c>
      <c r="M389" s="1" t="s">
        <v>40</v>
      </c>
      <c r="N389" s="1">
        <v>535</v>
      </c>
      <c r="O389" s="1">
        <v>601</v>
      </c>
      <c r="P389" s="1">
        <v>0</v>
      </c>
      <c r="Q389" s="1">
        <v>188</v>
      </c>
      <c r="R389" s="1">
        <v>0</v>
      </c>
      <c r="S389" s="1">
        <v>0</v>
      </c>
      <c r="T389">
        <f t="shared" si="84"/>
        <v>1136</v>
      </c>
      <c r="U389">
        <f t="shared" si="85"/>
        <v>1324</v>
      </c>
      <c r="V389" s="2">
        <f t="shared" si="86"/>
        <v>46008.6200177148</v>
      </c>
      <c r="W389" s="2">
        <f t="shared" si="87"/>
        <v>46025.2719220549</v>
      </c>
      <c r="X389" t="str">
        <f t="shared" si="89"/>
        <v>高滞销风险</v>
      </c>
      <c r="Y389" s="8" t="str">
        <f>_xlfn.IFS(COUNTIF($B$2:B389,B389)=1,"-",OR(AND(X388="高滞销风险",OR(X389="中滞销风险",X389="低滞销风险",X389="健康")),AND(X388="中滞销风险",OR(X389="低滞销风险",X389="健康")),AND(X388="低滞销风险",X389="健康")),"改善",X388=X389,"维持不变",OR(AND(X388="健康",OR(X389="低滞销风险",X389="中滞销风险",X389="高滞销风险")),AND(X388="低滞销风险",OR(X389="中滞销风险",X389="高滞销风险")),AND(X388="中滞销风险",X389="高滞销风险")),"恶化")</f>
        <v>恶化</v>
      </c>
      <c r="Z389" s="10">
        <f t="shared" si="90"/>
        <v>187.64</v>
      </c>
      <c r="AA389" s="10">
        <f t="shared" si="88"/>
        <v>188</v>
      </c>
      <c r="AB389" s="10">
        <f t="shared" si="91"/>
        <v>375.64</v>
      </c>
      <c r="AC389" s="10">
        <f t="shared" si="79"/>
        <v>117.271922054916</v>
      </c>
      <c r="AD389" s="10">
        <f t="shared" si="92"/>
        <v>33.2719220549188</v>
      </c>
      <c r="AE389" s="11">
        <f t="shared" si="93"/>
        <v>15.7619047619048</v>
      </c>
    </row>
    <row r="390" spans="1:31">
      <c r="A390" s="5">
        <v>45887</v>
      </c>
      <c r="B390" s="1" t="s">
        <v>247</v>
      </c>
      <c r="C390" s="1" t="s">
        <v>248</v>
      </c>
      <c r="D390" s="1" t="s">
        <v>104</v>
      </c>
      <c r="E390" s="1">
        <v>4.96</v>
      </c>
      <c r="F390" s="1">
        <v>6.57</v>
      </c>
      <c r="G390" s="1">
        <v>6.29</v>
      </c>
      <c r="H390" s="1">
        <v>3.46</v>
      </c>
      <c r="I390" s="1" t="s">
        <v>50</v>
      </c>
      <c r="J390" s="1">
        <v>46</v>
      </c>
      <c r="K390" s="1" t="s">
        <v>51</v>
      </c>
      <c r="L390" s="1" t="s">
        <v>52</v>
      </c>
      <c r="M390" s="1" t="s">
        <v>53</v>
      </c>
      <c r="N390" s="1">
        <v>60</v>
      </c>
      <c r="O390" s="1">
        <v>244</v>
      </c>
      <c r="P390" s="1">
        <v>89</v>
      </c>
      <c r="Q390" s="1">
        <v>60</v>
      </c>
      <c r="R390" s="1">
        <v>0</v>
      </c>
      <c r="S390" s="1">
        <v>0</v>
      </c>
      <c r="T390">
        <f t="shared" si="84"/>
        <v>393</v>
      </c>
      <c r="U390">
        <f t="shared" si="85"/>
        <v>453</v>
      </c>
      <c r="V390" s="2">
        <f t="shared" si="86"/>
        <v>45966.2338709677</v>
      </c>
      <c r="W390" s="2">
        <f t="shared" si="87"/>
        <v>45978.3306451613</v>
      </c>
      <c r="X390" t="str">
        <f t="shared" si="89"/>
        <v>健康</v>
      </c>
      <c r="Y390" s="8" t="str">
        <f>_xlfn.IFS(COUNTIF($B$2:B390,B390)=1,"-",OR(AND(X389="高滞销风险",OR(X390="中滞销风险",X390="低滞销风险",X390="健康")),AND(X389="中滞销风险",OR(X390="低滞销风险",X390="健康")),AND(X389="低滞销风险",X390="健康")),"改善",X389=X390,"维持不变",OR(AND(X389="健康",OR(X390="低滞销风险",X390="中滞销风险",X390="高滞销风险")),AND(X389="低滞销风险",OR(X390="中滞销风险",X390="高滞销风险")),AND(X389="中滞销风险",X390="高滞销风险")),"恶化")</f>
        <v>-</v>
      </c>
      <c r="Z390" s="10">
        <f t="shared" si="90"/>
        <v>0</v>
      </c>
      <c r="AA390" s="10">
        <f t="shared" si="88"/>
        <v>0</v>
      </c>
      <c r="AB390" s="10">
        <f t="shared" si="91"/>
        <v>0</v>
      </c>
      <c r="AC390" s="10">
        <f t="shared" si="79"/>
        <v>91.3306451612903</v>
      </c>
      <c r="AD390" s="10">
        <f t="shared" si="92"/>
        <v>0</v>
      </c>
      <c r="AE390" s="11">
        <f t="shared" si="93"/>
        <v>4.96</v>
      </c>
    </row>
    <row r="391" spans="1:31">
      <c r="A391" s="5">
        <v>45894</v>
      </c>
      <c r="B391" s="1" t="s">
        <v>247</v>
      </c>
      <c r="C391" s="1" t="s">
        <v>248</v>
      </c>
      <c r="D391" s="1" t="s">
        <v>104</v>
      </c>
      <c r="E391" s="1">
        <v>3.57</v>
      </c>
      <c r="F391" s="1">
        <v>3.57</v>
      </c>
      <c r="G391" s="1">
        <v>5.07</v>
      </c>
      <c r="H391" s="1">
        <v>4.36</v>
      </c>
      <c r="I391" s="1" t="s">
        <v>54</v>
      </c>
      <c r="J391" s="1">
        <v>25</v>
      </c>
      <c r="K391" s="1" t="s">
        <v>43</v>
      </c>
      <c r="L391" s="1" t="s">
        <v>44</v>
      </c>
      <c r="M391" s="1" t="s">
        <v>45</v>
      </c>
      <c r="N391" s="1">
        <v>56</v>
      </c>
      <c r="O391" s="1">
        <v>369</v>
      </c>
      <c r="P391" s="1">
        <v>0</v>
      </c>
      <c r="Q391" s="1">
        <v>0</v>
      </c>
      <c r="R391" s="1">
        <v>0</v>
      </c>
      <c r="S391" s="1">
        <v>250</v>
      </c>
      <c r="T391">
        <f t="shared" si="84"/>
        <v>425</v>
      </c>
      <c r="U391">
        <f t="shared" si="85"/>
        <v>675</v>
      </c>
      <c r="V391" s="2">
        <f t="shared" si="86"/>
        <v>46013.0476190476</v>
      </c>
      <c r="W391" s="2">
        <f t="shared" si="87"/>
        <v>46083.0756302521</v>
      </c>
      <c r="X391" t="str">
        <f t="shared" si="89"/>
        <v>高滞销风险</v>
      </c>
      <c r="Y391" s="8" t="str">
        <f>_xlfn.IFS(COUNTIF($B$2:B391,B391)=1,"-",OR(AND(X390="高滞销风险",OR(X391="中滞销风险",X391="低滞销风险",X391="健康")),AND(X390="中滞销风险",OR(X391="低滞销风险",X391="健康")),AND(X390="低滞销风险",X391="健康")),"改善",X390=X391,"维持不变",OR(AND(X390="健康",OR(X391="低滞销风险",X391="中滞销风险",X391="高滞销风险")),AND(X390="低滞销风险",OR(X391="中滞销风险",X391="高滞销风险")),AND(X390="中滞销风险",X391="高滞销风险")),"恶化")</f>
        <v>恶化</v>
      </c>
      <c r="Z391" s="10">
        <f t="shared" si="90"/>
        <v>75.14</v>
      </c>
      <c r="AA391" s="10">
        <f t="shared" si="88"/>
        <v>250</v>
      </c>
      <c r="AB391" s="10">
        <f t="shared" si="91"/>
        <v>325.14</v>
      </c>
      <c r="AC391" s="10">
        <f t="shared" si="79"/>
        <v>189.075630252101</v>
      </c>
      <c r="AD391" s="10">
        <f t="shared" si="92"/>
        <v>91.075630252104</v>
      </c>
      <c r="AE391" s="11">
        <f t="shared" si="93"/>
        <v>6.88775510204082</v>
      </c>
    </row>
    <row r="392" spans="1:31">
      <c r="A392" s="5">
        <v>45901</v>
      </c>
      <c r="B392" s="1" t="s">
        <v>247</v>
      </c>
      <c r="C392" s="1" t="s">
        <v>248</v>
      </c>
      <c r="D392" s="1" t="s">
        <v>104</v>
      </c>
      <c r="E392" s="1">
        <v>3.86</v>
      </c>
      <c r="F392" s="1">
        <v>3.86</v>
      </c>
      <c r="G392" s="1">
        <v>3.71</v>
      </c>
      <c r="H392" s="1">
        <v>5</v>
      </c>
      <c r="I392" s="1" t="s">
        <v>54</v>
      </c>
      <c r="J392" s="1">
        <v>27</v>
      </c>
      <c r="K392" s="1" t="s">
        <v>35</v>
      </c>
      <c r="L392" s="1" t="s">
        <v>36</v>
      </c>
      <c r="M392" s="1" t="s">
        <v>37</v>
      </c>
      <c r="N392" s="1">
        <v>193</v>
      </c>
      <c r="O392" s="1">
        <v>206</v>
      </c>
      <c r="P392" s="1">
        <v>0</v>
      </c>
      <c r="Q392" s="1">
        <v>0</v>
      </c>
      <c r="R392" s="1">
        <v>0</v>
      </c>
      <c r="S392" s="1">
        <v>250</v>
      </c>
      <c r="T392">
        <f t="shared" si="84"/>
        <v>399</v>
      </c>
      <c r="U392">
        <f t="shared" si="85"/>
        <v>649</v>
      </c>
      <c r="V392" s="2">
        <f t="shared" si="86"/>
        <v>46004.3678756477</v>
      </c>
      <c r="W392" s="2">
        <f t="shared" si="87"/>
        <v>46069.1347150259</v>
      </c>
      <c r="X392" t="str">
        <f t="shared" si="89"/>
        <v>高滞销风险</v>
      </c>
      <c r="Y392" s="8" t="str">
        <f>_xlfn.IFS(COUNTIF($B$2:B392,B392)=1,"-",OR(AND(X391="高滞销风险",OR(X392="中滞销风险",X392="低滞销风险",X392="健康")),AND(X391="中滞销风险",OR(X392="低滞销风险",X392="健康")),AND(X391="低滞销风险",X392="健康")),"改善",X391=X392,"维持不变",OR(AND(X391="健康",OR(X392="低滞销风险",X392="中滞销风险",X392="高滞销风险")),AND(X391="低滞销风险",OR(X392="中滞销风险",X392="高滞销风险")),AND(X391="中滞销风险",X392="高滞销风险")),"恶化")</f>
        <v>维持不变</v>
      </c>
      <c r="Z392" s="10">
        <f t="shared" si="90"/>
        <v>47.74</v>
      </c>
      <c r="AA392" s="10">
        <f t="shared" si="88"/>
        <v>250</v>
      </c>
      <c r="AB392" s="10">
        <f t="shared" si="91"/>
        <v>297.74</v>
      </c>
      <c r="AC392" s="10">
        <f t="shared" si="79"/>
        <v>168.134715025907</v>
      </c>
      <c r="AD392" s="10">
        <f t="shared" si="92"/>
        <v>77.1347150259098</v>
      </c>
      <c r="AE392" s="11">
        <f t="shared" si="93"/>
        <v>7.13186813186813</v>
      </c>
    </row>
    <row r="393" spans="1:31">
      <c r="A393" s="5">
        <v>45908</v>
      </c>
      <c r="B393" s="1" t="s">
        <v>247</v>
      </c>
      <c r="C393" s="1" t="s">
        <v>248</v>
      </c>
      <c r="D393" s="1" t="s">
        <v>104</v>
      </c>
      <c r="E393" s="1">
        <v>4.14</v>
      </c>
      <c r="F393" s="1">
        <v>4.14</v>
      </c>
      <c r="G393" s="1">
        <v>4</v>
      </c>
      <c r="H393" s="1">
        <v>4.54</v>
      </c>
      <c r="I393" s="1" t="s">
        <v>54</v>
      </c>
      <c r="J393" s="1">
        <v>29</v>
      </c>
      <c r="K393" s="1" t="s">
        <v>38</v>
      </c>
      <c r="L393" s="1" t="s">
        <v>39</v>
      </c>
      <c r="M393" s="1" t="s">
        <v>40</v>
      </c>
      <c r="N393" s="1">
        <v>195</v>
      </c>
      <c r="O393" s="1">
        <v>171</v>
      </c>
      <c r="P393" s="1">
        <v>0</v>
      </c>
      <c r="Q393" s="1">
        <v>250</v>
      </c>
      <c r="R393" s="1">
        <v>0</v>
      </c>
      <c r="S393" s="1">
        <v>0</v>
      </c>
      <c r="T393">
        <f t="shared" si="84"/>
        <v>366</v>
      </c>
      <c r="U393">
        <f t="shared" si="85"/>
        <v>616</v>
      </c>
      <c r="V393" s="2">
        <f t="shared" si="86"/>
        <v>45996.4057971014</v>
      </c>
      <c r="W393" s="2">
        <f t="shared" si="87"/>
        <v>46056.7922705314</v>
      </c>
      <c r="X393" t="str">
        <f t="shared" si="89"/>
        <v>高滞销风险</v>
      </c>
      <c r="Y393" s="8" t="str">
        <f>_xlfn.IFS(COUNTIF($B$2:B393,B393)=1,"-",OR(AND(X392="高滞销风险",OR(X393="中滞销风险",X393="低滞销风险",X393="健康")),AND(X392="中滞销风险",OR(X393="低滞销风险",X393="健康")),AND(X392="低滞销风险",X393="健康")),"改善",X392=X393,"维持不变",OR(AND(X392="健康",OR(X393="低滞销风险",X393="中滞销风险",X393="高滞销风险")),AND(X392="低滞销风险",OR(X393="中滞销风险",X393="高滞销风险")),AND(X392="中滞销风险",X393="高滞销风险")),"恶化")</f>
        <v>维持不变</v>
      </c>
      <c r="Z393" s="10">
        <f t="shared" si="90"/>
        <v>18.24</v>
      </c>
      <c r="AA393" s="10">
        <f t="shared" si="88"/>
        <v>250</v>
      </c>
      <c r="AB393" s="10">
        <f t="shared" si="91"/>
        <v>268.24</v>
      </c>
      <c r="AC393" s="10">
        <f t="shared" si="79"/>
        <v>148.792270531401</v>
      </c>
      <c r="AD393" s="10">
        <f t="shared" si="92"/>
        <v>64.7922705313977</v>
      </c>
      <c r="AE393" s="11">
        <f t="shared" si="93"/>
        <v>7.33333333333333</v>
      </c>
    </row>
    <row r="394" spans="1:31">
      <c r="A394" s="5">
        <v>45887</v>
      </c>
      <c r="B394" s="1" t="s">
        <v>249</v>
      </c>
      <c r="C394" s="1" t="s">
        <v>250</v>
      </c>
      <c r="D394" s="1" t="s">
        <v>104</v>
      </c>
      <c r="E394" s="1">
        <v>4.16</v>
      </c>
      <c r="F394" s="1">
        <v>4.86</v>
      </c>
      <c r="G394" s="1">
        <v>5.64</v>
      </c>
      <c r="H394" s="1">
        <v>3.14</v>
      </c>
      <c r="I394" s="1" t="s">
        <v>50</v>
      </c>
      <c r="J394" s="1">
        <v>34</v>
      </c>
      <c r="K394" s="1" t="s">
        <v>51</v>
      </c>
      <c r="L394" s="1" t="s">
        <v>52</v>
      </c>
      <c r="M394" s="1" t="s">
        <v>53</v>
      </c>
      <c r="N394" s="1">
        <v>107</v>
      </c>
      <c r="O394" s="1">
        <v>305</v>
      </c>
      <c r="P394" s="1">
        <v>0</v>
      </c>
      <c r="Q394" s="1">
        <v>120</v>
      </c>
      <c r="R394" s="1">
        <v>0</v>
      </c>
      <c r="S394" s="1">
        <v>0</v>
      </c>
      <c r="T394">
        <f t="shared" si="84"/>
        <v>412</v>
      </c>
      <c r="U394">
        <f t="shared" si="85"/>
        <v>532</v>
      </c>
      <c r="V394" s="2">
        <f t="shared" si="86"/>
        <v>45986.0384615385</v>
      </c>
      <c r="W394" s="2">
        <f t="shared" si="87"/>
        <v>46014.8846153846</v>
      </c>
      <c r="X394" t="str">
        <f t="shared" si="89"/>
        <v>高滞销风险</v>
      </c>
      <c r="Y394" s="8" t="str">
        <f>_xlfn.IFS(COUNTIF($B$2:B394,B394)=1,"-",OR(AND(X393="高滞销风险",OR(X394="中滞销风险",X394="低滞销风险",X394="健康")),AND(X393="中滞销风险",OR(X394="低滞销风险",X394="健康")),AND(X393="低滞销风险",X394="健康")),"改善",X393=X394,"维持不变",OR(AND(X393="健康",OR(X394="低滞销风险",X394="中滞销风险",X394="高滞销风险")),AND(X393="低滞销风险",OR(X394="中滞销风险",X394="高滞销风险")),AND(X393="中滞销风险",X394="高滞销风险")),"恶化")</f>
        <v>-</v>
      </c>
      <c r="Z394" s="10">
        <f t="shared" si="90"/>
        <v>0</v>
      </c>
      <c r="AA394" s="10">
        <f t="shared" si="88"/>
        <v>95.2</v>
      </c>
      <c r="AB394" s="10">
        <f t="shared" si="91"/>
        <v>95.2</v>
      </c>
      <c r="AC394" s="10">
        <f t="shared" si="79"/>
        <v>127.884615384615</v>
      </c>
      <c r="AD394" s="10">
        <f t="shared" si="92"/>
        <v>22.8846153846171</v>
      </c>
      <c r="AE394" s="11">
        <f t="shared" si="93"/>
        <v>5.06666666666667</v>
      </c>
    </row>
    <row r="395" spans="1:31">
      <c r="A395" s="5">
        <v>45894</v>
      </c>
      <c r="B395" s="1" t="s">
        <v>249</v>
      </c>
      <c r="C395" s="1" t="s">
        <v>250</v>
      </c>
      <c r="D395" s="1" t="s">
        <v>104</v>
      </c>
      <c r="E395" s="1">
        <v>4.76</v>
      </c>
      <c r="F395" s="1">
        <v>5.14</v>
      </c>
      <c r="G395" s="1">
        <v>5</v>
      </c>
      <c r="H395" s="1">
        <v>4.43</v>
      </c>
      <c r="I395" s="1" t="s">
        <v>50</v>
      </c>
      <c r="J395" s="1">
        <v>36</v>
      </c>
      <c r="K395" s="1" t="s">
        <v>43</v>
      </c>
      <c r="L395" s="1" t="s">
        <v>44</v>
      </c>
      <c r="M395" s="1" t="s">
        <v>45</v>
      </c>
      <c r="N395" s="1">
        <v>93</v>
      </c>
      <c r="O395" s="1">
        <v>285</v>
      </c>
      <c r="P395" s="1">
        <v>0</v>
      </c>
      <c r="Q395" s="1">
        <v>120</v>
      </c>
      <c r="R395" s="1">
        <v>0</v>
      </c>
      <c r="S395" s="1">
        <v>0</v>
      </c>
      <c r="T395">
        <f t="shared" si="84"/>
        <v>378</v>
      </c>
      <c r="U395">
        <f t="shared" si="85"/>
        <v>498</v>
      </c>
      <c r="V395" s="2">
        <f t="shared" si="86"/>
        <v>45973.4117647059</v>
      </c>
      <c r="W395" s="2">
        <f t="shared" si="87"/>
        <v>45998.6218487395</v>
      </c>
      <c r="X395" t="str">
        <f t="shared" si="89"/>
        <v>低滞销风险</v>
      </c>
      <c r="Y395" s="8" t="str">
        <f>_xlfn.IFS(COUNTIF($B$2:B395,B395)=1,"-",OR(AND(X394="高滞销风险",OR(X395="中滞销风险",X395="低滞销风险",X395="健康")),AND(X394="中滞销风险",OR(X395="低滞销风险",X395="健康")),AND(X394="低滞销风险",X395="健康")),"改善",X394=X395,"维持不变",OR(AND(X394="健康",OR(X395="低滞销风险",X395="中滞销风险",X395="高滞销风险")),AND(X394="低滞销风险",OR(X395="中滞销风险",X395="高滞销风险")),AND(X394="中滞销风险",X395="高滞销风险")),"恶化")</f>
        <v>改善</v>
      </c>
      <c r="Z395" s="10">
        <f t="shared" si="90"/>
        <v>0</v>
      </c>
      <c r="AA395" s="10">
        <f t="shared" si="88"/>
        <v>31.52</v>
      </c>
      <c r="AB395" s="10">
        <f t="shared" si="91"/>
        <v>31.52</v>
      </c>
      <c r="AC395" s="10">
        <f t="shared" si="79"/>
        <v>104.621848739496</v>
      </c>
      <c r="AD395" s="10">
        <f t="shared" si="92"/>
        <v>6.62184873949445</v>
      </c>
      <c r="AE395" s="11">
        <f t="shared" si="93"/>
        <v>5.08163265306122</v>
      </c>
    </row>
    <row r="396" spans="1:31">
      <c r="A396" s="5">
        <v>45901</v>
      </c>
      <c r="B396" s="1" t="s">
        <v>249</v>
      </c>
      <c r="C396" s="1" t="s">
        <v>250</v>
      </c>
      <c r="D396" s="1" t="s">
        <v>104</v>
      </c>
      <c r="E396" s="1">
        <v>4.57</v>
      </c>
      <c r="F396" s="1">
        <v>4.57</v>
      </c>
      <c r="G396" s="1">
        <v>4.86</v>
      </c>
      <c r="H396" s="1">
        <v>5.25</v>
      </c>
      <c r="I396" s="1" t="s">
        <v>54</v>
      </c>
      <c r="J396" s="1">
        <v>32</v>
      </c>
      <c r="K396" s="1" t="s">
        <v>35</v>
      </c>
      <c r="L396" s="1" t="s">
        <v>36</v>
      </c>
      <c r="M396" s="1" t="s">
        <v>37</v>
      </c>
      <c r="N396" s="1">
        <v>147</v>
      </c>
      <c r="O396" s="1">
        <v>201</v>
      </c>
      <c r="P396" s="1">
        <v>0</v>
      </c>
      <c r="Q396" s="1">
        <v>120</v>
      </c>
      <c r="R396" s="1">
        <v>0</v>
      </c>
      <c r="S396" s="1">
        <v>0</v>
      </c>
      <c r="T396">
        <f t="shared" si="84"/>
        <v>348</v>
      </c>
      <c r="U396">
        <f t="shared" si="85"/>
        <v>468</v>
      </c>
      <c r="V396" s="2">
        <f t="shared" si="86"/>
        <v>45977.1487964989</v>
      </c>
      <c r="W396" s="2">
        <f t="shared" si="87"/>
        <v>46003.4070021882</v>
      </c>
      <c r="X396" t="str">
        <f t="shared" si="89"/>
        <v>中滞销风险</v>
      </c>
      <c r="Y396" s="8" t="str">
        <f>_xlfn.IFS(COUNTIF($B$2:B396,B396)=1,"-",OR(AND(X395="高滞销风险",OR(X396="中滞销风险",X396="低滞销风险",X396="健康")),AND(X395="中滞销风险",OR(X396="低滞销风险",X396="健康")),AND(X395="低滞销风险",X396="健康")),"改善",X395=X396,"维持不变",OR(AND(X395="健康",OR(X396="低滞销风险",X396="中滞销风险",X396="高滞销风险")),AND(X395="低滞销风险",OR(X396="中滞销风险",X396="高滞销风险")),AND(X395="中滞销风险",X396="高滞销风险")),"恶化")</f>
        <v>恶化</v>
      </c>
      <c r="Z396" s="10">
        <f t="shared" si="90"/>
        <v>0</v>
      </c>
      <c r="AA396" s="10">
        <f t="shared" si="88"/>
        <v>52.13</v>
      </c>
      <c r="AB396" s="10">
        <f t="shared" si="91"/>
        <v>52.13</v>
      </c>
      <c r="AC396" s="10">
        <f t="shared" ref="AC396:AC411" si="94">U396/E396</f>
        <v>102.407002188184</v>
      </c>
      <c r="AD396" s="10">
        <f t="shared" si="92"/>
        <v>11.4070021881853</v>
      </c>
      <c r="AE396" s="11">
        <f t="shared" si="93"/>
        <v>5.14285714285714</v>
      </c>
    </row>
    <row r="397" spans="1:31">
      <c r="A397" s="5">
        <v>45908</v>
      </c>
      <c r="B397" s="1" t="s">
        <v>249</v>
      </c>
      <c r="C397" s="1" t="s">
        <v>250</v>
      </c>
      <c r="D397" s="1" t="s">
        <v>104</v>
      </c>
      <c r="E397" s="1">
        <v>5.05</v>
      </c>
      <c r="F397" s="1">
        <v>5.29</v>
      </c>
      <c r="G397" s="1">
        <v>4.93</v>
      </c>
      <c r="H397" s="1">
        <v>4.96</v>
      </c>
      <c r="I397" s="1" t="s">
        <v>50</v>
      </c>
      <c r="J397" s="1">
        <v>37</v>
      </c>
      <c r="K397" s="1" t="s">
        <v>38</v>
      </c>
      <c r="L397" s="1" t="s">
        <v>39</v>
      </c>
      <c r="M397" s="1" t="s">
        <v>40</v>
      </c>
      <c r="N397" s="1">
        <v>145</v>
      </c>
      <c r="O397" s="1">
        <v>164</v>
      </c>
      <c r="P397" s="1">
        <v>0</v>
      </c>
      <c r="Q397" s="1">
        <v>120</v>
      </c>
      <c r="R397" s="1">
        <v>0</v>
      </c>
      <c r="S397" s="1">
        <v>0</v>
      </c>
      <c r="T397">
        <f t="shared" si="84"/>
        <v>309</v>
      </c>
      <c r="U397">
        <f t="shared" si="85"/>
        <v>429</v>
      </c>
      <c r="V397" s="2">
        <f t="shared" si="86"/>
        <v>45969.1881188119</v>
      </c>
      <c r="W397" s="2">
        <f t="shared" si="87"/>
        <v>45992.9504950495</v>
      </c>
      <c r="X397" t="str">
        <f t="shared" si="89"/>
        <v>低滞销风险</v>
      </c>
      <c r="Y397" s="8" t="str">
        <f>_xlfn.IFS(COUNTIF($B$2:B397,B397)=1,"-",OR(AND(X396="高滞销风险",OR(X397="中滞销风险",X397="低滞销风险",X397="健康")),AND(X396="中滞销风险",OR(X397="低滞销风险",X397="健康")),AND(X396="低滞销风险",X397="健康")),"改善",X396=X397,"维持不变",OR(AND(X396="健康",OR(X397="低滞销风险",X397="中滞销风险",X397="高滞销风险")),AND(X396="低滞销风险",OR(X397="中滞销风险",X397="高滞销风险")),AND(X396="中滞销风险",X397="高滞销风险")),"恶化")</f>
        <v>改善</v>
      </c>
      <c r="Z397" s="10">
        <f t="shared" si="90"/>
        <v>0</v>
      </c>
      <c r="AA397" s="10">
        <f t="shared" si="88"/>
        <v>4.80000000000001</v>
      </c>
      <c r="AB397" s="10">
        <f t="shared" si="91"/>
        <v>4.80000000000001</v>
      </c>
      <c r="AC397" s="10">
        <f t="shared" si="94"/>
        <v>84.950495049505</v>
      </c>
      <c r="AD397" s="10">
        <f t="shared" si="92"/>
        <v>0.950495049502933</v>
      </c>
      <c r="AE397" s="11">
        <f t="shared" si="93"/>
        <v>5.10714285714286</v>
      </c>
    </row>
    <row r="398" spans="1:31">
      <c r="A398" s="5">
        <v>45887</v>
      </c>
      <c r="B398" s="1" t="s">
        <v>251</v>
      </c>
      <c r="C398" s="1" t="s">
        <v>252</v>
      </c>
      <c r="D398" s="1" t="s">
        <v>104</v>
      </c>
      <c r="E398" s="1">
        <v>1.27</v>
      </c>
      <c r="F398" s="1">
        <v>1.71</v>
      </c>
      <c r="G398" s="1">
        <v>1.64</v>
      </c>
      <c r="H398" s="1">
        <v>0.86</v>
      </c>
      <c r="I398" s="1" t="s">
        <v>50</v>
      </c>
      <c r="J398" s="1">
        <v>12</v>
      </c>
      <c r="K398" s="1" t="s">
        <v>51</v>
      </c>
      <c r="L398" s="1" t="s">
        <v>52</v>
      </c>
      <c r="M398" s="1" t="s">
        <v>53</v>
      </c>
      <c r="N398" s="1">
        <v>16</v>
      </c>
      <c r="O398" s="1">
        <v>50</v>
      </c>
      <c r="P398" s="1">
        <v>0</v>
      </c>
      <c r="Q398" s="1">
        <v>94</v>
      </c>
      <c r="R398" s="1">
        <v>0</v>
      </c>
      <c r="S398" s="1">
        <v>0</v>
      </c>
      <c r="T398">
        <f t="shared" si="84"/>
        <v>66</v>
      </c>
      <c r="U398">
        <f t="shared" si="85"/>
        <v>160</v>
      </c>
      <c r="V398" s="2">
        <f t="shared" si="86"/>
        <v>45938.968503937</v>
      </c>
      <c r="W398" s="2">
        <f t="shared" si="87"/>
        <v>46012.9842519685</v>
      </c>
      <c r="X398" t="str">
        <f t="shared" si="89"/>
        <v>高滞销风险</v>
      </c>
      <c r="Y398" s="8" t="str">
        <f>_xlfn.IFS(COUNTIF($B$2:B398,B398)=1,"-",OR(AND(X397="高滞销风险",OR(X398="中滞销风险",X398="低滞销风险",X398="健康")),AND(X397="中滞销风险",OR(X398="低滞销风险",X398="健康")),AND(X397="低滞销风险",X398="健康")),"改善",X397=X398,"维持不变",OR(AND(X397="健康",OR(X398="低滞销风险",X398="中滞销风险",X398="高滞销风险")),AND(X397="低滞销风险",OR(X398="中滞销风险",X398="高滞销风险")),AND(X397="中滞销风险",X398="高滞销风险")),"恶化")</f>
        <v>-</v>
      </c>
      <c r="Z398" s="10">
        <f t="shared" si="90"/>
        <v>0</v>
      </c>
      <c r="AA398" s="10">
        <f t="shared" si="88"/>
        <v>26.65</v>
      </c>
      <c r="AB398" s="10">
        <f t="shared" si="91"/>
        <v>26.65</v>
      </c>
      <c r="AC398" s="10">
        <f t="shared" si="94"/>
        <v>125.984251968504</v>
      </c>
      <c r="AD398" s="10">
        <f t="shared" si="92"/>
        <v>20.9842519685044</v>
      </c>
      <c r="AE398" s="11">
        <f t="shared" si="93"/>
        <v>1.52380952380952</v>
      </c>
    </row>
    <row r="399" spans="1:31">
      <c r="A399" s="5">
        <v>45894</v>
      </c>
      <c r="B399" s="1" t="s">
        <v>251</v>
      </c>
      <c r="C399" s="1" t="s">
        <v>252</v>
      </c>
      <c r="D399" s="1" t="s">
        <v>104</v>
      </c>
      <c r="E399" s="1">
        <v>1.35</v>
      </c>
      <c r="F399" s="1">
        <v>1.43</v>
      </c>
      <c r="G399" s="1">
        <v>1.57</v>
      </c>
      <c r="H399" s="1">
        <v>1.21</v>
      </c>
      <c r="I399" s="1" t="s">
        <v>50</v>
      </c>
      <c r="J399" s="1">
        <v>10</v>
      </c>
      <c r="K399" s="1" t="s">
        <v>43</v>
      </c>
      <c r="L399" s="1" t="s">
        <v>44</v>
      </c>
      <c r="M399" s="1" t="s">
        <v>45</v>
      </c>
      <c r="N399" s="1">
        <v>24</v>
      </c>
      <c r="O399" s="1">
        <v>64</v>
      </c>
      <c r="P399" s="1">
        <v>0</v>
      </c>
      <c r="Q399" s="1">
        <v>64</v>
      </c>
      <c r="R399" s="1">
        <v>0</v>
      </c>
      <c r="S399" s="1">
        <v>0</v>
      </c>
      <c r="T399">
        <f t="shared" si="84"/>
        <v>88</v>
      </c>
      <c r="U399">
        <f t="shared" si="85"/>
        <v>152</v>
      </c>
      <c r="V399" s="2">
        <f t="shared" si="86"/>
        <v>45959.1851851852</v>
      </c>
      <c r="W399" s="2">
        <f t="shared" si="87"/>
        <v>46006.5925925926</v>
      </c>
      <c r="X399" t="str">
        <f t="shared" si="89"/>
        <v>中滞销风险</v>
      </c>
      <c r="Y399" s="8" t="str">
        <f>_xlfn.IFS(COUNTIF($B$2:B399,B399)=1,"-",OR(AND(X398="高滞销风险",OR(X399="中滞销风险",X399="低滞销风险",X399="健康")),AND(X398="中滞销风险",OR(X399="低滞销风险",X399="健康")),AND(X398="低滞销风险",X399="健康")),"改善",X398=X399,"维持不变",OR(AND(X398="健康",OR(X399="低滞销风险",X399="中滞销风险",X399="高滞销风险")),AND(X398="低滞销风险",OR(X399="中滞销风险",X399="高滞销风险")),AND(X398="中滞销风险",X399="高滞销风险")),"恶化")</f>
        <v>改善</v>
      </c>
      <c r="Z399" s="10">
        <f t="shared" si="90"/>
        <v>0</v>
      </c>
      <c r="AA399" s="10">
        <f t="shared" si="88"/>
        <v>19.7</v>
      </c>
      <c r="AB399" s="10">
        <f t="shared" si="91"/>
        <v>19.7</v>
      </c>
      <c r="AC399" s="10">
        <f t="shared" si="94"/>
        <v>112.592592592593</v>
      </c>
      <c r="AD399" s="10">
        <f t="shared" si="92"/>
        <v>14.5925925925912</v>
      </c>
      <c r="AE399" s="11">
        <f t="shared" si="93"/>
        <v>1.55102040816327</v>
      </c>
    </row>
    <row r="400" spans="1:31">
      <c r="A400" s="5">
        <v>45901</v>
      </c>
      <c r="B400" s="1" t="s">
        <v>251</v>
      </c>
      <c r="C400" s="1" t="s">
        <v>252</v>
      </c>
      <c r="D400" s="1" t="s">
        <v>104</v>
      </c>
      <c r="E400" s="1">
        <v>1.43</v>
      </c>
      <c r="F400" s="1">
        <v>1.43</v>
      </c>
      <c r="G400" s="1">
        <v>1.43</v>
      </c>
      <c r="H400" s="1">
        <v>1.54</v>
      </c>
      <c r="I400" s="1" t="s">
        <v>54</v>
      </c>
      <c r="J400" s="1">
        <v>10</v>
      </c>
      <c r="K400" s="1" t="s">
        <v>35</v>
      </c>
      <c r="L400" s="1" t="s">
        <v>36</v>
      </c>
      <c r="M400" s="1" t="s">
        <v>37</v>
      </c>
      <c r="N400" s="1">
        <v>24</v>
      </c>
      <c r="O400" s="1">
        <v>66</v>
      </c>
      <c r="P400" s="1">
        <v>0</v>
      </c>
      <c r="Q400" s="1">
        <v>54</v>
      </c>
      <c r="R400" s="1">
        <v>0</v>
      </c>
      <c r="S400" s="1">
        <v>0</v>
      </c>
      <c r="T400">
        <f t="shared" si="84"/>
        <v>90</v>
      </c>
      <c r="U400">
        <f t="shared" si="85"/>
        <v>144</v>
      </c>
      <c r="V400" s="2">
        <f t="shared" si="86"/>
        <v>45963.9370629371</v>
      </c>
      <c r="W400" s="2">
        <f t="shared" si="87"/>
        <v>46001.6993006993</v>
      </c>
      <c r="X400" t="str">
        <f t="shared" si="89"/>
        <v>低滞销风险</v>
      </c>
      <c r="Y400" s="8" t="str">
        <f>_xlfn.IFS(COUNTIF($B$2:B400,B400)=1,"-",OR(AND(X399="高滞销风险",OR(X400="中滞销风险",X400="低滞销风险",X400="健康")),AND(X399="中滞销风险",OR(X400="低滞销风险",X400="健康")),AND(X399="低滞销风险",X400="健康")),"改善",X399=X400,"维持不变",OR(AND(X399="健康",OR(X400="低滞销风险",X400="中滞销风险",X400="高滞销风险")),AND(X399="低滞销风险",OR(X400="中滞销风险",X400="高滞销风险")),AND(X399="中滞销风险",X400="高滞销风险")),"恶化")</f>
        <v>改善</v>
      </c>
      <c r="Z400" s="10">
        <f t="shared" si="90"/>
        <v>0</v>
      </c>
      <c r="AA400" s="10">
        <f t="shared" si="88"/>
        <v>13.87</v>
      </c>
      <c r="AB400" s="10">
        <f t="shared" si="91"/>
        <v>13.87</v>
      </c>
      <c r="AC400" s="10">
        <f t="shared" si="94"/>
        <v>100.699300699301</v>
      </c>
      <c r="AD400" s="10">
        <f t="shared" si="92"/>
        <v>9.69930069929978</v>
      </c>
      <c r="AE400" s="11">
        <f t="shared" si="93"/>
        <v>1.58241758241758</v>
      </c>
    </row>
    <row r="401" spans="1:31">
      <c r="A401" s="5">
        <v>45908</v>
      </c>
      <c r="B401" s="1" t="s">
        <v>251</v>
      </c>
      <c r="C401" s="1" t="s">
        <v>252</v>
      </c>
      <c r="D401" s="1" t="s">
        <v>104</v>
      </c>
      <c r="E401" s="1">
        <v>1.14</v>
      </c>
      <c r="F401" s="1">
        <v>1.14</v>
      </c>
      <c r="G401" s="1">
        <v>1.29</v>
      </c>
      <c r="H401" s="1">
        <v>1.43</v>
      </c>
      <c r="I401" s="1" t="s">
        <v>54</v>
      </c>
      <c r="J401" s="1">
        <v>8</v>
      </c>
      <c r="K401" s="1" t="s">
        <v>38</v>
      </c>
      <c r="L401" s="1" t="s">
        <v>39</v>
      </c>
      <c r="M401" s="1" t="s">
        <v>40</v>
      </c>
      <c r="N401" s="1">
        <v>23</v>
      </c>
      <c r="O401" s="1">
        <v>58</v>
      </c>
      <c r="P401" s="1">
        <v>0</v>
      </c>
      <c r="Q401" s="1">
        <v>54</v>
      </c>
      <c r="R401" s="1">
        <v>0</v>
      </c>
      <c r="S401" s="1">
        <v>0</v>
      </c>
      <c r="T401">
        <f t="shared" si="84"/>
        <v>81</v>
      </c>
      <c r="U401">
        <f t="shared" si="85"/>
        <v>135</v>
      </c>
      <c r="V401" s="2">
        <f t="shared" si="86"/>
        <v>45979.0526315789</v>
      </c>
      <c r="W401" s="2">
        <f t="shared" si="87"/>
        <v>46026.4210526316</v>
      </c>
      <c r="X401" t="str">
        <f t="shared" si="89"/>
        <v>高滞销风险</v>
      </c>
      <c r="Y401" s="8" t="str">
        <f>_xlfn.IFS(COUNTIF($B$2:B401,B401)=1,"-",OR(AND(X400="高滞销风险",OR(X401="中滞销风险",X401="低滞销风险",X401="健康")),AND(X400="中滞销风险",OR(X401="低滞销风险",X401="健康")),AND(X400="低滞销风险",X401="健康")),"改善",X400=X401,"维持不变",OR(AND(X400="健康",OR(X401="低滞销风险",X401="中滞销风险",X401="高滞销风险")),AND(X400="低滞销风险",OR(X401="中滞销风险",X401="高滞销风险")),AND(X400="中滞销风险",X401="高滞销风险")),"恶化")</f>
        <v>恶化</v>
      </c>
      <c r="Z401" s="10">
        <f t="shared" si="90"/>
        <v>0</v>
      </c>
      <c r="AA401" s="10">
        <f t="shared" si="88"/>
        <v>39.24</v>
      </c>
      <c r="AB401" s="10">
        <f t="shared" si="91"/>
        <v>39.24</v>
      </c>
      <c r="AC401" s="10">
        <f t="shared" si="94"/>
        <v>118.421052631579</v>
      </c>
      <c r="AD401" s="10">
        <f t="shared" si="92"/>
        <v>34.4210526315801</v>
      </c>
      <c r="AE401" s="11">
        <f t="shared" si="93"/>
        <v>1.60714285714286</v>
      </c>
    </row>
    <row r="402" spans="1:31">
      <c r="A402" s="5">
        <v>45887</v>
      </c>
      <c r="B402" s="1" t="s">
        <v>253</v>
      </c>
      <c r="C402" s="1" t="s">
        <v>254</v>
      </c>
      <c r="D402" s="1" t="s">
        <v>104</v>
      </c>
      <c r="E402" s="1">
        <v>1.13</v>
      </c>
      <c r="F402" s="1">
        <v>1.71</v>
      </c>
      <c r="G402" s="1">
        <v>1.29</v>
      </c>
      <c r="H402" s="1">
        <v>0.71</v>
      </c>
      <c r="I402" s="1" t="s">
        <v>50</v>
      </c>
      <c r="J402" s="1">
        <v>12</v>
      </c>
      <c r="K402" s="1" t="s">
        <v>51</v>
      </c>
      <c r="L402" s="1" t="s">
        <v>52</v>
      </c>
      <c r="M402" s="1" t="s">
        <v>53</v>
      </c>
      <c r="N402" s="1">
        <v>26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>
        <f t="shared" si="84"/>
        <v>26</v>
      </c>
      <c r="U402">
        <f t="shared" si="85"/>
        <v>26</v>
      </c>
      <c r="V402" s="2">
        <f t="shared" si="86"/>
        <v>45910.0088495575</v>
      </c>
      <c r="W402" s="2">
        <f t="shared" si="87"/>
        <v>45910.0088495575</v>
      </c>
      <c r="X402" t="str">
        <f t="shared" si="89"/>
        <v>健康</v>
      </c>
      <c r="Y402" s="8" t="str">
        <f>_xlfn.IFS(COUNTIF($B$2:B402,B402)=1,"-",OR(AND(X401="高滞销风险",OR(X402="中滞销风险",X402="低滞销风险",X402="健康")),AND(X401="中滞销风险",OR(X402="低滞销风险",X402="健康")),AND(X401="低滞销风险",X402="健康")),"改善",X401=X402,"维持不变",OR(AND(X401="健康",OR(X402="低滞销风险",X402="中滞销风险",X402="高滞销风险")),AND(X401="低滞销风险",OR(X402="中滞销风险",X402="高滞销风险")),AND(X401="中滞销风险",X402="高滞销风险")),"恶化")</f>
        <v>-</v>
      </c>
      <c r="Z402" s="10">
        <f t="shared" si="90"/>
        <v>0</v>
      </c>
      <c r="AA402" s="10">
        <f t="shared" si="88"/>
        <v>0</v>
      </c>
      <c r="AB402" s="10">
        <f t="shared" si="91"/>
        <v>0</v>
      </c>
      <c r="AC402" s="10">
        <f t="shared" si="94"/>
        <v>23.0088495575221</v>
      </c>
      <c r="AD402" s="10">
        <f t="shared" si="92"/>
        <v>0</v>
      </c>
      <c r="AE402" s="11">
        <f t="shared" si="93"/>
        <v>1.13</v>
      </c>
    </row>
    <row r="403" spans="1:31">
      <c r="A403" s="5">
        <v>45894</v>
      </c>
      <c r="B403" s="1" t="s">
        <v>253</v>
      </c>
      <c r="C403" s="1" t="s">
        <v>254</v>
      </c>
      <c r="D403" s="1" t="s">
        <v>104</v>
      </c>
      <c r="E403" s="1">
        <v>1.8</v>
      </c>
      <c r="F403" s="1">
        <v>2.43</v>
      </c>
      <c r="G403" s="1">
        <v>2.07</v>
      </c>
      <c r="H403" s="1">
        <v>1.32</v>
      </c>
      <c r="I403" s="1" t="s">
        <v>50</v>
      </c>
      <c r="J403" s="1">
        <v>17</v>
      </c>
      <c r="K403" s="1" t="s">
        <v>43</v>
      </c>
      <c r="L403" s="1" t="s">
        <v>44</v>
      </c>
      <c r="M403" s="1" t="s">
        <v>45</v>
      </c>
      <c r="N403" s="1">
        <v>10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>
        <f t="shared" si="84"/>
        <v>10</v>
      </c>
      <c r="U403">
        <f t="shared" si="85"/>
        <v>10</v>
      </c>
      <c r="V403" s="2">
        <f t="shared" si="86"/>
        <v>45899.5555555556</v>
      </c>
      <c r="W403" s="2">
        <f t="shared" si="87"/>
        <v>45899.5555555556</v>
      </c>
      <c r="X403" t="str">
        <f t="shared" si="89"/>
        <v>健康</v>
      </c>
      <c r="Y403" s="8" t="str">
        <f>_xlfn.IFS(COUNTIF($B$2:B403,B403)=1,"-",OR(AND(X402="高滞销风险",OR(X403="中滞销风险",X403="低滞销风险",X403="健康")),AND(X402="中滞销风险",OR(X403="低滞销风险",X403="健康")),AND(X402="低滞销风险",X403="健康")),"改善",X402=X403,"维持不变",OR(AND(X402="健康",OR(X403="低滞销风险",X403="中滞销风险",X403="高滞销风险")),AND(X402="低滞销风险",OR(X403="中滞销风险",X403="高滞销风险")),AND(X402="中滞销风险",X403="高滞销风险")),"恶化")</f>
        <v>维持不变</v>
      </c>
      <c r="Z403" s="10">
        <f t="shared" si="90"/>
        <v>0</v>
      </c>
      <c r="AA403" s="10">
        <f t="shared" si="88"/>
        <v>0</v>
      </c>
      <c r="AB403" s="10">
        <f t="shared" si="91"/>
        <v>0</v>
      </c>
      <c r="AC403" s="10">
        <f t="shared" si="94"/>
        <v>5.55555555555556</v>
      </c>
      <c r="AD403" s="10">
        <f t="shared" si="92"/>
        <v>0</v>
      </c>
      <c r="AE403" s="11">
        <f t="shared" si="93"/>
        <v>1.8</v>
      </c>
    </row>
    <row r="404" spans="1:31">
      <c r="A404" s="5">
        <v>45901</v>
      </c>
      <c r="B404" s="1" t="s">
        <v>253</v>
      </c>
      <c r="C404" s="1" t="s">
        <v>254</v>
      </c>
      <c r="D404" s="1" t="s">
        <v>104</v>
      </c>
      <c r="E404" s="1">
        <v>1.29</v>
      </c>
      <c r="F404" s="1">
        <v>1.29</v>
      </c>
      <c r="G404" s="1">
        <v>1.86</v>
      </c>
      <c r="H404" s="1">
        <v>1.57</v>
      </c>
      <c r="I404" s="1" t="s">
        <v>54</v>
      </c>
      <c r="J404" s="1">
        <v>9</v>
      </c>
      <c r="K404" s="1" t="s">
        <v>35</v>
      </c>
      <c r="L404" s="1" t="s">
        <v>36</v>
      </c>
      <c r="M404" s="1" t="s">
        <v>37</v>
      </c>
      <c r="N404" s="1">
        <v>3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>
        <f t="shared" si="84"/>
        <v>3</v>
      </c>
      <c r="U404">
        <f t="shared" si="85"/>
        <v>3</v>
      </c>
      <c r="V404" s="2">
        <f t="shared" si="86"/>
        <v>45903.3255813954</v>
      </c>
      <c r="W404" s="2">
        <f t="shared" si="87"/>
        <v>45903.3255813954</v>
      </c>
      <c r="X404" t="str">
        <f t="shared" si="89"/>
        <v>健康</v>
      </c>
      <c r="Y404" s="8" t="str">
        <f>_xlfn.IFS(COUNTIF($B$2:B404,B404)=1,"-",OR(AND(X403="高滞销风险",OR(X404="中滞销风险",X404="低滞销风险",X404="健康")),AND(X403="中滞销风险",OR(X404="低滞销风险",X404="健康")),AND(X403="低滞销风险",X404="健康")),"改善",X403=X404,"维持不变",OR(AND(X403="健康",OR(X404="低滞销风险",X404="中滞销风险",X404="高滞销风险")),AND(X403="低滞销风险",OR(X404="中滞销风险",X404="高滞销风险")),AND(X403="中滞销风险",X404="高滞销风险")),"恶化")</f>
        <v>维持不变</v>
      </c>
      <c r="Z404" s="10">
        <f t="shared" si="90"/>
        <v>0</v>
      </c>
      <c r="AA404" s="10">
        <f t="shared" si="88"/>
        <v>0</v>
      </c>
      <c r="AB404" s="10">
        <f t="shared" si="91"/>
        <v>0</v>
      </c>
      <c r="AC404" s="10">
        <f t="shared" si="94"/>
        <v>2.32558139534884</v>
      </c>
      <c r="AD404" s="10">
        <f t="shared" si="92"/>
        <v>0</v>
      </c>
      <c r="AE404" s="11">
        <f t="shared" si="93"/>
        <v>1.29</v>
      </c>
    </row>
    <row r="405" spans="1:31">
      <c r="A405" s="5">
        <v>45908</v>
      </c>
      <c r="B405" s="1" t="s">
        <v>253</v>
      </c>
      <c r="C405" s="1" t="s">
        <v>254</v>
      </c>
      <c r="D405" s="1" t="s">
        <v>104</v>
      </c>
      <c r="E405" s="1">
        <v>0.57</v>
      </c>
      <c r="F405" s="1">
        <v>0.57</v>
      </c>
      <c r="G405" s="1">
        <v>0.93</v>
      </c>
      <c r="H405" s="1">
        <v>1.5</v>
      </c>
      <c r="I405" s="1" t="s">
        <v>54</v>
      </c>
      <c r="J405" s="1">
        <v>4</v>
      </c>
      <c r="K405" s="1" t="s">
        <v>38</v>
      </c>
      <c r="L405" s="1" t="s">
        <v>39</v>
      </c>
      <c r="M405" s="1" t="s">
        <v>40</v>
      </c>
      <c r="N405" s="1">
        <v>1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>
        <f t="shared" si="84"/>
        <v>1</v>
      </c>
      <c r="U405">
        <f t="shared" si="85"/>
        <v>1</v>
      </c>
      <c r="V405" s="2">
        <f t="shared" si="86"/>
        <v>45909.7543859649</v>
      </c>
      <c r="W405" s="2">
        <f t="shared" si="87"/>
        <v>45909.7543859649</v>
      </c>
      <c r="X405" t="str">
        <f t="shared" si="89"/>
        <v>健康</v>
      </c>
      <c r="Y405" s="8" t="str">
        <f>_xlfn.IFS(COUNTIF($B$2:B405,B405)=1,"-",OR(AND(X404="高滞销风险",OR(X405="中滞销风险",X405="低滞销风险",X405="健康")),AND(X404="中滞销风险",OR(X405="低滞销风险",X405="健康")),AND(X404="低滞销风险",X405="健康")),"改善",X404=X405,"维持不变",OR(AND(X404="健康",OR(X405="低滞销风险",X405="中滞销风险",X405="高滞销风险")),AND(X404="低滞销风险",OR(X405="中滞销风险",X405="高滞销风险")),AND(X404="中滞销风险",X405="高滞销风险")),"恶化")</f>
        <v>维持不变</v>
      </c>
      <c r="Z405" s="10">
        <f t="shared" si="90"/>
        <v>0</v>
      </c>
      <c r="AA405" s="10">
        <f t="shared" si="88"/>
        <v>0</v>
      </c>
      <c r="AB405" s="10">
        <f t="shared" si="91"/>
        <v>0</v>
      </c>
      <c r="AC405" s="10">
        <f t="shared" si="94"/>
        <v>1.75438596491228</v>
      </c>
      <c r="AD405" s="10">
        <f t="shared" si="92"/>
        <v>0</v>
      </c>
      <c r="AE405" s="11">
        <f t="shared" si="93"/>
        <v>0.57</v>
      </c>
    </row>
    <row r="406" spans="1:31">
      <c r="A406" s="5">
        <v>45887</v>
      </c>
      <c r="B406" s="1" t="s">
        <v>255</v>
      </c>
      <c r="C406" s="1" t="s">
        <v>256</v>
      </c>
      <c r="D406" s="1" t="s">
        <v>104</v>
      </c>
      <c r="E406" s="1">
        <v>1.89</v>
      </c>
      <c r="F406" s="1">
        <v>2.71</v>
      </c>
      <c r="G406" s="1">
        <v>2.36</v>
      </c>
      <c r="H406" s="1">
        <v>1.21</v>
      </c>
      <c r="I406" s="1" t="s">
        <v>50</v>
      </c>
      <c r="J406" s="1">
        <v>19</v>
      </c>
      <c r="K406" s="1" t="s">
        <v>51</v>
      </c>
      <c r="L406" s="1" t="s">
        <v>52</v>
      </c>
      <c r="M406" s="1" t="s">
        <v>53</v>
      </c>
      <c r="N406" s="1">
        <v>48</v>
      </c>
      <c r="O406" s="1">
        <v>81</v>
      </c>
      <c r="P406" s="1">
        <v>0</v>
      </c>
      <c r="Q406" s="1">
        <v>50</v>
      </c>
      <c r="R406" s="1">
        <v>0</v>
      </c>
      <c r="S406" s="1">
        <v>0</v>
      </c>
      <c r="T406">
        <f t="shared" si="84"/>
        <v>129</v>
      </c>
      <c r="U406">
        <f t="shared" si="85"/>
        <v>179</v>
      </c>
      <c r="V406" s="2">
        <f t="shared" si="86"/>
        <v>45955.253968254</v>
      </c>
      <c r="W406" s="2">
        <f t="shared" si="87"/>
        <v>45981.708994709</v>
      </c>
      <c r="X406" t="str">
        <f t="shared" si="89"/>
        <v>健康</v>
      </c>
      <c r="Y406" s="8" t="str">
        <f>_xlfn.IFS(COUNTIF($B$2:B406,B406)=1,"-",OR(AND(X405="高滞销风险",OR(X406="中滞销风险",X406="低滞销风险",X406="健康")),AND(X405="中滞销风险",OR(X406="低滞销风险",X406="健康")),AND(X405="低滞销风险",X406="健康")),"改善",X405=X406,"维持不变",OR(AND(X405="健康",OR(X406="低滞销风险",X406="中滞销风险",X406="高滞销风险")),AND(X405="低滞销风险",OR(X406="中滞销风险",X406="高滞销风险")),AND(X405="中滞销风险",X406="高滞销风险")),"恶化")</f>
        <v>-</v>
      </c>
      <c r="Z406" s="10">
        <f t="shared" si="90"/>
        <v>0</v>
      </c>
      <c r="AA406" s="10">
        <f t="shared" si="88"/>
        <v>0</v>
      </c>
      <c r="AB406" s="10">
        <f t="shared" si="91"/>
        <v>0</v>
      </c>
      <c r="AC406" s="10">
        <f t="shared" si="94"/>
        <v>94.7089947089947</v>
      </c>
      <c r="AD406" s="10">
        <f t="shared" si="92"/>
        <v>0</v>
      </c>
      <c r="AE406" s="11">
        <f t="shared" si="93"/>
        <v>1.89</v>
      </c>
    </row>
    <row r="407" spans="1:31">
      <c r="A407" s="5">
        <v>45894</v>
      </c>
      <c r="B407" s="1" t="s">
        <v>255</v>
      </c>
      <c r="C407" s="1" t="s">
        <v>256</v>
      </c>
      <c r="D407" s="1" t="s">
        <v>104</v>
      </c>
      <c r="E407" s="1">
        <v>2.68</v>
      </c>
      <c r="F407" s="1">
        <v>3.43</v>
      </c>
      <c r="G407" s="1">
        <v>3.07</v>
      </c>
      <c r="H407" s="1">
        <v>2.07</v>
      </c>
      <c r="I407" s="1" t="s">
        <v>50</v>
      </c>
      <c r="J407" s="1">
        <v>24</v>
      </c>
      <c r="K407" s="1" t="s">
        <v>43</v>
      </c>
      <c r="L407" s="1" t="s">
        <v>44</v>
      </c>
      <c r="M407" s="1" t="s">
        <v>45</v>
      </c>
      <c r="N407" s="1">
        <v>51</v>
      </c>
      <c r="O407" s="1">
        <v>103</v>
      </c>
      <c r="P407" s="1">
        <v>0</v>
      </c>
      <c r="Q407" s="1">
        <v>0</v>
      </c>
      <c r="R407" s="1">
        <v>0</v>
      </c>
      <c r="S407" s="1">
        <v>50</v>
      </c>
      <c r="T407">
        <f t="shared" si="84"/>
        <v>154</v>
      </c>
      <c r="U407">
        <f t="shared" si="85"/>
        <v>204</v>
      </c>
      <c r="V407" s="2">
        <f t="shared" si="86"/>
        <v>45951.4626865672</v>
      </c>
      <c r="W407" s="2">
        <f t="shared" si="87"/>
        <v>45970.1194029851</v>
      </c>
      <c r="X407" t="str">
        <f t="shared" si="89"/>
        <v>健康</v>
      </c>
      <c r="Y407" s="8" t="str">
        <f>_xlfn.IFS(COUNTIF($B$2:B407,B407)=1,"-",OR(AND(X406="高滞销风险",OR(X407="中滞销风险",X407="低滞销风险",X407="健康")),AND(X406="中滞销风险",OR(X407="低滞销风险",X407="健康")),AND(X406="低滞销风险",X407="健康")),"改善",X406=X407,"维持不变",OR(AND(X406="健康",OR(X407="低滞销风险",X407="中滞销风险",X407="高滞销风险")),AND(X406="低滞销风险",OR(X407="中滞销风险",X407="高滞销风险")),AND(X406="中滞销风险",X407="高滞销风险")),"恶化")</f>
        <v>维持不变</v>
      </c>
      <c r="Z407" s="10">
        <f t="shared" si="90"/>
        <v>0</v>
      </c>
      <c r="AA407" s="10">
        <f t="shared" si="88"/>
        <v>0</v>
      </c>
      <c r="AB407" s="10">
        <f t="shared" si="91"/>
        <v>0</v>
      </c>
      <c r="AC407" s="10">
        <f t="shared" si="94"/>
        <v>76.1194029850746</v>
      </c>
      <c r="AD407" s="10">
        <f t="shared" si="92"/>
        <v>0</v>
      </c>
      <c r="AE407" s="11">
        <f t="shared" si="93"/>
        <v>2.68</v>
      </c>
    </row>
    <row r="408" spans="1:31">
      <c r="A408" s="5">
        <v>45901</v>
      </c>
      <c r="B408" s="1" t="s">
        <v>255</v>
      </c>
      <c r="C408" s="1" t="s">
        <v>256</v>
      </c>
      <c r="D408" s="1" t="s">
        <v>104</v>
      </c>
      <c r="E408" s="1">
        <v>2</v>
      </c>
      <c r="F408" s="1">
        <v>2</v>
      </c>
      <c r="G408" s="1">
        <v>2.71</v>
      </c>
      <c r="H408" s="1">
        <v>2.54</v>
      </c>
      <c r="I408" s="1" t="s">
        <v>54</v>
      </c>
      <c r="J408" s="1">
        <v>14</v>
      </c>
      <c r="K408" s="1" t="s">
        <v>35</v>
      </c>
      <c r="L408" s="1" t="s">
        <v>36</v>
      </c>
      <c r="M408" s="1" t="s">
        <v>37</v>
      </c>
      <c r="N408" s="1">
        <v>57</v>
      </c>
      <c r="O408" s="1">
        <v>76</v>
      </c>
      <c r="P408" s="1">
        <v>0</v>
      </c>
      <c r="Q408" s="1">
        <v>0</v>
      </c>
      <c r="R408" s="1">
        <v>0</v>
      </c>
      <c r="S408" s="1">
        <v>100</v>
      </c>
      <c r="T408">
        <f t="shared" si="84"/>
        <v>133</v>
      </c>
      <c r="U408">
        <f t="shared" si="85"/>
        <v>233</v>
      </c>
      <c r="V408" s="2">
        <f t="shared" si="86"/>
        <v>45967.5</v>
      </c>
      <c r="W408" s="2">
        <f t="shared" si="87"/>
        <v>46017.5</v>
      </c>
      <c r="X408" t="str">
        <f t="shared" si="89"/>
        <v>高滞销风险</v>
      </c>
      <c r="Y408" s="8" t="str">
        <f>_xlfn.IFS(COUNTIF($B$2:B408,B408)=1,"-",OR(AND(X407="高滞销风险",OR(X408="中滞销风险",X408="低滞销风险",X408="健康")),AND(X407="中滞销风险",OR(X408="低滞销风险",X408="健康")),AND(X407="低滞销风险",X408="健康")),"改善",X407=X408,"维持不变",OR(AND(X407="健康",OR(X408="低滞销风险",X408="中滞销风险",X408="高滞销风险")),AND(X407="低滞销风险",OR(X408="中滞销风险",X408="高滞销风险")),AND(X407="中滞销风险",X408="高滞销风险")),"恶化")</f>
        <v>恶化</v>
      </c>
      <c r="Z408" s="10">
        <f t="shared" si="90"/>
        <v>0</v>
      </c>
      <c r="AA408" s="10">
        <f t="shared" si="88"/>
        <v>51</v>
      </c>
      <c r="AB408" s="10">
        <f t="shared" si="91"/>
        <v>51</v>
      </c>
      <c r="AC408" s="10">
        <f t="shared" si="94"/>
        <v>116.5</v>
      </c>
      <c r="AD408" s="10">
        <f t="shared" si="92"/>
        <v>25.5</v>
      </c>
      <c r="AE408" s="11">
        <f t="shared" si="93"/>
        <v>2.56043956043956</v>
      </c>
    </row>
    <row r="409" spans="1:31">
      <c r="A409" s="5">
        <v>45908</v>
      </c>
      <c r="B409" s="1" t="s">
        <v>255</v>
      </c>
      <c r="C409" s="1" t="s">
        <v>256</v>
      </c>
      <c r="D409" s="1" t="s">
        <v>104</v>
      </c>
      <c r="E409" s="1">
        <v>2</v>
      </c>
      <c r="F409" s="1">
        <v>2</v>
      </c>
      <c r="G409" s="1">
        <v>2</v>
      </c>
      <c r="H409" s="1">
        <v>2.54</v>
      </c>
      <c r="I409" s="1" t="s">
        <v>54</v>
      </c>
      <c r="J409" s="1">
        <v>14</v>
      </c>
      <c r="K409" s="1" t="s">
        <v>38</v>
      </c>
      <c r="L409" s="1" t="s">
        <v>39</v>
      </c>
      <c r="M409" s="1" t="s">
        <v>40</v>
      </c>
      <c r="N409" s="1">
        <v>52</v>
      </c>
      <c r="O409" s="1">
        <v>117</v>
      </c>
      <c r="P409" s="1">
        <v>0</v>
      </c>
      <c r="Q409" s="1">
        <v>50</v>
      </c>
      <c r="R409" s="1">
        <v>0</v>
      </c>
      <c r="S409" s="1">
        <v>0</v>
      </c>
      <c r="T409">
        <f t="shared" si="84"/>
        <v>169</v>
      </c>
      <c r="U409">
        <f t="shared" si="85"/>
        <v>219</v>
      </c>
      <c r="V409" s="2">
        <f t="shared" si="86"/>
        <v>45992.5</v>
      </c>
      <c r="W409" s="2">
        <f t="shared" si="87"/>
        <v>46017.5</v>
      </c>
      <c r="X409" t="str">
        <f t="shared" si="89"/>
        <v>高滞销风险</v>
      </c>
      <c r="Y409" s="8" t="str">
        <f>_xlfn.IFS(COUNTIF($B$2:B409,B409)=1,"-",OR(AND(X408="高滞销风险",OR(X409="中滞销风险",X409="低滞销风险",X409="健康")),AND(X408="中滞销风险",OR(X409="低滞销风险",X409="健康")),AND(X408="低滞销风险",X409="健康")),"改善",X408=X409,"维持不变",OR(AND(X408="健康",OR(X409="低滞销风险",X409="中滞销风险",X409="高滞销风险")),AND(X408="低滞销风险",OR(X409="中滞销风险",X409="高滞销风险")),AND(X408="中滞销风险",X409="高滞销风险")),"恶化")</f>
        <v>维持不变</v>
      </c>
      <c r="Z409" s="10">
        <f t="shared" si="90"/>
        <v>1</v>
      </c>
      <c r="AA409" s="10">
        <f t="shared" si="88"/>
        <v>50</v>
      </c>
      <c r="AB409" s="10">
        <f t="shared" si="91"/>
        <v>51</v>
      </c>
      <c r="AC409" s="10">
        <f t="shared" si="94"/>
        <v>109.5</v>
      </c>
      <c r="AD409" s="10">
        <f t="shared" si="92"/>
        <v>25.5</v>
      </c>
      <c r="AE409" s="11">
        <f t="shared" si="93"/>
        <v>2.60714285714286</v>
      </c>
    </row>
    <row r="410" spans="1:31">
      <c r="A410" s="5">
        <v>45887</v>
      </c>
      <c r="B410" s="1" t="s">
        <v>257</v>
      </c>
      <c r="C410" s="1" t="s">
        <v>258</v>
      </c>
      <c r="D410" s="1" t="s">
        <v>104</v>
      </c>
      <c r="E410" s="1">
        <v>1.51</v>
      </c>
      <c r="F410" s="1">
        <v>2</v>
      </c>
      <c r="G410" s="1">
        <v>1.86</v>
      </c>
      <c r="H410" s="1">
        <v>1.07</v>
      </c>
      <c r="I410" s="1" t="s">
        <v>50</v>
      </c>
      <c r="J410" s="1">
        <v>14</v>
      </c>
      <c r="K410" s="1" t="s">
        <v>51</v>
      </c>
      <c r="L410" s="1" t="s">
        <v>52</v>
      </c>
      <c r="M410" s="1" t="s">
        <v>53</v>
      </c>
      <c r="N410" s="1">
        <v>61</v>
      </c>
      <c r="O410" s="1">
        <v>51</v>
      </c>
      <c r="P410" s="1">
        <v>0</v>
      </c>
      <c r="Q410" s="1">
        <v>100</v>
      </c>
      <c r="R410" s="1">
        <v>0</v>
      </c>
      <c r="S410" s="1">
        <v>0</v>
      </c>
      <c r="T410">
        <f t="shared" si="84"/>
        <v>112</v>
      </c>
      <c r="U410">
        <f t="shared" si="85"/>
        <v>212</v>
      </c>
      <c r="V410" s="2">
        <f t="shared" si="86"/>
        <v>45961.1721854305</v>
      </c>
      <c r="W410" s="2">
        <f t="shared" si="87"/>
        <v>46027.3973509934</v>
      </c>
      <c r="X410" t="str">
        <f t="shared" si="89"/>
        <v>高滞销风险</v>
      </c>
      <c r="Y410" s="8" t="str">
        <f>_xlfn.IFS(COUNTIF($B$2:B410,B410)=1,"-",OR(AND(X409="高滞销风险",OR(X410="中滞销风险",X410="低滞销风险",X410="健康")),AND(X409="中滞销风险",OR(X410="低滞销风险",X410="健康")),AND(X409="低滞销风险",X410="健康")),"改善",X409=X410,"维持不变",OR(AND(X409="健康",OR(X410="低滞销风险",X410="中滞销风险",X410="高滞销风险")),AND(X409="低滞销风险",OR(X410="中滞销风险",X410="高滞销风险")),AND(X409="中滞销风险",X410="高滞销风险")),"恶化")</f>
        <v>-</v>
      </c>
      <c r="Z410" s="10">
        <f t="shared" si="90"/>
        <v>0</v>
      </c>
      <c r="AA410" s="10">
        <f t="shared" si="88"/>
        <v>53.45</v>
      </c>
      <c r="AB410" s="10">
        <f t="shared" si="91"/>
        <v>53.45</v>
      </c>
      <c r="AC410" s="10">
        <f t="shared" si="94"/>
        <v>140.397350993377</v>
      </c>
      <c r="AD410" s="10">
        <f t="shared" si="92"/>
        <v>35.3973509933785</v>
      </c>
      <c r="AE410" s="11">
        <f t="shared" si="93"/>
        <v>2.01904761904762</v>
      </c>
    </row>
    <row r="411" spans="1:31">
      <c r="A411" s="5">
        <v>45894</v>
      </c>
      <c r="B411" s="1" t="s">
        <v>257</v>
      </c>
      <c r="C411" s="1" t="s">
        <v>258</v>
      </c>
      <c r="D411" s="1" t="s">
        <v>104</v>
      </c>
      <c r="E411" s="1">
        <v>1.71</v>
      </c>
      <c r="F411" s="1">
        <v>1.86</v>
      </c>
      <c r="G411" s="1">
        <v>1.93</v>
      </c>
      <c r="H411" s="1">
        <v>1.54</v>
      </c>
      <c r="I411" s="1" t="s">
        <v>50</v>
      </c>
      <c r="J411" s="1">
        <v>13</v>
      </c>
      <c r="K411" s="1" t="s">
        <v>43</v>
      </c>
      <c r="L411" s="1" t="s">
        <v>44</v>
      </c>
      <c r="M411" s="1" t="s">
        <v>45</v>
      </c>
      <c r="N411" s="1">
        <v>47</v>
      </c>
      <c r="O411" s="1">
        <v>51</v>
      </c>
      <c r="P411" s="1">
        <v>0</v>
      </c>
      <c r="Q411" s="1">
        <v>100</v>
      </c>
      <c r="R411" s="1">
        <v>0</v>
      </c>
      <c r="S411" s="1">
        <v>0</v>
      </c>
      <c r="T411">
        <f t="shared" si="84"/>
        <v>98</v>
      </c>
      <c r="U411">
        <f t="shared" si="85"/>
        <v>198</v>
      </c>
      <c r="V411" s="2">
        <f t="shared" si="86"/>
        <v>45951.3099415205</v>
      </c>
      <c r="W411" s="2">
        <f t="shared" si="87"/>
        <v>46009.7894736842</v>
      </c>
      <c r="X411" t="str">
        <f t="shared" si="89"/>
        <v>中滞销风险</v>
      </c>
      <c r="Y411" s="8" t="str">
        <f>_xlfn.IFS(COUNTIF($B$2:B411,B411)=1,"-",OR(AND(X410="高滞销风险",OR(X411="中滞销风险",X411="低滞销风险",X411="健康")),AND(X410="中滞销风险",OR(X411="低滞销风险",X411="健康")),AND(X410="低滞销风险",X411="健康")),"改善",X410=X411,"维持不变",OR(AND(X410="健康",OR(X411="低滞销风险",X411="中滞销风险",X411="高滞销风险")),AND(X410="低滞销风险",OR(X411="中滞销风险",X411="高滞销风险")),AND(X410="中滞销风险",X411="高滞销风险")),"恶化")</f>
        <v>改善</v>
      </c>
      <c r="Z411" s="10">
        <f t="shared" si="90"/>
        <v>0</v>
      </c>
      <c r="AA411" s="10">
        <f t="shared" si="88"/>
        <v>30.42</v>
      </c>
      <c r="AB411" s="10">
        <f t="shared" si="91"/>
        <v>30.42</v>
      </c>
      <c r="AC411" s="10">
        <f t="shared" si="94"/>
        <v>115.789473684211</v>
      </c>
      <c r="AD411" s="10">
        <f t="shared" si="92"/>
        <v>17.7894736842136</v>
      </c>
      <c r="AE411" s="11">
        <f t="shared" si="93"/>
        <v>2.02040816326531</v>
      </c>
    </row>
    <row r="412" spans="1:31">
      <c r="A412" s="5">
        <v>45901</v>
      </c>
      <c r="B412" s="1" t="s">
        <v>257</v>
      </c>
      <c r="C412" s="1" t="s">
        <v>258</v>
      </c>
      <c r="D412" s="1" t="s">
        <v>104</v>
      </c>
      <c r="E412" s="1">
        <v>1.14</v>
      </c>
      <c r="F412" s="1">
        <v>1.14</v>
      </c>
      <c r="G412" s="1">
        <v>1.5</v>
      </c>
      <c r="H412" s="1">
        <v>1.68</v>
      </c>
      <c r="I412" s="1" t="s">
        <v>54</v>
      </c>
      <c r="J412" s="1">
        <v>8</v>
      </c>
      <c r="K412" s="1" t="s">
        <v>35</v>
      </c>
      <c r="L412" s="1" t="s">
        <v>36</v>
      </c>
      <c r="M412" s="1" t="s">
        <v>37</v>
      </c>
      <c r="N412" s="1">
        <v>42</v>
      </c>
      <c r="O412" s="1">
        <v>65</v>
      </c>
      <c r="P412" s="1">
        <v>0</v>
      </c>
      <c r="Q412" s="1">
        <v>80</v>
      </c>
      <c r="R412" s="1">
        <v>0</v>
      </c>
      <c r="S412" s="1">
        <v>0</v>
      </c>
      <c r="T412">
        <f t="shared" ref="T412:T425" si="95">N412+O412+P412</f>
        <v>107</v>
      </c>
      <c r="U412">
        <f t="shared" ref="U412:U425" si="96">T412+Q412+R412+S412</f>
        <v>187</v>
      </c>
      <c r="V412" s="2">
        <f t="shared" ref="V412:V425" si="97">A412+T412/E412</f>
        <v>45994.8596491228</v>
      </c>
      <c r="W412" s="2">
        <f t="shared" ref="W412:W425" si="98">A412+U412/E412</f>
        <v>46065.0350877193</v>
      </c>
      <c r="X412" t="str">
        <f t="shared" si="89"/>
        <v>高滞销风险</v>
      </c>
      <c r="Y412" s="8" t="str">
        <f>_xlfn.IFS(COUNTIF($B$2:B412,B412)=1,"-",OR(AND(X411="高滞销风险",OR(X412="中滞销风险",X412="低滞销风险",X412="健康")),AND(X411="中滞销风险",OR(X412="低滞销风险",X412="健康")),AND(X411="低滞销风险",X412="健康")),"改善",X411=X412,"维持不变",OR(AND(X411="健康",OR(X412="低滞销风险",X412="中滞销风险",X412="高滞销风险")),AND(X411="低滞销风险",OR(X412="中滞销风险",X412="高滞销风险")),AND(X411="中滞销风险",X412="高滞销风险")),"恶化")</f>
        <v>恶化</v>
      </c>
      <c r="Z412" s="10">
        <f t="shared" si="90"/>
        <v>3.26</v>
      </c>
      <c r="AA412" s="10">
        <f t="shared" si="88"/>
        <v>80</v>
      </c>
      <c r="AB412" s="10">
        <f t="shared" si="91"/>
        <v>83.26</v>
      </c>
      <c r="AC412" s="10">
        <f>U412/E412</f>
        <v>164.035087719298</v>
      </c>
      <c r="AD412" s="10">
        <f t="shared" si="92"/>
        <v>73.0350877192977</v>
      </c>
      <c r="AE412" s="11">
        <f t="shared" si="93"/>
        <v>2.05494505494505</v>
      </c>
    </row>
    <row r="413" spans="1:31">
      <c r="A413" s="5">
        <v>45908</v>
      </c>
      <c r="B413" s="1" t="s">
        <v>257</v>
      </c>
      <c r="C413" s="1" t="s">
        <v>258</v>
      </c>
      <c r="D413" s="1" t="s">
        <v>104</v>
      </c>
      <c r="E413" s="1">
        <v>1.71</v>
      </c>
      <c r="F413" s="1">
        <v>1.86</v>
      </c>
      <c r="G413" s="1">
        <v>1.5</v>
      </c>
      <c r="H413" s="1">
        <v>1.71</v>
      </c>
      <c r="I413" s="1" t="s">
        <v>50</v>
      </c>
      <c r="J413" s="1">
        <v>13</v>
      </c>
      <c r="K413" s="1" t="s">
        <v>38</v>
      </c>
      <c r="L413" s="1" t="s">
        <v>39</v>
      </c>
      <c r="M413" s="1" t="s">
        <v>40</v>
      </c>
      <c r="N413" s="1">
        <v>46</v>
      </c>
      <c r="O413" s="1">
        <v>47</v>
      </c>
      <c r="P413" s="1">
        <v>0</v>
      </c>
      <c r="Q413" s="1">
        <v>80</v>
      </c>
      <c r="R413" s="1">
        <v>0</v>
      </c>
      <c r="S413" s="1">
        <v>0</v>
      </c>
      <c r="T413">
        <f t="shared" si="95"/>
        <v>93</v>
      </c>
      <c r="U413">
        <f t="shared" si="96"/>
        <v>173</v>
      </c>
      <c r="V413" s="2">
        <f t="shared" si="97"/>
        <v>45962.3859649123</v>
      </c>
      <c r="W413" s="2">
        <f t="shared" si="98"/>
        <v>46009.1695906433</v>
      </c>
      <c r="X413" t="str">
        <f t="shared" si="89"/>
        <v>中滞销风险</v>
      </c>
      <c r="Y413" s="8" t="str">
        <f>_xlfn.IFS(COUNTIF($B$2:B413,B413)=1,"-",OR(AND(X412="高滞销风险",OR(X413="中滞销风险",X413="低滞销风险",X413="健康")),AND(X412="中滞销风险",OR(X413="低滞销风险",X413="健康")),AND(X412="低滞销风险",X413="健康")),"改善",X412=X413,"维持不变",OR(AND(X412="健康",OR(X413="低滞销风险",X413="中滞销风险",X413="高滞销风险")),AND(X412="低滞销风险",OR(X413="中滞销风险",X413="高滞销风险")),AND(X412="中滞销风险",X413="高滞销风险")),"恶化")</f>
        <v>改善</v>
      </c>
      <c r="Z413" s="10">
        <f t="shared" si="90"/>
        <v>0</v>
      </c>
      <c r="AA413" s="10">
        <f>AB413-Z413</f>
        <v>29.36</v>
      </c>
      <c r="AB413" s="10">
        <f t="shared" si="91"/>
        <v>29.36</v>
      </c>
      <c r="AC413" s="10">
        <f>U413/E413</f>
        <v>101.169590643275</v>
      </c>
      <c r="AD413" s="10">
        <f t="shared" si="92"/>
        <v>17.1695906432724</v>
      </c>
      <c r="AE413" s="11">
        <f t="shared" si="93"/>
        <v>2.05952380952381</v>
      </c>
    </row>
    <row r="414" spans="1:31">
      <c r="A414" s="5">
        <v>45887</v>
      </c>
      <c r="B414" s="1" t="s">
        <v>259</v>
      </c>
      <c r="C414" s="1" t="s">
        <v>260</v>
      </c>
      <c r="D414" s="1" t="s">
        <v>104</v>
      </c>
      <c r="E414" s="1">
        <v>2.81</v>
      </c>
      <c r="F414" s="1">
        <v>3.86</v>
      </c>
      <c r="G414" s="1">
        <v>3.43</v>
      </c>
      <c r="H414" s="1">
        <v>1.93</v>
      </c>
      <c r="I414" s="1" t="s">
        <v>50</v>
      </c>
      <c r="J414" s="1">
        <v>27</v>
      </c>
      <c r="K414" s="1" t="s">
        <v>51</v>
      </c>
      <c r="L414" s="1" t="s">
        <v>52</v>
      </c>
      <c r="M414" s="1" t="s">
        <v>53</v>
      </c>
      <c r="N414" s="1">
        <v>54</v>
      </c>
      <c r="O414" s="1">
        <v>122</v>
      </c>
      <c r="P414" s="1">
        <v>0</v>
      </c>
      <c r="Q414" s="1">
        <v>0</v>
      </c>
      <c r="R414" s="1">
        <v>0</v>
      </c>
      <c r="S414" s="1">
        <v>100</v>
      </c>
      <c r="T414">
        <f t="shared" si="95"/>
        <v>176</v>
      </c>
      <c r="U414">
        <f t="shared" si="96"/>
        <v>276</v>
      </c>
      <c r="V414" s="2">
        <f t="shared" si="97"/>
        <v>45949.6334519573</v>
      </c>
      <c r="W414" s="2">
        <f t="shared" si="98"/>
        <v>45985.2206405694</v>
      </c>
      <c r="X414" t="str">
        <f t="shared" si="89"/>
        <v>健康</v>
      </c>
      <c r="Y414" s="8" t="str">
        <f>_xlfn.IFS(COUNTIF($B$2:B414,B414)=1,"-",OR(AND(X413="高滞销风险",OR(X414="中滞销风险",X414="低滞销风险",X414="健康")),AND(X413="中滞销风险",OR(X414="低滞销风险",X414="健康")),AND(X413="低滞销风险",X414="健康")),"改善",X413=X414,"维持不变",OR(AND(X413="健康",OR(X414="低滞销风险",X414="中滞销风险",X414="高滞销风险")),AND(X413="低滞销风险",OR(X414="中滞销风险",X414="高滞销风险")),AND(X413="中滞销风险",X414="高滞销风险")),"恶化")</f>
        <v>-</v>
      </c>
      <c r="Z414" s="10">
        <f t="shared" si="90"/>
        <v>0</v>
      </c>
      <c r="AA414" s="10">
        <f>AB414-Z414</f>
        <v>0</v>
      </c>
      <c r="AB414" s="10">
        <f t="shared" si="91"/>
        <v>0</v>
      </c>
      <c r="AC414" s="10">
        <f>U414/E414</f>
        <v>98.220640569395</v>
      </c>
      <c r="AD414" s="10">
        <f t="shared" si="92"/>
        <v>0</v>
      </c>
      <c r="AE414" s="11">
        <f t="shared" si="93"/>
        <v>2.81</v>
      </c>
    </row>
    <row r="415" spans="1:31">
      <c r="A415" s="5">
        <v>45894</v>
      </c>
      <c r="B415" s="1" t="s">
        <v>259</v>
      </c>
      <c r="C415" s="1" t="s">
        <v>260</v>
      </c>
      <c r="D415" s="1" t="s">
        <v>104</v>
      </c>
      <c r="E415" s="1">
        <v>2.7</v>
      </c>
      <c r="F415" s="1">
        <v>2.57</v>
      </c>
      <c r="G415" s="1">
        <v>3.21</v>
      </c>
      <c r="H415" s="1">
        <v>2.57</v>
      </c>
      <c r="I415" s="1" t="s">
        <v>50</v>
      </c>
      <c r="J415" s="1">
        <v>18</v>
      </c>
      <c r="K415" s="1" t="s">
        <v>43</v>
      </c>
      <c r="L415" s="1" t="s">
        <v>44</v>
      </c>
      <c r="M415" s="1" t="s">
        <v>45</v>
      </c>
      <c r="N415" s="1">
        <v>44</v>
      </c>
      <c r="O415" s="1">
        <v>114</v>
      </c>
      <c r="P415" s="1">
        <v>0</v>
      </c>
      <c r="Q415" s="1">
        <v>50</v>
      </c>
      <c r="R415" s="1">
        <v>0</v>
      </c>
      <c r="S415" s="1">
        <v>50</v>
      </c>
      <c r="T415">
        <f t="shared" si="95"/>
        <v>158</v>
      </c>
      <c r="U415">
        <f t="shared" si="96"/>
        <v>258</v>
      </c>
      <c r="V415" s="2">
        <f t="shared" si="97"/>
        <v>45952.5185185185</v>
      </c>
      <c r="W415" s="2">
        <f t="shared" si="98"/>
        <v>45989.5555555556</v>
      </c>
      <c r="X415" t="str">
        <f t="shared" si="89"/>
        <v>健康</v>
      </c>
      <c r="Y415" s="8" t="str">
        <f>_xlfn.IFS(COUNTIF($B$2:B415,B415)=1,"-",OR(AND(X414="高滞销风险",OR(X415="中滞销风险",X415="低滞销风险",X415="健康")),AND(X414="中滞销风险",OR(X415="低滞销风险",X415="健康")),AND(X414="低滞销风险",X415="健康")),"改善",X414=X415,"维持不变",OR(AND(X414="健康",OR(X415="低滞销风险",X415="中滞销风险",X415="高滞销风险")),AND(X414="低滞销风险",OR(X415="中滞销风险",X415="高滞销风险")),AND(X414="中滞销风险",X415="高滞销风险")),"恶化")</f>
        <v>维持不变</v>
      </c>
      <c r="Z415" s="10">
        <f t="shared" si="90"/>
        <v>0</v>
      </c>
      <c r="AA415" s="10">
        <f>AB415-Z415</f>
        <v>0</v>
      </c>
      <c r="AB415" s="10">
        <f t="shared" si="91"/>
        <v>0</v>
      </c>
      <c r="AC415" s="10">
        <f>U415/E415</f>
        <v>95.5555555555555</v>
      </c>
      <c r="AD415" s="10">
        <f t="shared" si="92"/>
        <v>0</v>
      </c>
      <c r="AE415" s="11">
        <f t="shared" si="93"/>
        <v>2.7</v>
      </c>
    </row>
    <row r="416" spans="1:31">
      <c r="A416" s="5">
        <v>45901</v>
      </c>
      <c r="B416" s="1" t="s">
        <v>259</v>
      </c>
      <c r="C416" s="1" t="s">
        <v>260</v>
      </c>
      <c r="D416" s="1" t="s">
        <v>104</v>
      </c>
      <c r="E416" s="1">
        <v>2.86</v>
      </c>
      <c r="F416" s="1">
        <v>2.86</v>
      </c>
      <c r="G416" s="1">
        <v>2.71</v>
      </c>
      <c r="H416" s="1">
        <v>3.07</v>
      </c>
      <c r="I416" s="1" t="s">
        <v>54</v>
      </c>
      <c r="J416" s="1">
        <v>20</v>
      </c>
      <c r="K416" s="1" t="s">
        <v>35</v>
      </c>
      <c r="L416" s="1" t="s">
        <v>36</v>
      </c>
      <c r="M416" s="1" t="s">
        <v>37</v>
      </c>
      <c r="N416" s="1">
        <v>46</v>
      </c>
      <c r="O416" s="1">
        <v>149</v>
      </c>
      <c r="P416" s="1">
        <v>0</v>
      </c>
      <c r="Q416" s="1">
        <v>50</v>
      </c>
      <c r="R416" s="1">
        <v>0</v>
      </c>
      <c r="S416" s="1">
        <v>0</v>
      </c>
      <c r="T416">
        <f t="shared" si="95"/>
        <v>195</v>
      </c>
      <c r="U416">
        <f t="shared" si="96"/>
        <v>245</v>
      </c>
      <c r="V416" s="2">
        <f t="shared" si="97"/>
        <v>45969.1818181818</v>
      </c>
      <c r="W416" s="2">
        <f t="shared" si="98"/>
        <v>45986.6643356643</v>
      </c>
      <c r="X416" t="str">
        <f t="shared" si="89"/>
        <v>健康</v>
      </c>
      <c r="Y416" s="8" t="str">
        <f>_xlfn.IFS(COUNTIF($B$2:B416,B416)=1,"-",OR(AND(X415="高滞销风险",OR(X416="中滞销风险",X416="低滞销风险",X416="健康")),AND(X415="中滞销风险",OR(X416="低滞销风险",X416="健康")),AND(X415="低滞销风险",X416="健康")),"改善",X415=X416,"维持不变",OR(AND(X415="健康",OR(X416="低滞销风险",X416="中滞销风险",X416="高滞销风险")),AND(X415="低滞销风险",OR(X416="中滞销风险",X416="高滞销风险")),AND(X415="中滞销风险",X416="高滞销风险")),"恶化")</f>
        <v>维持不变</v>
      </c>
      <c r="Z416" s="10">
        <f t="shared" si="90"/>
        <v>0</v>
      </c>
      <c r="AA416" s="10">
        <f>AB416-Z416</f>
        <v>0</v>
      </c>
      <c r="AB416" s="10">
        <f t="shared" si="91"/>
        <v>0</v>
      </c>
      <c r="AC416" s="10">
        <f>U416/E416</f>
        <v>85.6643356643357</v>
      </c>
      <c r="AD416" s="10">
        <f t="shared" si="92"/>
        <v>0</v>
      </c>
      <c r="AE416" s="11">
        <f t="shared" si="93"/>
        <v>2.86</v>
      </c>
    </row>
    <row r="417" spans="1:31">
      <c r="A417" s="5">
        <v>45908</v>
      </c>
      <c r="B417" s="1" t="s">
        <v>259</v>
      </c>
      <c r="C417" s="1" t="s">
        <v>260</v>
      </c>
      <c r="D417" s="1" t="s">
        <v>104</v>
      </c>
      <c r="E417" s="1">
        <v>3.32</v>
      </c>
      <c r="F417" s="1">
        <v>3.57</v>
      </c>
      <c r="G417" s="1">
        <v>3.21</v>
      </c>
      <c r="H417" s="1">
        <v>3.21</v>
      </c>
      <c r="I417" s="1" t="s">
        <v>50</v>
      </c>
      <c r="J417" s="1">
        <v>25</v>
      </c>
      <c r="K417" s="1" t="s">
        <v>38</v>
      </c>
      <c r="L417" s="1" t="s">
        <v>39</v>
      </c>
      <c r="M417" s="1" t="s">
        <v>40</v>
      </c>
      <c r="N417" s="1">
        <v>43</v>
      </c>
      <c r="O417" s="1">
        <v>147</v>
      </c>
      <c r="P417" s="1">
        <v>0</v>
      </c>
      <c r="Q417" s="1">
        <v>30</v>
      </c>
      <c r="R417" s="1">
        <v>0</v>
      </c>
      <c r="S417" s="1">
        <v>0</v>
      </c>
      <c r="T417">
        <f t="shared" si="95"/>
        <v>190</v>
      </c>
      <c r="U417">
        <f t="shared" si="96"/>
        <v>220</v>
      </c>
      <c r="V417" s="2">
        <f t="shared" si="97"/>
        <v>45965.2289156627</v>
      </c>
      <c r="W417" s="2">
        <f t="shared" si="98"/>
        <v>45974.265060241</v>
      </c>
      <c r="X417" t="str">
        <f t="shared" si="89"/>
        <v>健康</v>
      </c>
      <c r="Y417" s="8" t="str">
        <f>_xlfn.IFS(COUNTIF($B$2:B417,B417)=1,"-",OR(AND(X416="高滞销风险",OR(X417="中滞销风险",X417="低滞销风险",X417="健康")),AND(X416="中滞销风险",OR(X417="低滞销风险",X417="健康")),AND(X416="低滞销风险",X417="健康")),"改善",X416=X417,"维持不变",OR(AND(X416="健康",OR(X417="低滞销风险",X417="中滞销风险",X417="高滞销风险")),AND(X416="低滞销风险",OR(X417="中滞销风险",X417="高滞销风险")),AND(X416="中滞销风险",X417="高滞销风险")),"恶化")</f>
        <v>维持不变</v>
      </c>
      <c r="Z417" s="10">
        <f t="shared" si="90"/>
        <v>0</v>
      </c>
      <c r="AA417" s="10">
        <f>AB417-Z417</f>
        <v>0</v>
      </c>
      <c r="AB417" s="10">
        <f t="shared" si="91"/>
        <v>0</v>
      </c>
      <c r="AC417" s="10">
        <f>U417/E417</f>
        <v>66.2650602409639</v>
      </c>
      <c r="AD417" s="10">
        <f t="shared" si="92"/>
        <v>0</v>
      </c>
      <c r="AE417" s="11">
        <f t="shared" si="93"/>
        <v>3.32</v>
      </c>
    </row>
    <row r="418" spans="1:31">
      <c r="A418" s="5">
        <v>45887</v>
      </c>
      <c r="B418" s="1" t="s">
        <v>261</v>
      </c>
      <c r="C418" s="1" t="s">
        <v>262</v>
      </c>
      <c r="D418" s="1" t="s">
        <v>104</v>
      </c>
      <c r="E418" s="1">
        <v>2.11</v>
      </c>
      <c r="F418" s="1">
        <v>2.71</v>
      </c>
      <c r="G418" s="1">
        <v>2.64</v>
      </c>
      <c r="H418" s="1">
        <v>1.54</v>
      </c>
      <c r="I418" s="1" t="s">
        <v>50</v>
      </c>
      <c r="J418" s="1">
        <v>19</v>
      </c>
      <c r="K418" s="1" t="s">
        <v>51</v>
      </c>
      <c r="L418" s="1" t="s">
        <v>52</v>
      </c>
      <c r="M418" s="1" t="s">
        <v>53</v>
      </c>
      <c r="N418" s="1">
        <v>65</v>
      </c>
      <c r="O418" s="1">
        <v>68</v>
      </c>
      <c r="P418" s="1">
        <v>0</v>
      </c>
      <c r="Q418" s="1">
        <v>6</v>
      </c>
      <c r="R418" s="1">
        <v>0</v>
      </c>
      <c r="S418" s="1">
        <v>30</v>
      </c>
      <c r="T418">
        <f t="shared" si="95"/>
        <v>133</v>
      </c>
      <c r="U418">
        <f t="shared" si="96"/>
        <v>169</v>
      </c>
      <c r="V418" s="2">
        <f t="shared" si="97"/>
        <v>45950.0331753554</v>
      </c>
      <c r="W418" s="2">
        <f t="shared" si="98"/>
        <v>45967.0947867299</v>
      </c>
      <c r="X418" t="str">
        <f t="shared" si="89"/>
        <v>健康</v>
      </c>
      <c r="Y418" s="8" t="str">
        <f>_xlfn.IFS(COUNTIF($B$2:B418,B418)=1,"-",OR(AND(X417="高滞销风险",OR(X418="中滞销风险",X418="低滞销风险",X418="健康")),AND(X417="中滞销风险",OR(X418="低滞销风险",X418="健康")),AND(X417="低滞销风险",X418="健康")),"改善",X417=X418,"维持不变",OR(AND(X417="健康",OR(X418="低滞销风险",X418="中滞销风险",X418="高滞销风险")),AND(X417="低滞销风险",OR(X418="中滞销风险",X418="高滞销风险")),AND(X417="中滞销风险",X418="高滞销风险")),"恶化")</f>
        <v>-</v>
      </c>
      <c r="Z418" s="10">
        <f t="shared" si="90"/>
        <v>0</v>
      </c>
      <c r="AA418" s="10">
        <f>AB418-Z418</f>
        <v>0</v>
      </c>
      <c r="AB418" s="10">
        <f t="shared" si="91"/>
        <v>0</v>
      </c>
      <c r="AC418" s="10">
        <f>U418/E418</f>
        <v>80.0947867298578</v>
      </c>
      <c r="AD418" s="10">
        <f t="shared" si="92"/>
        <v>0</v>
      </c>
      <c r="AE418" s="11">
        <f t="shared" si="93"/>
        <v>2.11</v>
      </c>
    </row>
    <row r="419" spans="1:31">
      <c r="A419" s="5">
        <v>45894</v>
      </c>
      <c r="B419" s="1" t="s">
        <v>261</v>
      </c>
      <c r="C419" s="1" t="s">
        <v>262</v>
      </c>
      <c r="D419" s="1" t="s">
        <v>104</v>
      </c>
      <c r="E419" s="1">
        <v>2.39</v>
      </c>
      <c r="F419" s="1">
        <v>2.57</v>
      </c>
      <c r="G419" s="1">
        <v>2.64</v>
      </c>
      <c r="H419" s="1">
        <v>2.18</v>
      </c>
      <c r="I419" s="1" t="s">
        <v>50</v>
      </c>
      <c r="J419" s="1">
        <v>18</v>
      </c>
      <c r="K419" s="1" t="s">
        <v>43</v>
      </c>
      <c r="L419" s="1" t="s">
        <v>44</v>
      </c>
      <c r="M419" s="1" t="s">
        <v>45</v>
      </c>
      <c r="N419" s="1">
        <v>66</v>
      </c>
      <c r="O419" s="1">
        <v>80</v>
      </c>
      <c r="P419" s="1">
        <v>0</v>
      </c>
      <c r="Q419" s="1">
        <v>6</v>
      </c>
      <c r="R419" s="1">
        <v>0</v>
      </c>
      <c r="S419" s="1">
        <v>30</v>
      </c>
      <c r="T419">
        <f t="shared" si="95"/>
        <v>146</v>
      </c>
      <c r="U419">
        <f t="shared" si="96"/>
        <v>182</v>
      </c>
      <c r="V419" s="2">
        <f t="shared" si="97"/>
        <v>45955.0878661088</v>
      </c>
      <c r="W419" s="2">
        <f t="shared" si="98"/>
        <v>45970.1506276151</v>
      </c>
      <c r="X419" t="str">
        <f t="shared" si="89"/>
        <v>健康</v>
      </c>
      <c r="Y419" s="8" t="str">
        <f>_xlfn.IFS(COUNTIF($B$2:B419,B419)=1,"-",OR(AND(X418="高滞销风险",OR(X419="中滞销风险",X419="低滞销风险",X419="健康")),AND(X418="中滞销风险",OR(X419="低滞销风险",X419="健康")),AND(X418="低滞销风险",X419="健康")),"改善",X418=X419,"维持不变",OR(AND(X418="健康",OR(X419="低滞销风险",X419="中滞销风险",X419="高滞销风险")),AND(X418="低滞销风险",OR(X419="中滞销风险",X419="高滞销风险")),AND(X418="中滞销风险",X419="高滞销风险")),"恶化")</f>
        <v>维持不变</v>
      </c>
      <c r="Z419" s="10">
        <f t="shared" si="90"/>
        <v>0</v>
      </c>
      <c r="AA419" s="10">
        <f>AB419-Z419</f>
        <v>0</v>
      </c>
      <c r="AB419" s="10">
        <f t="shared" si="91"/>
        <v>0</v>
      </c>
      <c r="AC419" s="10">
        <f>U419/E419</f>
        <v>76.1506276150628</v>
      </c>
      <c r="AD419" s="10">
        <f t="shared" si="92"/>
        <v>0</v>
      </c>
      <c r="AE419" s="11">
        <f t="shared" si="93"/>
        <v>2.39</v>
      </c>
    </row>
    <row r="420" spans="1:31">
      <c r="A420" s="5">
        <v>45901</v>
      </c>
      <c r="B420" s="1" t="s">
        <v>261</v>
      </c>
      <c r="C420" s="1" t="s">
        <v>262</v>
      </c>
      <c r="D420" s="1" t="s">
        <v>104</v>
      </c>
      <c r="E420" s="1">
        <v>1.86</v>
      </c>
      <c r="F420" s="1">
        <v>1.86</v>
      </c>
      <c r="G420" s="1">
        <v>2.21</v>
      </c>
      <c r="H420" s="1">
        <v>2.43</v>
      </c>
      <c r="I420" s="1" t="s">
        <v>54</v>
      </c>
      <c r="J420" s="1">
        <v>13</v>
      </c>
      <c r="K420" s="1" t="s">
        <v>35</v>
      </c>
      <c r="L420" s="1" t="s">
        <v>36</v>
      </c>
      <c r="M420" s="1" t="s">
        <v>37</v>
      </c>
      <c r="N420" s="1">
        <v>54</v>
      </c>
      <c r="O420" s="1">
        <v>102</v>
      </c>
      <c r="P420" s="1">
        <v>0</v>
      </c>
      <c r="Q420" s="1">
        <v>1</v>
      </c>
      <c r="R420" s="1">
        <v>0</v>
      </c>
      <c r="S420" s="1">
        <v>0</v>
      </c>
      <c r="T420">
        <f t="shared" si="95"/>
        <v>156</v>
      </c>
      <c r="U420">
        <f t="shared" si="96"/>
        <v>157</v>
      </c>
      <c r="V420" s="2">
        <f t="shared" si="97"/>
        <v>45984.8709677419</v>
      </c>
      <c r="W420" s="2">
        <f t="shared" si="98"/>
        <v>45985.4086021505</v>
      </c>
      <c r="X420" t="str">
        <f t="shared" si="89"/>
        <v>健康</v>
      </c>
      <c r="Y420" s="8" t="str">
        <f>_xlfn.IFS(COUNTIF($B$2:B420,B420)=1,"-",OR(AND(X419="高滞销风险",OR(X420="中滞销风险",X420="低滞销风险",X420="健康")),AND(X419="中滞销风险",OR(X420="低滞销风险",X420="健康")),AND(X419="低滞销风险",X420="健康")),"改善",X419=X420,"维持不变",OR(AND(X419="健康",OR(X420="低滞销风险",X420="中滞销风险",X420="高滞销风险")),AND(X419="低滞销风险",OR(X420="中滞销风险",X420="高滞销风险")),AND(X419="中滞销风险",X420="高滞销风险")),"恶化")</f>
        <v>维持不变</v>
      </c>
      <c r="Z420" s="10">
        <f t="shared" si="90"/>
        <v>0</v>
      </c>
      <c r="AA420" s="10">
        <f>AB420-Z420</f>
        <v>0</v>
      </c>
      <c r="AB420" s="10">
        <f t="shared" si="91"/>
        <v>0</v>
      </c>
      <c r="AC420" s="10">
        <f>U420/E420</f>
        <v>84.4086021505376</v>
      </c>
      <c r="AD420" s="10">
        <f t="shared" si="92"/>
        <v>0</v>
      </c>
      <c r="AE420" s="11">
        <f t="shared" si="93"/>
        <v>1.86</v>
      </c>
    </row>
    <row r="421" spans="1:31">
      <c r="A421" s="5">
        <v>45908</v>
      </c>
      <c r="B421" s="1" t="s">
        <v>261</v>
      </c>
      <c r="C421" s="1" t="s">
        <v>262</v>
      </c>
      <c r="D421" s="1" t="s">
        <v>104</v>
      </c>
      <c r="E421" s="1">
        <v>2</v>
      </c>
      <c r="F421" s="1">
        <v>2</v>
      </c>
      <c r="G421" s="1">
        <v>1.93</v>
      </c>
      <c r="H421" s="1">
        <v>2.29</v>
      </c>
      <c r="I421" s="1" t="s">
        <v>54</v>
      </c>
      <c r="J421" s="1">
        <v>14</v>
      </c>
      <c r="K421" s="1" t="s">
        <v>38</v>
      </c>
      <c r="L421" s="1" t="s">
        <v>39</v>
      </c>
      <c r="M421" s="1" t="s">
        <v>40</v>
      </c>
      <c r="N421" s="1">
        <v>41</v>
      </c>
      <c r="O421" s="1">
        <v>103</v>
      </c>
      <c r="P421" s="1">
        <v>0</v>
      </c>
      <c r="Q421" s="1">
        <v>1</v>
      </c>
      <c r="R421" s="1">
        <v>0</v>
      </c>
      <c r="S421" s="1">
        <v>40</v>
      </c>
      <c r="T421">
        <f t="shared" si="95"/>
        <v>144</v>
      </c>
      <c r="U421">
        <f t="shared" si="96"/>
        <v>185</v>
      </c>
      <c r="V421" s="2">
        <f t="shared" si="97"/>
        <v>45980</v>
      </c>
      <c r="W421" s="2">
        <f t="shared" si="98"/>
        <v>46000.5</v>
      </c>
      <c r="X421" t="str">
        <f t="shared" si="89"/>
        <v>低滞销风险</v>
      </c>
      <c r="Y421" s="8" t="str">
        <f>_xlfn.IFS(COUNTIF($B$2:B421,B421)=1,"-",OR(AND(X420="高滞销风险",OR(X421="中滞销风险",X421="低滞销风险",X421="健康")),AND(X420="中滞销风险",OR(X421="低滞销风险",X421="健康")),AND(X420="低滞销风险",X421="健康")),"改善",X420=X421,"维持不变",OR(AND(X420="健康",OR(X421="低滞销风险",X421="中滞销风险",X421="高滞销风险")),AND(X420="低滞销风险",OR(X421="中滞销风险",X421="高滞销风险")),AND(X420="中滞销风险",X421="高滞销风险")),"恶化")</f>
        <v>恶化</v>
      </c>
      <c r="Z421" s="10">
        <f t="shared" si="90"/>
        <v>0</v>
      </c>
      <c r="AA421" s="10">
        <f>AB421-Z421</f>
        <v>17</v>
      </c>
      <c r="AB421" s="10">
        <f t="shared" si="91"/>
        <v>17</v>
      </c>
      <c r="AC421" s="10">
        <f>U421/E421</f>
        <v>92.5</v>
      </c>
      <c r="AD421" s="10">
        <f t="shared" si="92"/>
        <v>8.5</v>
      </c>
      <c r="AE421" s="11">
        <f t="shared" si="93"/>
        <v>2.20238095238095</v>
      </c>
    </row>
    <row r="422" spans="1:31">
      <c r="A422" s="5">
        <v>45887</v>
      </c>
      <c r="B422" s="1" t="s">
        <v>263</v>
      </c>
      <c r="C422" s="1" t="s">
        <v>264</v>
      </c>
      <c r="D422" s="1" t="s">
        <v>265</v>
      </c>
      <c r="E422" s="1">
        <v>1.45</v>
      </c>
      <c r="F422" s="1">
        <v>2.57</v>
      </c>
      <c r="G422" s="1">
        <v>1.5</v>
      </c>
      <c r="H422" s="1">
        <v>0.75</v>
      </c>
      <c r="I422" s="1" t="s">
        <v>50</v>
      </c>
      <c r="J422" s="1">
        <v>18</v>
      </c>
      <c r="K422" s="1" t="s">
        <v>51</v>
      </c>
      <c r="L422" s="1" t="s">
        <v>52</v>
      </c>
      <c r="M422" s="1" t="s">
        <v>53</v>
      </c>
      <c r="N422" s="1">
        <v>14</v>
      </c>
      <c r="O422" s="1">
        <v>265</v>
      </c>
      <c r="P422" s="1">
        <v>0</v>
      </c>
      <c r="Q422" s="1">
        <v>101</v>
      </c>
      <c r="R422" s="1">
        <v>0</v>
      </c>
      <c r="S422" s="1">
        <v>0</v>
      </c>
      <c r="T422">
        <f>N422+O422+P422</f>
        <v>279</v>
      </c>
      <c r="U422">
        <f>T422+Q422+R422+S422</f>
        <v>380</v>
      </c>
      <c r="V422" s="2">
        <f>A422+T422/E422</f>
        <v>46079.4137931034</v>
      </c>
      <c r="W422" s="2">
        <f>A422+U422/E422</f>
        <v>46149.0689655172</v>
      </c>
      <c r="X422" t="str">
        <f>_xlfn.IFS(AD422&gt;=20,"高滞销风险",AD422&gt;=10,"中滞销风险",AD422&gt;0,"低滞销风险",AD422=0,"健康")</f>
        <v>高滞销风险</v>
      </c>
      <c r="Y422" s="8" t="str">
        <f>_xlfn.IFS(COUNTIF($B$2:B422,B422)=1,"-",OR(AND(#REF!="高滞销风险",OR(X422="中滞销风险",X422="低滞销风险",X422="健康")),AND(#REF!="中滞销风险",OR(X422="低滞销风险",X422="健康")),AND(#REF!="低滞销风险",X422="健康")),"改善",#REF!=X422,"维持不变",OR(AND(#REF!="健康",OR(X422="低滞销风险",X422="中滞销风险",X422="高滞销风险")),AND(#REF!="低滞销风险",OR(X422="中滞销风险",X422="高滞销风险")),AND(#REF!="中滞销风险",X422="高滞销风险")),"恶化")</f>
        <v>-</v>
      </c>
      <c r="Z422" s="10">
        <f>IF(V422&gt;=DATE(2025,12,1),T422-(DATE(2025,12,1)-A422)*E422,0)</f>
        <v>126.75</v>
      </c>
      <c r="AA422" s="10">
        <f>AB422-Z422</f>
        <v>101</v>
      </c>
      <c r="AB422" s="10">
        <f>IF(W422&gt;=DATE(2025,12,1),U422-(DATE(2025,12,1)-A422)*E422,0)</f>
        <v>227.75</v>
      </c>
      <c r="AC422" s="10">
        <f>U422/E422</f>
        <v>262.068965517241</v>
      </c>
      <c r="AD422" s="10">
        <f>IF(W422&gt;DATE(2025,12,1),W422-DATE(2025,12,1),0)</f>
        <v>157.068965517239</v>
      </c>
      <c r="AE422" s="11">
        <f>IF(X422="健康",E422,U422/(DATE(2025,12,1)-A422))</f>
        <v>3.61904761904762</v>
      </c>
    </row>
    <row r="423" spans="1:31">
      <c r="A423" s="5">
        <v>45894</v>
      </c>
      <c r="B423" s="1" t="s">
        <v>263</v>
      </c>
      <c r="C423" s="1" t="s">
        <v>264</v>
      </c>
      <c r="D423" s="1" t="s">
        <v>265</v>
      </c>
      <c r="E423" s="1">
        <v>1.53</v>
      </c>
      <c r="F423" s="1">
        <v>1.71</v>
      </c>
      <c r="G423" s="1">
        <v>2.14</v>
      </c>
      <c r="H423" s="1">
        <v>1.18</v>
      </c>
      <c r="I423" s="1" t="s">
        <v>50</v>
      </c>
      <c r="J423" s="1">
        <v>12</v>
      </c>
      <c r="K423" s="1" t="s">
        <v>43</v>
      </c>
      <c r="L423" s="1" t="s">
        <v>44</v>
      </c>
      <c r="M423" s="1" t="s">
        <v>45</v>
      </c>
      <c r="N423" s="1">
        <v>38</v>
      </c>
      <c r="O423" s="1">
        <v>228</v>
      </c>
      <c r="P423" s="1">
        <v>0</v>
      </c>
      <c r="Q423" s="1">
        <v>101</v>
      </c>
      <c r="R423" s="1">
        <v>0</v>
      </c>
      <c r="S423" s="1">
        <v>0</v>
      </c>
      <c r="T423">
        <f>N423+O423+P423</f>
        <v>266</v>
      </c>
      <c r="U423">
        <f>T423+Q423+R423+S423</f>
        <v>367</v>
      </c>
      <c r="V423" s="2">
        <f>A423+T423/E423</f>
        <v>46067.8562091503</v>
      </c>
      <c r="W423" s="2">
        <f>A423+U423/E423</f>
        <v>46133.8692810458</v>
      </c>
      <c r="X423" t="str">
        <f>_xlfn.IFS(AD423&gt;=20,"高滞销风险",AD423&gt;=10,"中滞销风险",AD423&gt;0,"低滞销风险",AD423=0,"健康")</f>
        <v>高滞销风险</v>
      </c>
      <c r="Y423" s="8" t="str">
        <f>_xlfn.IFS(COUNTIF($B$2:B423,B423)=1,"-",OR(AND(X422="高滞销风险",OR(X423="中滞销风险",X423="低滞销风险",X423="健康")),AND(X422="中滞销风险",OR(X423="低滞销风险",X423="健康")),AND(X422="低滞销风险",X423="健康")),"改善",X422=X423,"维持不变",OR(AND(X422="健康",OR(X423="低滞销风险",X423="中滞销风险",X423="高滞销风险")),AND(X422="低滞销风险",OR(X423="中滞销风险",X423="高滞销风险")),AND(X422="中滞销风险",X423="高滞销风险")),"恶化")</f>
        <v>维持不变</v>
      </c>
      <c r="Z423" s="10">
        <f>IF(V423&gt;=DATE(2025,12,1),T423-(DATE(2025,12,1)-A423)*E423,0)</f>
        <v>116.06</v>
      </c>
      <c r="AA423" s="10">
        <f>AB423-Z423</f>
        <v>101</v>
      </c>
      <c r="AB423" s="10">
        <f>IF(W423&gt;=DATE(2025,12,1),U423-(DATE(2025,12,1)-A423)*E423,0)</f>
        <v>217.06</v>
      </c>
      <c r="AC423" s="10">
        <f>U423/E423</f>
        <v>239.869281045752</v>
      </c>
      <c r="AD423" s="10">
        <f>IF(W423&gt;DATE(2025,12,1),W423-DATE(2025,12,1),0)</f>
        <v>141.869281045751</v>
      </c>
      <c r="AE423" s="11">
        <f>IF(X423="健康",E423,U423/(DATE(2025,12,1)-A423))</f>
        <v>3.74489795918367</v>
      </c>
    </row>
    <row r="424" spans="1:31">
      <c r="A424" s="5">
        <v>45901</v>
      </c>
      <c r="B424" s="1" t="s">
        <v>263</v>
      </c>
      <c r="C424" s="1" t="s">
        <v>264</v>
      </c>
      <c r="D424" s="1" t="s">
        <v>265</v>
      </c>
      <c r="E424" s="1">
        <v>1.74</v>
      </c>
      <c r="F424" s="1">
        <v>1.86</v>
      </c>
      <c r="G424" s="1">
        <v>1.79</v>
      </c>
      <c r="H424" s="1">
        <v>1.64</v>
      </c>
      <c r="I424" s="1" t="s">
        <v>50</v>
      </c>
      <c r="J424" s="1">
        <v>13</v>
      </c>
      <c r="K424" s="1" t="s">
        <v>35</v>
      </c>
      <c r="L424" s="1" t="s">
        <v>36</v>
      </c>
      <c r="M424" s="1" t="s">
        <v>37</v>
      </c>
      <c r="N424" s="1">
        <v>137</v>
      </c>
      <c r="O424" s="1">
        <v>123</v>
      </c>
      <c r="P424" s="1">
        <v>0</v>
      </c>
      <c r="Q424" s="1">
        <v>101</v>
      </c>
      <c r="R424" s="1">
        <v>0</v>
      </c>
      <c r="S424" s="1">
        <v>0</v>
      </c>
      <c r="T424">
        <f>N424+O424+P424</f>
        <v>260</v>
      </c>
      <c r="U424">
        <f>T424+Q424+R424+S424</f>
        <v>361</v>
      </c>
      <c r="V424" s="2">
        <f>A424+T424/E424</f>
        <v>46050.4252873563</v>
      </c>
      <c r="W424" s="2">
        <f>A424+U424/E424</f>
        <v>46108.4712643678</v>
      </c>
      <c r="X424" t="str">
        <f>_xlfn.IFS(AD424&gt;=20,"高滞销风险",AD424&gt;=10,"中滞销风险",AD424&gt;0,"低滞销风险",AD424=0,"健康")</f>
        <v>高滞销风险</v>
      </c>
      <c r="Y424" s="8" t="str">
        <f>_xlfn.IFS(COUNTIF($B$2:B424,B424)=1,"-",OR(AND(X423="高滞销风险",OR(X424="中滞销风险",X424="低滞销风险",X424="健康")),AND(X423="中滞销风险",OR(X424="低滞销风险",X424="健康")),AND(X423="低滞销风险",X424="健康")),"改善",X423=X424,"维持不变",OR(AND(X423="健康",OR(X424="低滞销风险",X424="中滞销风险",X424="高滞销风险")),AND(X423="低滞销风险",OR(X424="中滞销风险",X424="高滞销风险")),AND(X423="中滞销风险",X424="高滞销风险")),"恶化")</f>
        <v>维持不变</v>
      </c>
      <c r="Z424" s="10">
        <f>IF(V424&gt;=DATE(2025,12,1),T424-(DATE(2025,12,1)-A424)*E424,0)</f>
        <v>101.66</v>
      </c>
      <c r="AA424" s="10">
        <f>AB424-Z424</f>
        <v>101</v>
      </c>
      <c r="AB424" s="10">
        <f>IF(W424&gt;=DATE(2025,12,1),U424-(DATE(2025,12,1)-A424)*E424,0)</f>
        <v>202.66</v>
      </c>
      <c r="AC424" s="10">
        <f>U424/E424</f>
        <v>207.471264367816</v>
      </c>
      <c r="AD424" s="10">
        <f>IF(W424&gt;DATE(2025,12,1),W424-DATE(2025,12,1),0)</f>
        <v>116.471264367814</v>
      </c>
      <c r="AE424" s="11">
        <f>IF(X424="健康",E424,U424/(DATE(2025,12,1)-A424))</f>
        <v>3.96703296703297</v>
      </c>
    </row>
    <row r="425" spans="1:31">
      <c r="A425" s="5">
        <v>45908</v>
      </c>
      <c r="B425" s="1" t="s">
        <v>263</v>
      </c>
      <c r="C425" s="1" t="s">
        <v>264</v>
      </c>
      <c r="D425" s="1" t="s">
        <v>265</v>
      </c>
      <c r="E425" s="1">
        <v>2.9</v>
      </c>
      <c r="F425" s="1">
        <v>3.71</v>
      </c>
      <c r="G425" s="1">
        <v>2.79</v>
      </c>
      <c r="H425" s="1">
        <v>2.46</v>
      </c>
      <c r="I425" s="1" t="s">
        <v>50</v>
      </c>
      <c r="J425" s="1">
        <v>26</v>
      </c>
      <c r="K425" s="1" t="s">
        <v>38</v>
      </c>
      <c r="L425" s="1" t="s">
        <v>39</v>
      </c>
      <c r="M425" s="1" t="s">
        <v>40</v>
      </c>
      <c r="N425" s="1">
        <v>225</v>
      </c>
      <c r="O425" s="1">
        <v>6</v>
      </c>
      <c r="P425" s="1">
        <v>0</v>
      </c>
      <c r="Q425" s="1">
        <v>100</v>
      </c>
      <c r="R425" s="1">
        <v>0</v>
      </c>
      <c r="S425" s="1">
        <v>0</v>
      </c>
      <c r="T425">
        <f>N425+O425+P425</f>
        <v>231</v>
      </c>
      <c r="U425">
        <f>T425+Q425+R425+S425</f>
        <v>331</v>
      </c>
      <c r="V425" s="2">
        <f>A425+T425/E425</f>
        <v>45987.6551724138</v>
      </c>
      <c r="W425" s="2">
        <f>A425+U425/E425</f>
        <v>46022.1379310345</v>
      </c>
      <c r="X425" t="str">
        <f>_xlfn.IFS(AD425&gt;=20,"高滞销风险",AD425&gt;=10,"中滞销风险",AD425&gt;0,"低滞销风险",AD425=0,"健康")</f>
        <v>高滞销风险</v>
      </c>
      <c r="Y425" s="8" t="str">
        <f>_xlfn.IFS(COUNTIF($B$2:B425,B425)=1,"-",OR(AND(X424="高滞销风险",OR(X425="中滞销风险",X425="低滞销风险",X425="健康")),AND(X424="中滞销风险",OR(X425="低滞销风险",X425="健康")),AND(X424="低滞销风险",X425="健康")),"改善",X424=X425,"维持不变",OR(AND(X424="健康",OR(X425="低滞销风险",X425="中滞销风险",X425="高滞销风险")),AND(X424="低滞销风险",OR(X425="中滞销风险",X425="高滞销风险")),AND(X424="中滞销风险",X425="高滞销风险")),"恶化")</f>
        <v>维持不变</v>
      </c>
      <c r="Z425" s="10">
        <f>IF(V425&gt;=DATE(2025,12,1),T425-(DATE(2025,12,1)-A425)*E425,0)</f>
        <v>0</v>
      </c>
      <c r="AA425" s="10">
        <f>AB425-Z425</f>
        <v>87.4</v>
      </c>
      <c r="AB425" s="10">
        <f>IF(W425&gt;=DATE(2025,12,1),U425-(DATE(2025,12,1)-A425)*E425,0)</f>
        <v>87.4</v>
      </c>
      <c r="AC425" s="10">
        <f>U425/E425</f>
        <v>114.137931034483</v>
      </c>
      <c r="AD425" s="10">
        <f>IF(W425&gt;DATE(2025,12,1),W425-DATE(2025,12,1),0)</f>
        <v>30.1379310344855</v>
      </c>
      <c r="AE425" s="11">
        <f>IF(X425="健康",E425,U425/(DATE(2025,12,1)-A425))</f>
        <v>3.94047619047619</v>
      </c>
    </row>
    <row r="426" spans="1:31">
      <c r="A426" s="5">
        <v>45894</v>
      </c>
      <c r="B426" s="1" t="s">
        <v>266</v>
      </c>
      <c r="C426" s="1" t="s">
        <v>267</v>
      </c>
      <c r="D426" s="1" t="s">
        <v>265</v>
      </c>
      <c r="E426" s="1">
        <v>1.88</v>
      </c>
      <c r="F426" s="1">
        <v>3.57</v>
      </c>
      <c r="G426" s="1">
        <v>1.79</v>
      </c>
      <c r="H426" s="1">
        <v>0.89</v>
      </c>
      <c r="I426" s="1" t="s">
        <v>50</v>
      </c>
      <c r="J426" s="1">
        <v>25</v>
      </c>
      <c r="K426" s="1" t="s">
        <v>43</v>
      </c>
      <c r="L426" s="1" t="s">
        <v>44</v>
      </c>
      <c r="M426" s="1" t="s">
        <v>45</v>
      </c>
      <c r="N426" s="1">
        <v>32</v>
      </c>
      <c r="O426" s="1">
        <v>202</v>
      </c>
      <c r="P426" s="1">
        <v>0</v>
      </c>
      <c r="Q426" s="1">
        <v>154</v>
      </c>
      <c r="R426" s="1">
        <v>0</v>
      </c>
      <c r="S426" s="1">
        <v>0</v>
      </c>
      <c r="T426">
        <f>N426+O426+P426</f>
        <v>234</v>
      </c>
      <c r="U426">
        <f>T426+Q426+R426+S426</f>
        <v>388</v>
      </c>
      <c r="V426" s="2">
        <f>A426+T426/E426</f>
        <v>46018.4680851064</v>
      </c>
      <c r="W426" s="2">
        <f>A426+U426/E426</f>
        <v>46100.3829787234</v>
      </c>
      <c r="X426" t="str">
        <f>_xlfn.IFS(AD426&gt;=20,"高滞销风险",AD426&gt;=10,"中滞销风险",AD426&gt;0,"低滞销风险",AD426=0,"健康")</f>
        <v>高滞销风险</v>
      </c>
      <c r="Y426" s="8" t="str">
        <f>_xlfn.IFS(COUNTIF($B$2:B426,B426)=1,"-",OR(AND(#REF!="高滞销风险",OR(X426="中滞销风险",X426="低滞销风险",X426="健康")),AND(#REF!="中滞销风险",OR(X426="低滞销风险",X426="健康")),AND(#REF!="低滞销风险",X426="健康")),"改善",#REF!=X426,"维持不变",OR(AND(#REF!="健康",OR(X426="低滞销风险",X426="中滞销风险",X426="高滞销风险")),AND(#REF!="低滞销风险",OR(X426="中滞销风险",X426="高滞销风险")),AND(#REF!="中滞销风险",X426="高滞销风险")),"恶化")</f>
        <v>-</v>
      </c>
      <c r="Z426" s="10">
        <f>IF(V426&gt;=DATE(2025,12,1),T426-(DATE(2025,12,1)-A426)*E426,0)</f>
        <v>49.76</v>
      </c>
      <c r="AA426" s="10">
        <f>AB426-Z426</f>
        <v>154</v>
      </c>
      <c r="AB426" s="10">
        <f>IF(W426&gt;=DATE(2025,12,1),U426-(DATE(2025,12,1)-A426)*E426,0)</f>
        <v>203.76</v>
      </c>
      <c r="AC426" s="10">
        <f>U426/E426</f>
        <v>206.382978723404</v>
      </c>
      <c r="AD426" s="10">
        <f>IF(W426&gt;DATE(2025,12,1),W426-DATE(2025,12,1),0)</f>
        <v>108.382978723406</v>
      </c>
      <c r="AE426" s="11">
        <f>IF(X426="健康",E426,U426/(DATE(2025,12,1)-A426))</f>
        <v>3.95918367346939</v>
      </c>
    </row>
    <row r="427" spans="1:31">
      <c r="A427" s="5">
        <v>45901</v>
      </c>
      <c r="B427" s="1" t="s">
        <v>266</v>
      </c>
      <c r="C427" s="1" t="s">
        <v>267</v>
      </c>
      <c r="D427" s="1" t="s">
        <v>265</v>
      </c>
      <c r="E427" s="1">
        <v>2.3</v>
      </c>
      <c r="F427" s="1">
        <v>2.86</v>
      </c>
      <c r="G427" s="1">
        <v>3.21</v>
      </c>
      <c r="H427" s="1">
        <v>1.61</v>
      </c>
      <c r="I427" s="1" t="s">
        <v>50</v>
      </c>
      <c r="J427" s="1">
        <v>20</v>
      </c>
      <c r="K427" s="1" t="s">
        <v>35</v>
      </c>
      <c r="L427" s="1" t="s">
        <v>36</v>
      </c>
      <c r="M427" s="1" t="s">
        <v>37</v>
      </c>
      <c r="N427" s="1">
        <v>60</v>
      </c>
      <c r="O427" s="1">
        <v>156</v>
      </c>
      <c r="P427" s="1">
        <v>0</v>
      </c>
      <c r="Q427" s="1">
        <v>154</v>
      </c>
      <c r="R427" s="1">
        <v>0</v>
      </c>
      <c r="S427" s="1">
        <v>0</v>
      </c>
      <c r="T427">
        <f>N427+O427+P427</f>
        <v>216</v>
      </c>
      <c r="U427">
        <f>T427+Q427+R427+S427</f>
        <v>370</v>
      </c>
      <c r="V427" s="2">
        <f>A427+T427/E427</f>
        <v>45994.9130434783</v>
      </c>
      <c r="W427" s="2">
        <f>A427+U427/E427</f>
        <v>46061.8695652174</v>
      </c>
      <c r="X427" t="str">
        <f>_xlfn.IFS(AD427&gt;=20,"高滞销风险",AD427&gt;=10,"中滞销风险",AD427&gt;0,"低滞销风险",AD427=0,"健康")</f>
        <v>高滞销风险</v>
      </c>
      <c r="Y427" s="8" t="str">
        <f>_xlfn.IFS(COUNTIF($B$2:B427,B427)=1,"-",OR(AND(X426="高滞销风险",OR(X427="中滞销风险",X427="低滞销风险",X427="健康")),AND(X426="中滞销风险",OR(X427="低滞销风险",X427="健康")),AND(X426="低滞销风险",X427="健康")),"改善",X426=X427,"维持不变",OR(AND(X426="健康",OR(X427="低滞销风险",X427="中滞销风险",X427="高滞销风险")),AND(X426="低滞销风险",OR(X427="中滞销风险",X427="高滞销风险")),AND(X426="中滞销风险",X427="高滞销风险")),"恶化")</f>
        <v>维持不变</v>
      </c>
      <c r="Z427" s="10">
        <f>IF(V427&gt;=DATE(2025,12,1),T427-(DATE(2025,12,1)-A427)*E427,0)</f>
        <v>6.70000000000002</v>
      </c>
      <c r="AA427" s="10">
        <f>AB427-Z427</f>
        <v>154</v>
      </c>
      <c r="AB427" s="10">
        <f>IF(W427&gt;=DATE(2025,12,1),U427-(DATE(2025,12,1)-A427)*E427,0)</f>
        <v>160.7</v>
      </c>
      <c r="AC427" s="10">
        <f>U427/E427</f>
        <v>160.869565217391</v>
      </c>
      <c r="AD427" s="10">
        <f>IF(W427&gt;DATE(2025,12,1),W427-DATE(2025,12,1),0)</f>
        <v>69.8695652173919</v>
      </c>
      <c r="AE427" s="11">
        <f>IF(X427="健康",E427,U427/(DATE(2025,12,1)-A427))</f>
        <v>4.06593406593407</v>
      </c>
    </row>
    <row r="428" spans="1:31">
      <c r="A428" s="5">
        <v>45908</v>
      </c>
      <c r="B428" s="1" t="s">
        <v>266</v>
      </c>
      <c r="C428" s="1" t="s">
        <v>267</v>
      </c>
      <c r="D428" s="1" t="s">
        <v>265</v>
      </c>
      <c r="E428" s="1">
        <v>2.96</v>
      </c>
      <c r="F428" s="1">
        <v>3.57</v>
      </c>
      <c r="G428" s="1">
        <v>3.21</v>
      </c>
      <c r="H428" s="1">
        <v>2.5</v>
      </c>
      <c r="I428" s="1" t="s">
        <v>50</v>
      </c>
      <c r="J428" s="1">
        <v>25</v>
      </c>
      <c r="K428" s="1" t="s">
        <v>38</v>
      </c>
      <c r="L428" s="1" t="s">
        <v>39</v>
      </c>
      <c r="M428" s="1" t="s">
        <v>40</v>
      </c>
      <c r="N428" s="1">
        <v>136</v>
      </c>
      <c r="O428" s="1">
        <v>54</v>
      </c>
      <c r="P428" s="1">
        <v>0</v>
      </c>
      <c r="Q428" s="1">
        <v>153</v>
      </c>
      <c r="R428" s="1">
        <v>0</v>
      </c>
      <c r="S428" s="1">
        <v>0</v>
      </c>
      <c r="T428">
        <f>N428+O428+P428</f>
        <v>190</v>
      </c>
      <c r="U428">
        <f>T428+Q428+R428+S428</f>
        <v>343</v>
      </c>
      <c r="V428" s="2">
        <f>A428+T428/E428</f>
        <v>45972.1891891892</v>
      </c>
      <c r="W428" s="2">
        <f>A428+U428/E428</f>
        <v>46023.8783783784</v>
      </c>
      <c r="X428" t="str">
        <f>_xlfn.IFS(AD428&gt;=20,"高滞销风险",AD428&gt;=10,"中滞销风险",AD428&gt;0,"低滞销风险",AD428=0,"健康")</f>
        <v>高滞销风险</v>
      </c>
      <c r="Y428" s="8" t="str">
        <f>_xlfn.IFS(COUNTIF($B$2:B428,B428)=1,"-",OR(AND(X427="高滞销风险",OR(X428="中滞销风险",X428="低滞销风险",X428="健康")),AND(X427="中滞销风险",OR(X428="低滞销风险",X428="健康")),AND(X427="低滞销风险",X428="健康")),"改善",X427=X428,"维持不变",OR(AND(X427="健康",OR(X428="低滞销风险",X428="中滞销风险",X428="高滞销风险")),AND(X427="低滞销风险",OR(X428="中滞销风险",X428="高滞销风险")),AND(X427="中滞销风险",X428="高滞销风险")),"恶化")</f>
        <v>维持不变</v>
      </c>
      <c r="Z428" s="10">
        <f>IF(V428&gt;=DATE(2025,12,1),T428-(DATE(2025,12,1)-A428)*E428,0)</f>
        <v>0</v>
      </c>
      <c r="AA428" s="10">
        <f>AB428-Z428</f>
        <v>94.36</v>
      </c>
      <c r="AB428" s="10">
        <f>IF(W428&gt;=DATE(2025,12,1),U428-(DATE(2025,12,1)-A428)*E428,0)</f>
        <v>94.36</v>
      </c>
      <c r="AC428" s="10">
        <f>U428/E428</f>
        <v>115.878378378378</v>
      </c>
      <c r="AD428" s="10">
        <f>IF(W428&gt;DATE(2025,12,1),W428-DATE(2025,12,1),0)</f>
        <v>31.8783783783801</v>
      </c>
      <c r="AE428" s="11">
        <f>IF(X428="健康",E428,U428/(DATE(2025,12,1)-A428))</f>
        <v>4.08333333333333</v>
      </c>
    </row>
    <row r="429" spans="1:31">
      <c r="A429" s="5">
        <v>45901</v>
      </c>
      <c r="B429" s="1" t="s">
        <v>268</v>
      </c>
      <c r="C429" s="1" t="s">
        <v>269</v>
      </c>
      <c r="D429" s="1" t="s">
        <v>265</v>
      </c>
      <c r="E429" s="1">
        <v>0.82</v>
      </c>
      <c r="F429" s="1">
        <v>1.57</v>
      </c>
      <c r="G429" s="1">
        <v>0.79</v>
      </c>
      <c r="H429" s="1">
        <v>0.39</v>
      </c>
      <c r="I429" s="1" t="s">
        <v>50</v>
      </c>
      <c r="J429" s="1">
        <v>11</v>
      </c>
      <c r="K429" s="1" t="s">
        <v>35</v>
      </c>
      <c r="L429" s="1" t="s">
        <v>36</v>
      </c>
      <c r="M429" s="1" t="s">
        <v>37</v>
      </c>
      <c r="N429" s="1">
        <v>87</v>
      </c>
      <c r="O429" s="1">
        <v>103</v>
      </c>
      <c r="P429" s="1">
        <v>0</v>
      </c>
      <c r="Q429" s="1">
        <v>100</v>
      </c>
      <c r="R429" s="1">
        <v>0</v>
      </c>
      <c r="S429" s="1">
        <v>0</v>
      </c>
      <c r="T429">
        <f>N429+O429+P429</f>
        <v>190</v>
      </c>
      <c r="U429">
        <f>T429+Q429+R429+S429</f>
        <v>290</v>
      </c>
      <c r="V429" s="2">
        <f>A429+T429/E429</f>
        <v>46132.7073170732</v>
      </c>
      <c r="W429" s="2">
        <f>A429+U429/E429</f>
        <v>46254.6585365854</v>
      </c>
      <c r="X429" t="str">
        <f>_xlfn.IFS(AD429&gt;=20,"高滞销风险",AD429&gt;=10,"中滞销风险",AD429&gt;0,"低滞销风险",AD429=0,"健康")</f>
        <v>高滞销风险</v>
      </c>
      <c r="Y429" s="8" t="str">
        <f>_xlfn.IFS(COUNTIF($B$2:B429,B429)=1,"-",OR(AND(#REF!="高滞销风险",OR(X429="中滞销风险",X429="低滞销风险",X429="健康")),AND(#REF!="中滞销风险",OR(X429="低滞销风险",X429="健康")),AND(#REF!="低滞销风险",X429="健康")),"改善",#REF!=X429,"维持不变",OR(AND(#REF!="健康",OR(X429="低滞销风险",X429="中滞销风险",X429="高滞销风险")),AND(#REF!="低滞销风险",OR(X429="中滞销风险",X429="高滞销风险")),AND(#REF!="中滞销风险",X429="高滞销风险")),"恶化")</f>
        <v>-</v>
      </c>
      <c r="Z429" s="10">
        <f>IF(V429&gt;=DATE(2025,12,1),T429-(DATE(2025,12,1)-A429)*E429,0)</f>
        <v>115.38</v>
      </c>
      <c r="AA429" s="10">
        <f>AB429-Z429</f>
        <v>100</v>
      </c>
      <c r="AB429" s="10">
        <f>IF(W429&gt;=DATE(2025,12,1),U429-(DATE(2025,12,1)-A429)*E429,0)</f>
        <v>215.38</v>
      </c>
      <c r="AC429" s="10">
        <f>U429/E429</f>
        <v>353.658536585366</v>
      </c>
      <c r="AD429" s="10">
        <f>IF(W429&gt;DATE(2025,12,1),W429-DATE(2025,12,1),0)</f>
        <v>262.658536585368</v>
      </c>
      <c r="AE429" s="11">
        <f>IF(X429="健康",E429,U429/(DATE(2025,12,1)-A429))</f>
        <v>3.18681318681319</v>
      </c>
    </row>
    <row r="430" spans="1:31">
      <c r="A430" s="5">
        <v>45908</v>
      </c>
      <c r="B430" s="1" t="s">
        <v>268</v>
      </c>
      <c r="C430" s="1" t="s">
        <v>269</v>
      </c>
      <c r="D430" s="1" t="s">
        <v>265</v>
      </c>
      <c r="E430" s="1">
        <v>1.7</v>
      </c>
      <c r="F430" s="1">
        <v>2.57</v>
      </c>
      <c r="G430" s="1">
        <v>2.07</v>
      </c>
      <c r="H430" s="1">
        <v>1.04</v>
      </c>
      <c r="I430" s="1" t="s">
        <v>50</v>
      </c>
      <c r="J430" s="1">
        <v>18</v>
      </c>
      <c r="K430" s="1" t="s">
        <v>38</v>
      </c>
      <c r="L430" s="1" t="s">
        <v>39</v>
      </c>
      <c r="M430" s="1" t="s">
        <v>40</v>
      </c>
      <c r="N430" s="1">
        <v>135</v>
      </c>
      <c r="O430" s="1">
        <v>38</v>
      </c>
      <c r="P430" s="1">
        <v>0</v>
      </c>
      <c r="Q430" s="1">
        <v>99</v>
      </c>
      <c r="R430" s="1">
        <v>0</v>
      </c>
      <c r="S430" s="1">
        <v>0</v>
      </c>
      <c r="T430">
        <f>N430+O430+P430</f>
        <v>173</v>
      </c>
      <c r="U430">
        <f>T430+Q430+R430+S430</f>
        <v>272</v>
      </c>
      <c r="V430" s="2">
        <f>A430+T430/E430</f>
        <v>46009.7647058823</v>
      </c>
      <c r="W430" s="2">
        <f>A430+U430/E430</f>
        <v>46068</v>
      </c>
      <c r="X430" t="str">
        <f>_xlfn.IFS(AD430&gt;=20,"高滞销风险",AD430&gt;=10,"中滞销风险",AD430&gt;0,"低滞销风险",AD430=0,"健康")</f>
        <v>高滞销风险</v>
      </c>
      <c r="Y430" s="8" t="str">
        <f>_xlfn.IFS(COUNTIF($B$2:B430,B430)=1,"-",OR(AND(X429="高滞销风险",OR(X430="中滞销风险",X430="低滞销风险",X430="健康")),AND(X429="中滞销风险",OR(X430="低滞销风险",X430="健康")),AND(X429="低滞销风险",X430="健康")),"改善",X429=X430,"维持不变",OR(AND(X429="健康",OR(X430="低滞销风险",X430="中滞销风险",X430="高滞销风险")),AND(X429="低滞销风险",OR(X430="中滞销风险",X430="高滞销风险")),AND(X429="中滞销风险",X430="高滞销风险")),"恶化")</f>
        <v>维持不变</v>
      </c>
      <c r="Z430" s="10">
        <f>IF(V430&gt;=DATE(2025,12,1),T430-(DATE(2025,12,1)-A430)*E430,0)</f>
        <v>30.2</v>
      </c>
      <c r="AA430" s="10">
        <f>AB430-Z430</f>
        <v>99</v>
      </c>
      <c r="AB430" s="10">
        <f>IF(W430&gt;=DATE(2025,12,1),U430-(DATE(2025,12,1)-A430)*E430,0)</f>
        <v>129.2</v>
      </c>
      <c r="AC430" s="10">
        <f>U430/E430</f>
        <v>160</v>
      </c>
      <c r="AD430" s="10">
        <f>IF(W430&gt;DATE(2025,12,1),W430-DATE(2025,12,1),0)</f>
        <v>76</v>
      </c>
      <c r="AE430" s="11">
        <f>IF(X430="健康",E430,U430/(DATE(2025,12,1)-A430))</f>
        <v>3.23809523809524</v>
      </c>
    </row>
    <row r="431" spans="1:31">
      <c r="A431" s="5">
        <v>45887</v>
      </c>
      <c r="B431" s="1" t="s">
        <v>270</v>
      </c>
      <c r="C431" s="1" t="s">
        <v>271</v>
      </c>
      <c r="D431" s="1" t="s">
        <v>265</v>
      </c>
      <c r="E431" s="1">
        <v>0.71</v>
      </c>
      <c r="F431" s="1">
        <v>0.43</v>
      </c>
      <c r="G431" s="1">
        <v>1.29</v>
      </c>
      <c r="H431" s="1">
        <v>0.64</v>
      </c>
      <c r="I431" s="1" t="s">
        <v>50</v>
      </c>
      <c r="J431" s="1">
        <v>3</v>
      </c>
      <c r="K431" s="1" t="s">
        <v>51</v>
      </c>
      <c r="L431" s="1" t="s">
        <v>52</v>
      </c>
      <c r="M431" s="1" t="s">
        <v>53</v>
      </c>
      <c r="N431" s="1">
        <v>155</v>
      </c>
      <c r="O431" s="1">
        <v>188</v>
      </c>
      <c r="P431" s="1">
        <v>0</v>
      </c>
      <c r="Q431" s="1">
        <v>110</v>
      </c>
      <c r="R431" s="1">
        <v>0</v>
      </c>
      <c r="S431" s="1">
        <v>100</v>
      </c>
      <c r="T431">
        <f>N431+O431+P431</f>
        <v>343</v>
      </c>
      <c r="U431">
        <f>T431+Q431+R431+S431</f>
        <v>553</v>
      </c>
      <c r="V431" s="2">
        <f>A431+T431/E431</f>
        <v>46370.0985915493</v>
      </c>
      <c r="W431" s="2">
        <f>A431+U431/E431</f>
        <v>46665.8732394366</v>
      </c>
      <c r="X431" t="str">
        <f>_xlfn.IFS(AD431&gt;=20,"高滞销风险",AD431&gt;=10,"中滞销风险",AD431&gt;0,"低滞销风险",AD431=0,"健康")</f>
        <v>高滞销风险</v>
      </c>
      <c r="Y431" s="8" t="str">
        <f>_xlfn.IFS(COUNTIF($B$2:B431,B431)=1,"-",OR(AND(X430="高滞销风险",OR(X431="中滞销风险",X431="低滞销风险",X431="健康")),AND(X430="中滞销风险",OR(X431="低滞销风险",X431="健康")),AND(X430="低滞销风险",X431="健康")),"改善",X430=X431,"维持不变",OR(AND(X430="健康",OR(X431="低滞销风险",X431="中滞销风险",X431="高滞销风险")),AND(X430="低滞销风险",OR(X431="中滞销风险",X431="高滞销风险")),AND(X430="中滞销风险",X431="高滞销风险")),"恶化")</f>
        <v>-</v>
      </c>
      <c r="Z431" s="10">
        <f>IF(V431&gt;=DATE(2025,12,1),T431-(DATE(2025,12,1)-A431)*E431,0)</f>
        <v>268.45</v>
      </c>
      <c r="AA431" s="10">
        <f>AB431-Z431</f>
        <v>210</v>
      </c>
      <c r="AB431" s="10">
        <f>IF(W431&gt;=DATE(2025,12,1),U431-(DATE(2025,12,1)-A431)*E431,0)</f>
        <v>478.45</v>
      </c>
      <c r="AC431" s="10">
        <f>U431/E431</f>
        <v>778.87323943662</v>
      </c>
      <c r="AD431" s="10">
        <f>IF(W431&gt;DATE(2025,12,1),W431-DATE(2025,12,1),0)</f>
        <v>673.873239436623</v>
      </c>
      <c r="AE431" s="11">
        <f>IF(X431="健康",E431,U431/(DATE(2025,12,1)-A431))</f>
        <v>5.26666666666667</v>
      </c>
    </row>
    <row r="432" spans="1:31">
      <c r="A432" s="5">
        <v>45894</v>
      </c>
      <c r="B432" s="1" t="s">
        <v>270</v>
      </c>
      <c r="C432" s="1" t="s">
        <v>271</v>
      </c>
      <c r="D432" s="1" t="s">
        <v>265</v>
      </c>
      <c r="E432" s="1">
        <v>0.89</v>
      </c>
      <c r="F432" s="1">
        <v>1</v>
      </c>
      <c r="G432" s="1">
        <v>0.71</v>
      </c>
      <c r="H432" s="1">
        <v>0.89</v>
      </c>
      <c r="I432" s="1" t="s">
        <v>50</v>
      </c>
      <c r="J432" s="1">
        <v>7</v>
      </c>
      <c r="K432" s="1" t="s">
        <v>43</v>
      </c>
      <c r="L432" s="1" t="s">
        <v>44</v>
      </c>
      <c r="M432" s="1" t="s">
        <v>45</v>
      </c>
      <c r="N432" s="1">
        <v>228</v>
      </c>
      <c r="O432" s="1">
        <v>109</v>
      </c>
      <c r="P432" s="1">
        <v>0</v>
      </c>
      <c r="Q432" s="1">
        <v>110</v>
      </c>
      <c r="R432" s="1">
        <v>0</v>
      </c>
      <c r="S432" s="1">
        <v>100</v>
      </c>
      <c r="T432">
        <f>N432+O432+P432</f>
        <v>337</v>
      </c>
      <c r="U432">
        <f>T432+Q432+R432+S432</f>
        <v>547</v>
      </c>
      <c r="V432" s="2">
        <f>A432+T432/E432</f>
        <v>46272.6516853933</v>
      </c>
      <c r="W432" s="2">
        <f>A432+U432/E432</f>
        <v>46508.606741573</v>
      </c>
      <c r="X432" t="str">
        <f>_xlfn.IFS(AD432&gt;=20,"高滞销风险",AD432&gt;=10,"中滞销风险",AD432&gt;0,"低滞销风险",AD432=0,"健康")</f>
        <v>高滞销风险</v>
      </c>
      <c r="Y432" s="8" t="str">
        <f>_xlfn.IFS(COUNTIF($B$2:B432,B432)=1,"-",OR(AND(X431="高滞销风险",OR(X432="中滞销风险",X432="低滞销风险",X432="健康")),AND(X431="中滞销风险",OR(X432="低滞销风险",X432="健康")),AND(X431="低滞销风险",X432="健康")),"改善",X431=X432,"维持不变",OR(AND(X431="健康",OR(X432="低滞销风险",X432="中滞销风险",X432="高滞销风险")),AND(X431="低滞销风险",OR(X432="中滞销风险",X432="高滞销风险")),AND(X431="中滞销风险",X432="高滞销风险")),"恶化")</f>
        <v>维持不变</v>
      </c>
      <c r="Z432" s="10">
        <f>IF(V432&gt;=DATE(2025,12,1),T432-(DATE(2025,12,1)-A432)*E432,0)</f>
        <v>249.78</v>
      </c>
      <c r="AA432" s="10">
        <f>AB432-Z432</f>
        <v>210</v>
      </c>
      <c r="AB432" s="10">
        <f>IF(W432&gt;=DATE(2025,12,1),U432-(DATE(2025,12,1)-A432)*E432,0)</f>
        <v>459.78</v>
      </c>
      <c r="AC432" s="10">
        <f>U432/E432</f>
        <v>614.606741573034</v>
      </c>
      <c r="AD432" s="10">
        <f>IF(W432&gt;DATE(2025,12,1),W432-DATE(2025,12,1),0)</f>
        <v>516.606741573036</v>
      </c>
      <c r="AE432" s="11">
        <f>IF(X432="健康",E432,U432/(DATE(2025,12,1)-A432))</f>
        <v>5.58163265306122</v>
      </c>
    </row>
    <row r="433" spans="1:31">
      <c r="A433" s="5">
        <v>45901</v>
      </c>
      <c r="B433" s="1" t="s">
        <v>270</v>
      </c>
      <c r="C433" s="1" t="s">
        <v>271</v>
      </c>
      <c r="D433" s="1" t="s">
        <v>265</v>
      </c>
      <c r="E433" s="1">
        <v>2.95</v>
      </c>
      <c r="F433" s="1">
        <v>4.57</v>
      </c>
      <c r="G433" s="1">
        <v>2.79</v>
      </c>
      <c r="H433" s="1">
        <v>2.04</v>
      </c>
      <c r="I433" s="1" t="s">
        <v>50</v>
      </c>
      <c r="J433" s="1">
        <v>32</v>
      </c>
      <c r="K433" s="1" t="s">
        <v>35</v>
      </c>
      <c r="L433" s="1" t="s">
        <v>36</v>
      </c>
      <c r="M433" s="1" t="s">
        <v>37</v>
      </c>
      <c r="N433" s="1">
        <v>213</v>
      </c>
      <c r="O433" s="1">
        <v>91</v>
      </c>
      <c r="P433" s="1">
        <v>0</v>
      </c>
      <c r="Q433" s="1">
        <v>210</v>
      </c>
      <c r="R433" s="1">
        <v>0</v>
      </c>
      <c r="S433" s="1">
        <v>0</v>
      </c>
      <c r="T433">
        <f>N433+O433+P433</f>
        <v>304</v>
      </c>
      <c r="U433">
        <f>T433+Q433+R433+S433</f>
        <v>514</v>
      </c>
      <c r="V433" s="2">
        <f>A433+T433/E433</f>
        <v>46004.0508474576</v>
      </c>
      <c r="W433" s="2">
        <f>A433+U433/E433</f>
        <v>46075.2372881356</v>
      </c>
      <c r="X433" t="str">
        <f>_xlfn.IFS(AD433&gt;=20,"高滞销风险",AD433&gt;=10,"中滞销风险",AD433&gt;0,"低滞销风险",AD433=0,"健康")</f>
        <v>高滞销风险</v>
      </c>
      <c r="Y433" s="8" t="str">
        <f>_xlfn.IFS(COUNTIF($B$2:B433,B433)=1,"-",OR(AND(X432="高滞销风险",OR(X433="中滞销风险",X433="低滞销风险",X433="健康")),AND(X432="中滞销风险",OR(X433="低滞销风险",X433="健康")),AND(X432="低滞销风险",X433="健康")),"改善",X432=X433,"维持不变",OR(AND(X432="健康",OR(X433="低滞销风险",X433="中滞销风险",X433="高滞销风险")),AND(X432="低滞销风险",OR(X433="中滞销风险",X433="高滞销风险")),AND(X432="中滞销风险",X433="高滞销风险")),"恶化")</f>
        <v>维持不变</v>
      </c>
      <c r="Z433" s="10">
        <f>IF(V433&gt;=DATE(2025,12,1),T433-(DATE(2025,12,1)-A433)*E433,0)</f>
        <v>35.55</v>
      </c>
      <c r="AA433" s="10">
        <f>AB433-Z433</f>
        <v>210</v>
      </c>
      <c r="AB433" s="10">
        <f>IF(W433&gt;=DATE(2025,12,1),U433-(DATE(2025,12,1)-A433)*E433,0)</f>
        <v>245.55</v>
      </c>
      <c r="AC433" s="10">
        <f>U433/E433</f>
        <v>174.237288135593</v>
      </c>
      <c r="AD433" s="10">
        <f>IF(W433&gt;DATE(2025,12,1),W433-DATE(2025,12,1),0)</f>
        <v>83.2372881355914</v>
      </c>
      <c r="AE433" s="11">
        <f>IF(X433="健康",E433,U433/(DATE(2025,12,1)-A433))</f>
        <v>5.64835164835165</v>
      </c>
    </row>
    <row r="434" spans="1:31">
      <c r="A434" s="5">
        <v>45908</v>
      </c>
      <c r="B434" s="1" t="s">
        <v>270</v>
      </c>
      <c r="C434" s="1" t="s">
        <v>271</v>
      </c>
      <c r="D434" s="1" t="s">
        <v>265</v>
      </c>
      <c r="E434" s="1">
        <v>3.53</v>
      </c>
      <c r="F434" s="1">
        <v>4.43</v>
      </c>
      <c r="G434" s="1">
        <v>4.5</v>
      </c>
      <c r="H434" s="1">
        <v>2.61</v>
      </c>
      <c r="I434" s="1" t="s">
        <v>50</v>
      </c>
      <c r="J434" s="1">
        <v>31</v>
      </c>
      <c r="K434" s="1" t="s">
        <v>38</v>
      </c>
      <c r="L434" s="1" t="s">
        <v>39</v>
      </c>
      <c r="M434" s="1" t="s">
        <v>40</v>
      </c>
      <c r="N434" s="1">
        <v>242</v>
      </c>
      <c r="O434" s="1">
        <v>29</v>
      </c>
      <c r="P434" s="1">
        <v>0</v>
      </c>
      <c r="Q434" s="1">
        <v>209</v>
      </c>
      <c r="R434" s="1">
        <v>0</v>
      </c>
      <c r="S434" s="1">
        <v>0</v>
      </c>
      <c r="T434">
        <f>N434+O434+P434</f>
        <v>271</v>
      </c>
      <c r="U434">
        <f>T434+Q434+R434+S434</f>
        <v>480</v>
      </c>
      <c r="V434" s="2">
        <f>A434+T434/E434</f>
        <v>45984.7705382436</v>
      </c>
      <c r="W434" s="2">
        <f>A434+U434/E434</f>
        <v>46043.9773371105</v>
      </c>
      <c r="X434" t="str">
        <f>_xlfn.IFS(AD434&gt;=20,"高滞销风险",AD434&gt;=10,"中滞销风险",AD434&gt;0,"低滞销风险",AD434=0,"健康")</f>
        <v>高滞销风险</v>
      </c>
      <c r="Y434" s="8" t="str">
        <f>_xlfn.IFS(COUNTIF($B$2:B434,B434)=1,"-",OR(AND(X433="高滞销风险",OR(X434="中滞销风险",X434="低滞销风险",X434="健康")),AND(X433="中滞销风险",OR(X434="低滞销风险",X434="健康")),AND(X433="低滞销风险",X434="健康")),"改善",X433=X434,"维持不变",OR(AND(X433="健康",OR(X434="低滞销风险",X434="中滞销风险",X434="高滞销风险")),AND(X433="低滞销风险",OR(X434="中滞销风险",X434="高滞销风险")),AND(X433="中滞销风险",X434="高滞销风险")),"恶化")</f>
        <v>维持不变</v>
      </c>
      <c r="Z434" s="10">
        <f>IF(V434&gt;=DATE(2025,12,1),T434-(DATE(2025,12,1)-A434)*E434,0)</f>
        <v>0</v>
      </c>
      <c r="AA434" s="10">
        <f>AB434-Z434</f>
        <v>183.48</v>
      </c>
      <c r="AB434" s="10">
        <f>IF(W434&gt;=DATE(2025,12,1),U434-(DATE(2025,12,1)-A434)*E434,0)</f>
        <v>183.48</v>
      </c>
      <c r="AC434" s="10">
        <f>U434/E434</f>
        <v>135.977337110482</v>
      </c>
      <c r="AD434" s="10">
        <f>IF(W434&gt;DATE(2025,12,1),W434-DATE(2025,12,1),0)</f>
        <v>51.977337110482</v>
      </c>
      <c r="AE434" s="11">
        <f>IF(X434="健康",E434,U434/(DATE(2025,12,1)-A434))</f>
        <v>5.71428571428571</v>
      </c>
    </row>
    <row r="435" spans="1:31">
      <c r="A435" s="5">
        <v>45887</v>
      </c>
      <c r="B435" s="1" t="s">
        <v>272</v>
      </c>
      <c r="C435" s="1" t="s">
        <v>273</v>
      </c>
      <c r="D435" s="1" t="s">
        <v>265</v>
      </c>
      <c r="E435" s="1">
        <v>4.4</v>
      </c>
      <c r="F435" s="1">
        <v>6.86</v>
      </c>
      <c r="G435" s="1">
        <v>5.21</v>
      </c>
      <c r="H435" s="1">
        <v>2.61</v>
      </c>
      <c r="I435" s="1" t="s">
        <v>50</v>
      </c>
      <c r="J435" s="1">
        <v>48</v>
      </c>
      <c r="K435" s="1" t="s">
        <v>51</v>
      </c>
      <c r="L435" s="1" t="s">
        <v>52</v>
      </c>
      <c r="M435" s="1" t="s">
        <v>53</v>
      </c>
      <c r="N435" s="1">
        <v>135</v>
      </c>
      <c r="O435" s="1">
        <v>201</v>
      </c>
      <c r="P435" s="1">
        <v>0</v>
      </c>
      <c r="Q435" s="1">
        <v>0</v>
      </c>
      <c r="R435" s="1">
        <v>0</v>
      </c>
      <c r="S435" s="1">
        <v>100</v>
      </c>
      <c r="T435">
        <f>N435+O435+P435</f>
        <v>336</v>
      </c>
      <c r="U435">
        <f>T435+Q435+R435+S435</f>
        <v>436</v>
      </c>
      <c r="V435" s="2">
        <f>A435+T435/E435</f>
        <v>45963.3636363636</v>
      </c>
      <c r="W435" s="2">
        <f>A435+U435/E435</f>
        <v>45986.0909090909</v>
      </c>
      <c r="X435" t="str">
        <f>_xlfn.IFS(AD435&gt;=20,"高滞销风险",AD435&gt;=10,"中滞销风险",AD435&gt;0,"低滞销风险",AD435=0,"健康")</f>
        <v>健康</v>
      </c>
      <c r="Y435" s="8" t="str">
        <f>_xlfn.IFS(COUNTIF($B$2:B435,B435)=1,"-",OR(AND(X434="高滞销风险",OR(X435="中滞销风险",X435="低滞销风险",X435="健康")),AND(X434="中滞销风险",OR(X435="低滞销风险",X435="健康")),AND(X434="低滞销风险",X435="健康")),"改善",X434=X435,"维持不变",OR(AND(X434="健康",OR(X435="低滞销风险",X435="中滞销风险",X435="高滞销风险")),AND(X434="低滞销风险",OR(X435="中滞销风险",X435="高滞销风险")),AND(X434="中滞销风险",X435="高滞销风险")),"恶化")</f>
        <v>-</v>
      </c>
      <c r="Z435" s="10">
        <f>IF(V435&gt;=DATE(2025,12,1),T435-(DATE(2025,12,1)-A435)*E435,0)</f>
        <v>0</v>
      </c>
      <c r="AA435" s="10">
        <f>AB435-Z435</f>
        <v>0</v>
      </c>
      <c r="AB435" s="10">
        <f>IF(W435&gt;=DATE(2025,12,1),U435-(DATE(2025,12,1)-A435)*E435,0)</f>
        <v>0</v>
      </c>
      <c r="AC435" s="10">
        <f>U435/E435</f>
        <v>99.0909090909091</v>
      </c>
      <c r="AD435" s="10">
        <f>IF(W435&gt;DATE(2025,12,1),W435-DATE(2025,12,1),0)</f>
        <v>0</v>
      </c>
      <c r="AE435" s="11">
        <f>IF(X435="健康",E435,U435/(DATE(2025,12,1)-A435))</f>
        <v>4.4</v>
      </c>
    </row>
    <row r="436" spans="1:31">
      <c r="A436" s="5">
        <v>45894</v>
      </c>
      <c r="B436" s="1" t="s">
        <v>272</v>
      </c>
      <c r="C436" s="1" t="s">
        <v>273</v>
      </c>
      <c r="D436" s="1" t="s">
        <v>265</v>
      </c>
      <c r="E436" s="1">
        <v>4.46</v>
      </c>
      <c r="F436" s="1">
        <v>4.71</v>
      </c>
      <c r="G436" s="1">
        <v>5.79</v>
      </c>
      <c r="H436" s="1">
        <v>3.79</v>
      </c>
      <c r="I436" s="1" t="s">
        <v>50</v>
      </c>
      <c r="J436" s="1">
        <v>33</v>
      </c>
      <c r="K436" s="1" t="s">
        <v>43</v>
      </c>
      <c r="L436" s="1" t="s">
        <v>44</v>
      </c>
      <c r="M436" s="1" t="s">
        <v>45</v>
      </c>
      <c r="N436" s="1">
        <v>162</v>
      </c>
      <c r="O436" s="1">
        <v>144</v>
      </c>
      <c r="P436" s="1">
        <v>0</v>
      </c>
      <c r="Q436" s="1">
        <v>100</v>
      </c>
      <c r="R436" s="1">
        <v>0</v>
      </c>
      <c r="S436" s="1">
        <v>0</v>
      </c>
      <c r="T436">
        <f>N436+O436+P436</f>
        <v>306</v>
      </c>
      <c r="U436">
        <f>T436+Q436+R436+S436</f>
        <v>406</v>
      </c>
      <c r="V436" s="2">
        <f>A436+T436/E436</f>
        <v>45962.6098654709</v>
      </c>
      <c r="W436" s="2">
        <f>A436+U436/E436</f>
        <v>45985.0313901345</v>
      </c>
      <c r="X436" t="str">
        <f>_xlfn.IFS(AD436&gt;=20,"高滞销风险",AD436&gt;=10,"中滞销风险",AD436&gt;0,"低滞销风险",AD436=0,"健康")</f>
        <v>健康</v>
      </c>
      <c r="Y436" s="8" t="str">
        <f>_xlfn.IFS(COUNTIF($B$2:B436,B436)=1,"-",OR(AND(X435="高滞销风险",OR(X436="中滞销风险",X436="低滞销风险",X436="健康")),AND(X435="中滞销风险",OR(X436="低滞销风险",X436="健康")),AND(X435="低滞销风险",X436="健康")),"改善",X435=X436,"维持不变",OR(AND(X435="健康",OR(X436="低滞销风险",X436="中滞销风险",X436="高滞销风险")),AND(X435="低滞销风险",OR(X436="中滞销风险",X436="高滞销风险")),AND(X435="中滞销风险",X436="高滞销风险")),"恶化")</f>
        <v>维持不变</v>
      </c>
      <c r="Z436" s="10">
        <f>IF(V436&gt;=DATE(2025,12,1),T436-(DATE(2025,12,1)-A436)*E436,0)</f>
        <v>0</v>
      </c>
      <c r="AA436" s="10">
        <f>AB436-Z436</f>
        <v>0</v>
      </c>
      <c r="AB436" s="10">
        <f>IF(W436&gt;=DATE(2025,12,1),U436-(DATE(2025,12,1)-A436)*E436,0)</f>
        <v>0</v>
      </c>
      <c r="AC436" s="10">
        <f>U436/E436</f>
        <v>91.0313901345291</v>
      </c>
      <c r="AD436" s="10">
        <f>IF(W436&gt;DATE(2025,12,1),W436-DATE(2025,12,1),0)</f>
        <v>0</v>
      </c>
      <c r="AE436" s="11">
        <f>IF(X436="健康",E436,U436/(DATE(2025,12,1)-A436))</f>
        <v>4.46</v>
      </c>
    </row>
    <row r="437" spans="1:31">
      <c r="A437" s="5">
        <v>45901</v>
      </c>
      <c r="B437" s="1" t="s">
        <v>272</v>
      </c>
      <c r="C437" s="1" t="s">
        <v>273</v>
      </c>
      <c r="D437" s="1" t="s">
        <v>265</v>
      </c>
      <c r="E437" s="1">
        <v>5.14</v>
      </c>
      <c r="F437" s="1">
        <v>5.29</v>
      </c>
      <c r="G437" s="1">
        <v>5</v>
      </c>
      <c r="H437" s="1">
        <v>5.11</v>
      </c>
      <c r="I437" s="1" t="s">
        <v>50</v>
      </c>
      <c r="J437" s="1">
        <v>37</v>
      </c>
      <c r="K437" s="1" t="s">
        <v>35</v>
      </c>
      <c r="L437" s="1" t="s">
        <v>36</v>
      </c>
      <c r="M437" s="1" t="s">
        <v>37</v>
      </c>
      <c r="N437" s="1">
        <v>127</v>
      </c>
      <c r="O437" s="1">
        <v>204</v>
      </c>
      <c r="P437" s="1">
        <v>0</v>
      </c>
      <c r="Q437" s="1">
        <v>40</v>
      </c>
      <c r="R437" s="1">
        <v>0</v>
      </c>
      <c r="S437" s="1">
        <v>0</v>
      </c>
      <c r="T437">
        <f>N437+O437+P437</f>
        <v>331</v>
      </c>
      <c r="U437">
        <f>T437+Q437+R437+S437</f>
        <v>371</v>
      </c>
      <c r="V437" s="2">
        <f>A437+T437/E437</f>
        <v>45965.3968871595</v>
      </c>
      <c r="W437" s="2">
        <f>A437+U437/E437</f>
        <v>45973.1789883269</v>
      </c>
      <c r="X437" t="str">
        <f>_xlfn.IFS(AD437&gt;=20,"高滞销风险",AD437&gt;=10,"中滞销风险",AD437&gt;0,"低滞销风险",AD437=0,"健康")</f>
        <v>健康</v>
      </c>
      <c r="Y437" s="8" t="str">
        <f>_xlfn.IFS(COUNTIF($B$2:B437,B437)=1,"-",OR(AND(X436="高滞销风险",OR(X437="中滞销风险",X437="低滞销风险",X437="健康")),AND(X436="中滞销风险",OR(X437="低滞销风险",X437="健康")),AND(X436="低滞销风险",X437="健康")),"改善",X436=X437,"维持不变",OR(AND(X436="健康",OR(X437="低滞销风险",X437="中滞销风险",X437="高滞销风险")),AND(X436="低滞销风险",OR(X437="中滞销风险",X437="高滞销风险")),AND(X436="中滞销风险",X437="高滞销风险")),"恶化")</f>
        <v>维持不变</v>
      </c>
      <c r="Z437" s="10">
        <f>IF(V437&gt;=DATE(2025,12,1),T437-(DATE(2025,12,1)-A437)*E437,0)</f>
        <v>0</v>
      </c>
      <c r="AA437" s="10">
        <f>AB437-Z437</f>
        <v>0</v>
      </c>
      <c r="AB437" s="10">
        <f>IF(W437&gt;=DATE(2025,12,1),U437-(DATE(2025,12,1)-A437)*E437,0)</f>
        <v>0</v>
      </c>
      <c r="AC437" s="10">
        <f>U437/E437</f>
        <v>72.1789883268483</v>
      </c>
      <c r="AD437" s="10">
        <f>IF(W437&gt;DATE(2025,12,1),W437-DATE(2025,12,1),0)</f>
        <v>0</v>
      </c>
      <c r="AE437" s="11">
        <f>IF(X437="健康",E437,U437/(DATE(2025,12,1)-A437))</f>
        <v>5.14</v>
      </c>
    </row>
    <row r="438" spans="1:31">
      <c r="A438" s="5">
        <v>45908</v>
      </c>
      <c r="B438" s="1" t="s">
        <v>272</v>
      </c>
      <c r="C438" s="1" t="s">
        <v>273</v>
      </c>
      <c r="D438" s="1" t="s">
        <v>265</v>
      </c>
      <c r="E438" s="1">
        <v>6.24</v>
      </c>
      <c r="F438" s="1">
        <v>6.86</v>
      </c>
      <c r="G438" s="1">
        <v>6.07</v>
      </c>
      <c r="H438" s="1">
        <v>5.93</v>
      </c>
      <c r="I438" s="1" t="s">
        <v>50</v>
      </c>
      <c r="J438" s="1">
        <v>48</v>
      </c>
      <c r="K438" s="1" t="s">
        <v>38</v>
      </c>
      <c r="L438" s="1" t="s">
        <v>39</v>
      </c>
      <c r="M438" s="1" t="s">
        <v>40</v>
      </c>
      <c r="N438" s="1">
        <v>92</v>
      </c>
      <c r="O438" s="1">
        <v>223</v>
      </c>
      <c r="P438" s="1">
        <v>0</v>
      </c>
      <c r="Q438" s="1">
        <v>4</v>
      </c>
      <c r="R438" s="1">
        <v>0</v>
      </c>
      <c r="S438" s="1">
        <v>100</v>
      </c>
      <c r="T438">
        <f>N438+O438+P438</f>
        <v>315</v>
      </c>
      <c r="U438">
        <f>T438+Q438+R438+S438</f>
        <v>419</v>
      </c>
      <c r="V438" s="2">
        <f>A438+T438/E438</f>
        <v>45958.4807692308</v>
      </c>
      <c r="W438" s="2">
        <f>A438+U438/E438</f>
        <v>45975.1474358974</v>
      </c>
      <c r="X438" t="str">
        <f>_xlfn.IFS(AD438&gt;=20,"高滞销风险",AD438&gt;=10,"中滞销风险",AD438&gt;0,"低滞销风险",AD438=0,"健康")</f>
        <v>健康</v>
      </c>
      <c r="Y438" s="8" t="str">
        <f>_xlfn.IFS(COUNTIF($B$2:B438,B438)=1,"-",OR(AND(X437="高滞销风险",OR(X438="中滞销风险",X438="低滞销风险",X438="健康")),AND(X437="中滞销风险",OR(X438="低滞销风险",X438="健康")),AND(X437="低滞销风险",X438="健康")),"改善",X437=X438,"维持不变",OR(AND(X437="健康",OR(X438="低滞销风险",X438="中滞销风险",X438="高滞销风险")),AND(X437="低滞销风险",OR(X438="中滞销风险",X438="高滞销风险")),AND(X437="中滞销风险",X438="高滞销风险")),"恶化")</f>
        <v>维持不变</v>
      </c>
      <c r="Z438" s="10">
        <f>IF(V438&gt;=DATE(2025,12,1),T438-(DATE(2025,12,1)-A438)*E438,0)</f>
        <v>0</v>
      </c>
      <c r="AA438" s="10">
        <f>AB438-Z438</f>
        <v>0</v>
      </c>
      <c r="AB438" s="10">
        <f>IF(W438&gt;=DATE(2025,12,1),U438-(DATE(2025,12,1)-A438)*E438,0)</f>
        <v>0</v>
      </c>
      <c r="AC438" s="10">
        <f>U438/E438</f>
        <v>67.1474358974359</v>
      </c>
      <c r="AD438" s="10">
        <f>IF(W438&gt;DATE(2025,12,1),W438-DATE(2025,12,1),0)</f>
        <v>0</v>
      </c>
      <c r="AE438" s="11">
        <f>IF(X438="健康",E438,U438/(DATE(2025,12,1)-A438))</f>
        <v>6.24</v>
      </c>
    </row>
    <row r="439" spans="1:31">
      <c r="A439" s="5">
        <v>45894</v>
      </c>
      <c r="B439" s="1" t="s">
        <v>274</v>
      </c>
      <c r="C439" s="1" t="s">
        <v>275</v>
      </c>
      <c r="D439" s="1" t="s">
        <v>265</v>
      </c>
      <c r="E439" s="1">
        <v>0.07</v>
      </c>
      <c r="F439" s="1">
        <v>0.14</v>
      </c>
      <c r="G439" s="1">
        <v>0.07</v>
      </c>
      <c r="H439" s="1">
        <v>0.04</v>
      </c>
      <c r="I439" s="1" t="s">
        <v>50</v>
      </c>
      <c r="J439" s="1">
        <v>1</v>
      </c>
      <c r="K439" s="1" t="s">
        <v>43</v>
      </c>
      <c r="L439" s="1" t="s">
        <v>44</v>
      </c>
      <c r="M439" s="1" t="s">
        <v>45</v>
      </c>
      <c r="N439" s="1">
        <v>75</v>
      </c>
      <c r="O439" s="1">
        <v>24</v>
      </c>
      <c r="P439" s="1">
        <v>0</v>
      </c>
      <c r="Q439" s="1">
        <v>0</v>
      </c>
      <c r="R439" s="1">
        <v>0</v>
      </c>
      <c r="S439" s="1">
        <v>0</v>
      </c>
      <c r="T439">
        <f>N439+O439+P439</f>
        <v>99</v>
      </c>
      <c r="U439">
        <f>T439+Q439+R439+S439</f>
        <v>99</v>
      </c>
      <c r="V439" s="2">
        <f>A439+T439/E439</f>
        <v>47308.2857142857</v>
      </c>
      <c r="W439" s="2">
        <f>A439+U439/E439</f>
        <v>47308.2857142857</v>
      </c>
      <c r="X439" t="str">
        <f>_xlfn.IFS(AD439&gt;=20,"高滞销风险",AD439&gt;=10,"中滞销风险",AD439&gt;0,"低滞销风险",AD439=0,"健康")</f>
        <v>高滞销风险</v>
      </c>
      <c r="Y439" s="8" t="str">
        <f>_xlfn.IFS(COUNTIF($B$2:B439,B439)=1,"-",OR(AND(#REF!="高滞销风险",OR(X439="中滞销风险",X439="低滞销风险",X439="健康")),AND(#REF!="中滞销风险",OR(X439="低滞销风险",X439="健康")),AND(#REF!="低滞销风险",X439="健康")),"改善",#REF!=X439,"维持不变",OR(AND(#REF!="健康",OR(X439="低滞销风险",X439="中滞销风险",X439="高滞销风险")),AND(#REF!="低滞销风险",OR(X439="中滞销风险",X439="高滞销风险")),AND(#REF!="中滞销风险",X439="高滞销风险")),"恶化")</f>
        <v>-</v>
      </c>
      <c r="Z439" s="10">
        <f>IF(V439&gt;=DATE(2025,12,1),T439-(DATE(2025,12,1)-A439)*E439,0)</f>
        <v>92.14</v>
      </c>
      <c r="AA439" s="10">
        <f>AB439-Z439</f>
        <v>0</v>
      </c>
      <c r="AB439" s="10">
        <f>IF(W439&gt;=DATE(2025,12,1),U439-(DATE(2025,12,1)-A439)*E439,0)</f>
        <v>92.14</v>
      </c>
      <c r="AC439" s="10">
        <f>U439/E439</f>
        <v>1414.28571428571</v>
      </c>
      <c r="AD439" s="10">
        <f>IF(W439&gt;DATE(2025,12,1),W439-DATE(2025,12,1),0)</f>
        <v>1316.28571428572</v>
      </c>
      <c r="AE439" s="11">
        <f>IF(X439="健康",E439,U439/(DATE(2025,12,1)-A439))</f>
        <v>1.01020408163265</v>
      </c>
    </row>
    <row r="440" spans="1:31">
      <c r="A440" s="5">
        <v>45901</v>
      </c>
      <c r="B440" s="1" t="s">
        <v>274</v>
      </c>
      <c r="C440" s="1" t="s">
        <v>275</v>
      </c>
      <c r="D440" s="1" t="s">
        <v>265</v>
      </c>
      <c r="E440" s="1">
        <v>0.11</v>
      </c>
      <c r="F440" s="1">
        <v>0.14</v>
      </c>
      <c r="G440" s="1">
        <v>0.14</v>
      </c>
      <c r="H440" s="1">
        <v>0.07</v>
      </c>
      <c r="I440" s="1" t="s">
        <v>50</v>
      </c>
      <c r="J440" s="1">
        <v>1</v>
      </c>
      <c r="K440" s="1" t="s">
        <v>35</v>
      </c>
      <c r="L440" s="1" t="s">
        <v>36</v>
      </c>
      <c r="M440" s="1" t="s">
        <v>37</v>
      </c>
      <c r="N440" s="1">
        <v>98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>
        <f>N440+O440+P440</f>
        <v>98</v>
      </c>
      <c r="U440">
        <f>T440+Q440+R440+S440</f>
        <v>98</v>
      </c>
      <c r="V440" s="2">
        <f>A440+T440/E440</f>
        <v>46791.9090909091</v>
      </c>
      <c r="W440" s="2">
        <f>A440+U440/E440</f>
        <v>46791.9090909091</v>
      </c>
      <c r="X440" t="str">
        <f>_xlfn.IFS(AD440&gt;=20,"高滞销风险",AD440&gt;=10,"中滞销风险",AD440&gt;0,"低滞销风险",AD440=0,"健康")</f>
        <v>高滞销风险</v>
      </c>
      <c r="Y440" s="8" t="str">
        <f>_xlfn.IFS(COUNTIF($B$2:B440,B440)=1,"-",OR(AND(X439="高滞销风险",OR(X440="中滞销风险",X440="低滞销风险",X440="健康")),AND(X439="中滞销风险",OR(X440="低滞销风险",X440="健康")),AND(X439="低滞销风险",X440="健康")),"改善",X439=X440,"维持不变",OR(AND(X439="健康",OR(X440="低滞销风险",X440="中滞销风险",X440="高滞销风险")),AND(X439="低滞销风险",OR(X440="中滞销风险",X440="高滞销风险")),AND(X439="中滞销风险",X440="高滞销风险")),"恶化")</f>
        <v>维持不变</v>
      </c>
      <c r="Z440" s="10">
        <f>IF(V440&gt;=DATE(2025,12,1),T440-(DATE(2025,12,1)-A440)*E440,0)</f>
        <v>87.99</v>
      </c>
      <c r="AA440" s="10">
        <f>AB440-Z440</f>
        <v>0</v>
      </c>
      <c r="AB440" s="10">
        <f>IF(W440&gt;=DATE(2025,12,1),U440-(DATE(2025,12,1)-A440)*E440,0)</f>
        <v>87.99</v>
      </c>
      <c r="AC440" s="10">
        <f>U440/E440</f>
        <v>890.909090909091</v>
      </c>
      <c r="AD440" s="10">
        <f>IF(W440&gt;DATE(2025,12,1),W440-DATE(2025,12,1),0)</f>
        <v>799.909090909088</v>
      </c>
      <c r="AE440" s="11">
        <f>IF(X440="健康",E440,U440/(DATE(2025,12,1)-A440))</f>
        <v>1.07692307692308</v>
      </c>
    </row>
    <row r="441" spans="1:31">
      <c r="A441" s="5">
        <v>45908</v>
      </c>
      <c r="B441" s="1" t="s">
        <v>274</v>
      </c>
      <c r="C441" s="1" t="s">
        <v>275</v>
      </c>
      <c r="D441" s="1" t="s">
        <v>265</v>
      </c>
      <c r="E441" s="1">
        <v>0.35</v>
      </c>
      <c r="F441" s="1">
        <v>0.57</v>
      </c>
      <c r="G441" s="1">
        <v>0.36</v>
      </c>
      <c r="H441" s="1">
        <v>0.21</v>
      </c>
      <c r="I441" s="1" t="s">
        <v>50</v>
      </c>
      <c r="J441" s="1">
        <v>4</v>
      </c>
      <c r="K441" s="1" t="s">
        <v>38</v>
      </c>
      <c r="L441" s="1" t="s">
        <v>39</v>
      </c>
      <c r="M441" s="1" t="s">
        <v>40</v>
      </c>
      <c r="N441" s="1">
        <v>95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>
        <f>N441+O441+P441</f>
        <v>95</v>
      </c>
      <c r="U441">
        <f>T441+Q441+R441+S441</f>
        <v>95</v>
      </c>
      <c r="V441" s="2">
        <f>A441+T441/E441</f>
        <v>46179.4285714286</v>
      </c>
      <c r="W441" s="2">
        <f>A441+U441/E441</f>
        <v>46179.4285714286</v>
      </c>
      <c r="X441" t="str">
        <f>_xlfn.IFS(AD441&gt;=20,"高滞销风险",AD441&gt;=10,"中滞销风险",AD441&gt;0,"低滞销风险",AD441=0,"健康")</f>
        <v>高滞销风险</v>
      </c>
      <c r="Y441" s="8" t="str">
        <f>_xlfn.IFS(COUNTIF($B$2:B441,B441)=1,"-",OR(AND(X440="高滞销风险",OR(X441="中滞销风险",X441="低滞销风险",X441="健康")),AND(X440="中滞销风险",OR(X441="低滞销风险",X441="健康")),AND(X440="低滞销风险",X441="健康")),"改善",X440=X441,"维持不变",OR(AND(X440="健康",OR(X441="低滞销风险",X441="中滞销风险",X441="高滞销风险")),AND(X440="低滞销风险",OR(X441="中滞销风险",X441="高滞销风险")),AND(X440="中滞销风险",X441="高滞销风险")),"恶化")</f>
        <v>维持不变</v>
      </c>
      <c r="Z441" s="10">
        <f>IF(V441&gt;=DATE(2025,12,1),T441-(DATE(2025,12,1)-A441)*E441,0)</f>
        <v>65.6</v>
      </c>
      <c r="AA441" s="10">
        <f>AB441-Z441</f>
        <v>0</v>
      </c>
      <c r="AB441" s="10">
        <f>IF(W441&gt;=DATE(2025,12,1),U441-(DATE(2025,12,1)-A441)*E441,0)</f>
        <v>65.6</v>
      </c>
      <c r="AC441" s="10">
        <f>U441/E441</f>
        <v>271.428571428571</v>
      </c>
      <c r="AD441" s="10">
        <f>IF(W441&gt;DATE(2025,12,1),W441-DATE(2025,12,1),0)</f>
        <v>187.428571428572</v>
      </c>
      <c r="AE441" s="11">
        <f>IF(X441="健康",E441,U441/(DATE(2025,12,1)-A441))</f>
        <v>1.13095238095238</v>
      </c>
    </row>
    <row r="442" spans="1:31">
      <c r="A442" s="5">
        <v>45887</v>
      </c>
      <c r="B442" s="1" t="s">
        <v>276</v>
      </c>
      <c r="C442" s="1" t="s">
        <v>277</v>
      </c>
      <c r="D442" s="1" t="s">
        <v>265</v>
      </c>
      <c r="E442" s="1">
        <v>0.43</v>
      </c>
      <c r="F442" s="1">
        <v>0.43</v>
      </c>
      <c r="G442" s="1">
        <v>1.64</v>
      </c>
      <c r="H442" s="1">
        <v>1.04</v>
      </c>
      <c r="I442" s="1" t="s">
        <v>54</v>
      </c>
      <c r="J442" s="1">
        <v>3</v>
      </c>
      <c r="K442" s="1" t="s">
        <v>51</v>
      </c>
      <c r="L442" s="1" t="s">
        <v>52</v>
      </c>
      <c r="M442" s="1" t="s">
        <v>53</v>
      </c>
      <c r="N442" s="1">
        <v>13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>
        <f>N442+O442+P442</f>
        <v>13</v>
      </c>
      <c r="U442">
        <f>T442+Q442+R442+S442</f>
        <v>13</v>
      </c>
      <c r="V442" s="2">
        <f>A442+T442/E442</f>
        <v>45917.2325581395</v>
      </c>
      <c r="W442" s="2">
        <f>A442+U442/E442</f>
        <v>45917.2325581395</v>
      </c>
      <c r="X442" t="str">
        <f>_xlfn.IFS(AD442&gt;=20,"高滞销风险",AD442&gt;=10,"中滞销风险",AD442&gt;0,"低滞销风险",AD442=0,"健康")</f>
        <v>健康</v>
      </c>
      <c r="Y442" s="8" t="str">
        <f>_xlfn.IFS(COUNTIF($B$2:B442,B442)=1,"-",OR(AND(X441="高滞销风险",OR(X442="中滞销风险",X442="低滞销风险",X442="健康")),AND(X441="中滞销风险",OR(X442="低滞销风险",X442="健康")),AND(X441="低滞销风险",X442="健康")),"改善",X441=X442,"维持不变",OR(AND(X441="健康",OR(X442="低滞销风险",X442="中滞销风险",X442="高滞销风险")),AND(X441="低滞销风险",OR(X442="中滞销风险",X442="高滞销风险")),AND(X441="中滞销风险",X442="高滞销风险")),"恶化")</f>
        <v>-</v>
      </c>
      <c r="Z442" s="10">
        <f>IF(V442&gt;=DATE(2025,12,1),T442-(DATE(2025,12,1)-A442)*E442,0)</f>
        <v>0</v>
      </c>
      <c r="AA442" s="10">
        <f>AB442-Z442</f>
        <v>0</v>
      </c>
      <c r="AB442" s="10">
        <f>IF(W442&gt;=DATE(2025,12,1),U442-(DATE(2025,12,1)-A442)*E442,0)</f>
        <v>0</v>
      </c>
      <c r="AC442" s="10">
        <f>U442/E442</f>
        <v>30.2325581395349</v>
      </c>
      <c r="AD442" s="10">
        <f>IF(W442&gt;DATE(2025,12,1),W442-DATE(2025,12,1),0)</f>
        <v>0</v>
      </c>
      <c r="AE442" s="11">
        <f>IF(X442="健康",E442,U442/(DATE(2025,12,1)-A442))</f>
        <v>0.43</v>
      </c>
    </row>
    <row r="443" spans="1:31">
      <c r="A443" s="5">
        <v>45894</v>
      </c>
      <c r="B443" s="1" t="s">
        <v>276</v>
      </c>
      <c r="C443" s="1" t="s">
        <v>277</v>
      </c>
      <c r="D443" s="1" t="s">
        <v>265</v>
      </c>
      <c r="E443" s="1">
        <v>0.14</v>
      </c>
      <c r="F443" s="1">
        <v>0.14</v>
      </c>
      <c r="G443" s="1">
        <v>0.29</v>
      </c>
      <c r="H443" s="1">
        <v>1.07</v>
      </c>
      <c r="I443" s="1" t="s">
        <v>54</v>
      </c>
      <c r="J443" s="1">
        <v>1</v>
      </c>
      <c r="K443" s="1" t="s">
        <v>43</v>
      </c>
      <c r="L443" s="1" t="s">
        <v>44</v>
      </c>
      <c r="M443" s="1" t="s">
        <v>45</v>
      </c>
      <c r="N443" s="1">
        <v>13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>
        <f>N443+O443+P443</f>
        <v>13</v>
      </c>
      <c r="U443">
        <f>T443+Q443+R443+S443</f>
        <v>13</v>
      </c>
      <c r="V443" s="2">
        <f>A443+T443/E443</f>
        <v>45986.8571428571</v>
      </c>
      <c r="W443" s="2">
        <f>A443+U443/E443</f>
        <v>45986.8571428571</v>
      </c>
      <c r="X443" t="str">
        <f>_xlfn.IFS(AD443&gt;=20,"高滞销风险",AD443&gt;=10,"中滞销风险",AD443&gt;0,"低滞销风险",AD443=0,"健康")</f>
        <v>健康</v>
      </c>
      <c r="Y443" s="8" t="str">
        <f>_xlfn.IFS(COUNTIF($B$2:B443,B443)=1,"-",OR(AND(X442="高滞销风险",OR(X443="中滞销风险",X443="低滞销风险",X443="健康")),AND(X442="中滞销风险",OR(X443="低滞销风险",X443="健康")),AND(X442="低滞销风险",X443="健康")),"改善",X442=X443,"维持不变",OR(AND(X442="健康",OR(X443="低滞销风险",X443="中滞销风险",X443="高滞销风险")),AND(X442="低滞销风险",OR(X443="中滞销风险",X443="高滞销风险")),AND(X442="中滞销风险",X443="高滞销风险")),"恶化")</f>
        <v>维持不变</v>
      </c>
      <c r="Z443" s="10">
        <f>IF(V443&gt;=DATE(2025,12,1),T443-(DATE(2025,12,1)-A443)*E443,0)</f>
        <v>0</v>
      </c>
      <c r="AA443" s="10">
        <f>AB443-Z443</f>
        <v>0</v>
      </c>
      <c r="AB443" s="10">
        <f>IF(W443&gt;=DATE(2025,12,1),U443-(DATE(2025,12,1)-A443)*E443,0)</f>
        <v>0</v>
      </c>
      <c r="AC443" s="10">
        <f>U443/E443</f>
        <v>92.8571428571428</v>
      </c>
      <c r="AD443" s="10">
        <f>IF(W443&gt;DATE(2025,12,1),W443-DATE(2025,12,1),0)</f>
        <v>0</v>
      </c>
      <c r="AE443" s="11">
        <f>IF(X443="健康",E443,U443/(DATE(2025,12,1)-A443))</f>
        <v>0.14</v>
      </c>
    </row>
    <row r="444" spans="1:31">
      <c r="A444" s="5">
        <v>45887</v>
      </c>
      <c r="B444" s="1" t="s">
        <v>278</v>
      </c>
      <c r="C444" s="1" t="s">
        <v>279</v>
      </c>
      <c r="D444" s="1" t="s">
        <v>265</v>
      </c>
      <c r="E444" s="1">
        <v>5.19</v>
      </c>
      <c r="F444" s="1">
        <v>6.14</v>
      </c>
      <c r="G444" s="1">
        <v>6.93</v>
      </c>
      <c r="H444" s="1">
        <v>3.93</v>
      </c>
      <c r="I444" s="1" t="s">
        <v>50</v>
      </c>
      <c r="J444" s="1">
        <v>43</v>
      </c>
      <c r="K444" s="1" t="s">
        <v>51</v>
      </c>
      <c r="L444" s="1" t="s">
        <v>52</v>
      </c>
      <c r="M444" s="1" t="s">
        <v>53</v>
      </c>
      <c r="N444" s="1">
        <v>46</v>
      </c>
      <c r="O444" s="1">
        <v>394</v>
      </c>
      <c r="P444" s="1">
        <v>0</v>
      </c>
      <c r="Q444" s="1">
        <v>45</v>
      </c>
      <c r="R444" s="1">
        <v>0</v>
      </c>
      <c r="S444" s="1">
        <v>0</v>
      </c>
      <c r="T444">
        <f>N444+O444+P444</f>
        <v>440</v>
      </c>
      <c r="U444">
        <f>T444+Q444+R444+S444</f>
        <v>485</v>
      </c>
      <c r="V444" s="2">
        <f>A444+T444/E444</f>
        <v>45971.7784200385</v>
      </c>
      <c r="W444" s="2">
        <f>A444+U444/E444</f>
        <v>45980.4489402698</v>
      </c>
      <c r="X444" t="str">
        <f>_xlfn.IFS(AD444&gt;=20,"高滞销风险",AD444&gt;=10,"中滞销风险",AD444&gt;0,"低滞销风险",AD444=0,"健康")</f>
        <v>健康</v>
      </c>
      <c r="Y444" s="8" t="str">
        <f>_xlfn.IFS(COUNTIF($B$2:B444,B444)=1,"-",OR(AND(#REF!="高滞销风险",OR(X444="中滞销风险",X444="低滞销风险",X444="健康")),AND(#REF!="中滞销风险",OR(X444="低滞销风险",X444="健康")),AND(#REF!="低滞销风险",X444="健康")),"改善",#REF!=X444,"维持不变",OR(AND(#REF!="健康",OR(X444="低滞销风险",X444="中滞销风险",X444="高滞销风险")),AND(#REF!="低滞销风险",OR(X444="中滞销风险",X444="高滞销风险")),AND(#REF!="中滞销风险",X444="高滞销风险")),"恶化")</f>
        <v>-</v>
      </c>
      <c r="Z444" s="10">
        <f>IF(V444&gt;=DATE(2025,12,1),T444-(DATE(2025,12,1)-A444)*E444,0)</f>
        <v>0</v>
      </c>
      <c r="AA444" s="10">
        <f>AB444-Z444</f>
        <v>0</v>
      </c>
      <c r="AB444" s="10">
        <f>IF(W444&gt;=DATE(2025,12,1),U444-(DATE(2025,12,1)-A444)*E444,0)</f>
        <v>0</v>
      </c>
      <c r="AC444" s="10">
        <f>U444/E444</f>
        <v>93.4489402697495</v>
      </c>
      <c r="AD444" s="10">
        <f>IF(W444&gt;DATE(2025,12,1),W444-DATE(2025,12,1),0)</f>
        <v>0</v>
      </c>
      <c r="AE444" s="11">
        <f>IF(X444="健康",E444,U444/(DATE(2025,12,1)-A444))</f>
        <v>5.19</v>
      </c>
    </row>
    <row r="445" spans="1:31">
      <c r="A445" s="5">
        <v>45894</v>
      </c>
      <c r="B445" s="1" t="s">
        <v>278</v>
      </c>
      <c r="C445" s="1" t="s">
        <v>279</v>
      </c>
      <c r="D445" s="1" t="s">
        <v>265</v>
      </c>
      <c r="E445" s="1">
        <v>6.03</v>
      </c>
      <c r="F445" s="1">
        <v>6.57</v>
      </c>
      <c r="G445" s="1">
        <v>6.36</v>
      </c>
      <c r="H445" s="1">
        <v>5.57</v>
      </c>
      <c r="I445" s="1" t="s">
        <v>50</v>
      </c>
      <c r="J445" s="1">
        <v>46</v>
      </c>
      <c r="K445" s="1" t="s">
        <v>43</v>
      </c>
      <c r="L445" s="1" t="s">
        <v>44</v>
      </c>
      <c r="M445" s="1" t="s">
        <v>45</v>
      </c>
      <c r="N445" s="1">
        <v>71</v>
      </c>
      <c r="O445" s="1">
        <v>325</v>
      </c>
      <c r="P445" s="1">
        <v>0</v>
      </c>
      <c r="Q445" s="1">
        <v>45</v>
      </c>
      <c r="R445" s="1">
        <v>0</v>
      </c>
      <c r="S445" s="1">
        <v>0</v>
      </c>
      <c r="T445">
        <f>N445+O445+P445</f>
        <v>396</v>
      </c>
      <c r="U445">
        <f>T445+Q445+R445+S445</f>
        <v>441</v>
      </c>
      <c r="V445" s="2">
        <f>A445+T445/E445</f>
        <v>45959.671641791</v>
      </c>
      <c r="W445" s="2">
        <f>A445+U445/E445</f>
        <v>45967.1343283582</v>
      </c>
      <c r="X445" t="str">
        <f>_xlfn.IFS(AD445&gt;=20,"高滞销风险",AD445&gt;=10,"中滞销风险",AD445&gt;0,"低滞销风险",AD445=0,"健康")</f>
        <v>健康</v>
      </c>
      <c r="Y445" s="8" t="str">
        <f>_xlfn.IFS(COUNTIF($B$2:B445,B445)=1,"-",OR(AND(X444="高滞销风险",OR(X445="中滞销风险",X445="低滞销风险",X445="健康")),AND(X444="中滞销风险",OR(X445="低滞销风险",X445="健康")),AND(X444="低滞销风险",X445="健康")),"改善",X444=X445,"维持不变",OR(AND(X444="健康",OR(X445="低滞销风险",X445="中滞销风险",X445="高滞销风险")),AND(X444="低滞销风险",OR(X445="中滞销风险",X445="高滞销风险")),AND(X444="中滞销风险",X445="高滞销风险")),"恶化")</f>
        <v>维持不变</v>
      </c>
      <c r="Z445" s="10">
        <f>IF(V445&gt;=DATE(2025,12,1),T445-(DATE(2025,12,1)-A445)*E445,0)</f>
        <v>0</v>
      </c>
      <c r="AA445" s="10">
        <f>AB445-Z445</f>
        <v>0</v>
      </c>
      <c r="AB445" s="10">
        <f>IF(W445&gt;=DATE(2025,12,1),U445-(DATE(2025,12,1)-A445)*E445,0)</f>
        <v>0</v>
      </c>
      <c r="AC445" s="10">
        <f>U445/E445</f>
        <v>73.1343283582089</v>
      </c>
      <c r="AD445" s="10">
        <f>IF(W445&gt;DATE(2025,12,1),W445-DATE(2025,12,1),0)</f>
        <v>0</v>
      </c>
      <c r="AE445" s="11">
        <f>IF(X445="健康",E445,U445/(DATE(2025,12,1)-A445))</f>
        <v>6.03</v>
      </c>
    </row>
    <row r="446" spans="1:31">
      <c r="A446" s="5">
        <v>45901</v>
      </c>
      <c r="B446" s="1" t="s">
        <v>278</v>
      </c>
      <c r="C446" s="1" t="s">
        <v>279</v>
      </c>
      <c r="D446" s="1" t="s">
        <v>265</v>
      </c>
      <c r="E446" s="1">
        <v>4.57</v>
      </c>
      <c r="F446" s="1">
        <v>4.57</v>
      </c>
      <c r="G446" s="1">
        <v>5.57</v>
      </c>
      <c r="H446" s="1">
        <v>6.25</v>
      </c>
      <c r="I446" s="1" t="s">
        <v>54</v>
      </c>
      <c r="J446" s="1">
        <v>32</v>
      </c>
      <c r="K446" s="1" t="s">
        <v>35</v>
      </c>
      <c r="L446" s="1" t="s">
        <v>36</v>
      </c>
      <c r="M446" s="1" t="s">
        <v>37</v>
      </c>
      <c r="N446" s="1">
        <v>107</v>
      </c>
      <c r="O446" s="1">
        <v>307</v>
      </c>
      <c r="P446" s="1">
        <v>0</v>
      </c>
      <c r="Q446" s="1">
        <v>5</v>
      </c>
      <c r="R446" s="1">
        <v>0</v>
      </c>
      <c r="S446" s="1">
        <v>0</v>
      </c>
      <c r="T446">
        <f>N446+O446+P446</f>
        <v>414</v>
      </c>
      <c r="U446">
        <f>T446+Q446+R446+S446</f>
        <v>419</v>
      </c>
      <c r="V446" s="2">
        <f>A446+T446/E446</f>
        <v>45991.590809628</v>
      </c>
      <c r="W446" s="2">
        <f>A446+U446/E446</f>
        <v>45992.6849015317</v>
      </c>
      <c r="X446" t="str">
        <f>_xlfn.IFS(AD446&gt;=20,"高滞销风险",AD446&gt;=10,"中滞销风险",AD446&gt;0,"低滞销风险",AD446=0,"健康")</f>
        <v>低滞销风险</v>
      </c>
      <c r="Y446" s="8" t="str">
        <f>_xlfn.IFS(COUNTIF($B$2:B446,B446)=1,"-",OR(AND(X445="高滞销风险",OR(X446="中滞销风险",X446="低滞销风险",X446="健康")),AND(X445="中滞销风险",OR(X446="低滞销风险",X446="健康")),AND(X445="低滞销风险",X446="健康")),"改善",X445=X446,"维持不变",OR(AND(X445="健康",OR(X446="低滞销风险",X446="中滞销风险",X446="高滞销风险")),AND(X445="低滞销风险",OR(X446="中滞销风险",X446="高滞销风险")),AND(X445="中滞销风险",X446="高滞销风险")),"恶化")</f>
        <v>恶化</v>
      </c>
      <c r="Z446" s="10">
        <f>IF(V446&gt;=DATE(2025,12,1),T446-(DATE(2025,12,1)-A446)*E446,0)</f>
        <v>0</v>
      </c>
      <c r="AA446" s="10">
        <f>AB446-Z446</f>
        <v>3.13</v>
      </c>
      <c r="AB446" s="10">
        <f>IF(W446&gt;=DATE(2025,12,1),U446-(DATE(2025,12,1)-A446)*E446,0)</f>
        <v>3.13</v>
      </c>
      <c r="AC446" s="10">
        <f>U446/E446</f>
        <v>91.6849015317287</v>
      </c>
      <c r="AD446" s="10">
        <f>IF(W446&gt;DATE(2025,12,1),W446-DATE(2025,12,1),0)</f>
        <v>0.684901531727519</v>
      </c>
      <c r="AE446" s="11">
        <f>IF(X446="健康",E446,U446/(DATE(2025,12,1)-A446))</f>
        <v>4.6043956043956</v>
      </c>
    </row>
    <row r="447" spans="1:31">
      <c r="A447" s="5">
        <v>45908</v>
      </c>
      <c r="B447" s="1" t="s">
        <v>278</v>
      </c>
      <c r="C447" s="1" t="s">
        <v>279</v>
      </c>
      <c r="D447" s="1" t="s">
        <v>265</v>
      </c>
      <c r="E447" s="1">
        <v>5.43</v>
      </c>
      <c r="F447" s="1">
        <v>5.43</v>
      </c>
      <c r="G447" s="1">
        <v>5</v>
      </c>
      <c r="H447" s="1">
        <v>5.68</v>
      </c>
      <c r="I447" s="1" t="s">
        <v>54</v>
      </c>
      <c r="J447" s="1">
        <v>38</v>
      </c>
      <c r="K447" s="1" t="s">
        <v>38</v>
      </c>
      <c r="L447" s="1" t="s">
        <v>39</v>
      </c>
      <c r="M447" s="1" t="s">
        <v>40</v>
      </c>
      <c r="N447" s="1">
        <v>180</v>
      </c>
      <c r="O447" s="1">
        <v>191</v>
      </c>
      <c r="P447" s="1">
        <v>0</v>
      </c>
      <c r="Q447" s="1">
        <v>5</v>
      </c>
      <c r="R447" s="1">
        <v>0</v>
      </c>
      <c r="S447" s="1">
        <v>0</v>
      </c>
      <c r="T447">
        <f>N447+O447+P447</f>
        <v>371</v>
      </c>
      <c r="U447">
        <f>T447+Q447+R447+S447</f>
        <v>376</v>
      </c>
      <c r="V447" s="2">
        <f>A447+T447/E447</f>
        <v>45976.3241252302</v>
      </c>
      <c r="W447" s="2">
        <f>A447+U447/E447</f>
        <v>45977.2449355433</v>
      </c>
      <c r="X447" t="str">
        <f>_xlfn.IFS(AD447&gt;=20,"高滞销风险",AD447&gt;=10,"中滞销风险",AD447&gt;0,"低滞销风险",AD447=0,"健康")</f>
        <v>健康</v>
      </c>
      <c r="Y447" s="8" t="str">
        <f>_xlfn.IFS(COUNTIF($B$2:B447,B447)=1,"-",OR(AND(X446="高滞销风险",OR(X447="中滞销风险",X447="低滞销风险",X447="健康")),AND(X446="中滞销风险",OR(X447="低滞销风险",X447="健康")),AND(X446="低滞销风险",X447="健康")),"改善",X446=X447,"维持不变",OR(AND(X446="健康",OR(X447="低滞销风险",X447="中滞销风险",X447="高滞销风险")),AND(X446="低滞销风险",OR(X447="中滞销风险",X447="高滞销风险")),AND(X446="中滞销风险",X447="高滞销风险")),"恶化")</f>
        <v>改善</v>
      </c>
      <c r="Z447" s="10">
        <f>IF(V447&gt;=DATE(2025,12,1),T447-(DATE(2025,12,1)-A447)*E447,0)</f>
        <v>0</v>
      </c>
      <c r="AA447" s="10">
        <f>AB447-Z447</f>
        <v>0</v>
      </c>
      <c r="AB447" s="10">
        <f>IF(W447&gt;=DATE(2025,12,1),U447-(DATE(2025,12,1)-A447)*E447,0)</f>
        <v>0</v>
      </c>
      <c r="AC447" s="10">
        <f>U447/E447</f>
        <v>69.2449355432781</v>
      </c>
      <c r="AD447" s="10">
        <f>IF(W447&gt;DATE(2025,12,1),W447-DATE(2025,12,1),0)</f>
        <v>0</v>
      </c>
      <c r="AE447" s="11">
        <f>IF(X447="健康",E447,U447/(DATE(2025,12,1)-A447))</f>
        <v>5.43</v>
      </c>
    </row>
    <row r="448" spans="1:31">
      <c r="A448" s="5">
        <v>45887</v>
      </c>
      <c r="B448" s="1" t="s">
        <v>280</v>
      </c>
      <c r="C448" s="1" t="s">
        <v>281</v>
      </c>
      <c r="D448" s="1" t="s">
        <v>265</v>
      </c>
      <c r="E448" s="1">
        <v>3.12</v>
      </c>
      <c r="F448" s="1">
        <v>2.86</v>
      </c>
      <c r="G448" s="1">
        <v>4.64</v>
      </c>
      <c r="H448" s="1">
        <v>2.68</v>
      </c>
      <c r="I448" s="1" t="s">
        <v>50</v>
      </c>
      <c r="J448" s="1">
        <v>20</v>
      </c>
      <c r="K448" s="1" t="s">
        <v>51</v>
      </c>
      <c r="L448" s="1" t="s">
        <v>52</v>
      </c>
      <c r="M448" s="1" t="s">
        <v>53</v>
      </c>
      <c r="N448" s="1">
        <v>12</v>
      </c>
      <c r="O448" s="1">
        <v>2</v>
      </c>
      <c r="P448" s="1">
        <v>0</v>
      </c>
      <c r="Q448" s="1">
        <v>0</v>
      </c>
      <c r="R448" s="1">
        <v>0</v>
      </c>
      <c r="S448" s="1">
        <v>0</v>
      </c>
      <c r="T448">
        <f>N448+O448+P448</f>
        <v>14</v>
      </c>
      <c r="U448">
        <f>T448+Q448+R448+S448</f>
        <v>14</v>
      </c>
      <c r="V448" s="2">
        <f>A448+T448/E448</f>
        <v>45891.4871794872</v>
      </c>
      <c r="W448" s="2">
        <f>A448+U448/E448</f>
        <v>45891.4871794872</v>
      </c>
      <c r="X448" t="str">
        <f>_xlfn.IFS(AD448&gt;=20,"高滞销风险",AD448&gt;=10,"中滞销风险",AD448&gt;0,"低滞销风险",AD448=0,"健康")</f>
        <v>健康</v>
      </c>
      <c r="Y448" s="8" t="str">
        <f>_xlfn.IFS(COUNTIF($B$2:B448,B448)=1,"-",OR(AND(X447="高滞销风险",OR(X448="中滞销风险",X448="低滞销风险",X448="健康")),AND(X447="中滞销风险",OR(X448="低滞销风险",X448="健康")),AND(X447="低滞销风险",X448="健康")),"改善",X447=X448,"维持不变",OR(AND(X447="健康",OR(X448="低滞销风险",X448="中滞销风险",X448="高滞销风险")),AND(X447="低滞销风险",OR(X448="中滞销风险",X448="高滞销风险")),AND(X447="中滞销风险",X448="高滞销风险")),"恶化")</f>
        <v>-</v>
      </c>
      <c r="Z448" s="10">
        <f>IF(V448&gt;=DATE(2025,12,1),T448-(DATE(2025,12,1)-A448)*E448,0)</f>
        <v>0</v>
      </c>
      <c r="AA448" s="10">
        <f>AB448-Z448</f>
        <v>0</v>
      </c>
      <c r="AB448" s="10">
        <f>IF(W448&gt;=DATE(2025,12,1),U448-(DATE(2025,12,1)-A448)*E448,0)</f>
        <v>0</v>
      </c>
      <c r="AC448" s="10">
        <f>U448/E448</f>
        <v>4.48717948717949</v>
      </c>
      <c r="AD448" s="10">
        <f>IF(W448&gt;DATE(2025,12,1),W448-DATE(2025,12,1),0)</f>
        <v>0</v>
      </c>
      <c r="AE448" s="11">
        <f>IF(X448="健康",E448,U448/(DATE(2025,12,1)-A448))</f>
        <v>3.12</v>
      </c>
    </row>
    <row r="449" spans="1:31">
      <c r="A449" s="5">
        <v>45894</v>
      </c>
      <c r="B449" s="1" t="s">
        <v>280</v>
      </c>
      <c r="C449" s="1" t="s">
        <v>281</v>
      </c>
      <c r="D449" s="1" t="s">
        <v>265</v>
      </c>
      <c r="E449" s="1">
        <v>0.57</v>
      </c>
      <c r="F449" s="1">
        <v>0.57</v>
      </c>
      <c r="G449" s="1">
        <v>1.71</v>
      </c>
      <c r="H449" s="1">
        <v>2.82</v>
      </c>
      <c r="I449" s="1" t="s">
        <v>54</v>
      </c>
      <c r="J449" s="1">
        <v>4</v>
      </c>
      <c r="K449" s="1" t="s">
        <v>43</v>
      </c>
      <c r="L449" s="1" t="s">
        <v>44</v>
      </c>
      <c r="M449" s="1" t="s">
        <v>45</v>
      </c>
      <c r="N449" s="1">
        <v>16</v>
      </c>
      <c r="O449" s="1">
        <v>2</v>
      </c>
      <c r="P449" s="1">
        <v>0</v>
      </c>
      <c r="Q449" s="1">
        <v>0</v>
      </c>
      <c r="R449" s="1">
        <v>0</v>
      </c>
      <c r="S449" s="1">
        <v>0</v>
      </c>
      <c r="T449">
        <f>N449+O449+P449</f>
        <v>18</v>
      </c>
      <c r="U449">
        <f>T449+Q449+R449+S449</f>
        <v>18</v>
      </c>
      <c r="V449" s="2">
        <f>A449+T449/E449</f>
        <v>45925.5789473684</v>
      </c>
      <c r="W449" s="2">
        <f>A449+U449/E449</f>
        <v>45925.5789473684</v>
      </c>
      <c r="X449" t="str">
        <f>_xlfn.IFS(AD449&gt;=20,"高滞销风险",AD449&gt;=10,"中滞销风险",AD449&gt;0,"低滞销风险",AD449=0,"健康")</f>
        <v>健康</v>
      </c>
      <c r="Y449" s="8" t="str">
        <f>_xlfn.IFS(COUNTIF($B$2:B449,B449)=1,"-",OR(AND(X448="高滞销风险",OR(X449="中滞销风险",X449="低滞销风险",X449="健康")),AND(X448="中滞销风险",OR(X449="低滞销风险",X449="健康")),AND(X448="低滞销风险",X449="健康")),"改善",X448=X449,"维持不变",OR(AND(X448="健康",OR(X449="低滞销风险",X449="中滞销风险",X449="高滞销风险")),AND(X448="低滞销风险",OR(X449="中滞销风险",X449="高滞销风险")),AND(X448="中滞销风险",X449="高滞销风险")),"恶化")</f>
        <v>维持不变</v>
      </c>
      <c r="Z449" s="10">
        <f>IF(V449&gt;=DATE(2025,12,1),T449-(DATE(2025,12,1)-A449)*E449,0)</f>
        <v>0</v>
      </c>
      <c r="AA449" s="10">
        <f>AB449-Z449</f>
        <v>0</v>
      </c>
      <c r="AB449" s="10">
        <f>IF(W449&gt;=DATE(2025,12,1),U449-(DATE(2025,12,1)-A449)*E449,0)</f>
        <v>0</v>
      </c>
      <c r="AC449" s="10">
        <f>U449/E449</f>
        <v>31.5789473684211</v>
      </c>
      <c r="AD449" s="10">
        <f>IF(W449&gt;DATE(2025,12,1),W449-DATE(2025,12,1),0)</f>
        <v>0</v>
      </c>
      <c r="AE449" s="11">
        <f>IF(X449="健康",E449,U449/(DATE(2025,12,1)-A449))</f>
        <v>0.57</v>
      </c>
    </row>
    <row r="450" spans="1:31">
      <c r="A450" s="5">
        <v>45908</v>
      </c>
      <c r="B450" s="1" t="s">
        <v>280</v>
      </c>
      <c r="C450" s="1" t="s">
        <v>281</v>
      </c>
      <c r="D450" s="1" t="s">
        <v>265</v>
      </c>
      <c r="E450" s="1">
        <v>0.58</v>
      </c>
      <c r="F450" s="1">
        <v>0.29</v>
      </c>
      <c r="G450" s="1">
        <v>0.14</v>
      </c>
      <c r="H450" s="1">
        <v>0.93</v>
      </c>
      <c r="I450" s="1" t="s">
        <v>50</v>
      </c>
      <c r="J450" s="1">
        <v>2</v>
      </c>
      <c r="K450" s="1" t="s">
        <v>38</v>
      </c>
      <c r="L450" s="1" t="s">
        <v>39</v>
      </c>
      <c r="M450" s="1" t="s">
        <v>40</v>
      </c>
      <c r="N450" s="1">
        <v>22</v>
      </c>
      <c r="O450" s="1">
        <v>2</v>
      </c>
      <c r="P450" s="1">
        <v>0</v>
      </c>
      <c r="Q450" s="1">
        <v>0</v>
      </c>
      <c r="R450" s="1">
        <v>0</v>
      </c>
      <c r="S450" s="1">
        <v>0</v>
      </c>
      <c r="T450">
        <f>N450+O450+P450</f>
        <v>24</v>
      </c>
      <c r="U450">
        <f>T450+Q450+R450+S450</f>
        <v>24</v>
      </c>
      <c r="V450" s="2">
        <f>A450+T450/E450</f>
        <v>45949.3793103448</v>
      </c>
      <c r="W450" s="2">
        <f>A450+U450/E450</f>
        <v>45949.3793103448</v>
      </c>
      <c r="X450" t="str">
        <f>_xlfn.IFS(AD450&gt;=20,"高滞销风险",AD450&gt;=10,"中滞销风险",AD450&gt;0,"低滞销风险",AD450=0,"健康")</f>
        <v>健康</v>
      </c>
      <c r="Y450" s="8" t="e">
        <f>_xlfn.IFS(COUNTIF($B$2:B450,B450)=1,"-",OR(AND(#REF!="高滞销风险",OR(X450="中滞销风险",X450="低滞销风险",X450="健康")),AND(#REF!="中滞销风险",OR(X450="低滞销风险",X450="健康")),AND(#REF!="低滞销风险",X450="健康")),"改善",#REF!=X450,"维持不变",OR(AND(#REF!="健康",OR(X450="低滞销风险",X450="中滞销风险",X450="高滞销风险")),AND(#REF!="低滞销风险",OR(X450="中滞销风险",X450="高滞销风险")),AND(#REF!="中滞销风险",X450="高滞销风险")),"恶化")</f>
        <v>#REF!</v>
      </c>
      <c r="Z450" s="10">
        <f>IF(V450&gt;=DATE(2025,12,1),T450-(DATE(2025,12,1)-A450)*E450,0)</f>
        <v>0</v>
      </c>
      <c r="AA450" s="10">
        <f>AB450-Z450</f>
        <v>0</v>
      </c>
      <c r="AB450" s="10">
        <f>IF(W450&gt;=DATE(2025,12,1),U450-(DATE(2025,12,1)-A450)*E450,0)</f>
        <v>0</v>
      </c>
      <c r="AC450" s="10">
        <f>U450/E450</f>
        <v>41.3793103448276</v>
      </c>
      <c r="AD450" s="10">
        <f>IF(W450&gt;DATE(2025,12,1),W450-DATE(2025,12,1),0)</f>
        <v>0</v>
      </c>
      <c r="AE450" s="11">
        <f>IF(X450="健康",E450,U450/(DATE(2025,12,1)-A450))</f>
        <v>0.58</v>
      </c>
    </row>
    <row r="451" spans="1:31">
      <c r="A451" s="5">
        <v>45887</v>
      </c>
      <c r="B451" s="1" t="s">
        <v>282</v>
      </c>
      <c r="C451" s="1" t="s">
        <v>283</v>
      </c>
      <c r="D451" s="1" t="s">
        <v>265</v>
      </c>
      <c r="E451" s="1">
        <v>3.19</v>
      </c>
      <c r="F451" s="1">
        <v>4.29</v>
      </c>
      <c r="G451" s="1">
        <v>4.07</v>
      </c>
      <c r="H451" s="1">
        <v>2.18</v>
      </c>
      <c r="I451" s="1" t="s">
        <v>50</v>
      </c>
      <c r="J451" s="1">
        <v>30</v>
      </c>
      <c r="K451" s="1" t="s">
        <v>51</v>
      </c>
      <c r="L451" s="1" t="s">
        <v>52</v>
      </c>
      <c r="M451" s="1" t="s">
        <v>53</v>
      </c>
      <c r="N451" s="1">
        <v>19</v>
      </c>
      <c r="O451" s="1">
        <v>1</v>
      </c>
      <c r="P451" s="1">
        <v>0</v>
      </c>
      <c r="Q451" s="1">
        <v>10</v>
      </c>
      <c r="R451" s="1">
        <v>0</v>
      </c>
      <c r="S451" s="1">
        <v>0</v>
      </c>
      <c r="T451">
        <f>N451+O451+P451</f>
        <v>20</v>
      </c>
      <c r="U451">
        <f>T451+Q451+R451+S451</f>
        <v>30</v>
      </c>
      <c r="V451" s="2">
        <f>A451+T451/E451</f>
        <v>45893.2695924765</v>
      </c>
      <c r="W451" s="2">
        <f>A451+U451/E451</f>
        <v>45896.4043887147</v>
      </c>
      <c r="X451" t="str">
        <f>_xlfn.IFS(AD451&gt;=20,"高滞销风险",AD451&gt;=10,"中滞销风险",AD451&gt;0,"低滞销风险",AD451=0,"健康")</f>
        <v>健康</v>
      </c>
      <c r="Y451" s="8" t="str">
        <f>_xlfn.IFS(COUNTIF($B$2:B451,B451)=1,"-",OR(AND(X450="高滞销风险",OR(X451="中滞销风险",X451="低滞销风险",X451="健康")),AND(X450="中滞销风险",OR(X451="低滞销风险",X451="健康")),AND(X450="低滞销风险",X451="健康")),"改善",X450=X451,"维持不变",OR(AND(X450="健康",OR(X451="低滞销风险",X451="中滞销风险",X451="高滞销风险")),AND(X450="低滞销风险",OR(X451="中滞销风险",X451="高滞销风险")),AND(X450="中滞销风险",X451="高滞销风险")),"恶化")</f>
        <v>-</v>
      </c>
      <c r="Z451" s="10">
        <f>IF(V451&gt;=DATE(2025,12,1),T451-(DATE(2025,12,1)-A451)*E451,0)</f>
        <v>0</v>
      </c>
      <c r="AA451" s="10">
        <f>AB451-Z451</f>
        <v>0</v>
      </c>
      <c r="AB451" s="10">
        <f>IF(W451&gt;=DATE(2025,12,1),U451-(DATE(2025,12,1)-A451)*E451,0)</f>
        <v>0</v>
      </c>
      <c r="AC451" s="10">
        <f>U451/E451</f>
        <v>9.40438871473354</v>
      </c>
      <c r="AD451" s="10">
        <f>IF(W451&gt;DATE(2025,12,1),W451-DATE(2025,12,1),0)</f>
        <v>0</v>
      </c>
      <c r="AE451" s="11">
        <f>IF(X451="健康",E451,U451/(DATE(2025,12,1)-A451))</f>
        <v>3.19</v>
      </c>
    </row>
    <row r="452" spans="1:31">
      <c r="A452" s="5">
        <v>45894</v>
      </c>
      <c r="B452" s="1" t="s">
        <v>282</v>
      </c>
      <c r="C452" s="1" t="s">
        <v>283</v>
      </c>
      <c r="D452" s="1" t="s">
        <v>265</v>
      </c>
      <c r="E452" s="1">
        <v>2.43</v>
      </c>
      <c r="F452" s="1">
        <v>2.43</v>
      </c>
      <c r="G452" s="1">
        <v>3.36</v>
      </c>
      <c r="H452" s="1">
        <v>2.79</v>
      </c>
      <c r="I452" s="1" t="s">
        <v>54</v>
      </c>
      <c r="J452" s="1">
        <v>17</v>
      </c>
      <c r="K452" s="1" t="s">
        <v>43</v>
      </c>
      <c r="L452" s="1" t="s">
        <v>44</v>
      </c>
      <c r="M452" s="1" t="s">
        <v>45</v>
      </c>
      <c r="N452" s="1">
        <v>5</v>
      </c>
      <c r="O452" s="1">
        <v>0</v>
      </c>
      <c r="P452" s="1">
        <v>0</v>
      </c>
      <c r="Q452" s="1">
        <v>10</v>
      </c>
      <c r="R452" s="1">
        <v>0</v>
      </c>
      <c r="S452" s="1">
        <v>0</v>
      </c>
      <c r="T452">
        <f>N452+O452+P452</f>
        <v>5</v>
      </c>
      <c r="U452">
        <f>T452+Q452+R452+S452</f>
        <v>15</v>
      </c>
      <c r="V452" s="2">
        <f>A452+T452/E452</f>
        <v>45896.0576131687</v>
      </c>
      <c r="W452" s="2">
        <f>A452+U452/E452</f>
        <v>45900.1728395062</v>
      </c>
      <c r="X452" t="str">
        <f>_xlfn.IFS(AD452&gt;=20,"高滞销风险",AD452&gt;=10,"中滞销风险",AD452&gt;0,"低滞销风险",AD452=0,"健康")</f>
        <v>健康</v>
      </c>
      <c r="Y452" s="8" t="str">
        <f>_xlfn.IFS(COUNTIF($B$2:B452,B452)=1,"-",OR(AND(X451="高滞销风险",OR(X452="中滞销风险",X452="低滞销风险",X452="健康")),AND(X451="中滞销风险",OR(X452="低滞销风险",X452="健康")),AND(X451="低滞销风险",X452="健康")),"改善",X451=X452,"维持不变",OR(AND(X451="健康",OR(X452="低滞销风险",X452="中滞销风险",X452="高滞销风险")),AND(X451="低滞销风险",OR(X452="中滞销风险",X452="高滞销风险")),AND(X451="中滞销风险",X452="高滞销风险")),"恶化")</f>
        <v>维持不变</v>
      </c>
      <c r="Z452" s="10">
        <f>IF(V452&gt;=DATE(2025,12,1),T452-(DATE(2025,12,1)-A452)*E452,0)</f>
        <v>0</v>
      </c>
      <c r="AA452" s="10">
        <f>AB452-Z452</f>
        <v>0</v>
      </c>
      <c r="AB452" s="10">
        <f>IF(W452&gt;=DATE(2025,12,1),U452-(DATE(2025,12,1)-A452)*E452,0)</f>
        <v>0</v>
      </c>
      <c r="AC452" s="10">
        <f>U452/E452</f>
        <v>6.17283950617284</v>
      </c>
      <c r="AD452" s="10">
        <f>IF(W452&gt;DATE(2025,12,1),W452-DATE(2025,12,1),0)</f>
        <v>0</v>
      </c>
      <c r="AE452" s="11">
        <f>IF(X452="健康",E452,U452/(DATE(2025,12,1)-A452))</f>
        <v>2.43</v>
      </c>
    </row>
    <row r="453" spans="1:31">
      <c r="A453" s="5">
        <v>45901</v>
      </c>
      <c r="B453" s="1" t="s">
        <v>282</v>
      </c>
      <c r="C453" s="1" t="s">
        <v>283</v>
      </c>
      <c r="D453" s="1" t="s">
        <v>265</v>
      </c>
      <c r="E453" s="1">
        <v>0.57</v>
      </c>
      <c r="F453" s="1">
        <v>0.57</v>
      </c>
      <c r="G453" s="1">
        <v>1.5</v>
      </c>
      <c r="H453" s="1">
        <v>2.79</v>
      </c>
      <c r="I453" s="1" t="s">
        <v>54</v>
      </c>
      <c r="J453" s="1">
        <v>4</v>
      </c>
      <c r="K453" s="1" t="s">
        <v>35</v>
      </c>
      <c r="L453" s="1" t="s">
        <v>36</v>
      </c>
      <c r="M453" s="1" t="s">
        <v>37</v>
      </c>
      <c r="N453" s="1">
        <v>2</v>
      </c>
      <c r="O453" s="1">
        <v>0</v>
      </c>
      <c r="P453" s="1">
        <v>0</v>
      </c>
      <c r="Q453" s="1">
        <v>10</v>
      </c>
      <c r="R453" s="1">
        <v>0</v>
      </c>
      <c r="S453" s="1">
        <v>0</v>
      </c>
      <c r="T453">
        <f>N453+O453+P453</f>
        <v>2</v>
      </c>
      <c r="U453">
        <f>T453+Q453+R453+S453</f>
        <v>12</v>
      </c>
      <c r="V453" s="2">
        <f>A453+T453/E453</f>
        <v>45904.5087719298</v>
      </c>
      <c r="W453" s="2">
        <f>A453+U453/E453</f>
        <v>45922.0526315789</v>
      </c>
      <c r="X453" t="str">
        <f>_xlfn.IFS(AD453&gt;=20,"高滞销风险",AD453&gt;=10,"中滞销风险",AD453&gt;0,"低滞销风险",AD453=0,"健康")</f>
        <v>健康</v>
      </c>
      <c r="Y453" s="8" t="str">
        <f>_xlfn.IFS(COUNTIF($B$2:B453,B453)=1,"-",OR(AND(X452="高滞销风险",OR(X453="中滞销风险",X453="低滞销风险",X453="健康")),AND(X452="中滞销风险",OR(X453="低滞销风险",X453="健康")),AND(X452="低滞销风险",X453="健康")),"改善",X452=X453,"维持不变",OR(AND(X452="健康",OR(X453="低滞销风险",X453="中滞销风险",X453="高滞销风险")),AND(X452="低滞销风险",OR(X453="中滞销风险",X453="高滞销风险")),AND(X452="中滞销风险",X453="高滞销风险")),"恶化")</f>
        <v>维持不变</v>
      </c>
      <c r="Z453" s="10">
        <f>IF(V453&gt;=DATE(2025,12,1),T453-(DATE(2025,12,1)-A453)*E453,0)</f>
        <v>0</v>
      </c>
      <c r="AA453" s="10">
        <f>AB453-Z453</f>
        <v>0</v>
      </c>
      <c r="AB453" s="10">
        <f>IF(W453&gt;=DATE(2025,12,1),U453-(DATE(2025,12,1)-A453)*E453,0)</f>
        <v>0</v>
      </c>
      <c r="AC453" s="10">
        <f>U453/E453</f>
        <v>21.0526315789474</v>
      </c>
      <c r="AD453" s="10">
        <f>IF(W453&gt;DATE(2025,12,1),W453-DATE(2025,12,1),0)</f>
        <v>0</v>
      </c>
      <c r="AE453" s="11">
        <f>IF(X453="健康",E453,U453/(DATE(2025,12,1)-A453))</f>
        <v>0.57</v>
      </c>
    </row>
    <row r="454" spans="1:31">
      <c r="A454" s="5">
        <v>45887</v>
      </c>
      <c r="B454" s="1" t="s">
        <v>284</v>
      </c>
      <c r="C454" s="1" t="s">
        <v>285</v>
      </c>
      <c r="D454" s="1" t="s">
        <v>265</v>
      </c>
      <c r="E454" s="1">
        <v>0.14</v>
      </c>
      <c r="F454" s="1">
        <v>0.14</v>
      </c>
      <c r="G454" s="1">
        <v>2.71</v>
      </c>
      <c r="H454" s="1">
        <v>1.64</v>
      </c>
      <c r="I454" s="1" t="s">
        <v>54</v>
      </c>
      <c r="J454" s="1">
        <v>1</v>
      </c>
      <c r="K454" s="1" t="s">
        <v>51</v>
      </c>
      <c r="L454" s="1" t="s">
        <v>52</v>
      </c>
      <c r="M454" s="1" t="s">
        <v>53</v>
      </c>
      <c r="N454" s="1">
        <v>9</v>
      </c>
      <c r="O454" s="1">
        <v>3</v>
      </c>
      <c r="P454" s="1">
        <v>0</v>
      </c>
      <c r="Q454" s="1">
        <v>0</v>
      </c>
      <c r="R454" s="1">
        <v>0</v>
      </c>
      <c r="S454" s="1">
        <v>0</v>
      </c>
      <c r="T454">
        <f>N454+O454+P454</f>
        <v>12</v>
      </c>
      <c r="U454">
        <f>T454+Q454+R454+S454</f>
        <v>12</v>
      </c>
      <c r="V454" s="2">
        <f>A454+T454/E454</f>
        <v>45972.7142857143</v>
      </c>
      <c r="W454" s="2">
        <f>A454+U454/E454</f>
        <v>45972.7142857143</v>
      </c>
      <c r="X454" t="str">
        <f>_xlfn.IFS(AD454&gt;=20,"高滞销风险",AD454&gt;=10,"中滞销风险",AD454&gt;0,"低滞销风险",AD454=0,"健康")</f>
        <v>健康</v>
      </c>
      <c r="Y454" s="8" t="str">
        <f>_xlfn.IFS(COUNTIF($B$2:B454,B454)=1,"-",OR(AND(#REF!="高滞销风险",OR(X454="中滞销风险",X454="低滞销风险",X454="健康")),AND(#REF!="中滞销风险",OR(X454="低滞销风险",X454="健康")),AND(#REF!="低滞销风险",X454="健康")),"改善",#REF!=X454,"维持不变",OR(AND(#REF!="健康",OR(X454="低滞销风险",X454="中滞销风险",X454="高滞销风险")),AND(#REF!="低滞销风险",OR(X454="中滞销风险",X454="高滞销风险")),AND(#REF!="中滞销风险",X454="高滞销风险")),"恶化")</f>
        <v>-</v>
      </c>
      <c r="Z454" s="10">
        <f>IF(V454&gt;=DATE(2025,12,1),T454-(DATE(2025,12,1)-A454)*E454,0)</f>
        <v>0</v>
      </c>
      <c r="AA454" s="10">
        <f>AB454-Z454</f>
        <v>0</v>
      </c>
      <c r="AB454" s="10">
        <f>IF(W454&gt;=DATE(2025,12,1),U454-(DATE(2025,12,1)-A454)*E454,0)</f>
        <v>0</v>
      </c>
      <c r="AC454" s="10">
        <f>U454/E454</f>
        <v>85.7142857142857</v>
      </c>
      <c r="AD454" s="10">
        <f>IF(W454&gt;DATE(2025,12,1),W454-DATE(2025,12,1),0)</f>
        <v>0</v>
      </c>
      <c r="AE454" s="11">
        <f>IF(X454="健康",E454,U454/(DATE(2025,12,1)-A454))</f>
        <v>0.14</v>
      </c>
    </row>
    <row r="455" spans="1:31">
      <c r="A455" s="5">
        <v>45901</v>
      </c>
      <c r="B455" s="1" t="s">
        <v>284</v>
      </c>
      <c r="C455" s="1" t="s">
        <v>285</v>
      </c>
      <c r="D455" s="1" t="s">
        <v>265</v>
      </c>
      <c r="E455" s="1">
        <v>0.75</v>
      </c>
      <c r="F455" s="1">
        <v>0.14</v>
      </c>
      <c r="G455" s="1">
        <v>0.07</v>
      </c>
      <c r="H455" s="1">
        <v>1.39</v>
      </c>
      <c r="I455" s="1" t="s">
        <v>50</v>
      </c>
      <c r="J455" s="1">
        <v>1</v>
      </c>
      <c r="K455" s="1" t="s">
        <v>35</v>
      </c>
      <c r="L455" s="1" t="s">
        <v>36</v>
      </c>
      <c r="M455" s="1" t="s">
        <v>37</v>
      </c>
      <c r="N455" s="1">
        <v>11</v>
      </c>
      <c r="O455" s="1">
        <v>3</v>
      </c>
      <c r="P455" s="1">
        <v>0</v>
      </c>
      <c r="Q455" s="1">
        <v>0</v>
      </c>
      <c r="R455" s="1">
        <v>0</v>
      </c>
      <c r="S455" s="1">
        <v>0</v>
      </c>
      <c r="T455">
        <f t="shared" ref="T455:T472" si="99">N455+O455+P455</f>
        <v>14</v>
      </c>
      <c r="U455">
        <f t="shared" ref="U455:U472" si="100">T455+Q455+R455+S455</f>
        <v>14</v>
      </c>
      <c r="V455" s="2">
        <f t="shared" ref="V455:V472" si="101">A455+T455/E455</f>
        <v>45919.6666666667</v>
      </c>
      <c r="W455" s="2">
        <f t="shared" ref="W455:W472" si="102">A455+U455/E455</f>
        <v>45919.6666666667</v>
      </c>
      <c r="X455" t="str">
        <f t="shared" ref="X455:X485" si="103">_xlfn.IFS(AD455&gt;=20,"高滞销风险",AD455&gt;=10,"中滞销风险",AD455&gt;0,"低滞销风险",AD455=0,"健康")</f>
        <v>健康</v>
      </c>
      <c r="Y455" s="8" t="e">
        <f>_xlfn.IFS(COUNTIF($B$2:B455,B455)=1,"-",OR(AND(#REF!="高滞销风险",OR(X455="中滞销风险",X455="低滞销风险",X455="健康")),AND(#REF!="中滞销风险",OR(X455="低滞销风险",X455="健康")),AND(#REF!="低滞销风险",X455="健康")),"改善",#REF!=X455,"维持不变",OR(AND(#REF!="健康",OR(X455="低滞销风险",X455="中滞销风险",X455="高滞销风险")),AND(#REF!="低滞销风险",OR(X455="中滞销风险",X455="高滞销风险")),AND(#REF!="中滞销风险",X455="高滞销风险")),"恶化")</f>
        <v>#REF!</v>
      </c>
      <c r="Z455" s="10">
        <f t="shared" ref="Z455:Z485" si="104">IF(V455&gt;=DATE(2025,12,1),T455-(DATE(2025,12,1)-A455)*E455,0)</f>
        <v>0</v>
      </c>
      <c r="AA455" s="10">
        <f>AB455-Z455</f>
        <v>0</v>
      </c>
      <c r="AB455" s="10">
        <f t="shared" ref="AB455:AB485" si="105">IF(W455&gt;=DATE(2025,12,1),U455-(DATE(2025,12,1)-A455)*E455,0)</f>
        <v>0</v>
      </c>
      <c r="AC455" s="10">
        <f t="shared" ref="AC455:AC489" si="106">U455/E455</f>
        <v>18.6666666666667</v>
      </c>
      <c r="AD455" s="10">
        <f t="shared" ref="AD455:AD485" si="107">IF(W455&gt;DATE(2025,12,1),W455-DATE(2025,12,1),0)</f>
        <v>0</v>
      </c>
      <c r="AE455" s="11">
        <f t="shared" ref="AE455:AE485" si="108">IF(X455="健康",E455,U455/(DATE(2025,12,1)-A455))</f>
        <v>0.75</v>
      </c>
    </row>
    <row r="456" spans="1:31">
      <c r="A456" s="5">
        <v>45908</v>
      </c>
      <c r="B456" s="1" t="s">
        <v>284</v>
      </c>
      <c r="C456" s="1" t="s">
        <v>285</v>
      </c>
      <c r="D456" s="1" t="s">
        <v>265</v>
      </c>
      <c r="E456" s="1">
        <v>0.27</v>
      </c>
      <c r="F456" s="1">
        <v>0.43</v>
      </c>
      <c r="G456" s="1">
        <v>0.29</v>
      </c>
      <c r="H456" s="1">
        <v>0.18</v>
      </c>
      <c r="I456" s="1" t="s">
        <v>50</v>
      </c>
      <c r="J456" s="1">
        <v>3</v>
      </c>
      <c r="K456" s="1" t="s">
        <v>38</v>
      </c>
      <c r="L456" s="1" t="s">
        <v>39</v>
      </c>
      <c r="M456" s="1" t="s">
        <v>40</v>
      </c>
      <c r="N456" s="1">
        <v>8</v>
      </c>
      <c r="O456" s="1">
        <v>2</v>
      </c>
      <c r="P456" s="1">
        <v>0</v>
      </c>
      <c r="Q456" s="1">
        <v>0</v>
      </c>
      <c r="R456" s="1">
        <v>0</v>
      </c>
      <c r="S456" s="1">
        <v>0</v>
      </c>
      <c r="T456">
        <f t="shared" si="99"/>
        <v>10</v>
      </c>
      <c r="U456">
        <f t="shared" si="100"/>
        <v>10</v>
      </c>
      <c r="V456" s="2">
        <f t="shared" si="101"/>
        <v>45945.037037037</v>
      </c>
      <c r="W456" s="2">
        <f t="shared" si="102"/>
        <v>45945.037037037</v>
      </c>
      <c r="X456" t="str">
        <f t="shared" si="103"/>
        <v>健康</v>
      </c>
      <c r="Y456" s="8" t="str">
        <f>_xlfn.IFS(COUNTIF($B$2:B456,B456)=1,"-",OR(AND(X455="高滞销风险",OR(X456="中滞销风险",X456="低滞销风险",X456="健康")),AND(X455="中滞销风险",OR(X456="低滞销风险",X456="健康")),AND(X455="低滞销风险",X456="健康")),"改善",X455=X456,"维持不变",OR(AND(X455="健康",OR(X456="低滞销风险",X456="中滞销风险",X456="高滞销风险")),AND(X455="低滞销风险",OR(X456="中滞销风险",X456="高滞销风险")),AND(X455="中滞销风险",X456="高滞销风险")),"恶化")</f>
        <v>维持不变</v>
      </c>
      <c r="Z456" s="10">
        <f t="shared" si="104"/>
        <v>0</v>
      </c>
      <c r="AA456" s="10">
        <f>AB456-Z456</f>
        <v>0</v>
      </c>
      <c r="AB456" s="10">
        <f t="shared" si="105"/>
        <v>0</v>
      </c>
      <c r="AC456" s="10">
        <f t="shared" si="106"/>
        <v>37.037037037037</v>
      </c>
      <c r="AD456" s="10">
        <f t="shared" si="107"/>
        <v>0</v>
      </c>
      <c r="AE456" s="11">
        <f t="shared" si="108"/>
        <v>0.27</v>
      </c>
    </row>
    <row r="457" spans="1:31">
      <c r="A457" s="5">
        <v>45887</v>
      </c>
      <c r="B457" s="1" t="s">
        <v>286</v>
      </c>
      <c r="C457" s="1" t="s">
        <v>287</v>
      </c>
      <c r="D457" s="1" t="s">
        <v>265</v>
      </c>
      <c r="E457" s="1">
        <v>0.43</v>
      </c>
      <c r="F457" s="1">
        <v>0.43</v>
      </c>
      <c r="G457" s="1">
        <v>0.71</v>
      </c>
      <c r="H457" s="1">
        <v>0.64</v>
      </c>
      <c r="I457" s="1" t="s">
        <v>54</v>
      </c>
      <c r="J457" s="1">
        <v>3</v>
      </c>
      <c r="K457" s="1" t="s">
        <v>51</v>
      </c>
      <c r="L457" s="1" t="s">
        <v>52</v>
      </c>
      <c r="M457" s="1" t="s">
        <v>53</v>
      </c>
      <c r="N457" s="1">
        <v>2</v>
      </c>
      <c r="O457" s="1">
        <v>2</v>
      </c>
      <c r="P457" s="1">
        <v>0</v>
      </c>
      <c r="Q457" s="1">
        <v>0</v>
      </c>
      <c r="R457" s="1">
        <v>0</v>
      </c>
      <c r="S457" s="1">
        <v>0</v>
      </c>
      <c r="T457">
        <f t="shared" si="99"/>
        <v>4</v>
      </c>
      <c r="U457">
        <f t="shared" si="100"/>
        <v>4</v>
      </c>
      <c r="V457" s="2">
        <f t="shared" si="101"/>
        <v>45896.3023255814</v>
      </c>
      <c r="W457" s="2">
        <f t="shared" si="102"/>
        <v>45896.3023255814</v>
      </c>
      <c r="X457" t="str">
        <f t="shared" si="103"/>
        <v>健康</v>
      </c>
      <c r="Y457" s="8" t="str">
        <f>_xlfn.IFS(COUNTIF($B$2:B457,B457)=1,"-",OR(AND(X456="高滞销风险",OR(X457="中滞销风险",X457="低滞销风险",X457="健康")),AND(X456="中滞销风险",OR(X457="低滞销风险",X457="健康")),AND(X456="低滞销风险",X457="健康")),"改善",X456=X457,"维持不变",OR(AND(X456="健康",OR(X457="低滞销风险",X457="中滞销风险",X457="高滞销风险")),AND(X456="低滞销风险",OR(X457="中滞销风险",X457="高滞销风险")),AND(X456="中滞销风险",X457="高滞销风险")),"恶化")</f>
        <v>-</v>
      </c>
      <c r="Z457" s="10">
        <f t="shared" si="104"/>
        <v>0</v>
      </c>
      <c r="AA457" s="10">
        <f>AB457-Z457</f>
        <v>0</v>
      </c>
      <c r="AB457" s="10">
        <f t="shared" si="105"/>
        <v>0</v>
      </c>
      <c r="AC457" s="10">
        <f t="shared" si="106"/>
        <v>9.30232558139535</v>
      </c>
      <c r="AD457" s="10">
        <f t="shared" si="107"/>
        <v>0</v>
      </c>
      <c r="AE457" s="11">
        <f t="shared" si="108"/>
        <v>0.43</v>
      </c>
    </row>
    <row r="458" spans="1:31">
      <c r="A458" s="5">
        <v>45894</v>
      </c>
      <c r="B458" s="1" t="s">
        <v>286</v>
      </c>
      <c r="C458" s="1" t="s">
        <v>287</v>
      </c>
      <c r="D458" s="1" t="s">
        <v>265</v>
      </c>
      <c r="E458" s="1">
        <v>0.14</v>
      </c>
      <c r="F458" s="1">
        <v>0.14</v>
      </c>
      <c r="G458" s="1">
        <v>0.29</v>
      </c>
      <c r="H458" s="1">
        <v>0.68</v>
      </c>
      <c r="I458" s="1" t="s">
        <v>54</v>
      </c>
      <c r="J458" s="1">
        <v>1</v>
      </c>
      <c r="K458" s="1" t="s">
        <v>43</v>
      </c>
      <c r="L458" s="1" t="s">
        <v>44</v>
      </c>
      <c r="M458" s="1" t="s">
        <v>45</v>
      </c>
      <c r="N458" s="1">
        <v>5</v>
      </c>
      <c r="O458" s="1">
        <v>2</v>
      </c>
      <c r="P458" s="1">
        <v>0</v>
      </c>
      <c r="Q458" s="1">
        <v>0</v>
      </c>
      <c r="R458" s="1">
        <v>0</v>
      </c>
      <c r="S458" s="1">
        <v>0</v>
      </c>
      <c r="T458">
        <f t="shared" si="99"/>
        <v>7</v>
      </c>
      <c r="U458">
        <f t="shared" si="100"/>
        <v>7</v>
      </c>
      <c r="V458" s="2">
        <f t="shared" si="101"/>
        <v>45944</v>
      </c>
      <c r="W458" s="2">
        <f t="shared" si="102"/>
        <v>45944</v>
      </c>
      <c r="X458" t="str">
        <f t="shared" si="103"/>
        <v>健康</v>
      </c>
      <c r="Y458" s="8" t="str">
        <f>_xlfn.IFS(COUNTIF($B$2:B458,B458)=1,"-",OR(AND(X457="高滞销风险",OR(X458="中滞销风险",X458="低滞销风险",X458="健康")),AND(X457="中滞销风险",OR(X458="低滞销风险",X458="健康")),AND(X457="低滞销风险",X458="健康")),"改善",X457=X458,"维持不变",OR(AND(X457="健康",OR(X458="低滞销风险",X458="中滞销风险",X458="高滞销风险")),AND(X457="低滞销风险",OR(X458="中滞销风险",X458="高滞销风险")),AND(X457="中滞销风险",X458="高滞销风险")),"恶化")</f>
        <v>维持不变</v>
      </c>
      <c r="Z458" s="10">
        <f t="shared" si="104"/>
        <v>0</v>
      </c>
      <c r="AA458" s="10">
        <f>AB458-Z458</f>
        <v>0</v>
      </c>
      <c r="AB458" s="10">
        <f t="shared" si="105"/>
        <v>0</v>
      </c>
      <c r="AC458" s="10">
        <f t="shared" si="106"/>
        <v>50</v>
      </c>
      <c r="AD458" s="10">
        <f t="shared" si="107"/>
        <v>0</v>
      </c>
      <c r="AE458" s="11">
        <f t="shared" si="108"/>
        <v>0.14</v>
      </c>
    </row>
    <row r="459" spans="1:31">
      <c r="A459" s="5">
        <v>45901</v>
      </c>
      <c r="B459" s="1" t="s">
        <v>286</v>
      </c>
      <c r="C459" s="1" t="s">
        <v>287</v>
      </c>
      <c r="D459" s="1" t="s">
        <v>265</v>
      </c>
      <c r="E459" s="1">
        <v>0.14</v>
      </c>
      <c r="F459" s="1">
        <v>0.14</v>
      </c>
      <c r="G459" s="1">
        <v>0.14</v>
      </c>
      <c r="H459" s="1">
        <v>0.43</v>
      </c>
      <c r="I459" s="1" t="s">
        <v>54</v>
      </c>
      <c r="J459" s="1">
        <v>1</v>
      </c>
      <c r="K459" s="1" t="s">
        <v>35</v>
      </c>
      <c r="L459" s="1" t="s">
        <v>36</v>
      </c>
      <c r="M459" s="1" t="s">
        <v>37</v>
      </c>
      <c r="N459" s="1">
        <v>5</v>
      </c>
      <c r="O459" s="1">
        <v>2</v>
      </c>
      <c r="P459" s="1">
        <v>0</v>
      </c>
      <c r="Q459" s="1">
        <v>0</v>
      </c>
      <c r="R459" s="1">
        <v>0</v>
      </c>
      <c r="S459" s="1">
        <v>0</v>
      </c>
      <c r="T459">
        <f t="shared" si="99"/>
        <v>7</v>
      </c>
      <c r="U459">
        <f t="shared" si="100"/>
        <v>7</v>
      </c>
      <c r="V459" s="2">
        <f t="shared" si="101"/>
        <v>45951</v>
      </c>
      <c r="W459" s="2">
        <f t="shared" si="102"/>
        <v>45951</v>
      </c>
      <c r="X459" t="str">
        <f t="shared" si="103"/>
        <v>健康</v>
      </c>
      <c r="Y459" s="8" t="str">
        <f>_xlfn.IFS(COUNTIF($B$2:B459,B459)=1,"-",OR(AND(X458="高滞销风险",OR(X459="中滞销风险",X459="低滞销风险",X459="健康")),AND(X458="中滞销风险",OR(X459="低滞销风险",X459="健康")),AND(X458="低滞销风险",X459="健康")),"改善",X458=X459,"维持不变",OR(AND(X458="健康",OR(X459="低滞销风险",X459="中滞销风险",X459="高滞销风险")),AND(X458="低滞销风险",OR(X459="中滞销风险",X459="高滞销风险")),AND(X458="中滞销风险",X459="高滞销风险")),"恶化")</f>
        <v>维持不变</v>
      </c>
      <c r="Z459" s="10">
        <f t="shared" si="104"/>
        <v>0</v>
      </c>
      <c r="AA459" s="10">
        <f>AB459-Z459</f>
        <v>0</v>
      </c>
      <c r="AB459" s="10">
        <f t="shared" si="105"/>
        <v>0</v>
      </c>
      <c r="AC459" s="10">
        <f t="shared" si="106"/>
        <v>50</v>
      </c>
      <c r="AD459" s="10">
        <f t="shared" si="107"/>
        <v>0</v>
      </c>
      <c r="AE459" s="11">
        <f t="shared" si="108"/>
        <v>0.14</v>
      </c>
    </row>
    <row r="460" spans="1:31">
      <c r="A460" s="5">
        <v>45908</v>
      </c>
      <c r="B460" s="1" t="s">
        <v>286</v>
      </c>
      <c r="C460" s="1" t="s">
        <v>287</v>
      </c>
      <c r="D460" s="1" t="s">
        <v>265</v>
      </c>
      <c r="E460" s="1">
        <v>0.14</v>
      </c>
      <c r="F460" s="1">
        <v>0.14</v>
      </c>
      <c r="G460" s="1">
        <v>0.14</v>
      </c>
      <c r="H460" s="1">
        <v>0.21</v>
      </c>
      <c r="I460" s="1" t="s">
        <v>54</v>
      </c>
      <c r="J460" s="1">
        <v>1</v>
      </c>
      <c r="K460" s="1" t="s">
        <v>38</v>
      </c>
      <c r="L460" s="1" t="s">
        <v>39</v>
      </c>
      <c r="M460" s="1" t="s">
        <v>40</v>
      </c>
      <c r="N460" s="1">
        <v>8</v>
      </c>
      <c r="O460" s="1">
        <v>1</v>
      </c>
      <c r="P460" s="1">
        <v>0</v>
      </c>
      <c r="Q460" s="1">
        <v>0</v>
      </c>
      <c r="R460" s="1">
        <v>0</v>
      </c>
      <c r="S460" s="1">
        <v>0</v>
      </c>
      <c r="T460">
        <f t="shared" si="99"/>
        <v>9</v>
      </c>
      <c r="U460">
        <f t="shared" si="100"/>
        <v>9</v>
      </c>
      <c r="V460" s="2">
        <f t="shared" si="101"/>
        <v>45972.2857142857</v>
      </c>
      <c r="W460" s="2">
        <f t="shared" si="102"/>
        <v>45972.2857142857</v>
      </c>
      <c r="X460" t="str">
        <f t="shared" si="103"/>
        <v>健康</v>
      </c>
      <c r="Y460" s="8" t="str">
        <f>_xlfn.IFS(COUNTIF($B$2:B460,B460)=1,"-",OR(AND(X459="高滞销风险",OR(X460="中滞销风险",X460="低滞销风险",X460="健康")),AND(X459="中滞销风险",OR(X460="低滞销风险",X460="健康")),AND(X459="低滞销风险",X460="健康")),"改善",X459=X460,"维持不变",OR(AND(X459="健康",OR(X460="低滞销风险",X460="中滞销风险",X460="高滞销风险")),AND(X459="低滞销风险",OR(X460="中滞销风险",X460="高滞销风险")),AND(X459="中滞销风险",X460="高滞销风险")),"恶化")</f>
        <v>维持不变</v>
      </c>
      <c r="Z460" s="10">
        <f t="shared" si="104"/>
        <v>0</v>
      </c>
      <c r="AA460" s="10">
        <f t="shared" ref="AA460:AA516" si="109">AB460-Z460</f>
        <v>0</v>
      </c>
      <c r="AB460" s="10">
        <f t="shared" si="105"/>
        <v>0</v>
      </c>
      <c r="AC460" s="10">
        <f t="shared" si="106"/>
        <v>64.2857142857143</v>
      </c>
      <c r="AD460" s="10">
        <f t="shared" si="107"/>
        <v>0</v>
      </c>
      <c r="AE460" s="11">
        <f t="shared" si="108"/>
        <v>0.14</v>
      </c>
    </row>
    <row r="461" spans="1:31">
      <c r="A461" s="5">
        <v>45887</v>
      </c>
      <c r="B461" s="1" t="s">
        <v>288</v>
      </c>
      <c r="C461" s="1" t="s">
        <v>289</v>
      </c>
      <c r="D461" s="1" t="s">
        <v>265</v>
      </c>
      <c r="E461" s="1">
        <v>0.94</v>
      </c>
      <c r="F461" s="1">
        <v>1</v>
      </c>
      <c r="G461" s="1">
        <v>1.43</v>
      </c>
      <c r="H461" s="1">
        <v>0.71</v>
      </c>
      <c r="I461" s="1" t="s">
        <v>50</v>
      </c>
      <c r="J461" s="1">
        <v>7</v>
      </c>
      <c r="K461" s="1" t="s">
        <v>51</v>
      </c>
      <c r="L461" s="1" t="s">
        <v>52</v>
      </c>
      <c r="M461" s="1" t="s">
        <v>53</v>
      </c>
      <c r="N461" s="1">
        <v>42</v>
      </c>
      <c r="O461" s="1">
        <v>1</v>
      </c>
      <c r="P461" s="1">
        <v>0</v>
      </c>
      <c r="Q461" s="1">
        <v>11</v>
      </c>
      <c r="R461" s="1">
        <v>0</v>
      </c>
      <c r="S461" s="1">
        <v>0</v>
      </c>
      <c r="T461">
        <f t="shared" si="99"/>
        <v>43</v>
      </c>
      <c r="U461">
        <f t="shared" si="100"/>
        <v>54</v>
      </c>
      <c r="V461" s="2">
        <f t="shared" si="101"/>
        <v>45932.7446808511</v>
      </c>
      <c r="W461" s="2">
        <f t="shared" si="102"/>
        <v>45944.4468085106</v>
      </c>
      <c r="X461" t="str">
        <f t="shared" si="103"/>
        <v>健康</v>
      </c>
      <c r="Y461" s="8" t="str">
        <f>_xlfn.IFS(COUNTIF($B$2:B461,B461)=1,"-",OR(AND(X460="高滞销风险",OR(X461="中滞销风险",X461="低滞销风险",X461="健康")),AND(X460="中滞销风险",OR(X461="低滞销风险",X461="健康")),AND(X460="低滞销风险",X461="健康")),"改善",X460=X461,"维持不变",OR(AND(X460="健康",OR(X461="低滞销风险",X461="中滞销风险",X461="高滞销风险")),AND(X460="低滞销风险",OR(X461="中滞销风险",X461="高滞销风险")),AND(X460="中滞销风险",X461="高滞销风险")),"恶化")</f>
        <v>-</v>
      </c>
      <c r="Z461" s="10">
        <f t="shared" si="104"/>
        <v>0</v>
      </c>
      <c r="AA461" s="10">
        <f t="shared" si="109"/>
        <v>0</v>
      </c>
      <c r="AB461" s="10">
        <f t="shared" si="105"/>
        <v>0</v>
      </c>
      <c r="AC461" s="10">
        <f t="shared" si="106"/>
        <v>57.4468085106383</v>
      </c>
      <c r="AD461" s="10">
        <f t="shared" si="107"/>
        <v>0</v>
      </c>
      <c r="AE461" s="11">
        <f t="shared" si="108"/>
        <v>0.94</v>
      </c>
    </row>
    <row r="462" spans="1:31">
      <c r="A462" s="5">
        <v>45894</v>
      </c>
      <c r="B462" s="1" t="s">
        <v>288</v>
      </c>
      <c r="C462" s="1" t="s">
        <v>289</v>
      </c>
      <c r="D462" s="1" t="s">
        <v>265</v>
      </c>
      <c r="E462" s="1">
        <v>1.66</v>
      </c>
      <c r="F462" s="1">
        <v>2.29</v>
      </c>
      <c r="G462" s="1">
        <v>1.64</v>
      </c>
      <c r="H462" s="1">
        <v>1.29</v>
      </c>
      <c r="I462" s="1" t="s">
        <v>50</v>
      </c>
      <c r="J462" s="1">
        <v>16</v>
      </c>
      <c r="K462" s="1" t="s">
        <v>43</v>
      </c>
      <c r="L462" s="1" t="s">
        <v>44</v>
      </c>
      <c r="M462" s="1" t="s">
        <v>45</v>
      </c>
      <c r="N462" s="1">
        <v>27</v>
      </c>
      <c r="O462" s="1">
        <v>1</v>
      </c>
      <c r="P462" s="1">
        <v>0</v>
      </c>
      <c r="Q462" s="1">
        <v>11</v>
      </c>
      <c r="R462" s="1">
        <v>0</v>
      </c>
      <c r="S462" s="1">
        <v>0</v>
      </c>
      <c r="T462">
        <f t="shared" si="99"/>
        <v>28</v>
      </c>
      <c r="U462">
        <f t="shared" si="100"/>
        <v>39</v>
      </c>
      <c r="V462" s="2">
        <f t="shared" si="101"/>
        <v>45910.8674698795</v>
      </c>
      <c r="W462" s="2">
        <f t="shared" si="102"/>
        <v>45917.4939759036</v>
      </c>
      <c r="X462" t="str">
        <f t="shared" si="103"/>
        <v>健康</v>
      </c>
      <c r="Y462" s="8" t="str">
        <f>_xlfn.IFS(COUNTIF($B$2:B462,B462)=1,"-",OR(AND(X461="高滞销风险",OR(X462="中滞销风险",X462="低滞销风险",X462="健康")),AND(X461="中滞销风险",OR(X462="低滞销风险",X462="健康")),AND(X461="低滞销风险",X462="健康")),"改善",X461=X462,"维持不变",OR(AND(X461="健康",OR(X462="低滞销风险",X462="中滞销风险",X462="高滞销风险")),AND(X461="低滞销风险",OR(X462="中滞销风险",X462="高滞销风险")),AND(X461="中滞销风险",X462="高滞销风险")),"恶化")</f>
        <v>维持不变</v>
      </c>
      <c r="Z462" s="10">
        <f t="shared" si="104"/>
        <v>0</v>
      </c>
      <c r="AA462" s="10">
        <f t="shared" si="109"/>
        <v>0</v>
      </c>
      <c r="AB462" s="10">
        <f t="shared" si="105"/>
        <v>0</v>
      </c>
      <c r="AC462" s="10">
        <f t="shared" si="106"/>
        <v>23.4939759036145</v>
      </c>
      <c r="AD462" s="10">
        <f t="shared" si="107"/>
        <v>0</v>
      </c>
      <c r="AE462" s="11">
        <f t="shared" si="108"/>
        <v>1.66</v>
      </c>
    </row>
    <row r="463" spans="1:31">
      <c r="A463" s="5">
        <v>45901</v>
      </c>
      <c r="B463" s="1" t="s">
        <v>288</v>
      </c>
      <c r="C463" s="1" t="s">
        <v>289</v>
      </c>
      <c r="D463" s="1" t="s">
        <v>265</v>
      </c>
      <c r="E463" s="1">
        <v>2.3</v>
      </c>
      <c r="F463" s="1">
        <v>2.71</v>
      </c>
      <c r="G463" s="1">
        <v>2.5</v>
      </c>
      <c r="H463" s="1">
        <v>1.96</v>
      </c>
      <c r="I463" s="1" t="s">
        <v>50</v>
      </c>
      <c r="J463" s="1">
        <v>19</v>
      </c>
      <c r="K463" s="1" t="s">
        <v>35</v>
      </c>
      <c r="L463" s="1" t="s">
        <v>36</v>
      </c>
      <c r="M463" s="1" t="s">
        <v>37</v>
      </c>
      <c r="N463" s="1">
        <v>10</v>
      </c>
      <c r="O463" s="1">
        <v>1</v>
      </c>
      <c r="P463" s="1">
        <v>0</v>
      </c>
      <c r="Q463" s="1">
        <v>11</v>
      </c>
      <c r="R463" s="1">
        <v>0</v>
      </c>
      <c r="S463" s="1">
        <v>70</v>
      </c>
      <c r="T463">
        <f t="shared" si="99"/>
        <v>11</v>
      </c>
      <c r="U463">
        <f t="shared" si="100"/>
        <v>92</v>
      </c>
      <c r="V463" s="2">
        <f t="shared" si="101"/>
        <v>45905.7826086957</v>
      </c>
      <c r="W463" s="2">
        <f t="shared" si="102"/>
        <v>45941</v>
      </c>
      <c r="X463" t="str">
        <f t="shared" si="103"/>
        <v>健康</v>
      </c>
      <c r="Y463" s="8" t="str">
        <f>_xlfn.IFS(COUNTIF($B$2:B463,B463)=1,"-",OR(AND(X462="高滞销风险",OR(X463="中滞销风险",X463="低滞销风险",X463="健康")),AND(X462="中滞销风险",OR(X463="低滞销风险",X463="健康")),AND(X462="低滞销风险",X463="健康")),"改善",X462=X463,"维持不变",OR(AND(X462="健康",OR(X463="低滞销风险",X463="中滞销风险",X463="高滞销风险")),AND(X462="低滞销风险",OR(X463="中滞销风险",X463="高滞销风险")),AND(X462="中滞销风险",X463="高滞销风险")),"恶化")</f>
        <v>维持不变</v>
      </c>
      <c r="Z463" s="10">
        <f t="shared" si="104"/>
        <v>0</v>
      </c>
      <c r="AA463" s="10">
        <f t="shared" si="109"/>
        <v>0</v>
      </c>
      <c r="AB463" s="10">
        <f t="shared" si="105"/>
        <v>0</v>
      </c>
      <c r="AC463" s="10">
        <f t="shared" si="106"/>
        <v>40</v>
      </c>
      <c r="AD463" s="10">
        <f t="shared" si="107"/>
        <v>0</v>
      </c>
      <c r="AE463" s="11">
        <f t="shared" si="108"/>
        <v>2.3</v>
      </c>
    </row>
    <row r="464" spans="1:31">
      <c r="A464" s="5">
        <v>45908</v>
      </c>
      <c r="B464" s="1" t="s">
        <v>288</v>
      </c>
      <c r="C464" s="1" t="s">
        <v>289</v>
      </c>
      <c r="D464" s="1" t="s">
        <v>265</v>
      </c>
      <c r="E464" s="1">
        <v>0.71</v>
      </c>
      <c r="F464" s="1">
        <v>0.71</v>
      </c>
      <c r="G464" s="1">
        <v>1.71</v>
      </c>
      <c r="H464" s="1">
        <v>1.68</v>
      </c>
      <c r="I464" s="1" t="s">
        <v>54</v>
      </c>
      <c r="J464" s="1">
        <v>5</v>
      </c>
      <c r="K464" s="1" t="s">
        <v>38</v>
      </c>
      <c r="L464" s="1" t="s">
        <v>39</v>
      </c>
      <c r="M464" s="1" t="s">
        <v>40</v>
      </c>
      <c r="N464" s="1">
        <v>6</v>
      </c>
      <c r="O464" s="1">
        <v>1</v>
      </c>
      <c r="P464" s="1">
        <v>0</v>
      </c>
      <c r="Q464" s="1">
        <v>81</v>
      </c>
      <c r="R464" s="1">
        <v>0</v>
      </c>
      <c r="S464" s="1">
        <v>0</v>
      </c>
      <c r="T464">
        <f t="shared" si="99"/>
        <v>7</v>
      </c>
      <c r="U464">
        <f t="shared" si="100"/>
        <v>88</v>
      </c>
      <c r="V464" s="2">
        <f t="shared" si="101"/>
        <v>45917.8591549296</v>
      </c>
      <c r="W464" s="2">
        <f t="shared" si="102"/>
        <v>46031.9436619718</v>
      </c>
      <c r="X464" t="str">
        <f t="shared" si="103"/>
        <v>高滞销风险</v>
      </c>
      <c r="Y464" s="8" t="str">
        <f>_xlfn.IFS(COUNTIF($B$2:B464,B464)=1,"-",OR(AND(X463="高滞销风险",OR(X464="中滞销风险",X464="低滞销风险",X464="健康")),AND(X463="中滞销风险",OR(X464="低滞销风险",X464="健康")),AND(X463="低滞销风险",X464="健康")),"改善",X463=X464,"维持不变",OR(AND(X463="健康",OR(X464="低滞销风险",X464="中滞销风险",X464="高滞销风险")),AND(X463="低滞销风险",OR(X464="中滞销风险",X464="高滞销风险")),AND(X463="中滞销风险",X464="高滞销风险")),"恶化")</f>
        <v>恶化</v>
      </c>
      <c r="Z464" s="10">
        <f t="shared" si="104"/>
        <v>0</v>
      </c>
      <c r="AA464" s="10">
        <f t="shared" si="109"/>
        <v>28.36</v>
      </c>
      <c r="AB464" s="10">
        <f t="shared" si="105"/>
        <v>28.36</v>
      </c>
      <c r="AC464" s="10">
        <f t="shared" si="106"/>
        <v>123.943661971831</v>
      </c>
      <c r="AD464" s="10">
        <f t="shared" si="107"/>
        <v>39.9436619718326</v>
      </c>
      <c r="AE464" s="11">
        <f t="shared" si="108"/>
        <v>1.04761904761905</v>
      </c>
    </row>
    <row r="465" spans="1:31">
      <c r="A465" s="5">
        <v>45887</v>
      </c>
      <c r="B465" s="1" t="s">
        <v>290</v>
      </c>
      <c r="C465" s="1" t="s">
        <v>291</v>
      </c>
      <c r="D465" s="1" t="s">
        <v>265</v>
      </c>
      <c r="E465" s="1">
        <v>1.59</v>
      </c>
      <c r="F465" s="1">
        <v>2</v>
      </c>
      <c r="G465" s="1">
        <v>2.07</v>
      </c>
      <c r="H465" s="1">
        <v>1.14</v>
      </c>
      <c r="I465" s="1" t="s">
        <v>50</v>
      </c>
      <c r="J465" s="1">
        <v>14</v>
      </c>
      <c r="K465" s="1" t="s">
        <v>51</v>
      </c>
      <c r="L465" s="1" t="s">
        <v>52</v>
      </c>
      <c r="M465" s="1" t="s">
        <v>53</v>
      </c>
      <c r="N465" s="1">
        <v>35</v>
      </c>
      <c r="O465" s="1">
        <v>95</v>
      </c>
      <c r="P465" s="1">
        <v>0</v>
      </c>
      <c r="Q465" s="1">
        <v>55</v>
      </c>
      <c r="R465" s="1">
        <v>0</v>
      </c>
      <c r="S465" s="1">
        <v>0</v>
      </c>
      <c r="T465">
        <f t="shared" si="99"/>
        <v>130</v>
      </c>
      <c r="U465">
        <f t="shared" si="100"/>
        <v>185</v>
      </c>
      <c r="V465" s="2">
        <f t="shared" si="101"/>
        <v>45968.7610062893</v>
      </c>
      <c r="W465" s="2">
        <f t="shared" si="102"/>
        <v>46003.3522012579</v>
      </c>
      <c r="X465" t="str">
        <f t="shared" si="103"/>
        <v>中滞销风险</v>
      </c>
      <c r="Y465" s="8" t="str">
        <f>_xlfn.IFS(COUNTIF($B$2:B465,B465)=1,"-",OR(AND(X464="高滞销风险",OR(X465="中滞销风险",X465="低滞销风险",X465="健康")),AND(X464="中滞销风险",OR(X465="低滞销风险",X465="健康")),AND(X464="低滞销风险",X465="健康")),"改善",X464=X465,"维持不变",OR(AND(X464="健康",OR(X465="低滞销风险",X465="中滞销风险",X465="高滞销风险")),AND(X464="低滞销风险",OR(X465="中滞销风险",X465="高滞销风险")),AND(X464="中滞销风险",X465="高滞销风险")),"恶化")</f>
        <v>-</v>
      </c>
      <c r="Z465" s="10">
        <f t="shared" si="104"/>
        <v>0</v>
      </c>
      <c r="AA465" s="10">
        <f t="shared" si="109"/>
        <v>18.05</v>
      </c>
      <c r="AB465" s="10">
        <f t="shared" si="105"/>
        <v>18.05</v>
      </c>
      <c r="AC465" s="10">
        <f t="shared" si="106"/>
        <v>116.352201257862</v>
      </c>
      <c r="AD465" s="10">
        <f t="shared" si="107"/>
        <v>11.3522012578615</v>
      </c>
      <c r="AE465" s="11">
        <f t="shared" si="108"/>
        <v>1.76190476190476</v>
      </c>
    </row>
    <row r="466" spans="1:31">
      <c r="A466" s="5">
        <v>45894</v>
      </c>
      <c r="B466" s="1" t="s">
        <v>290</v>
      </c>
      <c r="C466" s="1" t="s">
        <v>291</v>
      </c>
      <c r="D466" s="1" t="s">
        <v>265</v>
      </c>
      <c r="E466" s="1">
        <v>0.71</v>
      </c>
      <c r="F466" s="1">
        <v>0.71</v>
      </c>
      <c r="G466" s="1">
        <v>1.36</v>
      </c>
      <c r="H466" s="1">
        <v>1.32</v>
      </c>
      <c r="I466" s="1" t="s">
        <v>54</v>
      </c>
      <c r="J466" s="1">
        <v>5</v>
      </c>
      <c r="K466" s="1" t="s">
        <v>43</v>
      </c>
      <c r="L466" s="1" t="s">
        <v>44</v>
      </c>
      <c r="M466" s="1" t="s">
        <v>45</v>
      </c>
      <c r="N466" s="1">
        <v>50</v>
      </c>
      <c r="O466" s="1">
        <v>76</v>
      </c>
      <c r="P466" s="1">
        <v>0</v>
      </c>
      <c r="Q466" s="1">
        <v>55</v>
      </c>
      <c r="R466" s="1">
        <v>0</v>
      </c>
      <c r="S466" s="1">
        <v>0</v>
      </c>
      <c r="T466">
        <f t="shared" si="99"/>
        <v>126</v>
      </c>
      <c r="U466">
        <f t="shared" si="100"/>
        <v>181</v>
      </c>
      <c r="V466" s="2">
        <f t="shared" si="101"/>
        <v>46071.4647887324</v>
      </c>
      <c r="W466" s="2">
        <f t="shared" si="102"/>
        <v>46148.9295774648</v>
      </c>
      <c r="X466" t="str">
        <f t="shared" si="103"/>
        <v>高滞销风险</v>
      </c>
      <c r="Y466" s="8" t="str">
        <f>_xlfn.IFS(COUNTIF($B$2:B466,B466)=1,"-",OR(AND(X465="高滞销风险",OR(X466="中滞销风险",X466="低滞销风险",X466="健康")),AND(X465="中滞销风险",OR(X466="低滞销风险",X466="健康")),AND(X465="低滞销风险",X466="健康")),"改善",X465=X466,"维持不变",OR(AND(X465="健康",OR(X466="低滞销风险",X466="中滞销风险",X466="高滞销风险")),AND(X465="低滞销风险",OR(X466="中滞销风险",X466="高滞销风险")),AND(X465="中滞销风险",X466="高滞销风险")),"恶化")</f>
        <v>恶化</v>
      </c>
      <c r="Z466" s="10">
        <f t="shared" si="104"/>
        <v>56.42</v>
      </c>
      <c r="AA466" s="10">
        <f t="shared" si="109"/>
        <v>55</v>
      </c>
      <c r="AB466" s="10">
        <f t="shared" si="105"/>
        <v>111.42</v>
      </c>
      <c r="AC466" s="10">
        <f t="shared" si="106"/>
        <v>254.929577464789</v>
      </c>
      <c r="AD466" s="10">
        <f t="shared" si="107"/>
        <v>156.929577464791</v>
      </c>
      <c r="AE466" s="11">
        <f t="shared" si="108"/>
        <v>1.8469387755102</v>
      </c>
    </row>
    <row r="467" spans="1:31">
      <c r="A467" s="5">
        <v>45901</v>
      </c>
      <c r="B467" s="1" t="s">
        <v>290</v>
      </c>
      <c r="C467" s="1" t="s">
        <v>291</v>
      </c>
      <c r="D467" s="1" t="s">
        <v>265</v>
      </c>
      <c r="E467" s="1">
        <v>1.88</v>
      </c>
      <c r="F467" s="1">
        <v>2.29</v>
      </c>
      <c r="G467" s="1">
        <v>1.5</v>
      </c>
      <c r="H467" s="1">
        <v>1.79</v>
      </c>
      <c r="I467" s="1" t="s">
        <v>50</v>
      </c>
      <c r="J467" s="1">
        <v>16</v>
      </c>
      <c r="K467" s="1" t="s">
        <v>35</v>
      </c>
      <c r="L467" s="1" t="s">
        <v>36</v>
      </c>
      <c r="M467" s="1" t="s">
        <v>37</v>
      </c>
      <c r="N467" s="1">
        <v>46</v>
      </c>
      <c r="O467" s="1">
        <v>69</v>
      </c>
      <c r="P467" s="1">
        <v>0</v>
      </c>
      <c r="Q467" s="1">
        <v>55</v>
      </c>
      <c r="R467" s="1">
        <v>0</v>
      </c>
      <c r="S467" s="1">
        <v>0</v>
      </c>
      <c r="T467">
        <f t="shared" si="99"/>
        <v>115</v>
      </c>
      <c r="U467">
        <f t="shared" si="100"/>
        <v>170</v>
      </c>
      <c r="V467" s="2">
        <f t="shared" si="101"/>
        <v>45962.170212766</v>
      </c>
      <c r="W467" s="2">
        <f t="shared" si="102"/>
        <v>45991.4255319149</v>
      </c>
      <c r="X467" t="str">
        <f t="shared" si="103"/>
        <v>健康</v>
      </c>
      <c r="Y467" s="8" t="str">
        <f>_xlfn.IFS(COUNTIF($B$2:B467,B467)=1,"-",OR(AND(X466="高滞销风险",OR(X467="中滞销风险",X467="低滞销风险",X467="健康")),AND(X466="中滞销风险",OR(X467="低滞销风险",X467="健康")),AND(X466="低滞销风险",X467="健康")),"改善",X466=X467,"维持不变",OR(AND(X466="健康",OR(X467="低滞销风险",X467="中滞销风险",X467="高滞销风险")),AND(X466="低滞销风险",OR(X467="中滞销风险",X467="高滞销风险")),AND(X466="中滞销风险",X467="高滞销风险")),"恶化")</f>
        <v>改善</v>
      </c>
      <c r="Z467" s="10">
        <f t="shared" si="104"/>
        <v>0</v>
      </c>
      <c r="AA467" s="10">
        <f t="shared" si="109"/>
        <v>0</v>
      </c>
      <c r="AB467" s="10">
        <f t="shared" si="105"/>
        <v>0</v>
      </c>
      <c r="AC467" s="10">
        <f t="shared" si="106"/>
        <v>90.4255319148936</v>
      </c>
      <c r="AD467" s="10">
        <f t="shared" si="107"/>
        <v>0</v>
      </c>
      <c r="AE467" s="11">
        <f t="shared" si="108"/>
        <v>1.88</v>
      </c>
    </row>
    <row r="468" spans="1:31">
      <c r="A468" s="5">
        <v>45908</v>
      </c>
      <c r="B468" s="1" t="s">
        <v>290</v>
      </c>
      <c r="C468" s="1" t="s">
        <v>291</v>
      </c>
      <c r="D468" s="1" t="s">
        <v>265</v>
      </c>
      <c r="E468" s="1">
        <v>1.83</v>
      </c>
      <c r="F468" s="1">
        <v>1.86</v>
      </c>
      <c r="G468" s="1">
        <v>2.07</v>
      </c>
      <c r="H468" s="1">
        <v>1.71</v>
      </c>
      <c r="I468" s="1" t="s">
        <v>50</v>
      </c>
      <c r="J468" s="1">
        <v>13</v>
      </c>
      <c r="K468" s="1" t="s">
        <v>38</v>
      </c>
      <c r="L468" s="1" t="s">
        <v>39</v>
      </c>
      <c r="M468" s="1" t="s">
        <v>40</v>
      </c>
      <c r="N468" s="1">
        <v>64</v>
      </c>
      <c r="O468" s="1">
        <v>31</v>
      </c>
      <c r="P468" s="1">
        <v>0</v>
      </c>
      <c r="Q468" s="1">
        <v>55</v>
      </c>
      <c r="R468" s="1">
        <v>0</v>
      </c>
      <c r="S468" s="1">
        <v>0</v>
      </c>
      <c r="T468">
        <f t="shared" si="99"/>
        <v>95</v>
      </c>
      <c r="U468">
        <f t="shared" si="100"/>
        <v>150</v>
      </c>
      <c r="V468" s="2">
        <f t="shared" si="101"/>
        <v>45959.912568306</v>
      </c>
      <c r="W468" s="2">
        <f t="shared" si="102"/>
        <v>45989.9672131148</v>
      </c>
      <c r="X468" t="str">
        <f t="shared" si="103"/>
        <v>健康</v>
      </c>
      <c r="Y468" s="8" t="str">
        <f>_xlfn.IFS(COUNTIF($B$2:B468,B468)=1,"-",OR(AND(X467="高滞销风险",OR(X468="中滞销风险",X468="低滞销风险",X468="健康")),AND(X467="中滞销风险",OR(X468="低滞销风险",X468="健康")),AND(X467="低滞销风险",X468="健康")),"改善",X467=X468,"维持不变",OR(AND(X467="健康",OR(X468="低滞销风险",X468="中滞销风险",X468="高滞销风险")),AND(X467="低滞销风险",OR(X468="中滞销风险",X468="高滞销风险")),AND(X467="中滞销风险",X468="高滞销风险")),"恶化")</f>
        <v>维持不变</v>
      </c>
      <c r="Z468" s="10">
        <f t="shared" si="104"/>
        <v>0</v>
      </c>
      <c r="AA468" s="10">
        <f t="shared" si="109"/>
        <v>0</v>
      </c>
      <c r="AB468" s="10">
        <f t="shared" si="105"/>
        <v>0</v>
      </c>
      <c r="AC468" s="10">
        <f t="shared" si="106"/>
        <v>81.9672131147541</v>
      </c>
      <c r="AD468" s="10">
        <f t="shared" si="107"/>
        <v>0</v>
      </c>
      <c r="AE468" s="11">
        <f t="shared" si="108"/>
        <v>1.83</v>
      </c>
    </row>
    <row r="469" spans="1:31">
      <c r="A469" s="5">
        <v>45887</v>
      </c>
      <c r="B469" s="1" t="s">
        <v>292</v>
      </c>
      <c r="C469" s="1" t="s">
        <v>293</v>
      </c>
      <c r="D469" s="1" t="s">
        <v>265</v>
      </c>
      <c r="E469" s="1">
        <v>9.34</v>
      </c>
      <c r="F469" s="1">
        <v>12.86</v>
      </c>
      <c r="G469" s="1">
        <v>11.43</v>
      </c>
      <c r="H469" s="1">
        <v>6.39</v>
      </c>
      <c r="I469" s="1" t="s">
        <v>50</v>
      </c>
      <c r="J469" s="1">
        <v>90</v>
      </c>
      <c r="K469" s="1" t="s">
        <v>51</v>
      </c>
      <c r="L469" s="1" t="s">
        <v>52</v>
      </c>
      <c r="M469" s="1" t="s">
        <v>53</v>
      </c>
      <c r="N469" s="1">
        <v>145</v>
      </c>
      <c r="O469" s="1">
        <v>346</v>
      </c>
      <c r="P469" s="1">
        <v>0</v>
      </c>
      <c r="Q469" s="1">
        <v>101</v>
      </c>
      <c r="R469" s="1">
        <v>0</v>
      </c>
      <c r="S469" s="1">
        <v>230</v>
      </c>
      <c r="T469">
        <f t="shared" si="99"/>
        <v>491</v>
      </c>
      <c r="U469">
        <f t="shared" si="100"/>
        <v>822</v>
      </c>
      <c r="V469" s="2">
        <f t="shared" si="101"/>
        <v>45939.5695931478</v>
      </c>
      <c r="W469" s="2">
        <f t="shared" si="102"/>
        <v>45975.0085653105</v>
      </c>
      <c r="X469" t="str">
        <f t="shared" si="103"/>
        <v>健康</v>
      </c>
      <c r="Y469" s="8" t="str">
        <f>_xlfn.IFS(COUNTIF($B$2:B469,B469)=1,"-",OR(AND(X468="高滞销风险",OR(X469="中滞销风险",X469="低滞销风险",X469="健康")),AND(X468="中滞销风险",OR(X469="低滞销风险",X469="健康")),AND(X468="低滞销风险",X469="健康")),"改善",X468=X469,"维持不变",OR(AND(X468="健康",OR(X469="低滞销风险",X469="中滞销风险",X469="高滞销风险")),AND(X468="低滞销风险",OR(X469="中滞销风险",X469="高滞销风险")),AND(X468="中滞销风险",X469="高滞销风险")),"恶化")</f>
        <v>-</v>
      </c>
      <c r="Z469" s="10">
        <f t="shared" si="104"/>
        <v>0</v>
      </c>
      <c r="AA469" s="10">
        <f t="shared" si="109"/>
        <v>0</v>
      </c>
      <c r="AB469" s="10">
        <f t="shared" si="105"/>
        <v>0</v>
      </c>
      <c r="AC469" s="10">
        <f t="shared" si="106"/>
        <v>88.0085653104925</v>
      </c>
      <c r="AD469" s="10">
        <f t="shared" si="107"/>
        <v>0</v>
      </c>
      <c r="AE469" s="11">
        <f t="shared" si="108"/>
        <v>9.34</v>
      </c>
    </row>
    <row r="470" spans="1:31">
      <c r="A470" s="5">
        <v>45894</v>
      </c>
      <c r="B470" s="1" t="s">
        <v>292</v>
      </c>
      <c r="C470" s="1" t="s">
        <v>293</v>
      </c>
      <c r="D470" s="1" t="s">
        <v>265</v>
      </c>
      <c r="E470" s="1">
        <v>10.41</v>
      </c>
      <c r="F470" s="1">
        <v>11.29</v>
      </c>
      <c r="G470" s="1">
        <v>12.07</v>
      </c>
      <c r="H470" s="1">
        <v>9.21</v>
      </c>
      <c r="I470" s="1" t="s">
        <v>50</v>
      </c>
      <c r="J470" s="1">
        <v>79</v>
      </c>
      <c r="K470" s="1" t="s">
        <v>43</v>
      </c>
      <c r="L470" s="1" t="s">
        <v>44</v>
      </c>
      <c r="M470" s="1" t="s">
        <v>45</v>
      </c>
      <c r="N470" s="1">
        <v>102</v>
      </c>
      <c r="O470" s="1">
        <v>507</v>
      </c>
      <c r="P470" s="1">
        <v>0</v>
      </c>
      <c r="Q470" s="1">
        <v>21</v>
      </c>
      <c r="R470" s="1">
        <v>0</v>
      </c>
      <c r="S470" s="1">
        <v>290</v>
      </c>
      <c r="T470">
        <f t="shared" si="99"/>
        <v>609</v>
      </c>
      <c r="U470">
        <f t="shared" si="100"/>
        <v>920</v>
      </c>
      <c r="V470" s="2">
        <f t="shared" si="101"/>
        <v>45952.5014409222</v>
      </c>
      <c r="W470" s="2">
        <f t="shared" si="102"/>
        <v>45982.376560999</v>
      </c>
      <c r="X470" t="str">
        <f t="shared" si="103"/>
        <v>健康</v>
      </c>
      <c r="Y470" s="8" t="str">
        <f>_xlfn.IFS(COUNTIF($B$2:B470,B470)=1,"-",OR(AND(X469="高滞销风险",OR(X470="中滞销风险",X470="低滞销风险",X470="健康")),AND(X469="中滞销风险",OR(X470="低滞销风险",X470="健康")),AND(X469="低滞销风险",X470="健康")),"改善",X469=X470,"维持不变",OR(AND(X469="健康",OR(X470="低滞销风险",X470="中滞销风险",X470="高滞销风险")),AND(X469="低滞销风险",OR(X470="中滞销风险",X470="高滞销风险")),AND(X469="中滞销风险",X470="高滞销风险")),"恶化")</f>
        <v>维持不变</v>
      </c>
      <c r="Z470" s="10">
        <f t="shared" si="104"/>
        <v>0</v>
      </c>
      <c r="AA470" s="10">
        <f t="shared" si="109"/>
        <v>0</v>
      </c>
      <c r="AB470" s="10">
        <f t="shared" si="105"/>
        <v>0</v>
      </c>
      <c r="AC470" s="10">
        <f t="shared" si="106"/>
        <v>88.3765609990394</v>
      </c>
      <c r="AD470" s="10">
        <f t="shared" si="107"/>
        <v>0</v>
      </c>
      <c r="AE470" s="11">
        <f t="shared" si="108"/>
        <v>10.41</v>
      </c>
    </row>
    <row r="471" spans="1:31">
      <c r="A471" s="5">
        <v>45901</v>
      </c>
      <c r="B471" s="1" t="s">
        <v>292</v>
      </c>
      <c r="C471" s="1" t="s">
        <v>293</v>
      </c>
      <c r="D471" s="1" t="s">
        <v>265</v>
      </c>
      <c r="E471" s="1">
        <v>10.71</v>
      </c>
      <c r="F471" s="1">
        <v>10.71</v>
      </c>
      <c r="G471" s="1">
        <v>11</v>
      </c>
      <c r="H471" s="1">
        <v>11.21</v>
      </c>
      <c r="I471" s="1" t="s">
        <v>54</v>
      </c>
      <c r="J471" s="1">
        <v>75</v>
      </c>
      <c r="K471" s="1" t="s">
        <v>35</v>
      </c>
      <c r="L471" s="1" t="s">
        <v>36</v>
      </c>
      <c r="M471" s="1" t="s">
        <v>37</v>
      </c>
      <c r="N471" s="1">
        <v>106</v>
      </c>
      <c r="O471" s="1">
        <v>568</v>
      </c>
      <c r="P471" s="1">
        <v>0</v>
      </c>
      <c r="Q471" s="1">
        <v>171</v>
      </c>
      <c r="R471" s="1">
        <v>0</v>
      </c>
      <c r="S471" s="1">
        <v>0</v>
      </c>
      <c r="T471">
        <f t="shared" si="99"/>
        <v>674</v>
      </c>
      <c r="U471">
        <f t="shared" si="100"/>
        <v>845</v>
      </c>
      <c r="V471" s="2">
        <f t="shared" si="101"/>
        <v>45963.9318394024</v>
      </c>
      <c r="W471" s="2">
        <f t="shared" si="102"/>
        <v>45979.898225957</v>
      </c>
      <c r="X471" t="str">
        <f t="shared" si="103"/>
        <v>健康</v>
      </c>
      <c r="Y471" s="8" t="str">
        <f>_xlfn.IFS(COUNTIF($B$2:B471,B471)=1,"-",OR(AND(X470="高滞销风险",OR(X471="中滞销风险",X471="低滞销风险",X471="健康")),AND(X470="中滞销风险",OR(X471="低滞销风险",X471="健康")),AND(X470="低滞销风险",X471="健康")),"改善",X470=X471,"维持不变",OR(AND(X470="健康",OR(X471="低滞销风险",X471="中滞销风险",X471="高滞销风险")),AND(X470="低滞销风险",OR(X471="中滞销风险",X471="高滞销风险")),AND(X470="中滞销风险",X471="高滞销风险")),"恶化")</f>
        <v>维持不变</v>
      </c>
      <c r="Z471" s="10">
        <f t="shared" si="104"/>
        <v>0</v>
      </c>
      <c r="AA471" s="10">
        <f t="shared" si="109"/>
        <v>0</v>
      </c>
      <c r="AB471" s="10">
        <f t="shared" si="105"/>
        <v>0</v>
      </c>
      <c r="AC471" s="10">
        <f t="shared" si="106"/>
        <v>78.8982259570495</v>
      </c>
      <c r="AD471" s="10">
        <f t="shared" si="107"/>
        <v>0</v>
      </c>
      <c r="AE471" s="11">
        <f t="shared" si="108"/>
        <v>10.71</v>
      </c>
    </row>
    <row r="472" spans="1:31">
      <c r="A472" s="5">
        <v>45908</v>
      </c>
      <c r="B472" s="1" t="s">
        <v>292</v>
      </c>
      <c r="C472" s="1" t="s">
        <v>293</v>
      </c>
      <c r="D472" s="1" t="s">
        <v>265</v>
      </c>
      <c r="E472" s="1">
        <v>11.58</v>
      </c>
      <c r="F472" s="1">
        <v>11.71</v>
      </c>
      <c r="G472" s="1">
        <v>11.21</v>
      </c>
      <c r="H472" s="1">
        <v>11.64</v>
      </c>
      <c r="I472" s="1" t="s">
        <v>50</v>
      </c>
      <c r="J472" s="1">
        <v>82</v>
      </c>
      <c r="K472" s="1" t="s">
        <v>38</v>
      </c>
      <c r="L472" s="1" t="s">
        <v>39</v>
      </c>
      <c r="M472" s="1" t="s">
        <v>40</v>
      </c>
      <c r="N472" s="1">
        <v>199</v>
      </c>
      <c r="O472" s="1">
        <v>477</v>
      </c>
      <c r="P472" s="1">
        <v>0</v>
      </c>
      <c r="Q472" s="1">
        <v>90</v>
      </c>
      <c r="R472" s="1">
        <v>0</v>
      </c>
      <c r="S472" s="1">
        <v>0</v>
      </c>
      <c r="T472">
        <f t="shared" si="99"/>
        <v>676</v>
      </c>
      <c r="U472">
        <f t="shared" si="100"/>
        <v>766</v>
      </c>
      <c r="V472" s="2">
        <f t="shared" si="101"/>
        <v>45966.3765112263</v>
      </c>
      <c r="W472" s="2">
        <f t="shared" si="102"/>
        <v>45974.1485319516</v>
      </c>
      <c r="X472" t="str">
        <f t="shared" si="103"/>
        <v>健康</v>
      </c>
      <c r="Y472" s="8" t="str">
        <f>_xlfn.IFS(COUNTIF($B$2:B472,B472)=1,"-",OR(AND(X471="高滞销风险",OR(X472="中滞销风险",X472="低滞销风险",X472="健康")),AND(X471="中滞销风险",OR(X472="低滞销风险",X472="健康")),AND(X471="低滞销风险",X472="健康")),"改善",X471=X472,"维持不变",OR(AND(X471="健康",OR(X472="低滞销风险",X472="中滞销风险",X472="高滞销风险")),AND(X471="低滞销风险",OR(X472="中滞销风险",X472="高滞销风险")),AND(X471="中滞销风险",X472="高滞销风险")),"恶化")</f>
        <v>维持不变</v>
      </c>
      <c r="Z472" s="10">
        <f t="shared" si="104"/>
        <v>0</v>
      </c>
      <c r="AA472" s="10">
        <f t="shared" si="109"/>
        <v>0</v>
      </c>
      <c r="AB472" s="10">
        <f t="shared" si="105"/>
        <v>0</v>
      </c>
      <c r="AC472" s="10">
        <f t="shared" si="106"/>
        <v>66.1485319516408</v>
      </c>
      <c r="AD472" s="10">
        <f t="shared" si="107"/>
        <v>0</v>
      </c>
      <c r="AE472" s="11">
        <f t="shared" si="108"/>
        <v>11.58</v>
      </c>
    </row>
    <row r="473" spans="1:31">
      <c r="A473" s="5">
        <v>45887</v>
      </c>
      <c r="B473" s="1" t="s">
        <v>294</v>
      </c>
      <c r="C473" s="1" t="s">
        <v>295</v>
      </c>
      <c r="D473" s="1" t="s">
        <v>265</v>
      </c>
      <c r="E473" s="1">
        <v>0.97</v>
      </c>
      <c r="F473" s="1">
        <v>1.29</v>
      </c>
      <c r="G473" s="1">
        <v>1.21</v>
      </c>
      <c r="H473" s="1">
        <v>0.68</v>
      </c>
      <c r="I473" s="1" t="s">
        <v>50</v>
      </c>
      <c r="J473" s="1">
        <v>9</v>
      </c>
      <c r="K473" s="1" t="s">
        <v>51</v>
      </c>
      <c r="L473" s="1" t="s">
        <v>52</v>
      </c>
      <c r="M473" s="1" t="s">
        <v>53</v>
      </c>
      <c r="N473" s="1">
        <v>93</v>
      </c>
      <c r="O473" s="1">
        <v>0</v>
      </c>
      <c r="P473" s="1">
        <v>0</v>
      </c>
      <c r="Q473" s="1">
        <v>225</v>
      </c>
      <c r="R473" s="1">
        <v>0</v>
      </c>
      <c r="S473" s="1">
        <v>0</v>
      </c>
      <c r="T473">
        <f>N473+O473+P473</f>
        <v>93</v>
      </c>
      <c r="U473">
        <f>T473+Q473+R473+S473</f>
        <v>318</v>
      </c>
      <c r="V473" s="2">
        <f>A473+T473/E473</f>
        <v>45982.8762886598</v>
      </c>
      <c r="W473" s="2">
        <f>A473+U473/E473</f>
        <v>46214.8350515464</v>
      </c>
      <c r="X473" t="str">
        <f t="shared" si="103"/>
        <v>高滞销风险</v>
      </c>
      <c r="Y473" s="8" t="str">
        <f>_xlfn.IFS(COUNTIF($B$2:B473,B473)=1,"-",OR(AND(X472="高滞销风险",OR(X473="中滞销风险",X473="低滞销风险",X473="健康")),AND(X472="中滞销风险",OR(X473="低滞销风险",X473="健康")),AND(X472="低滞销风险",X473="健康")),"改善",X472=X473,"维持不变",OR(AND(X472="健康",OR(X473="低滞销风险",X473="中滞销风险",X473="高滞销风险")),AND(X472="低滞销风险",OR(X473="中滞销风险",X473="高滞销风险")),AND(X472="中滞销风险",X473="高滞销风险")),"恶化")</f>
        <v>-</v>
      </c>
      <c r="Z473" s="10">
        <f t="shared" si="104"/>
        <v>0</v>
      </c>
      <c r="AA473" s="10">
        <f t="shared" si="109"/>
        <v>216.15</v>
      </c>
      <c r="AB473" s="10">
        <f t="shared" si="105"/>
        <v>216.15</v>
      </c>
      <c r="AC473" s="10">
        <f t="shared" si="106"/>
        <v>327.835051546392</v>
      </c>
      <c r="AD473" s="10">
        <f t="shared" si="107"/>
        <v>222.83505154639</v>
      </c>
      <c r="AE473" s="11">
        <f t="shared" si="108"/>
        <v>3.02857142857143</v>
      </c>
    </row>
    <row r="474" spans="1:31">
      <c r="A474" s="5">
        <v>45894</v>
      </c>
      <c r="B474" s="1" t="s">
        <v>294</v>
      </c>
      <c r="C474" s="1" t="s">
        <v>295</v>
      </c>
      <c r="D474" s="1" t="s">
        <v>265</v>
      </c>
      <c r="E474" s="1">
        <v>0.71</v>
      </c>
      <c r="F474" s="1">
        <v>0.71</v>
      </c>
      <c r="G474" s="1">
        <v>1</v>
      </c>
      <c r="H474" s="1">
        <v>0.86</v>
      </c>
      <c r="I474" s="1" t="s">
        <v>54</v>
      </c>
      <c r="J474" s="1">
        <v>5</v>
      </c>
      <c r="K474" s="1" t="s">
        <v>43</v>
      </c>
      <c r="L474" s="1" t="s">
        <v>44</v>
      </c>
      <c r="M474" s="1" t="s">
        <v>45</v>
      </c>
      <c r="N474" s="1">
        <v>87</v>
      </c>
      <c r="O474" s="1">
        <v>0</v>
      </c>
      <c r="P474" s="1">
        <v>0</v>
      </c>
      <c r="Q474" s="1">
        <v>225</v>
      </c>
      <c r="R474" s="1">
        <v>0</v>
      </c>
      <c r="S474" s="1">
        <v>0</v>
      </c>
      <c r="T474">
        <f t="shared" ref="T474:T521" si="110">N474+O474+P474</f>
        <v>87</v>
      </c>
      <c r="U474">
        <f t="shared" ref="U474:U521" si="111">T474+Q474+R474+S474</f>
        <v>312</v>
      </c>
      <c r="V474" s="2">
        <f t="shared" ref="V474:V521" si="112">A474+T474/E474</f>
        <v>46016.5352112676</v>
      </c>
      <c r="W474" s="2">
        <f t="shared" ref="W474:W521" si="113">A474+U474/E474</f>
        <v>46333.4366197183</v>
      </c>
      <c r="X474" t="str">
        <f t="shared" si="103"/>
        <v>高滞销风险</v>
      </c>
      <c r="Y474" s="8" t="str">
        <f>_xlfn.IFS(COUNTIF($B$2:B474,B474)=1,"-",OR(AND(X473="高滞销风险",OR(X474="中滞销风险",X474="低滞销风险",X474="健康")),AND(X473="中滞销风险",OR(X474="低滞销风险",X474="健康")),AND(X473="低滞销风险",X474="健康")),"改善",X473=X474,"维持不变",OR(AND(X473="健康",OR(X474="低滞销风险",X474="中滞销风险",X474="高滞销风险")),AND(X473="低滞销风险",OR(X474="中滞销风险",X474="高滞销风险")),AND(X473="中滞销风险",X474="高滞销风险")),"恶化")</f>
        <v>维持不变</v>
      </c>
      <c r="Z474" s="10">
        <f t="shared" si="104"/>
        <v>17.42</v>
      </c>
      <c r="AA474" s="10">
        <f t="shared" si="109"/>
        <v>225</v>
      </c>
      <c r="AB474" s="10">
        <f t="shared" si="105"/>
        <v>242.42</v>
      </c>
      <c r="AC474" s="10">
        <f t="shared" si="106"/>
        <v>439.43661971831</v>
      </c>
      <c r="AD474" s="10">
        <f t="shared" si="107"/>
        <v>341.436619718312</v>
      </c>
      <c r="AE474" s="11">
        <f t="shared" si="108"/>
        <v>3.18367346938775</v>
      </c>
    </row>
    <row r="475" spans="1:31">
      <c r="A475" s="5">
        <v>45901</v>
      </c>
      <c r="B475" s="1" t="s">
        <v>294</v>
      </c>
      <c r="C475" s="1" t="s">
        <v>295</v>
      </c>
      <c r="D475" s="1" t="s">
        <v>265</v>
      </c>
      <c r="E475" s="1">
        <v>0.71</v>
      </c>
      <c r="F475" s="1">
        <v>0.71</v>
      </c>
      <c r="G475" s="1">
        <v>0.71</v>
      </c>
      <c r="H475" s="1">
        <v>0.96</v>
      </c>
      <c r="I475" s="1" t="s">
        <v>54</v>
      </c>
      <c r="J475" s="1">
        <v>5</v>
      </c>
      <c r="K475" s="1" t="s">
        <v>35</v>
      </c>
      <c r="L475" s="1" t="s">
        <v>36</v>
      </c>
      <c r="M475" s="1" t="s">
        <v>37</v>
      </c>
      <c r="N475" s="1">
        <v>82</v>
      </c>
      <c r="O475" s="1">
        <v>0</v>
      </c>
      <c r="P475" s="1">
        <v>0</v>
      </c>
      <c r="Q475" s="1">
        <v>225</v>
      </c>
      <c r="R475" s="1">
        <v>0</v>
      </c>
      <c r="S475" s="1">
        <v>0</v>
      </c>
      <c r="T475">
        <f t="shared" si="110"/>
        <v>82</v>
      </c>
      <c r="U475">
        <f t="shared" si="111"/>
        <v>307</v>
      </c>
      <c r="V475" s="2">
        <f t="shared" si="112"/>
        <v>46016.4929577465</v>
      </c>
      <c r="W475" s="2">
        <f t="shared" si="113"/>
        <v>46333.3943661972</v>
      </c>
      <c r="X475" t="str">
        <f t="shared" si="103"/>
        <v>高滞销风险</v>
      </c>
      <c r="Y475" s="8" t="str">
        <f>_xlfn.IFS(COUNTIF($B$2:B475,B475)=1,"-",OR(AND(X474="高滞销风险",OR(X475="中滞销风险",X475="低滞销风险",X475="健康")),AND(X474="中滞销风险",OR(X475="低滞销风险",X475="健康")),AND(X474="低滞销风险",X475="健康")),"改善",X474=X475,"维持不变",OR(AND(X474="健康",OR(X475="低滞销风险",X475="中滞销风险",X475="高滞销风险")),AND(X474="低滞销风险",OR(X475="中滞销风险",X475="高滞销风险")),AND(X474="中滞销风险",X475="高滞销风险")),"恶化")</f>
        <v>维持不变</v>
      </c>
      <c r="Z475" s="10">
        <f t="shared" si="104"/>
        <v>17.39</v>
      </c>
      <c r="AA475" s="10">
        <f t="shared" si="109"/>
        <v>225</v>
      </c>
      <c r="AB475" s="10">
        <f t="shared" si="105"/>
        <v>242.39</v>
      </c>
      <c r="AC475" s="10">
        <f t="shared" si="106"/>
        <v>432.394366197183</v>
      </c>
      <c r="AD475" s="10">
        <f t="shared" si="107"/>
        <v>341.394366197186</v>
      </c>
      <c r="AE475" s="11">
        <f t="shared" si="108"/>
        <v>3.37362637362637</v>
      </c>
    </row>
    <row r="476" spans="1:31">
      <c r="A476" s="5">
        <v>45908</v>
      </c>
      <c r="B476" s="1" t="s">
        <v>294</v>
      </c>
      <c r="C476" s="1" t="s">
        <v>295</v>
      </c>
      <c r="D476" s="1" t="s">
        <v>265</v>
      </c>
      <c r="E476" s="1">
        <v>1.01</v>
      </c>
      <c r="F476" s="1">
        <v>1.14</v>
      </c>
      <c r="G476" s="1">
        <v>0.93</v>
      </c>
      <c r="H476" s="1">
        <v>0.96</v>
      </c>
      <c r="I476" s="1" t="s">
        <v>50</v>
      </c>
      <c r="J476" s="1">
        <v>8</v>
      </c>
      <c r="K476" s="1" t="s">
        <v>38</v>
      </c>
      <c r="L476" s="1" t="s">
        <v>39</v>
      </c>
      <c r="M476" s="1" t="s">
        <v>40</v>
      </c>
      <c r="N476" s="1">
        <v>76</v>
      </c>
      <c r="O476" s="1">
        <v>0</v>
      </c>
      <c r="P476" s="1">
        <v>0</v>
      </c>
      <c r="Q476" s="1">
        <v>225</v>
      </c>
      <c r="R476" s="1">
        <v>0</v>
      </c>
      <c r="S476" s="1">
        <v>0</v>
      </c>
      <c r="T476">
        <f t="shared" si="110"/>
        <v>76</v>
      </c>
      <c r="U476">
        <f t="shared" si="111"/>
        <v>301</v>
      </c>
      <c r="V476" s="2">
        <f t="shared" si="112"/>
        <v>45983.2475247525</v>
      </c>
      <c r="W476" s="2">
        <f t="shared" si="113"/>
        <v>46206.0198019802</v>
      </c>
      <c r="X476" t="str">
        <f t="shared" si="103"/>
        <v>高滞销风险</v>
      </c>
      <c r="Y476" s="8" t="str">
        <f>_xlfn.IFS(COUNTIF($B$2:B476,B476)=1,"-",OR(AND(X475="高滞销风险",OR(X476="中滞销风险",X476="低滞销风险",X476="健康")),AND(X475="中滞销风险",OR(X476="低滞销风险",X476="健康")),AND(X475="低滞销风险",X476="健康")),"改善",X475=X476,"维持不变",OR(AND(X475="健康",OR(X476="低滞销风险",X476="中滞销风险",X476="高滞销风险")),AND(X475="低滞销风险",OR(X476="中滞销风险",X476="高滞销风险")),AND(X475="中滞销风险",X476="高滞销风险")),"恶化")</f>
        <v>维持不变</v>
      </c>
      <c r="Z476" s="10">
        <f t="shared" si="104"/>
        <v>0</v>
      </c>
      <c r="AA476" s="10">
        <f t="shared" si="109"/>
        <v>216.16</v>
      </c>
      <c r="AB476" s="10">
        <f t="shared" si="105"/>
        <v>216.16</v>
      </c>
      <c r="AC476" s="10">
        <f t="shared" si="106"/>
        <v>298.019801980198</v>
      </c>
      <c r="AD476" s="10">
        <f t="shared" si="107"/>
        <v>214.019801980197</v>
      </c>
      <c r="AE476" s="11">
        <f t="shared" si="108"/>
        <v>3.58333333333333</v>
      </c>
    </row>
    <row r="477" spans="1:31">
      <c r="A477" s="5">
        <v>45887</v>
      </c>
      <c r="B477" s="1" t="s">
        <v>296</v>
      </c>
      <c r="C477" s="1" t="s">
        <v>297</v>
      </c>
      <c r="D477" s="1" t="s">
        <v>265</v>
      </c>
      <c r="E477" s="1">
        <v>1.81</v>
      </c>
      <c r="F477" s="1">
        <v>1.86</v>
      </c>
      <c r="G477" s="1">
        <v>2.71</v>
      </c>
      <c r="H477" s="1">
        <v>1.43</v>
      </c>
      <c r="I477" s="1" t="s">
        <v>50</v>
      </c>
      <c r="J477" s="1">
        <v>13</v>
      </c>
      <c r="K477" s="1" t="s">
        <v>51</v>
      </c>
      <c r="L477" s="1" t="s">
        <v>52</v>
      </c>
      <c r="M477" s="1" t="s">
        <v>53</v>
      </c>
      <c r="N477" s="1">
        <v>328</v>
      </c>
      <c r="O477" s="1">
        <v>0</v>
      </c>
      <c r="P477" s="1">
        <v>0</v>
      </c>
      <c r="Q477" s="1">
        <v>365</v>
      </c>
      <c r="R477" s="1">
        <v>0</v>
      </c>
      <c r="S477" s="1">
        <v>0</v>
      </c>
      <c r="T477">
        <f t="shared" si="110"/>
        <v>328</v>
      </c>
      <c r="U477">
        <f t="shared" si="111"/>
        <v>693</v>
      </c>
      <c r="V477" s="2">
        <f t="shared" si="112"/>
        <v>46068.2154696133</v>
      </c>
      <c r="W477" s="2">
        <f t="shared" si="113"/>
        <v>46269.8729281768</v>
      </c>
      <c r="X477" t="str">
        <f t="shared" si="103"/>
        <v>高滞销风险</v>
      </c>
      <c r="Y477" s="8" t="str">
        <f>_xlfn.IFS(COUNTIF($B$2:B477,B477)=1,"-",OR(AND(X476="高滞销风险",OR(X477="中滞销风险",X477="低滞销风险",X477="健康")),AND(X476="中滞销风险",OR(X477="低滞销风险",X477="健康")),AND(X476="低滞销风险",X477="健康")),"改善",X476=X477,"维持不变",OR(AND(X476="健康",OR(X477="低滞销风险",X477="中滞销风险",X477="高滞销风险")),AND(X476="低滞销风险",OR(X477="中滞销风险",X477="高滞销风险")),AND(X476="中滞销风险",X477="高滞销风险")),"恶化")</f>
        <v>-</v>
      </c>
      <c r="Z477" s="10">
        <f t="shared" si="104"/>
        <v>137.95</v>
      </c>
      <c r="AA477" s="10">
        <f t="shared" si="109"/>
        <v>365</v>
      </c>
      <c r="AB477" s="10">
        <f t="shared" si="105"/>
        <v>502.95</v>
      </c>
      <c r="AC477" s="10">
        <f t="shared" si="106"/>
        <v>382.872928176796</v>
      </c>
      <c r="AD477" s="10">
        <f t="shared" si="107"/>
        <v>277.872928176796</v>
      </c>
      <c r="AE477" s="11">
        <f t="shared" si="108"/>
        <v>6.6</v>
      </c>
    </row>
    <row r="478" spans="1:31">
      <c r="A478" s="5">
        <v>45894</v>
      </c>
      <c r="B478" s="1" t="s">
        <v>296</v>
      </c>
      <c r="C478" s="1" t="s">
        <v>297</v>
      </c>
      <c r="D478" s="1" t="s">
        <v>265</v>
      </c>
      <c r="E478" s="1">
        <v>2.1</v>
      </c>
      <c r="F478" s="1">
        <v>2.29</v>
      </c>
      <c r="G478" s="1">
        <v>2.07</v>
      </c>
      <c r="H478" s="1">
        <v>2</v>
      </c>
      <c r="I478" s="1" t="s">
        <v>50</v>
      </c>
      <c r="J478" s="1">
        <v>16</v>
      </c>
      <c r="K478" s="1" t="s">
        <v>43</v>
      </c>
      <c r="L478" s="1" t="s">
        <v>44</v>
      </c>
      <c r="M478" s="1" t="s">
        <v>45</v>
      </c>
      <c r="N478" s="1">
        <v>312</v>
      </c>
      <c r="O478" s="1">
        <v>0</v>
      </c>
      <c r="P478" s="1">
        <v>0</v>
      </c>
      <c r="Q478" s="1">
        <v>365</v>
      </c>
      <c r="R478" s="1">
        <v>0</v>
      </c>
      <c r="S478" s="1">
        <v>0</v>
      </c>
      <c r="T478">
        <f t="shared" si="110"/>
        <v>312</v>
      </c>
      <c r="U478">
        <f t="shared" si="111"/>
        <v>677</v>
      </c>
      <c r="V478" s="2">
        <f t="shared" si="112"/>
        <v>46042.5714285714</v>
      </c>
      <c r="W478" s="2">
        <f t="shared" si="113"/>
        <v>46216.380952381</v>
      </c>
      <c r="X478" t="str">
        <f t="shared" si="103"/>
        <v>高滞销风险</v>
      </c>
      <c r="Y478" s="8" t="str">
        <f>_xlfn.IFS(COUNTIF($B$2:B478,B478)=1,"-",OR(AND(X477="高滞销风险",OR(X478="中滞销风险",X478="低滞销风险",X478="健康")),AND(X477="中滞销风险",OR(X478="低滞销风险",X478="健康")),AND(X477="低滞销风险",X478="健康")),"改善",X477=X478,"维持不变",OR(AND(X477="健康",OR(X478="低滞销风险",X478="中滞销风险",X478="高滞销风险")),AND(X477="低滞销风险",OR(X478="中滞销风险",X478="高滞销风险")),AND(X477="中滞销风险",X478="高滞销风险")),"恶化")</f>
        <v>维持不变</v>
      </c>
      <c r="Z478" s="10">
        <f t="shared" si="104"/>
        <v>106.2</v>
      </c>
      <c r="AA478" s="10">
        <f t="shared" si="109"/>
        <v>365</v>
      </c>
      <c r="AB478" s="10">
        <f t="shared" si="105"/>
        <v>471.2</v>
      </c>
      <c r="AC478" s="10">
        <f t="shared" si="106"/>
        <v>322.380952380952</v>
      </c>
      <c r="AD478" s="10">
        <f t="shared" si="107"/>
        <v>224.380952380954</v>
      </c>
      <c r="AE478" s="11">
        <f t="shared" si="108"/>
        <v>6.90816326530612</v>
      </c>
    </row>
    <row r="479" spans="1:31">
      <c r="A479" s="5">
        <v>45901</v>
      </c>
      <c r="B479" s="1" t="s">
        <v>296</v>
      </c>
      <c r="C479" s="1" t="s">
        <v>297</v>
      </c>
      <c r="D479" s="1" t="s">
        <v>265</v>
      </c>
      <c r="E479" s="1">
        <v>1.29</v>
      </c>
      <c r="F479" s="1">
        <v>1.29</v>
      </c>
      <c r="G479" s="1">
        <v>1.79</v>
      </c>
      <c r="H479" s="1">
        <v>2.25</v>
      </c>
      <c r="I479" s="1" t="s">
        <v>54</v>
      </c>
      <c r="J479" s="1">
        <v>9</v>
      </c>
      <c r="K479" s="1" t="s">
        <v>35</v>
      </c>
      <c r="L479" s="1" t="s">
        <v>36</v>
      </c>
      <c r="M479" s="1" t="s">
        <v>37</v>
      </c>
      <c r="N479" s="1">
        <v>304</v>
      </c>
      <c r="O479" s="1">
        <v>0</v>
      </c>
      <c r="P479" s="1">
        <v>0</v>
      </c>
      <c r="Q479" s="1">
        <v>365</v>
      </c>
      <c r="R479" s="1">
        <v>0</v>
      </c>
      <c r="S479" s="1">
        <v>0</v>
      </c>
      <c r="T479">
        <f t="shared" si="110"/>
        <v>304</v>
      </c>
      <c r="U479">
        <f t="shared" si="111"/>
        <v>669</v>
      </c>
      <c r="V479" s="2">
        <f t="shared" si="112"/>
        <v>46136.6589147287</v>
      </c>
      <c r="W479" s="2">
        <f t="shared" si="113"/>
        <v>46419.6046511628</v>
      </c>
      <c r="X479" t="str">
        <f t="shared" si="103"/>
        <v>高滞销风险</v>
      </c>
      <c r="Y479" s="8" t="str">
        <f>_xlfn.IFS(COUNTIF($B$2:B479,B479)=1,"-",OR(AND(X478="高滞销风险",OR(X479="中滞销风险",X479="低滞销风险",X479="健康")),AND(X478="中滞销风险",OR(X479="低滞销风险",X479="健康")),AND(X478="低滞销风险",X479="健康")),"改善",X478=X479,"维持不变",OR(AND(X478="健康",OR(X479="低滞销风险",X479="中滞销风险",X479="高滞销风险")),AND(X478="低滞销风险",OR(X479="中滞销风险",X479="高滞销风险")),AND(X478="中滞销风险",X479="高滞销风险")),"恶化")</f>
        <v>维持不变</v>
      </c>
      <c r="Z479" s="10">
        <f t="shared" si="104"/>
        <v>186.61</v>
      </c>
      <c r="AA479" s="10">
        <f t="shared" si="109"/>
        <v>365</v>
      </c>
      <c r="AB479" s="10">
        <f t="shared" si="105"/>
        <v>551.61</v>
      </c>
      <c r="AC479" s="10">
        <f t="shared" si="106"/>
        <v>518.604651162791</v>
      </c>
      <c r="AD479" s="10">
        <f t="shared" si="107"/>
        <v>427.604651162794</v>
      </c>
      <c r="AE479" s="11">
        <f t="shared" si="108"/>
        <v>7.35164835164835</v>
      </c>
    </row>
    <row r="480" spans="1:31">
      <c r="A480" s="5">
        <v>45908</v>
      </c>
      <c r="B480" s="1" t="s">
        <v>296</v>
      </c>
      <c r="C480" s="1" t="s">
        <v>297</v>
      </c>
      <c r="D480" s="1" t="s">
        <v>265</v>
      </c>
      <c r="E480" s="1">
        <v>1.71</v>
      </c>
      <c r="F480" s="1">
        <v>1.71</v>
      </c>
      <c r="G480" s="1">
        <v>1.5</v>
      </c>
      <c r="H480" s="1">
        <v>1.79</v>
      </c>
      <c r="I480" s="1" t="s">
        <v>54</v>
      </c>
      <c r="J480" s="1">
        <v>12</v>
      </c>
      <c r="K480" s="1" t="s">
        <v>38</v>
      </c>
      <c r="L480" s="1" t="s">
        <v>39</v>
      </c>
      <c r="M480" s="1" t="s">
        <v>40</v>
      </c>
      <c r="N480" s="1">
        <v>294</v>
      </c>
      <c r="O480" s="1">
        <v>0</v>
      </c>
      <c r="P480" s="1">
        <v>0</v>
      </c>
      <c r="Q480" s="1">
        <v>365</v>
      </c>
      <c r="R480" s="1">
        <v>0</v>
      </c>
      <c r="S480" s="1">
        <v>0</v>
      </c>
      <c r="T480">
        <f t="shared" si="110"/>
        <v>294</v>
      </c>
      <c r="U480">
        <f t="shared" si="111"/>
        <v>659</v>
      </c>
      <c r="V480" s="2">
        <f t="shared" si="112"/>
        <v>46079.9298245614</v>
      </c>
      <c r="W480" s="2">
        <f t="shared" si="113"/>
        <v>46293.3801169591</v>
      </c>
      <c r="X480" t="str">
        <f t="shared" si="103"/>
        <v>高滞销风险</v>
      </c>
      <c r="Y480" s="8" t="str">
        <f>_xlfn.IFS(COUNTIF($B$2:B480,B480)=1,"-",OR(AND(X479="高滞销风险",OR(X480="中滞销风险",X480="低滞销风险",X480="健康")),AND(X479="中滞销风险",OR(X480="低滞销风险",X480="健康")),AND(X479="低滞销风险",X480="健康")),"改善",X479=X480,"维持不变",OR(AND(X479="健康",OR(X480="低滞销风险",X480="中滞销风险",X480="高滞销风险")),AND(X479="低滞销风险",OR(X480="中滞销风险",X480="高滞销风险")),AND(X479="中滞销风险",X480="高滞销风险")),"恶化")</f>
        <v>维持不变</v>
      </c>
      <c r="Z480" s="10">
        <f t="shared" si="104"/>
        <v>150.36</v>
      </c>
      <c r="AA480" s="10">
        <f t="shared" si="109"/>
        <v>365</v>
      </c>
      <c r="AB480" s="10">
        <f t="shared" si="105"/>
        <v>515.36</v>
      </c>
      <c r="AC480" s="10">
        <f t="shared" si="106"/>
        <v>385.380116959064</v>
      </c>
      <c r="AD480" s="10">
        <f t="shared" si="107"/>
        <v>301.380116959066</v>
      </c>
      <c r="AE480" s="11">
        <f t="shared" si="108"/>
        <v>7.84523809523809</v>
      </c>
    </row>
    <row r="481" spans="1:31">
      <c r="A481" s="5">
        <v>45887</v>
      </c>
      <c r="B481" s="1" t="s">
        <v>298</v>
      </c>
      <c r="C481" s="1" t="s">
        <v>299</v>
      </c>
      <c r="D481" s="1" t="s">
        <v>265</v>
      </c>
      <c r="E481" s="1">
        <v>1.31</v>
      </c>
      <c r="F481" s="1">
        <v>1.86</v>
      </c>
      <c r="G481" s="1">
        <v>1.64</v>
      </c>
      <c r="H481" s="1">
        <v>0.86</v>
      </c>
      <c r="I481" s="1" t="s">
        <v>50</v>
      </c>
      <c r="J481" s="1">
        <v>13</v>
      </c>
      <c r="K481" s="1" t="s">
        <v>51</v>
      </c>
      <c r="L481" s="1" t="s">
        <v>52</v>
      </c>
      <c r="M481" s="1" t="s">
        <v>53</v>
      </c>
      <c r="N481" s="1">
        <v>33</v>
      </c>
      <c r="O481" s="1">
        <v>45</v>
      </c>
      <c r="P481" s="1">
        <v>0</v>
      </c>
      <c r="Q481" s="1">
        <v>409</v>
      </c>
      <c r="R481" s="1">
        <v>0</v>
      </c>
      <c r="S481" s="1">
        <v>0</v>
      </c>
      <c r="T481">
        <f t="shared" si="110"/>
        <v>78</v>
      </c>
      <c r="U481">
        <f t="shared" si="111"/>
        <v>487</v>
      </c>
      <c r="V481" s="2">
        <f t="shared" si="112"/>
        <v>45946.5419847328</v>
      </c>
      <c r="W481" s="2">
        <f t="shared" si="113"/>
        <v>46258.7557251908</v>
      </c>
      <c r="X481" t="str">
        <f t="shared" si="103"/>
        <v>高滞销风险</v>
      </c>
      <c r="Y481" s="8" t="str">
        <f>_xlfn.IFS(COUNTIF($B$2:B481,B481)=1,"-",OR(AND(X480="高滞销风险",OR(X481="中滞销风险",X481="低滞销风险",X481="健康")),AND(X480="中滞销风险",OR(X481="低滞销风险",X481="健康")),AND(X480="低滞销风险",X481="健康")),"改善",X480=X481,"维持不变",OR(AND(X480="健康",OR(X481="低滞销风险",X481="中滞销风险",X481="高滞销风险")),AND(X480="低滞销风险",OR(X481="中滞销风险",X481="高滞销风险")),AND(X480="中滞销风险",X481="高滞销风险")),"恶化")</f>
        <v>-</v>
      </c>
      <c r="Z481" s="10">
        <f t="shared" si="104"/>
        <v>0</v>
      </c>
      <c r="AA481" s="10">
        <f t="shared" si="109"/>
        <v>349.45</v>
      </c>
      <c r="AB481" s="10">
        <f t="shared" si="105"/>
        <v>349.45</v>
      </c>
      <c r="AC481" s="10">
        <f t="shared" si="106"/>
        <v>371.75572519084</v>
      </c>
      <c r="AD481" s="10">
        <f t="shared" si="107"/>
        <v>266.755725190837</v>
      </c>
      <c r="AE481" s="11">
        <f t="shared" si="108"/>
        <v>4.63809523809524</v>
      </c>
    </row>
    <row r="482" spans="1:31">
      <c r="A482" s="5">
        <v>45894</v>
      </c>
      <c r="B482" s="1" t="s">
        <v>298</v>
      </c>
      <c r="C482" s="1" t="s">
        <v>299</v>
      </c>
      <c r="D482" s="1" t="s">
        <v>265</v>
      </c>
      <c r="E482" s="1">
        <v>0.57</v>
      </c>
      <c r="F482" s="1">
        <v>0.57</v>
      </c>
      <c r="G482" s="1">
        <v>1.21</v>
      </c>
      <c r="H482" s="1">
        <v>1</v>
      </c>
      <c r="I482" s="1" t="s">
        <v>54</v>
      </c>
      <c r="J482" s="1">
        <v>4</v>
      </c>
      <c r="K482" s="1" t="s">
        <v>43</v>
      </c>
      <c r="L482" s="1" t="s">
        <v>44</v>
      </c>
      <c r="M482" s="1" t="s">
        <v>45</v>
      </c>
      <c r="N482" s="1">
        <v>30</v>
      </c>
      <c r="O482" s="1">
        <v>57</v>
      </c>
      <c r="P482" s="1">
        <v>0</v>
      </c>
      <c r="Q482" s="1">
        <v>394</v>
      </c>
      <c r="R482" s="1">
        <v>0</v>
      </c>
      <c r="S482" s="1">
        <v>0</v>
      </c>
      <c r="T482">
        <f t="shared" si="110"/>
        <v>87</v>
      </c>
      <c r="U482">
        <f t="shared" si="111"/>
        <v>481</v>
      </c>
      <c r="V482" s="2">
        <f t="shared" si="112"/>
        <v>46046.6315789474</v>
      </c>
      <c r="W482" s="2">
        <f t="shared" si="113"/>
        <v>46737.8596491228</v>
      </c>
      <c r="X482" t="str">
        <f t="shared" si="103"/>
        <v>高滞销风险</v>
      </c>
      <c r="Y482" s="8" t="str">
        <f>_xlfn.IFS(COUNTIF($B$2:B482,B482)=1,"-",OR(AND(X481="高滞销风险",OR(X482="中滞销风险",X482="低滞销风险",X482="健康")),AND(X481="中滞销风险",OR(X482="低滞销风险",X482="健康")),AND(X481="低滞销风险",X482="健康")),"改善",X481=X482,"维持不变",OR(AND(X481="健康",OR(X482="低滞销风险",X482="中滞销风险",X482="高滞销风险")),AND(X481="低滞销风险",OR(X482="中滞销风险",X482="高滞销风险")),AND(X481="中滞销风险",X482="高滞销风险")),"恶化")</f>
        <v>维持不变</v>
      </c>
      <c r="Z482" s="10">
        <f t="shared" si="104"/>
        <v>31.14</v>
      </c>
      <c r="AA482" s="10">
        <f t="shared" si="109"/>
        <v>394</v>
      </c>
      <c r="AB482" s="10">
        <f t="shared" si="105"/>
        <v>425.14</v>
      </c>
      <c r="AC482" s="10">
        <f t="shared" si="106"/>
        <v>843.859649122807</v>
      </c>
      <c r="AD482" s="10">
        <f t="shared" si="107"/>
        <v>745.859649122809</v>
      </c>
      <c r="AE482" s="11">
        <f t="shared" si="108"/>
        <v>4.90816326530612</v>
      </c>
    </row>
    <row r="483" spans="1:31">
      <c r="A483" s="5">
        <v>45901</v>
      </c>
      <c r="B483" s="1" t="s">
        <v>298</v>
      </c>
      <c r="C483" s="1" t="s">
        <v>299</v>
      </c>
      <c r="D483" s="1" t="s">
        <v>265</v>
      </c>
      <c r="E483" s="1">
        <v>1.59</v>
      </c>
      <c r="F483" s="1">
        <v>2</v>
      </c>
      <c r="G483" s="1">
        <v>1.29</v>
      </c>
      <c r="H483" s="1">
        <v>1.46</v>
      </c>
      <c r="I483" s="1" t="s">
        <v>50</v>
      </c>
      <c r="J483" s="1">
        <v>14</v>
      </c>
      <c r="K483" s="1" t="s">
        <v>35</v>
      </c>
      <c r="L483" s="1" t="s">
        <v>36</v>
      </c>
      <c r="M483" s="1" t="s">
        <v>37</v>
      </c>
      <c r="N483" s="1">
        <v>20</v>
      </c>
      <c r="O483" s="1">
        <v>54</v>
      </c>
      <c r="P483" s="1">
        <v>0</v>
      </c>
      <c r="Q483" s="1">
        <v>394</v>
      </c>
      <c r="R483" s="1">
        <v>0</v>
      </c>
      <c r="S483" s="1">
        <v>0</v>
      </c>
      <c r="T483">
        <f t="shared" si="110"/>
        <v>74</v>
      </c>
      <c r="U483">
        <f t="shared" si="111"/>
        <v>468</v>
      </c>
      <c r="V483" s="2">
        <f t="shared" si="112"/>
        <v>45947.5408805031</v>
      </c>
      <c r="W483" s="2">
        <f t="shared" si="113"/>
        <v>46195.3396226415</v>
      </c>
      <c r="X483" t="str">
        <f t="shared" si="103"/>
        <v>高滞销风险</v>
      </c>
      <c r="Y483" s="8" t="str">
        <f>_xlfn.IFS(COUNTIF($B$2:B483,B483)=1,"-",OR(AND(X482="高滞销风险",OR(X483="中滞销风险",X483="低滞销风险",X483="健康")),AND(X482="中滞销风险",OR(X483="低滞销风险",X483="健康")),AND(X482="低滞销风险",X483="健康")),"改善",X482=X483,"维持不变",OR(AND(X482="健康",OR(X483="低滞销风险",X483="中滞销风险",X483="高滞销风险")),AND(X482="低滞销风险",OR(X483="中滞销风险",X483="高滞销风险")),AND(X482="中滞销风险",X483="高滞销风险")),"恶化")</f>
        <v>维持不变</v>
      </c>
      <c r="Z483" s="10">
        <f t="shared" si="104"/>
        <v>0</v>
      </c>
      <c r="AA483" s="10">
        <f t="shared" si="109"/>
        <v>323.31</v>
      </c>
      <c r="AB483" s="10">
        <f t="shared" si="105"/>
        <v>323.31</v>
      </c>
      <c r="AC483" s="10">
        <f t="shared" si="106"/>
        <v>294.339622641509</v>
      </c>
      <c r="AD483" s="10">
        <f t="shared" si="107"/>
        <v>203.339622641506</v>
      </c>
      <c r="AE483" s="11">
        <f t="shared" si="108"/>
        <v>5.14285714285714</v>
      </c>
    </row>
    <row r="484" spans="1:31">
      <c r="A484" s="5">
        <v>45908</v>
      </c>
      <c r="B484" s="1" t="s">
        <v>298</v>
      </c>
      <c r="C484" s="1" t="s">
        <v>299</v>
      </c>
      <c r="D484" s="1" t="s">
        <v>265</v>
      </c>
      <c r="E484" s="1">
        <v>1.65</v>
      </c>
      <c r="F484" s="1">
        <v>1.71</v>
      </c>
      <c r="G484" s="1">
        <v>1.86</v>
      </c>
      <c r="H484" s="1">
        <v>1.54</v>
      </c>
      <c r="I484" s="1" t="s">
        <v>50</v>
      </c>
      <c r="J484" s="1">
        <v>12</v>
      </c>
      <c r="K484" s="1" t="s">
        <v>38</v>
      </c>
      <c r="L484" s="1" t="s">
        <v>39</v>
      </c>
      <c r="M484" s="1" t="s">
        <v>40</v>
      </c>
      <c r="N484" s="1">
        <v>26</v>
      </c>
      <c r="O484" s="1">
        <v>36</v>
      </c>
      <c r="P484" s="1">
        <v>0</v>
      </c>
      <c r="Q484" s="1">
        <v>394</v>
      </c>
      <c r="R484" s="1">
        <v>0</v>
      </c>
      <c r="S484" s="1">
        <v>0</v>
      </c>
      <c r="T484">
        <f t="shared" si="110"/>
        <v>62</v>
      </c>
      <c r="U484">
        <f t="shared" si="111"/>
        <v>456</v>
      </c>
      <c r="V484" s="2">
        <f t="shared" si="112"/>
        <v>45945.5757575758</v>
      </c>
      <c r="W484" s="2">
        <f t="shared" si="113"/>
        <v>46184.3636363636</v>
      </c>
      <c r="X484" t="str">
        <f t="shared" si="103"/>
        <v>高滞销风险</v>
      </c>
      <c r="Y484" s="8" t="str">
        <f>_xlfn.IFS(COUNTIF($B$2:B484,B484)=1,"-",OR(AND(X483="高滞销风险",OR(X484="中滞销风险",X484="低滞销风险",X484="健康")),AND(X483="中滞销风险",OR(X484="低滞销风险",X484="健康")),AND(X483="低滞销风险",X484="健康")),"改善",X483=X484,"维持不变",OR(AND(X483="健康",OR(X484="低滞销风险",X484="中滞销风险",X484="高滞销风险")),AND(X483="低滞销风险",OR(X484="中滞销风险",X484="高滞销风险")),AND(X483="中滞销风险",X484="高滞销风险")),"恶化")</f>
        <v>维持不变</v>
      </c>
      <c r="Z484" s="10">
        <f t="shared" si="104"/>
        <v>0</v>
      </c>
      <c r="AA484" s="10">
        <f t="shared" si="109"/>
        <v>317.4</v>
      </c>
      <c r="AB484" s="10">
        <f t="shared" si="105"/>
        <v>317.4</v>
      </c>
      <c r="AC484" s="10">
        <f t="shared" si="106"/>
        <v>276.363636363636</v>
      </c>
      <c r="AD484" s="10">
        <f t="shared" si="107"/>
        <v>192.36363636364</v>
      </c>
      <c r="AE484" s="11">
        <f t="shared" si="108"/>
        <v>5.42857142857143</v>
      </c>
    </row>
    <row r="485" spans="1:31">
      <c r="A485" s="5">
        <v>45887</v>
      </c>
      <c r="B485" s="1" t="s">
        <v>300</v>
      </c>
      <c r="C485" s="1" t="s">
        <v>301</v>
      </c>
      <c r="D485" s="1" t="s">
        <v>265</v>
      </c>
      <c r="E485" s="1">
        <v>0.98</v>
      </c>
      <c r="F485" s="1">
        <v>1.14</v>
      </c>
      <c r="G485" s="1">
        <v>1.21</v>
      </c>
      <c r="H485" s="1">
        <v>0.79</v>
      </c>
      <c r="I485" s="1" t="s">
        <v>50</v>
      </c>
      <c r="J485" s="1">
        <v>8</v>
      </c>
      <c r="K485" s="1" t="s">
        <v>51</v>
      </c>
      <c r="L485" s="1" t="s">
        <v>52</v>
      </c>
      <c r="M485" s="1" t="s">
        <v>53</v>
      </c>
      <c r="N485" s="1">
        <v>35</v>
      </c>
      <c r="O485" s="1">
        <v>59</v>
      </c>
      <c r="P485" s="1">
        <v>0</v>
      </c>
      <c r="Q485" s="1">
        <v>170</v>
      </c>
      <c r="R485" s="1">
        <v>0</v>
      </c>
      <c r="S485" s="1">
        <v>0</v>
      </c>
      <c r="T485">
        <f t="shared" si="110"/>
        <v>94</v>
      </c>
      <c r="U485">
        <f t="shared" si="111"/>
        <v>264</v>
      </c>
      <c r="V485" s="2">
        <f t="shared" si="112"/>
        <v>45982.9183673469</v>
      </c>
      <c r="W485" s="2">
        <f t="shared" si="113"/>
        <v>46156.387755102</v>
      </c>
      <c r="X485" t="str">
        <f t="shared" si="103"/>
        <v>高滞销风险</v>
      </c>
      <c r="Y485" s="8" t="str">
        <f>_xlfn.IFS(COUNTIF($B$2:B485,B485)=1,"-",OR(AND(X484="高滞销风险",OR(X485="中滞销风险",X485="低滞销风险",X485="健康")),AND(X484="中滞销风险",OR(X485="低滞销风险",X485="健康")),AND(X484="低滞销风险",X485="健康")),"改善",X484=X485,"维持不变",OR(AND(X484="健康",OR(X485="低滞销风险",X485="中滞销风险",X485="高滞销风险")),AND(X484="低滞销风险",OR(X485="中滞销风险",X485="高滞销风险")),AND(X484="中滞销风险",X485="高滞销风险")),"恶化")</f>
        <v>-</v>
      </c>
      <c r="Z485" s="10">
        <f t="shared" si="104"/>
        <v>0</v>
      </c>
      <c r="AA485" s="10">
        <f t="shared" si="109"/>
        <v>161.1</v>
      </c>
      <c r="AB485" s="10">
        <f t="shared" si="105"/>
        <v>161.1</v>
      </c>
      <c r="AC485" s="10">
        <f t="shared" si="106"/>
        <v>269.387755102041</v>
      </c>
      <c r="AD485" s="10">
        <f t="shared" si="107"/>
        <v>164.387755102041</v>
      </c>
      <c r="AE485" s="11">
        <f t="shared" si="108"/>
        <v>2.51428571428571</v>
      </c>
    </row>
    <row r="486" spans="1:31">
      <c r="A486" s="5">
        <v>45894</v>
      </c>
      <c r="B486" s="1" t="s">
        <v>300</v>
      </c>
      <c r="C486" s="1" t="s">
        <v>301</v>
      </c>
      <c r="D486" s="1" t="s">
        <v>265</v>
      </c>
      <c r="E486" s="1">
        <v>0.86</v>
      </c>
      <c r="F486" s="1">
        <v>0.86</v>
      </c>
      <c r="G486" s="1">
        <v>1</v>
      </c>
      <c r="H486" s="1">
        <v>1</v>
      </c>
      <c r="I486" s="1" t="s">
        <v>54</v>
      </c>
      <c r="J486" s="1">
        <v>6</v>
      </c>
      <c r="K486" s="1" t="s">
        <v>43</v>
      </c>
      <c r="L486" s="1" t="s">
        <v>44</v>
      </c>
      <c r="M486" s="1" t="s">
        <v>45</v>
      </c>
      <c r="N486" s="1">
        <v>72</v>
      </c>
      <c r="O486" s="1">
        <v>15</v>
      </c>
      <c r="P486" s="1">
        <v>0</v>
      </c>
      <c r="Q486" s="1">
        <v>170</v>
      </c>
      <c r="R486" s="1">
        <v>0</v>
      </c>
      <c r="S486" s="1">
        <v>0</v>
      </c>
      <c r="T486">
        <f t="shared" si="110"/>
        <v>87</v>
      </c>
      <c r="U486">
        <f t="shared" si="111"/>
        <v>257</v>
      </c>
      <c r="V486" s="2">
        <f t="shared" si="112"/>
        <v>45995.1627906977</v>
      </c>
      <c r="W486" s="2">
        <f t="shared" si="113"/>
        <v>46192.8372093023</v>
      </c>
      <c r="X486" t="str">
        <f t="shared" ref="X486:X549" si="114">_xlfn.IFS(AD486&gt;=20,"高滞销风险",AD486&gt;=10,"中滞销风险",AD486&gt;0,"低滞销风险",AD486=0,"健康")</f>
        <v>高滞销风险</v>
      </c>
      <c r="Y486" s="8" t="str">
        <f>_xlfn.IFS(COUNTIF($B$2:B486,B486)=1,"-",OR(AND(X485="高滞销风险",OR(X486="中滞销风险",X486="低滞销风险",X486="健康")),AND(X485="中滞销风险",OR(X486="低滞销风险",X486="健康")),AND(X485="低滞销风险",X486="健康")),"改善",X485=X486,"维持不变",OR(AND(X485="健康",OR(X486="低滞销风险",X486="中滞销风险",X486="高滞销风险")),AND(X485="低滞销风险",OR(X486="中滞销风险",X486="高滞销风险")),AND(X485="中滞销风险",X486="高滞销风险")),"恶化")</f>
        <v>维持不变</v>
      </c>
      <c r="Z486" s="10">
        <f t="shared" ref="Z486:Z549" si="115">IF(V486&gt;=DATE(2025,12,1),T486-(DATE(2025,12,1)-A486)*E486,0)</f>
        <v>2.72</v>
      </c>
      <c r="AA486" s="10">
        <f t="shared" si="109"/>
        <v>170</v>
      </c>
      <c r="AB486" s="10">
        <f t="shared" ref="AB486:AB549" si="116">IF(W486&gt;=DATE(2025,12,1),U486-(DATE(2025,12,1)-A486)*E486,0)</f>
        <v>172.72</v>
      </c>
      <c r="AC486" s="10">
        <f t="shared" si="106"/>
        <v>298.837209302326</v>
      </c>
      <c r="AD486" s="10">
        <f t="shared" ref="AD486:AD549" si="117">IF(W486&gt;DATE(2025,12,1),W486-DATE(2025,12,1),0)</f>
        <v>200.837209302328</v>
      </c>
      <c r="AE486" s="11">
        <f t="shared" ref="AE486:AE549" si="118">IF(X486="健康",E486,U486/(DATE(2025,12,1)-A486))</f>
        <v>2.62244897959184</v>
      </c>
    </row>
    <row r="487" spans="1:31">
      <c r="A487" s="5">
        <v>45901</v>
      </c>
      <c r="B487" s="1" t="s">
        <v>300</v>
      </c>
      <c r="C487" s="1" t="s">
        <v>301</v>
      </c>
      <c r="D487" s="1" t="s">
        <v>265</v>
      </c>
      <c r="E487" s="1">
        <v>1.55</v>
      </c>
      <c r="F487" s="1">
        <v>2</v>
      </c>
      <c r="G487" s="1">
        <v>1.43</v>
      </c>
      <c r="H487" s="1">
        <v>1.32</v>
      </c>
      <c r="I487" s="1" t="s">
        <v>50</v>
      </c>
      <c r="J487" s="1">
        <v>14</v>
      </c>
      <c r="K487" s="1" t="s">
        <v>35</v>
      </c>
      <c r="L487" s="1" t="s">
        <v>36</v>
      </c>
      <c r="M487" s="1" t="s">
        <v>37</v>
      </c>
      <c r="N487" s="1">
        <v>57</v>
      </c>
      <c r="O487" s="1">
        <v>16</v>
      </c>
      <c r="P487" s="1">
        <v>0</v>
      </c>
      <c r="Q487" s="1">
        <v>170</v>
      </c>
      <c r="R487" s="1">
        <v>0</v>
      </c>
      <c r="S487" s="1">
        <v>0</v>
      </c>
      <c r="T487">
        <f t="shared" si="110"/>
        <v>73</v>
      </c>
      <c r="U487">
        <f t="shared" si="111"/>
        <v>243</v>
      </c>
      <c r="V487" s="2">
        <f t="shared" si="112"/>
        <v>45948.0967741935</v>
      </c>
      <c r="W487" s="2">
        <f t="shared" si="113"/>
        <v>46057.7741935484</v>
      </c>
      <c r="X487" t="str">
        <f t="shared" si="114"/>
        <v>高滞销风险</v>
      </c>
      <c r="Y487" s="8" t="str">
        <f>_xlfn.IFS(COUNTIF($B$2:B487,B487)=1,"-",OR(AND(X486="高滞销风险",OR(X487="中滞销风险",X487="低滞销风险",X487="健康")),AND(X486="中滞销风险",OR(X487="低滞销风险",X487="健康")),AND(X486="低滞销风险",X487="健康")),"改善",X486=X487,"维持不变",OR(AND(X486="健康",OR(X487="低滞销风险",X487="中滞销风险",X487="高滞销风险")),AND(X486="低滞销风险",OR(X487="中滞销风险",X487="高滞销风险")),AND(X486="中滞销风险",X487="高滞销风险")),"恶化")</f>
        <v>维持不变</v>
      </c>
      <c r="Z487" s="10">
        <f t="shared" si="115"/>
        <v>0</v>
      </c>
      <c r="AA487" s="10">
        <f t="shared" si="109"/>
        <v>101.95</v>
      </c>
      <c r="AB487" s="10">
        <f t="shared" si="116"/>
        <v>101.95</v>
      </c>
      <c r="AC487" s="10">
        <f t="shared" si="106"/>
        <v>156.774193548387</v>
      </c>
      <c r="AD487" s="10">
        <f t="shared" si="117"/>
        <v>65.7741935483864</v>
      </c>
      <c r="AE487" s="11">
        <f t="shared" si="118"/>
        <v>2.67032967032967</v>
      </c>
    </row>
    <row r="488" spans="1:31">
      <c r="A488" s="5">
        <v>45908</v>
      </c>
      <c r="B488" s="1" t="s">
        <v>300</v>
      </c>
      <c r="C488" s="1" t="s">
        <v>301</v>
      </c>
      <c r="D488" s="1" t="s">
        <v>265</v>
      </c>
      <c r="E488" s="1">
        <v>1.38</v>
      </c>
      <c r="F488" s="1">
        <v>1.29</v>
      </c>
      <c r="G488" s="1">
        <v>1.64</v>
      </c>
      <c r="H488" s="1">
        <v>1.32</v>
      </c>
      <c r="I488" s="1" t="s">
        <v>50</v>
      </c>
      <c r="J488" s="1">
        <v>9</v>
      </c>
      <c r="K488" s="1" t="s">
        <v>38</v>
      </c>
      <c r="L488" s="1" t="s">
        <v>39</v>
      </c>
      <c r="M488" s="1" t="s">
        <v>40</v>
      </c>
      <c r="N488" s="1">
        <v>53</v>
      </c>
      <c r="O488" s="1">
        <v>12</v>
      </c>
      <c r="P488" s="1">
        <v>0</v>
      </c>
      <c r="Q488" s="1">
        <v>170</v>
      </c>
      <c r="R488" s="1">
        <v>0</v>
      </c>
      <c r="S488" s="1">
        <v>0</v>
      </c>
      <c r="T488">
        <f t="shared" si="110"/>
        <v>65</v>
      </c>
      <c r="U488">
        <f t="shared" si="111"/>
        <v>235</v>
      </c>
      <c r="V488" s="2">
        <f t="shared" si="112"/>
        <v>45955.1014492754</v>
      </c>
      <c r="W488" s="2">
        <f t="shared" si="113"/>
        <v>46078.2898550725</v>
      </c>
      <c r="X488" t="str">
        <f t="shared" si="114"/>
        <v>高滞销风险</v>
      </c>
      <c r="Y488" s="8" t="str">
        <f>_xlfn.IFS(COUNTIF($B$2:B488,B488)=1,"-",OR(AND(X487="高滞销风险",OR(X488="中滞销风险",X488="低滞销风险",X488="健康")),AND(X487="中滞销风险",OR(X488="低滞销风险",X488="健康")),AND(X487="低滞销风险",X488="健康")),"改善",X487=X488,"维持不变",OR(AND(X487="健康",OR(X488="低滞销风险",X488="中滞销风险",X488="高滞销风险")),AND(X487="低滞销风险",OR(X488="中滞销风险",X488="高滞销风险")),AND(X487="中滞销风险",X488="高滞销风险")),"恶化")</f>
        <v>维持不变</v>
      </c>
      <c r="Z488" s="10">
        <f t="shared" si="115"/>
        <v>0</v>
      </c>
      <c r="AA488" s="10">
        <f t="shared" si="109"/>
        <v>119.08</v>
      </c>
      <c r="AB488" s="10">
        <f t="shared" si="116"/>
        <v>119.08</v>
      </c>
      <c r="AC488" s="10">
        <f t="shared" si="106"/>
        <v>170.289855072464</v>
      </c>
      <c r="AD488" s="10">
        <f t="shared" si="117"/>
        <v>86.289855072464</v>
      </c>
      <c r="AE488" s="11">
        <f t="shared" si="118"/>
        <v>2.79761904761905</v>
      </c>
    </row>
    <row r="489" spans="1:31">
      <c r="A489" s="5">
        <v>45887</v>
      </c>
      <c r="B489" s="1" t="s">
        <v>302</v>
      </c>
      <c r="C489" s="1" t="s">
        <v>303</v>
      </c>
      <c r="D489" s="1" t="s">
        <v>265</v>
      </c>
      <c r="E489" s="1">
        <v>0.58</v>
      </c>
      <c r="F489" s="1">
        <v>0.86</v>
      </c>
      <c r="G489" s="1">
        <v>0.71</v>
      </c>
      <c r="H489" s="1">
        <v>0.36</v>
      </c>
      <c r="I489" s="1" t="s">
        <v>50</v>
      </c>
      <c r="J489" s="1">
        <v>6</v>
      </c>
      <c r="K489" s="1" t="s">
        <v>51</v>
      </c>
      <c r="L489" s="1" t="s">
        <v>52</v>
      </c>
      <c r="M489" s="1" t="s">
        <v>53</v>
      </c>
      <c r="N489" s="1">
        <v>183</v>
      </c>
      <c r="O489" s="1">
        <v>0</v>
      </c>
      <c r="P489" s="1">
        <v>0</v>
      </c>
      <c r="Q489" s="1">
        <v>74</v>
      </c>
      <c r="R489" s="1">
        <v>0</v>
      </c>
      <c r="S489" s="1">
        <v>0</v>
      </c>
      <c r="T489">
        <f t="shared" si="110"/>
        <v>183</v>
      </c>
      <c r="U489">
        <f t="shared" si="111"/>
        <v>257</v>
      </c>
      <c r="V489" s="2">
        <f t="shared" si="112"/>
        <v>46202.5172413793</v>
      </c>
      <c r="W489" s="2">
        <f t="shared" si="113"/>
        <v>46330.1034482759</v>
      </c>
      <c r="X489" t="str">
        <f t="shared" si="114"/>
        <v>高滞销风险</v>
      </c>
      <c r="Y489" s="8" t="str">
        <f>_xlfn.IFS(COUNTIF($B$2:B489,B489)=1,"-",OR(AND(X488="高滞销风险",OR(X489="中滞销风险",X489="低滞销风险",X489="健康")),AND(X488="中滞销风险",OR(X489="低滞销风险",X489="健康")),AND(X488="低滞销风险",X489="健康")),"改善",X488=X489,"维持不变",OR(AND(X488="健康",OR(X489="低滞销风险",X489="中滞销风险",X489="高滞销风险")),AND(X488="低滞销风险",OR(X489="中滞销风险",X489="高滞销风险")),AND(X488="中滞销风险",X489="高滞销风险")),"恶化")</f>
        <v>-</v>
      </c>
      <c r="Z489" s="10">
        <f t="shared" si="115"/>
        <v>122.1</v>
      </c>
      <c r="AA489" s="10">
        <f t="shared" si="109"/>
        <v>74</v>
      </c>
      <c r="AB489" s="10">
        <f t="shared" si="116"/>
        <v>196.1</v>
      </c>
      <c r="AC489" s="10">
        <f t="shared" si="106"/>
        <v>443.103448275862</v>
      </c>
      <c r="AD489" s="10">
        <f t="shared" si="117"/>
        <v>338.103448275862</v>
      </c>
      <c r="AE489" s="11">
        <f t="shared" si="118"/>
        <v>2.44761904761905</v>
      </c>
    </row>
    <row r="490" spans="1:31">
      <c r="A490" s="5">
        <v>45894</v>
      </c>
      <c r="B490" s="1" t="s">
        <v>302</v>
      </c>
      <c r="C490" s="1" t="s">
        <v>303</v>
      </c>
      <c r="D490" s="1" t="s">
        <v>265</v>
      </c>
      <c r="E490" s="1">
        <v>0.56</v>
      </c>
      <c r="F490" s="1">
        <v>0.57</v>
      </c>
      <c r="G490" s="1">
        <v>0.71</v>
      </c>
      <c r="H490" s="1">
        <v>0.5</v>
      </c>
      <c r="I490" s="1" t="s">
        <v>50</v>
      </c>
      <c r="J490" s="1">
        <v>4</v>
      </c>
      <c r="K490" s="1" t="s">
        <v>43</v>
      </c>
      <c r="L490" s="1" t="s">
        <v>44</v>
      </c>
      <c r="M490" s="1" t="s">
        <v>45</v>
      </c>
      <c r="N490" s="1">
        <v>178</v>
      </c>
      <c r="O490" s="1">
        <v>0</v>
      </c>
      <c r="P490" s="1">
        <v>0</v>
      </c>
      <c r="Q490" s="1">
        <v>74</v>
      </c>
      <c r="R490" s="1">
        <v>0</v>
      </c>
      <c r="S490" s="1">
        <v>0</v>
      </c>
      <c r="T490">
        <f t="shared" si="110"/>
        <v>178</v>
      </c>
      <c r="U490">
        <f t="shared" si="111"/>
        <v>252</v>
      </c>
      <c r="V490" s="2">
        <f t="shared" si="112"/>
        <v>46211.8571428571</v>
      </c>
      <c r="W490" s="2">
        <f t="shared" si="113"/>
        <v>46344</v>
      </c>
      <c r="X490" t="str">
        <f t="shared" si="114"/>
        <v>高滞销风险</v>
      </c>
      <c r="Y490" s="8" t="str">
        <f>_xlfn.IFS(COUNTIF($B$2:B490,B490)=1,"-",OR(AND(X489="高滞销风险",OR(X490="中滞销风险",X490="低滞销风险",X490="健康")),AND(X489="中滞销风险",OR(X490="低滞销风险",X490="健康")),AND(X489="低滞销风险",X490="健康")),"改善",X489=X490,"维持不变",OR(AND(X489="健康",OR(X490="低滞销风险",X490="中滞销风险",X490="高滞销风险")),AND(X489="低滞销风险",OR(X490="中滞销风险",X490="高滞销风险")),AND(X489="中滞销风险",X490="高滞销风险")),"恶化")</f>
        <v>维持不变</v>
      </c>
      <c r="Z490" s="10">
        <f t="shared" si="115"/>
        <v>123.12</v>
      </c>
      <c r="AA490" s="10">
        <f t="shared" si="109"/>
        <v>74</v>
      </c>
      <c r="AB490" s="10">
        <f t="shared" si="116"/>
        <v>197.12</v>
      </c>
      <c r="AC490" s="10">
        <f t="shared" ref="AC490:AC529" si="119">U490/E490</f>
        <v>450</v>
      </c>
      <c r="AD490" s="10">
        <f t="shared" si="117"/>
        <v>352</v>
      </c>
      <c r="AE490" s="11">
        <f t="shared" si="118"/>
        <v>2.57142857142857</v>
      </c>
    </row>
    <row r="491" spans="1:31">
      <c r="A491" s="5">
        <v>45901</v>
      </c>
      <c r="B491" s="1" t="s">
        <v>302</v>
      </c>
      <c r="C491" s="1" t="s">
        <v>303</v>
      </c>
      <c r="D491" s="1" t="s">
        <v>265</v>
      </c>
      <c r="E491" s="1">
        <v>1.13</v>
      </c>
      <c r="F491" s="1">
        <v>1.57</v>
      </c>
      <c r="G491" s="1">
        <v>1.07</v>
      </c>
      <c r="H491" s="1">
        <v>0.89</v>
      </c>
      <c r="I491" s="1" t="s">
        <v>50</v>
      </c>
      <c r="J491" s="1">
        <v>11</v>
      </c>
      <c r="K491" s="1" t="s">
        <v>35</v>
      </c>
      <c r="L491" s="1" t="s">
        <v>36</v>
      </c>
      <c r="M491" s="1" t="s">
        <v>37</v>
      </c>
      <c r="N491" s="1">
        <v>166</v>
      </c>
      <c r="O491" s="1">
        <v>0</v>
      </c>
      <c r="P491" s="1">
        <v>0</v>
      </c>
      <c r="Q491" s="1">
        <v>74</v>
      </c>
      <c r="R491" s="1">
        <v>0</v>
      </c>
      <c r="S491" s="1">
        <v>0</v>
      </c>
      <c r="T491">
        <f t="shared" si="110"/>
        <v>166</v>
      </c>
      <c r="U491">
        <f t="shared" si="111"/>
        <v>240</v>
      </c>
      <c r="V491" s="2">
        <f t="shared" si="112"/>
        <v>46047.9026548673</v>
      </c>
      <c r="W491" s="2">
        <f t="shared" si="113"/>
        <v>46113.389380531</v>
      </c>
      <c r="X491" t="str">
        <f t="shared" si="114"/>
        <v>高滞销风险</v>
      </c>
      <c r="Y491" s="8" t="str">
        <f>_xlfn.IFS(COUNTIF($B$2:B491,B491)=1,"-",OR(AND(X490="高滞销风险",OR(X491="中滞销风险",X491="低滞销风险",X491="健康")),AND(X490="中滞销风险",OR(X491="低滞销风险",X491="健康")),AND(X490="低滞销风险",X491="健康")),"改善",X490=X491,"维持不变",OR(AND(X490="健康",OR(X491="低滞销风险",X491="中滞销风险",X491="高滞销风险")),AND(X490="低滞销风险",OR(X491="中滞销风险",X491="高滞销风险")),AND(X490="中滞销风险",X491="高滞销风险")),"恶化")</f>
        <v>维持不变</v>
      </c>
      <c r="Z491" s="10">
        <f t="shared" si="115"/>
        <v>63.17</v>
      </c>
      <c r="AA491" s="10">
        <f t="shared" si="109"/>
        <v>74</v>
      </c>
      <c r="AB491" s="10">
        <f t="shared" si="116"/>
        <v>137.17</v>
      </c>
      <c r="AC491" s="10">
        <f t="shared" si="119"/>
        <v>212.389380530973</v>
      </c>
      <c r="AD491" s="10">
        <f t="shared" si="117"/>
        <v>121.389380530971</v>
      </c>
      <c r="AE491" s="11">
        <f t="shared" si="118"/>
        <v>2.63736263736264</v>
      </c>
    </row>
    <row r="492" spans="1:31">
      <c r="A492" s="5">
        <v>45908</v>
      </c>
      <c r="B492" s="1" t="s">
        <v>302</v>
      </c>
      <c r="C492" s="1" t="s">
        <v>303</v>
      </c>
      <c r="D492" s="1" t="s">
        <v>265</v>
      </c>
      <c r="E492" s="1">
        <v>1.21</v>
      </c>
      <c r="F492" s="1">
        <v>1.29</v>
      </c>
      <c r="G492" s="1">
        <v>1.43</v>
      </c>
      <c r="H492" s="1">
        <v>1.07</v>
      </c>
      <c r="I492" s="1" t="s">
        <v>50</v>
      </c>
      <c r="J492" s="1">
        <v>9</v>
      </c>
      <c r="K492" s="1" t="s">
        <v>38</v>
      </c>
      <c r="L492" s="1" t="s">
        <v>39</v>
      </c>
      <c r="M492" s="1" t="s">
        <v>40</v>
      </c>
      <c r="N492" s="1">
        <v>159</v>
      </c>
      <c r="O492" s="1">
        <v>0</v>
      </c>
      <c r="P492" s="1">
        <v>0</v>
      </c>
      <c r="Q492" s="1">
        <v>74</v>
      </c>
      <c r="R492" s="1">
        <v>0</v>
      </c>
      <c r="S492" s="1">
        <v>0</v>
      </c>
      <c r="T492">
        <f t="shared" si="110"/>
        <v>159</v>
      </c>
      <c r="U492">
        <f t="shared" si="111"/>
        <v>233</v>
      </c>
      <c r="V492" s="2">
        <f t="shared" si="112"/>
        <v>46039.4049586777</v>
      </c>
      <c r="W492" s="2">
        <f t="shared" si="113"/>
        <v>46100.5619834711</v>
      </c>
      <c r="X492" t="str">
        <f t="shared" si="114"/>
        <v>高滞销风险</v>
      </c>
      <c r="Y492" s="8" t="str">
        <f>_xlfn.IFS(COUNTIF($B$2:B492,B492)=1,"-",OR(AND(X491="高滞销风险",OR(X492="中滞销风险",X492="低滞销风险",X492="健康")),AND(X491="中滞销风险",OR(X492="低滞销风险",X492="健康")),AND(X491="低滞销风险",X492="健康")),"改善",X491=X492,"维持不变",OR(AND(X491="健康",OR(X492="低滞销风险",X492="中滞销风险",X492="高滞销风险")),AND(X491="低滞销风险",OR(X492="中滞销风险",X492="高滞销风险")),AND(X491="中滞销风险",X492="高滞销风险")),"恶化")</f>
        <v>维持不变</v>
      </c>
      <c r="Z492" s="10">
        <f t="shared" si="115"/>
        <v>57.36</v>
      </c>
      <c r="AA492" s="10">
        <f t="shared" si="109"/>
        <v>74</v>
      </c>
      <c r="AB492" s="10">
        <f t="shared" si="116"/>
        <v>131.36</v>
      </c>
      <c r="AC492" s="10">
        <f t="shared" si="119"/>
        <v>192.561983471074</v>
      </c>
      <c r="AD492" s="10">
        <f t="shared" si="117"/>
        <v>108.561983471074</v>
      </c>
      <c r="AE492" s="11">
        <f t="shared" si="118"/>
        <v>2.77380952380952</v>
      </c>
    </row>
    <row r="493" spans="1:31">
      <c r="A493" s="5">
        <v>45887</v>
      </c>
      <c r="B493" s="1" t="s">
        <v>304</v>
      </c>
      <c r="C493" s="1" t="s">
        <v>305</v>
      </c>
      <c r="D493" s="1" t="s">
        <v>265</v>
      </c>
      <c r="E493" s="1">
        <v>1.83</v>
      </c>
      <c r="F493" s="1">
        <v>1.71</v>
      </c>
      <c r="G493" s="1">
        <v>2.71</v>
      </c>
      <c r="H493" s="1">
        <v>1.54</v>
      </c>
      <c r="I493" s="1" t="s">
        <v>50</v>
      </c>
      <c r="J493" s="1">
        <v>12</v>
      </c>
      <c r="K493" s="1" t="s">
        <v>51</v>
      </c>
      <c r="L493" s="1" t="s">
        <v>52</v>
      </c>
      <c r="M493" s="1" t="s">
        <v>53</v>
      </c>
      <c r="N493" s="1">
        <v>35</v>
      </c>
      <c r="O493" s="1">
        <v>36</v>
      </c>
      <c r="P493" s="1">
        <v>0</v>
      </c>
      <c r="Q493" s="1">
        <v>0</v>
      </c>
      <c r="R493" s="1">
        <v>0</v>
      </c>
      <c r="S493" s="1">
        <v>0</v>
      </c>
      <c r="T493">
        <f t="shared" si="110"/>
        <v>71</v>
      </c>
      <c r="U493">
        <f t="shared" si="111"/>
        <v>71</v>
      </c>
      <c r="V493" s="2">
        <f t="shared" si="112"/>
        <v>45925.7978142077</v>
      </c>
      <c r="W493" s="2">
        <f t="shared" si="113"/>
        <v>45925.7978142077</v>
      </c>
      <c r="X493" t="str">
        <f t="shared" si="114"/>
        <v>健康</v>
      </c>
      <c r="Y493" s="8" t="str">
        <f>_xlfn.IFS(COUNTIF($B$2:B493,B493)=1,"-",OR(AND(X492="高滞销风险",OR(X493="中滞销风险",X493="低滞销风险",X493="健康")),AND(X492="中滞销风险",OR(X493="低滞销风险",X493="健康")),AND(X492="低滞销风险",X493="健康")),"改善",X492=X493,"维持不变",OR(AND(X492="健康",OR(X493="低滞销风险",X493="中滞销风险",X493="高滞销风险")),AND(X492="低滞销风险",OR(X493="中滞销风险",X493="高滞销风险")),AND(X492="中滞销风险",X493="高滞销风险")),"恶化")</f>
        <v>-</v>
      </c>
      <c r="Z493" s="10">
        <f t="shared" si="115"/>
        <v>0</v>
      </c>
      <c r="AA493" s="10">
        <f t="shared" si="109"/>
        <v>0</v>
      </c>
      <c r="AB493" s="10">
        <f t="shared" si="116"/>
        <v>0</v>
      </c>
      <c r="AC493" s="10">
        <f t="shared" si="119"/>
        <v>38.7978142076503</v>
      </c>
      <c r="AD493" s="10">
        <f t="shared" si="117"/>
        <v>0</v>
      </c>
      <c r="AE493" s="11">
        <f t="shared" si="118"/>
        <v>1.83</v>
      </c>
    </row>
    <row r="494" spans="1:31">
      <c r="A494" s="5">
        <v>45894</v>
      </c>
      <c r="B494" s="1" t="s">
        <v>304</v>
      </c>
      <c r="C494" s="1" t="s">
        <v>305</v>
      </c>
      <c r="D494" s="1" t="s">
        <v>265</v>
      </c>
      <c r="E494" s="1">
        <v>2.06</v>
      </c>
      <c r="F494" s="1">
        <v>2.14</v>
      </c>
      <c r="G494" s="1">
        <v>1.93</v>
      </c>
      <c r="H494" s="1">
        <v>2.07</v>
      </c>
      <c r="I494" s="1" t="s">
        <v>50</v>
      </c>
      <c r="J494" s="1">
        <v>15</v>
      </c>
      <c r="K494" s="1" t="s">
        <v>43</v>
      </c>
      <c r="L494" s="1" t="s">
        <v>44</v>
      </c>
      <c r="M494" s="1" t="s">
        <v>45</v>
      </c>
      <c r="N494" s="1">
        <v>35</v>
      </c>
      <c r="O494" s="1">
        <v>24</v>
      </c>
      <c r="P494" s="1">
        <v>0</v>
      </c>
      <c r="Q494" s="1">
        <v>0</v>
      </c>
      <c r="R494" s="1">
        <v>0</v>
      </c>
      <c r="S494" s="1">
        <v>0</v>
      </c>
      <c r="T494">
        <f t="shared" si="110"/>
        <v>59</v>
      </c>
      <c r="U494">
        <f t="shared" si="111"/>
        <v>59</v>
      </c>
      <c r="V494" s="2">
        <f t="shared" si="112"/>
        <v>45922.640776699</v>
      </c>
      <c r="W494" s="2">
        <f t="shared" si="113"/>
        <v>45922.640776699</v>
      </c>
      <c r="X494" t="str">
        <f t="shared" si="114"/>
        <v>健康</v>
      </c>
      <c r="Y494" s="8" t="str">
        <f>_xlfn.IFS(COUNTIF($B$2:B494,B494)=1,"-",OR(AND(X493="高滞销风险",OR(X494="中滞销风险",X494="低滞销风险",X494="健康")),AND(X493="中滞销风险",OR(X494="低滞销风险",X494="健康")),AND(X493="低滞销风险",X494="健康")),"改善",X493=X494,"维持不变",OR(AND(X493="健康",OR(X494="低滞销风险",X494="中滞销风险",X494="高滞销风险")),AND(X493="低滞销风险",OR(X494="中滞销风险",X494="高滞销风险")),AND(X493="中滞销风险",X494="高滞销风险")),"恶化")</f>
        <v>维持不变</v>
      </c>
      <c r="Z494" s="10">
        <f t="shared" si="115"/>
        <v>0</v>
      </c>
      <c r="AA494" s="10">
        <f t="shared" si="109"/>
        <v>0</v>
      </c>
      <c r="AB494" s="10">
        <f t="shared" si="116"/>
        <v>0</v>
      </c>
      <c r="AC494" s="10">
        <f t="shared" si="119"/>
        <v>28.6407766990291</v>
      </c>
      <c r="AD494" s="10">
        <f t="shared" si="117"/>
        <v>0</v>
      </c>
      <c r="AE494" s="11">
        <f t="shared" si="118"/>
        <v>2.06</v>
      </c>
    </row>
    <row r="495" spans="1:31">
      <c r="A495" s="5">
        <v>45901</v>
      </c>
      <c r="B495" s="1" t="s">
        <v>304</v>
      </c>
      <c r="C495" s="1" t="s">
        <v>305</v>
      </c>
      <c r="D495" s="1" t="s">
        <v>265</v>
      </c>
      <c r="E495" s="1">
        <v>1.29</v>
      </c>
      <c r="F495" s="1">
        <v>1.29</v>
      </c>
      <c r="G495" s="1">
        <v>1.71</v>
      </c>
      <c r="H495" s="1">
        <v>2.21</v>
      </c>
      <c r="I495" s="1" t="s">
        <v>54</v>
      </c>
      <c r="J495" s="1">
        <v>9</v>
      </c>
      <c r="K495" s="1" t="s">
        <v>35</v>
      </c>
      <c r="L495" s="1" t="s">
        <v>36</v>
      </c>
      <c r="M495" s="1" t="s">
        <v>37</v>
      </c>
      <c r="N495" s="1">
        <v>34</v>
      </c>
      <c r="O495" s="1">
        <v>18</v>
      </c>
      <c r="P495" s="1">
        <v>0</v>
      </c>
      <c r="Q495" s="1">
        <v>0</v>
      </c>
      <c r="R495" s="1">
        <v>0</v>
      </c>
      <c r="S495" s="1">
        <v>0</v>
      </c>
      <c r="T495">
        <f t="shared" si="110"/>
        <v>52</v>
      </c>
      <c r="U495">
        <f t="shared" si="111"/>
        <v>52</v>
      </c>
      <c r="V495" s="2">
        <f t="shared" si="112"/>
        <v>45941.3100775194</v>
      </c>
      <c r="W495" s="2">
        <f t="shared" si="113"/>
        <v>45941.3100775194</v>
      </c>
      <c r="X495" t="str">
        <f t="shared" si="114"/>
        <v>健康</v>
      </c>
      <c r="Y495" s="8" t="str">
        <f>_xlfn.IFS(COUNTIF($B$2:B495,B495)=1,"-",OR(AND(X494="高滞销风险",OR(X495="中滞销风险",X495="低滞销风险",X495="健康")),AND(X494="中滞销风险",OR(X495="低滞销风险",X495="健康")),AND(X494="低滞销风险",X495="健康")),"改善",X494=X495,"维持不变",OR(AND(X494="健康",OR(X495="低滞销风险",X495="中滞销风险",X495="高滞销风险")),AND(X494="低滞销风险",OR(X495="中滞销风险",X495="高滞销风险")),AND(X494="中滞销风险",X495="高滞销风险")),"恶化")</f>
        <v>维持不变</v>
      </c>
      <c r="Z495" s="10">
        <f t="shared" si="115"/>
        <v>0</v>
      </c>
      <c r="AA495" s="10">
        <f t="shared" si="109"/>
        <v>0</v>
      </c>
      <c r="AB495" s="10">
        <f t="shared" si="116"/>
        <v>0</v>
      </c>
      <c r="AC495" s="10">
        <f t="shared" si="119"/>
        <v>40.3100775193798</v>
      </c>
      <c r="AD495" s="10">
        <f t="shared" si="117"/>
        <v>0</v>
      </c>
      <c r="AE495" s="11">
        <f t="shared" si="118"/>
        <v>1.29</v>
      </c>
    </row>
    <row r="496" spans="1:31">
      <c r="A496" s="5">
        <v>45908</v>
      </c>
      <c r="B496" s="1" t="s">
        <v>304</v>
      </c>
      <c r="C496" s="1" t="s">
        <v>305</v>
      </c>
      <c r="D496" s="1" t="s">
        <v>265</v>
      </c>
      <c r="E496" s="1">
        <v>1</v>
      </c>
      <c r="F496" s="1">
        <v>1</v>
      </c>
      <c r="G496" s="1">
        <v>1.14</v>
      </c>
      <c r="H496" s="1">
        <v>1.54</v>
      </c>
      <c r="I496" s="1" t="s">
        <v>54</v>
      </c>
      <c r="J496" s="1">
        <v>7</v>
      </c>
      <c r="K496" s="1" t="s">
        <v>38</v>
      </c>
      <c r="L496" s="1" t="s">
        <v>39</v>
      </c>
      <c r="M496" s="1" t="s">
        <v>40</v>
      </c>
      <c r="N496" s="1">
        <v>38</v>
      </c>
      <c r="O496" s="1">
        <v>6</v>
      </c>
      <c r="P496" s="1">
        <v>0</v>
      </c>
      <c r="Q496" s="1">
        <v>0</v>
      </c>
      <c r="R496" s="1">
        <v>0</v>
      </c>
      <c r="S496" s="1">
        <v>0</v>
      </c>
      <c r="T496">
        <f t="shared" si="110"/>
        <v>44</v>
      </c>
      <c r="U496">
        <f t="shared" si="111"/>
        <v>44</v>
      </c>
      <c r="V496" s="2">
        <f t="shared" si="112"/>
        <v>45952</v>
      </c>
      <c r="W496" s="2">
        <f t="shared" si="113"/>
        <v>45952</v>
      </c>
      <c r="X496" t="str">
        <f t="shared" si="114"/>
        <v>健康</v>
      </c>
      <c r="Y496" s="8" t="str">
        <f>_xlfn.IFS(COUNTIF($B$2:B496,B496)=1,"-",OR(AND(X495="高滞销风险",OR(X496="中滞销风险",X496="低滞销风险",X496="健康")),AND(X495="中滞销风险",OR(X496="低滞销风险",X496="健康")),AND(X495="低滞销风险",X496="健康")),"改善",X495=X496,"维持不变",OR(AND(X495="健康",OR(X496="低滞销风险",X496="中滞销风险",X496="高滞销风险")),AND(X495="低滞销风险",OR(X496="中滞销风险",X496="高滞销风险")),AND(X495="中滞销风险",X496="高滞销风险")),"恶化")</f>
        <v>维持不变</v>
      </c>
      <c r="Z496" s="10">
        <f t="shared" si="115"/>
        <v>0</v>
      </c>
      <c r="AA496" s="10">
        <f t="shared" si="109"/>
        <v>0</v>
      </c>
      <c r="AB496" s="10">
        <f t="shared" si="116"/>
        <v>0</v>
      </c>
      <c r="AC496" s="10">
        <f t="shared" si="119"/>
        <v>44</v>
      </c>
      <c r="AD496" s="10">
        <f t="shared" si="117"/>
        <v>0</v>
      </c>
      <c r="AE496" s="11">
        <f t="shared" si="118"/>
        <v>1</v>
      </c>
    </row>
    <row r="497" spans="1:31">
      <c r="A497" s="5">
        <v>45887</v>
      </c>
      <c r="B497" s="1" t="s">
        <v>306</v>
      </c>
      <c r="C497" s="1" t="s">
        <v>307</v>
      </c>
      <c r="D497" s="1" t="s">
        <v>265</v>
      </c>
      <c r="E497" s="1">
        <v>1.04</v>
      </c>
      <c r="F497" s="1">
        <v>1.57</v>
      </c>
      <c r="G497" s="1">
        <v>1.14</v>
      </c>
      <c r="H497" s="1">
        <v>0.68</v>
      </c>
      <c r="I497" s="1" t="s">
        <v>50</v>
      </c>
      <c r="J497" s="1">
        <v>11</v>
      </c>
      <c r="K497" s="1" t="s">
        <v>51</v>
      </c>
      <c r="L497" s="1" t="s">
        <v>52</v>
      </c>
      <c r="M497" s="1" t="s">
        <v>53</v>
      </c>
      <c r="N497" s="1">
        <v>57</v>
      </c>
      <c r="O497" s="1">
        <v>49</v>
      </c>
      <c r="P497" s="1">
        <v>0</v>
      </c>
      <c r="Q497" s="1">
        <v>228</v>
      </c>
      <c r="R497" s="1">
        <v>0</v>
      </c>
      <c r="S497" s="1">
        <v>0</v>
      </c>
      <c r="T497">
        <f t="shared" si="110"/>
        <v>106</v>
      </c>
      <c r="U497">
        <f t="shared" si="111"/>
        <v>334</v>
      </c>
      <c r="V497" s="2">
        <f t="shared" si="112"/>
        <v>45988.9230769231</v>
      </c>
      <c r="W497" s="2">
        <f t="shared" si="113"/>
        <v>46208.1538461538</v>
      </c>
      <c r="X497" t="str">
        <f t="shared" si="114"/>
        <v>高滞销风险</v>
      </c>
      <c r="Y497" s="8" t="str">
        <f>_xlfn.IFS(COUNTIF($B$2:B497,B497)=1,"-",OR(AND(X496="高滞销风险",OR(X497="中滞销风险",X497="低滞销风险",X497="健康")),AND(X496="中滞销风险",OR(X497="低滞销风险",X497="健康")),AND(X496="低滞销风险",X497="健康")),"改善",X496=X497,"维持不变",OR(AND(X496="健康",OR(X497="低滞销风险",X497="中滞销风险",X497="高滞销风险")),AND(X496="低滞销风险",OR(X497="中滞销风险",X497="高滞销风险")),AND(X496="中滞销风险",X497="高滞销风险")),"恶化")</f>
        <v>-</v>
      </c>
      <c r="Z497" s="10">
        <f t="shared" si="115"/>
        <v>0</v>
      </c>
      <c r="AA497" s="10">
        <f t="shared" si="109"/>
        <v>224.8</v>
      </c>
      <c r="AB497" s="10">
        <f t="shared" si="116"/>
        <v>224.8</v>
      </c>
      <c r="AC497" s="10">
        <f t="shared" si="119"/>
        <v>321.153846153846</v>
      </c>
      <c r="AD497" s="10">
        <f t="shared" si="117"/>
        <v>216.153846153844</v>
      </c>
      <c r="AE497" s="11">
        <f t="shared" si="118"/>
        <v>3.18095238095238</v>
      </c>
    </row>
    <row r="498" spans="1:31">
      <c r="A498" s="5">
        <v>45894</v>
      </c>
      <c r="B498" s="1" t="s">
        <v>306</v>
      </c>
      <c r="C498" s="1" t="s">
        <v>307</v>
      </c>
      <c r="D498" s="1" t="s">
        <v>265</v>
      </c>
      <c r="E498" s="1">
        <v>1.7</v>
      </c>
      <c r="F498" s="1">
        <v>2.29</v>
      </c>
      <c r="G498" s="1">
        <v>1.93</v>
      </c>
      <c r="H498" s="1">
        <v>1.25</v>
      </c>
      <c r="I498" s="1" t="s">
        <v>50</v>
      </c>
      <c r="J498" s="1">
        <v>16</v>
      </c>
      <c r="K498" s="1" t="s">
        <v>43</v>
      </c>
      <c r="L498" s="1" t="s">
        <v>44</v>
      </c>
      <c r="M498" s="1" t="s">
        <v>45</v>
      </c>
      <c r="N498" s="1">
        <v>63</v>
      </c>
      <c r="O498" s="1">
        <v>32</v>
      </c>
      <c r="P498" s="1">
        <v>0</v>
      </c>
      <c r="Q498" s="1">
        <v>228</v>
      </c>
      <c r="R498" s="1">
        <v>0</v>
      </c>
      <c r="S498" s="1">
        <v>0</v>
      </c>
      <c r="T498">
        <f t="shared" si="110"/>
        <v>95</v>
      </c>
      <c r="U498">
        <f t="shared" si="111"/>
        <v>323</v>
      </c>
      <c r="V498" s="2">
        <f t="shared" si="112"/>
        <v>45949.8823529412</v>
      </c>
      <c r="W498" s="2">
        <f t="shared" si="113"/>
        <v>46084</v>
      </c>
      <c r="X498" t="str">
        <f t="shared" si="114"/>
        <v>高滞销风险</v>
      </c>
      <c r="Y498" s="8" t="str">
        <f>_xlfn.IFS(COUNTIF($B$2:B498,B498)=1,"-",OR(AND(X497="高滞销风险",OR(X498="中滞销风险",X498="低滞销风险",X498="健康")),AND(X497="中滞销风险",OR(X498="低滞销风险",X498="健康")),AND(X497="低滞销风险",X498="健康")),"改善",X497=X498,"维持不变",OR(AND(X497="健康",OR(X498="低滞销风险",X498="中滞销风险",X498="高滞销风险")),AND(X497="低滞销风险",OR(X498="中滞销风险",X498="高滞销风险")),AND(X497="中滞销风险",X498="高滞销风险")),"恶化")</f>
        <v>维持不变</v>
      </c>
      <c r="Z498" s="10">
        <f t="shared" si="115"/>
        <v>0</v>
      </c>
      <c r="AA498" s="10">
        <f t="shared" si="109"/>
        <v>156.4</v>
      </c>
      <c r="AB498" s="10">
        <f t="shared" si="116"/>
        <v>156.4</v>
      </c>
      <c r="AC498" s="10">
        <f t="shared" si="119"/>
        <v>190</v>
      </c>
      <c r="AD498" s="10">
        <f t="shared" si="117"/>
        <v>92</v>
      </c>
      <c r="AE498" s="11">
        <f t="shared" si="118"/>
        <v>3.29591836734694</v>
      </c>
    </row>
    <row r="499" spans="1:31">
      <c r="A499" s="5">
        <v>45901</v>
      </c>
      <c r="B499" s="1" t="s">
        <v>306</v>
      </c>
      <c r="C499" s="1" t="s">
        <v>307</v>
      </c>
      <c r="D499" s="1" t="s">
        <v>265</v>
      </c>
      <c r="E499" s="1">
        <v>2.15</v>
      </c>
      <c r="F499" s="1">
        <v>2.57</v>
      </c>
      <c r="G499" s="1">
        <v>2.43</v>
      </c>
      <c r="H499" s="1">
        <v>1.79</v>
      </c>
      <c r="I499" s="1" t="s">
        <v>50</v>
      </c>
      <c r="J499" s="1">
        <v>18</v>
      </c>
      <c r="K499" s="1" t="s">
        <v>35</v>
      </c>
      <c r="L499" s="1" t="s">
        <v>36</v>
      </c>
      <c r="M499" s="1" t="s">
        <v>37</v>
      </c>
      <c r="N499" s="1">
        <v>64</v>
      </c>
      <c r="O499" s="1">
        <v>50</v>
      </c>
      <c r="P499" s="1">
        <v>0</v>
      </c>
      <c r="Q499" s="1">
        <v>188</v>
      </c>
      <c r="R499" s="1">
        <v>0</v>
      </c>
      <c r="S499" s="1">
        <v>0</v>
      </c>
      <c r="T499">
        <f t="shared" si="110"/>
        <v>114</v>
      </c>
      <c r="U499">
        <f t="shared" si="111"/>
        <v>302</v>
      </c>
      <c r="V499" s="2">
        <f t="shared" si="112"/>
        <v>45954.023255814</v>
      </c>
      <c r="W499" s="2">
        <f t="shared" si="113"/>
        <v>46041.4651162791</v>
      </c>
      <c r="X499" t="str">
        <f t="shared" si="114"/>
        <v>高滞销风险</v>
      </c>
      <c r="Y499" s="8" t="str">
        <f>_xlfn.IFS(COUNTIF($B$2:B499,B499)=1,"-",OR(AND(X498="高滞销风险",OR(X499="中滞销风险",X499="低滞销风险",X499="健康")),AND(X498="中滞销风险",OR(X499="低滞销风险",X499="健康")),AND(X498="低滞销风险",X499="健康")),"改善",X498=X499,"维持不变",OR(AND(X498="健康",OR(X499="低滞销风险",X499="中滞销风险",X499="高滞销风险")),AND(X498="低滞销风险",OR(X499="中滞销风险",X499="高滞销风险")),AND(X498="中滞销风险",X499="高滞销风险")),"恶化")</f>
        <v>维持不变</v>
      </c>
      <c r="Z499" s="10">
        <f t="shared" si="115"/>
        <v>0</v>
      </c>
      <c r="AA499" s="10">
        <f t="shared" si="109"/>
        <v>106.35</v>
      </c>
      <c r="AB499" s="10">
        <f t="shared" si="116"/>
        <v>106.35</v>
      </c>
      <c r="AC499" s="10">
        <f t="shared" si="119"/>
        <v>140.46511627907</v>
      </c>
      <c r="AD499" s="10">
        <f t="shared" si="117"/>
        <v>49.4651162790688</v>
      </c>
      <c r="AE499" s="11">
        <f t="shared" si="118"/>
        <v>3.31868131868132</v>
      </c>
    </row>
    <row r="500" spans="1:31">
      <c r="A500" s="5">
        <v>45908</v>
      </c>
      <c r="B500" s="1" t="s">
        <v>306</v>
      </c>
      <c r="C500" s="1" t="s">
        <v>307</v>
      </c>
      <c r="D500" s="1" t="s">
        <v>265</v>
      </c>
      <c r="E500" s="1">
        <v>2.34</v>
      </c>
      <c r="F500" s="1">
        <v>2.43</v>
      </c>
      <c r="G500" s="1">
        <v>2.5</v>
      </c>
      <c r="H500" s="1">
        <v>2.21</v>
      </c>
      <c r="I500" s="1" t="s">
        <v>50</v>
      </c>
      <c r="J500" s="1">
        <v>17</v>
      </c>
      <c r="K500" s="1" t="s">
        <v>38</v>
      </c>
      <c r="L500" s="1" t="s">
        <v>39</v>
      </c>
      <c r="M500" s="1" t="s">
        <v>40</v>
      </c>
      <c r="N500" s="1">
        <v>57</v>
      </c>
      <c r="O500" s="1">
        <v>80</v>
      </c>
      <c r="P500" s="1">
        <v>0</v>
      </c>
      <c r="Q500" s="1">
        <v>148</v>
      </c>
      <c r="R500" s="1">
        <v>0</v>
      </c>
      <c r="S500" s="1">
        <v>0</v>
      </c>
      <c r="T500">
        <f t="shared" si="110"/>
        <v>137</v>
      </c>
      <c r="U500">
        <f t="shared" si="111"/>
        <v>285</v>
      </c>
      <c r="V500" s="2">
        <f t="shared" si="112"/>
        <v>45966.547008547</v>
      </c>
      <c r="W500" s="2">
        <f t="shared" si="113"/>
        <v>46029.7948717949</v>
      </c>
      <c r="X500" t="str">
        <f t="shared" si="114"/>
        <v>高滞销风险</v>
      </c>
      <c r="Y500" s="8" t="str">
        <f>_xlfn.IFS(COUNTIF($B$2:B500,B500)=1,"-",OR(AND(X499="高滞销风险",OR(X500="中滞销风险",X500="低滞销风险",X500="健康")),AND(X499="中滞销风险",OR(X500="低滞销风险",X500="健康")),AND(X499="低滞销风险",X500="健康")),"改善",X499=X500,"维持不变",OR(AND(X499="健康",OR(X500="低滞销风险",X500="中滞销风险",X500="高滞销风险")),AND(X499="低滞销风险",OR(X500="中滞销风险",X500="高滞销风险")),AND(X499="中滞销风险",X500="高滞销风险")),"恶化")</f>
        <v>维持不变</v>
      </c>
      <c r="Z500" s="10">
        <f t="shared" si="115"/>
        <v>0</v>
      </c>
      <c r="AA500" s="10">
        <f t="shared" si="109"/>
        <v>88.44</v>
      </c>
      <c r="AB500" s="10">
        <f t="shared" si="116"/>
        <v>88.44</v>
      </c>
      <c r="AC500" s="10">
        <f t="shared" si="119"/>
        <v>121.794871794872</v>
      </c>
      <c r="AD500" s="10">
        <f t="shared" si="117"/>
        <v>37.7948717948748</v>
      </c>
      <c r="AE500" s="11">
        <f t="shared" si="118"/>
        <v>3.39285714285714</v>
      </c>
    </row>
    <row r="501" spans="1:31">
      <c r="A501" s="5">
        <v>45887</v>
      </c>
      <c r="B501" s="1" t="s">
        <v>308</v>
      </c>
      <c r="C501" s="1" t="s">
        <v>309</v>
      </c>
      <c r="D501" s="1" t="s">
        <v>265</v>
      </c>
      <c r="E501" s="1">
        <v>1.31</v>
      </c>
      <c r="F501" s="1">
        <v>1.57</v>
      </c>
      <c r="G501" s="1">
        <v>1.86</v>
      </c>
      <c r="H501" s="1">
        <v>0.93</v>
      </c>
      <c r="I501" s="1" t="s">
        <v>50</v>
      </c>
      <c r="J501" s="1">
        <v>11</v>
      </c>
      <c r="K501" s="1" t="s">
        <v>51</v>
      </c>
      <c r="L501" s="1" t="s">
        <v>52</v>
      </c>
      <c r="M501" s="1" t="s">
        <v>53</v>
      </c>
      <c r="N501" s="1">
        <v>37</v>
      </c>
      <c r="O501" s="1">
        <v>87</v>
      </c>
      <c r="P501" s="1">
        <v>0</v>
      </c>
      <c r="Q501" s="1">
        <v>254</v>
      </c>
      <c r="R501" s="1">
        <v>0</v>
      </c>
      <c r="S501" s="1">
        <v>0</v>
      </c>
      <c r="T501">
        <f t="shared" si="110"/>
        <v>124</v>
      </c>
      <c r="U501">
        <f t="shared" si="111"/>
        <v>378</v>
      </c>
      <c r="V501" s="2">
        <f t="shared" si="112"/>
        <v>45981.6564885496</v>
      </c>
      <c r="W501" s="2">
        <f t="shared" si="113"/>
        <v>46175.5496183206</v>
      </c>
      <c r="X501" t="str">
        <f t="shared" si="114"/>
        <v>高滞销风险</v>
      </c>
      <c r="Y501" s="8" t="str">
        <f>_xlfn.IFS(COUNTIF($B$2:B501,B501)=1,"-",OR(AND(X500="高滞销风险",OR(X501="中滞销风险",X501="低滞销风险",X501="健康")),AND(X500="中滞销风险",OR(X501="低滞销风险",X501="健康")),AND(X500="低滞销风险",X501="健康")),"改善",X500=X501,"维持不变",OR(AND(X500="健康",OR(X501="低滞销风险",X501="中滞销风险",X501="高滞销风险")),AND(X500="低滞销风险",OR(X501="中滞销风险",X501="高滞销风险")),AND(X500="中滞销风险",X501="高滞销风险")),"恶化")</f>
        <v>-</v>
      </c>
      <c r="Z501" s="10">
        <f t="shared" si="115"/>
        <v>0</v>
      </c>
      <c r="AA501" s="10">
        <f t="shared" si="109"/>
        <v>240.45</v>
      </c>
      <c r="AB501" s="10">
        <f t="shared" si="116"/>
        <v>240.45</v>
      </c>
      <c r="AC501" s="10">
        <f t="shared" si="119"/>
        <v>288.549618320611</v>
      </c>
      <c r="AD501" s="10">
        <f t="shared" si="117"/>
        <v>183.549618320612</v>
      </c>
      <c r="AE501" s="11">
        <f t="shared" si="118"/>
        <v>3.6</v>
      </c>
    </row>
    <row r="502" spans="1:31">
      <c r="A502" s="5">
        <v>45894</v>
      </c>
      <c r="B502" s="1" t="s">
        <v>308</v>
      </c>
      <c r="C502" s="1" t="s">
        <v>309</v>
      </c>
      <c r="D502" s="1" t="s">
        <v>265</v>
      </c>
      <c r="E502" s="1">
        <v>2.12</v>
      </c>
      <c r="F502" s="1">
        <v>2.86</v>
      </c>
      <c r="G502" s="1">
        <v>2.21</v>
      </c>
      <c r="H502" s="1">
        <v>1.64</v>
      </c>
      <c r="I502" s="1" t="s">
        <v>50</v>
      </c>
      <c r="J502" s="1">
        <v>20</v>
      </c>
      <c r="K502" s="1" t="s">
        <v>43</v>
      </c>
      <c r="L502" s="1" t="s">
        <v>44</v>
      </c>
      <c r="M502" s="1" t="s">
        <v>45</v>
      </c>
      <c r="N502" s="1">
        <v>61</v>
      </c>
      <c r="O502" s="1">
        <v>43</v>
      </c>
      <c r="P502" s="1">
        <v>0</v>
      </c>
      <c r="Q502" s="1">
        <v>254</v>
      </c>
      <c r="R502" s="1">
        <v>0</v>
      </c>
      <c r="S502" s="1">
        <v>0</v>
      </c>
      <c r="T502">
        <f t="shared" si="110"/>
        <v>104</v>
      </c>
      <c r="U502">
        <f t="shared" si="111"/>
        <v>358</v>
      </c>
      <c r="V502" s="2">
        <f t="shared" si="112"/>
        <v>45943.0566037736</v>
      </c>
      <c r="W502" s="2">
        <f t="shared" si="113"/>
        <v>46062.8679245283</v>
      </c>
      <c r="X502" t="str">
        <f t="shared" si="114"/>
        <v>高滞销风险</v>
      </c>
      <c r="Y502" s="8" t="str">
        <f>_xlfn.IFS(COUNTIF($B$2:B502,B502)=1,"-",OR(AND(X501="高滞销风险",OR(X502="中滞销风险",X502="低滞销风险",X502="健康")),AND(X501="中滞销风险",OR(X502="低滞销风险",X502="健康")),AND(X501="低滞销风险",X502="健康")),"改善",X501=X502,"维持不变",OR(AND(X501="健康",OR(X502="低滞销风险",X502="中滞销风险",X502="高滞销风险")),AND(X501="低滞销风险",OR(X502="中滞销风险",X502="高滞销风险")),AND(X501="中滞销风险",X502="高滞销风险")),"恶化")</f>
        <v>维持不变</v>
      </c>
      <c r="Z502" s="10">
        <f t="shared" si="115"/>
        <v>0</v>
      </c>
      <c r="AA502" s="10">
        <f t="shared" si="109"/>
        <v>150.24</v>
      </c>
      <c r="AB502" s="10">
        <f t="shared" si="116"/>
        <v>150.24</v>
      </c>
      <c r="AC502" s="10">
        <f t="shared" si="119"/>
        <v>168.867924528302</v>
      </c>
      <c r="AD502" s="10">
        <f t="shared" si="117"/>
        <v>70.8679245282983</v>
      </c>
      <c r="AE502" s="11">
        <f t="shared" si="118"/>
        <v>3.6530612244898</v>
      </c>
    </row>
    <row r="503" spans="1:31">
      <c r="A503" s="5">
        <v>45901</v>
      </c>
      <c r="B503" s="1" t="s">
        <v>308</v>
      </c>
      <c r="C503" s="1" t="s">
        <v>309</v>
      </c>
      <c r="D503" s="1" t="s">
        <v>265</v>
      </c>
      <c r="E503" s="1">
        <v>2.76</v>
      </c>
      <c r="F503" s="1">
        <v>3.14</v>
      </c>
      <c r="G503" s="1">
        <v>3</v>
      </c>
      <c r="H503" s="1">
        <v>2.43</v>
      </c>
      <c r="I503" s="1" t="s">
        <v>50</v>
      </c>
      <c r="J503" s="1">
        <v>22</v>
      </c>
      <c r="K503" s="1" t="s">
        <v>35</v>
      </c>
      <c r="L503" s="1" t="s">
        <v>36</v>
      </c>
      <c r="M503" s="1" t="s">
        <v>37</v>
      </c>
      <c r="N503" s="1">
        <v>46</v>
      </c>
      <c r="O503" s="1">
        <v>85</v>
      </c>
      <c r="P503" s="1">
        <v>0</v>
      </c>
      <c r="Q503" s="1">
        <v>204</v>
      </c>
      <c r="R503" s="1">
        <v>0</v>
      </c>
      <c r="S503" s="1">
        <v>0</v>
      </c>
      <c r="T503">
        <f t="shared" si="110"/>
        <v>131</v>
      </c>
      <c r="U503">
        <f t="shared" si="111"/>
        <v>335</v>
      </c>
      <c r="V503" s="2">
        <f t="shared" si="112"/>
        <v>45948.4637681159</v>
      </c>
      <c r="W503" s="2">
        <f t="shared" si="113"/>
        <v>46022.3768115942</v>
      </c>
      <c r="X503" t="str">
        <f t="shared" si="114"/>
        <v>高滞销风险</v>
      </c>
      <c r="Y503" s="8" t="str">
        <f>_xlfn.IFS(COUNTIF($B$2:B503,B503)=1,"-",OR(AND(X502="高滞销风险",OR(X503="中滞销风险",X503="低滞销风险",X503="健康")),AND(X502="中滞销风险",OR(X503="低滞销风险",X503="健康")),AND(X502="低滞销风险",X503="健康")),"改善",X502=X503,"维持不变",OR(AND(X502="健康",OR(X503="低滞销风险",X503="中滞销风险",X503="高滞销风险")),AND(X502="低滞销风险",OR(X503="中滞销风险",X503="高滞销风险")),AND(X502="中滞销风险",X503="高滞销风险")),"恶化")</f>
        <v>维持不变</v>
      </c>
      <c r="Z503" s="10">
        <f t="shared" si="115"/>
        <v>0</v>
      </c>
      <c r="AA503" s="10">
        <f t="shared" si="109"/>
        <v>83.84</v>
      </c>
      <c r="AB503" s="10">
        <f t="shared" si="116"/>
        <v>83.84</v>
      </c>
      <c r="AC503" s="10">
        <f t="shared" si="119"/>
        <v>121.376811594203</v>
      </c>
      <c r="AD503" s="10">
        <f t="shared" si="117"/>
        <v>30.3768115942003</v>
      </c>
      <c r="AE503" s="11">
        <f t="shared" si="118"/>
        <v>3.68131868131868</v>
      </c>
    </row>
    <row r="504" spans="1:31">
      <c r="A504" s="5">
        <v>45908</v>
      </c>
      <c r="B504" s="1" t="s">
        <v>308</v>
      </c>
      <c r="C504" s="1" t="s">
        <v>309</v>
      </c>
      <c r="D504" s="1" t="s">
        <v>265</v>
      </c>
      <c r="E504" s="1">
        <v>2.69</v>
      </c>
      <c r="F504" s="1">
        <v>2.71</v>
      </c>
      <c r="G504" s="1">
        <v>2.93</v>
      </c>
      <c r="H504" s="1">
        <v>2.57</v>
      </c>
      <c r="I504" s="1" t="s">
        <v>50</v>
      </c>
      <c r="J504" s="1">
        <v>19</v>
      </c>
      <c r="K504" s="1" t="s">
        <v>38</v>
      </c>
      <c r="L504" s="1" t="s">
        <v>39</v>
      </c>
      <c r="M504" s="1" t="s">
        <v>40</v>
      </c>
      <c r="N504" s="1">
        <v>27</v>
      </c>
      <c r="O504" s="1">
        <v>114</v>
      </c>
      <c r="P504" s="1">
        <v>0</v>
      </c>
      <c r="Q504" s="1">
        <v>175</v>
      </c>
      <c r="R504" s="1">
        <v>0</v>
      </c>
      <c r="S504" s="1">
        <v>0</v>
      </c>
      <c r="T504">
        <f t="shared" si="110"/>
        <v>141</v>
      </c>
      <c r="U504">
        <f t="shared" si="111"/>
        <v>316</v>
      </c>
      <c r="V504" s="2">
        <f t="shared" si="112"/>
        <v>45960.4163568773</v>
      </c>
      <c r="W504" s="2">
        <f t="shared" si="113"/>
        <v>46025.4721189591</v>
      </c>
      <c r="X504" t="str">
        <f t="shared" si="114"/>
        <v>高滞销风险</v>
      </c>
      <c r="Y504" s="8" t="str">
        <f>_xlfn.IFS(COUNTIF($B$2:B504,B504)=1,"-",OR(AND(X503="高滞销风险",OR(X504="中滞销风险",X504="低滞销风险",X504="健康")),AND(X503="中滞销风险",OR(X504="低滞销风险",X504="健康")),AND(X503="低滞销风险",X504="健康")),"改善",X503=X504,"维持不变",OR(AND(X503="健康",OR(X504="低滞销风险",X504="中滞销风险",X504="高滞销风险")),AND(X503="低滞销风险",OR(X504="中滞销风险",X504="高滞销风险")),AND(X503="中滞销风险",X504="高滞销风险")),"恶化")</f>
        <v>维持不变</v>
      </c>
      <c r="Z504" s="10">
        <f t="shared" si="115"/>
        <v>0</v>
      </c>
      <c r="AA504" s="10">
        <f t="shared" si="109"/>
        <v>90.04</v>
      </c>
      <c r="AB504" s="10">
        <f t="shared" si="116"/>
        <v>90.04</v>
      </c>
      <c r="AC504" s="10">
        <f t="shared" si="119"/>
        <v>117.472118959108</v>
      </c>
      <c r="AD504" s="10">
        <f t="shared" si="117"/>
        <v>33.4721189591073</v>
      </c>
      <c r="AE504" s="11">
        <f t="shared" si="118"/>
        <v>3.76190476190476</v>
      </c>
    </row>
    <row r="505" spans="1:31">
      <c r="A505" s="5">
        <v>45887</v>
      </c>
      <c r="B505" s="1" t="s">
        <v>310</v>
      </c>
      <c r="C505" s="1" t="s">
        <v>311</v>
      </c>
      <c r="D505" s="1" t="s">
        <v>265</v>
      </c>
      <c r="E505" s="1">
        <v>0.56</v>
      </c>
      <c r="F505" s="1">
        <v>0.57</v>
      </c>
      <c r="G505" s="1">
        <v>0.86</v>
      </c>
      <c r="H505" s="1">
        <v>0.43</v>
      </c>
      <c r="I505" s="1" t="s">
        <v>50</v>
      </c>
      <c r="J505" s="1">
        <v>4</v>
      </c>
      <c r="K505" s="1" t="s">
        <v>51</v>
      </c>
      <c r="L505" s="1" t="s">
        <v>52</v>
      </c>
      <c r="M505" s="1" t="s">
        <v>53</v>
      </c>
      <c r="N505" s="1">
        <v>63</v>
      </c>
      <c r="O505" s="1">
        <v>0</v>
      </c>
      <c r="P505" s="1">
        <v>0</v>
      </c>
      <c r="Q505" s="1">
        <v>115</v>
      </c>
      <c r="R505" s="1">
        <v>0</v>
      </c>
      <c r="S505" s="1">
        <v>0</v>
      </c>
      <c r="T505">
        <f t="shared" si="110"/>
        <v>63</v>
      </c>
      <c r="U505">
        <f t="shared" si="111"/>
        <v>178</v>
      </c>
      <c r="V505" s="2">
        <f t="shared" si="112"/>
        <v>45999.5</v>
      </c>
      <c r="W505" s="2">
        <f t="shared" si="113"/>
        <v>46204.8571428571</v>
      </c>
      <c r="X505" t="str">
        <f t="shared" si="114"/>
        <v>高滞销风险</v>
      </c>
      <c r="Y505" s="8" t="str">
        <f>_xlfn.IFS(COUNTIF($B$2:B505,B505)=1,"-",OR(AND(X504="高滞销风险",OR(X505="中滞销风险",X505="低滞销风险",X505="健康")),AND(X504="中滞销风险",OR(X505="低滞销风险",X505="健康")),AND(X504="低滞销风险",X505="健康")),"改善",X504=X505,"维持不变",OR(AND(X504="健康",OR(X505="低滞销风险",X505="中滞销风险",X505="高滞销风险")),AND(X504="低滞销风险",OR(X505="中滞销风险",X505="高滞销风险")),AND(X504="中滞销风险",X505="高滞销风险")),"恶化")</f>
        <v>-</v>
      </c>
      <c r="Z505" s="10">
        <f t="shared" si="115"/>
        <v>4.2</v>
      </c>
      <c r="AA505" s="10">
        <f t="shared" si="109"/>
        <v>115</v>
      </c>
      <c r="AB505" s="10">
        <f t="shared" si="116"/>
        <v>119.2</v>
      </c>
      <c r="AC505" s="10">
        <f t="shared" si="119"/>
        <v>317.857142857143</v>
      </c>
      <c r="AD505" s="10">
        <f t="shared" si="117"/>
        <v>212.857142857145</v>
      </c>
      <c r="AE505" s="11">
        <f t="shared" si="118"/>
        <v>1.6952380952381</v>
      </c>
    </row>
    <row r="506" spans="1:31">
      <c r="A506" s="5">
        <v>45894</v>
      </c>
      <c r="B506" s="1" t="s">
        <v>310</v>
      </c>
      <c r="C506" s="1" t="s">
        <v>311</v>
      </c>
      <c r="D506" s="1" t="s">
        <v>265</v>
      </c>
      <c r="E506" s="1">
        <v>0.87</v>
      </c>
      <c r="F506" s="1">
        <v>1.14</v>
      </c>
      <c r="G506" s="1">
        <v>0.86</v>
      </c>
      <c r="H506" s="1">
        <v>0.71</v>
      </c>
      <c r="I506" s="1" t="s">
        <v>50</v>
      </c>
      <c r="J506" s="1">
        <v>8</v>
      </c>
      <c r="K506" s="1" t="s">
        <v>43</v>
      </c>
      <c r="L506" s="1" t="s">
        <v>44</v>
      </c>
      <c r="M506" s="1" t="s">
        <v>45</v>
      </c>
      <c r="N506" s="1">
        <v>52</v>
      </c>
      <c r="O506" s="1">
        <v>0</v>
      </c>
      <c r="P506" s="1">
        <v>0</v>
      </c>
      <c r="Q506" s="1">
        <v>115</v>
      </c>
      <c r="R506" s="1">
        <v>0</v>
      </c>
      <c r="S506" s="1">
        <v>0</v>
      </c>
      <c r="T506">
        <f t="shared" si="110"/>
        <v>52</v>
      </c>
      <c r="U506">
        <f t="shared" si="111"/>
        <v>167</v>
      </c>
      <c r="V506" s="2">
        <f t="shared" si="112"/>
        <v>45953.7701149425</v>
      </c>
      <c r="W506" s="2">
        <f t="shared" si="113"/>
        <v>46085.9540229885</v>
      </c>
      <c r="X506" t="str">
        <f t="shared" si="114"/>
        <v>高滞销风险</v>
      </c>
      <c r="Y506" s="8" t="str">
        <f>_xlfn.IFS(COUNTIF($B$2:B506,B506)=1,"-",OR(AND(X505="高滞销风险",OR(X506="中滞销风险",X506="低滞销风险",X506="健康")),AND(X505="中滞销风险",OR(X506="低滞销风险",X506="健康")),AND(X505="低滞销风险",X506="健康")),"改善",X505=X506,"维持不变",OR(AND(X505="健康",OR(X506="低滞销风险",X506="中滞销风险",X506="高滞销风险")),AND(X505="低滞销风险",OR(X506="中滞销风险",X506="高滞销风险")),AND(X505="中滞销风险",X506="高滞销风险")),"恶化")</f>
        <v>维持不变</v>
      </c>
      <c r="Z506" s="10">
        <f t="shared" si="115"/>
        <v>0</v>
      </c>
      <c r="AA506" s="10">
        <f t="shared" si="109"/>
        <v>81.74</v>
      </c>
      <c r="AB506" s="10">
        <f t="shared" si="116"/>
        <v>81.74</v>
      </c>
      <c r="AC506" s="10">
        <f t="shared" si="119"/>
        <v>191.954022988506</v>
      </c>
      <c r="AD506" s="10">
        <f t="shared" si="117"/>
        <v>93.9540229885024</v>
      </c>
      <c r="AE506" s="11">
        <f t="shared" si="118"/>
        <v>1.70408163265306</v>
      </c>
    </row>
    <row r="507" spans="1:31">
      <c r="A507" s="5">
        <v>45901</v>
      </c>
      <c r="B507" s="1" t="s">
        <v>310</v>
      </c>
      <c r="C507" s="1" t="s">
        <v>311</v>
      </c>
      <c r="D507" s="1" t="s">
        <v>265</v>
      </c>
      <c r="E507" s="1">
        <v>0.14</v>
      </c>
      <c r="F507" s="1">
        <v>0.14</v>
      </c>
      <c r="G507" s="1">
        <v>0.64</v>
      </c>
      <c r="H507" s="1">
        <v>0.75</v>
      </c>
      <c r="I507" s="1" t="s">
        <v>54</v>
      </c>
      <c r="J507" s="1">
        <v>1</v>
      </c>
      <c r="K507" s="1" t="s">
        <v>35</v>
      </c>
      <c r="L507" s="1" t="s">
        <v>36</v>
      </c>
      <c r="M507" s="1" t="s">
        <v>37</v>
      </c>
      <c r="N507" s="1">
        <v>50</v>
      </c>
      <c r="O507" s="1">
        <v>0</v>
      </c>
      <c r="P507" s="1">
        <v>0</v>
      </c>
      <c r="Q507" s="1">
        <v>115</v>
      </c>
      <c r="R507" s="1">
        <v>0</v>
      </c>
      <c r="S507" s="1">
        <v>0</v>
      </c>
      <c r="T507">
        <f t="shared" si="110"/>
        <v>50</v>
      </c>
      <c r="U507">
        <f t="shared" si="111"/>
        <v>165</v>
      </c>
      <c r="V507" s="2">
        <f t="shared" si="112"/>
        <v>46258.1428571429</v>
      </c>
      <c r="W507" s="2">
        <f t="shared" si="113"/>
        <v>47079.5714285714</v>
      </c>
      <c r="X507" t="str">
        <f t="shared" si="114"/>
        <v>高滞销风险</v>
      </c>
      <c r="Y507" s="8" t="str">
        <f>_xlfn.IFS(COUNTIF($B$2:B507,B507)=1,"-",OR(AND(X506="高滞销风险",OR(X507="中滞销风险",X507="低滞销风险",X507="健康")),AND(X506="中滞销风险",OR(X507="低滞销风险",X507="健康")),AND(X506="低滞销风险",X507="健康")),"改善",X506=X507,"维持不变",OR(AND(X506="健康",OR(X507="低滞销风险",X507="中滞销风险",X507="高滞销风险")),AND(X506="低滞销风险",OR(X507="中滞销风险",X507="高滞销风险")),AND(X506="中滞销风险",X507="高滞销风险")),"恶化")</f>
        <v>维持不变</v>
      </c>
      <c r="Z507" s="10">
        <f t="shared" si="115"/>
        <v>37.26</v>
      </c>
      <c r="AA507" s="10">
        <f t="shared" si="109"/>
        <v>115</v>
      </c>
      <c r="AB507" s="10">
        <f t="shared" si="116"/>
        <v>152.26</v>
      </c>
      <c r="AC507" s="10">
        <f t="shared" si="119"/>
        <v>1178.57142857143</v>
      </c>
      <c r="AD507" s="10">
        <f t="shared" si="117"/>
        <v>1087.57142857143</v>
      </c>
      <c r="AE507" s="11">
        <f t="shared" si="118"/>
        <v>1.81318681318681</v>
      </c>
    </row>
    <row r="508" spans="1:31">
      <c r="A508" s="5">
        <v>45908</v>
      </c>
      <c r="B508" s="1" t="s">
        <v>310</v>
      </c>
      <c r="C508" s="1" t="s">
        <v>311</v>
      </c>
      <c r="D508" s="1" t="s">
        <v>265</v>
      </c>
      <c r="E508" s="1">
        <v>0.62</v>
      </c>
      <c r="F508" s="1">
        <v>0.71</v>
      </c>
      <c r="G508" s="1">
        <v>0.43</v>
      </c>
      <c r="H508" s="1">
        <v>0.64</v>
      </c>
      <c r="I508" s="1" t="s">
        <v>50</v>
      </c>
      <c r="J508" s="1">
        <v>5</v>
      </c>
      <c r="K508" s="1" t="s">
        <v>38</v>
      </c>
      <c r="L508" s="1" t="s">
        <v>39</v>
      </c>
      <c r="M508" s="1" t="s">
        <v>40</v>
      </c>
      <c r="N508" s="1">
        <v>45</v>
      </c>
      <c r="O508" s="1">
        <v>0</v>
      </c>
      <c r="P508" s="1">
        <v>0</v>
      </c>
      <c r="Q508" s="1">
        <v>115</v>
      </c>
      <c r="R508" s="1">
        <v>0</v>
      </c>
      <c r="S508" s="1">
        <v>0</v>
      </c>
      <c r="T508">
        <f t="shared" si="110"/>
        <v>45</v>
      </c>
      <c r="U508">
        <f t="shared" si="111"/>
        <v>160</v>
      </c>
      <c r="V508" s="2">
        <f t="shared" si="112"/>
        <v>45980.5806451613</v>
      </c>
      <c r="W508" s="2">
        <f t="shared" si="113"/>
        <v>46166.064516129</v>
      </c>
      <c r="X508" t="str">
        <f t="shared" si="114"/>
        <v>高滞销风险</v>
      </c>
      <c r="Y508" s="8" t="str">
        <f>_xlfn.IFS(COUNTIF($B$2:B508,B508)=1,"-",OR(AND(X507="高滞销风险",OR(X508="中滞销风险",X508="低滞销风险",X508="健康")),AND(X507="中滞销风险",OR(X508="低滞销风险",X508="健康")),AND(X507="低滞销风险",X508="健康")),"改善",X507=X508,"维持不变",OR(AND(X507="健康",OR(X508="低滞销风险",X508="中滞销风险",X508="高滞销风险")),AND(X507="低滞销风险",OR(X508="中滞销风险",X508="高滞销风险")),AND(X507="中滞销风险",X508="高滞销风险")),"恶化")</f>
        <v>维持不变</v>
      </c>
      <c r="Z508" s="10">
        <f t="shared" si="115"/>
        <v>0</v>
      </c>
      <c r="AA508" s="10">
        <f t="shared" si="109"/>
        <v>107.92</v>
      </c>
      <c r="AB508" s="10">
        <f t="shared" si="116"/>
        <v>107.92</v>
      </c>
      <c r="AC508" s="10">
        <f t="shared" si="119"/>
        <v>258.064516129032</v>
      </c>
      <c r="AD508" s="10">
        <f t="shared" si="117"/>
        <v>174.06451612903</v>
      </c>
      <c r="AE508" s="11">
        <f t="shared" si="118"/>
        <v>1.9047619047619</v>
      </c>
    </row>
    <row r="509" spans="1:31">
      <c r="A509" s="5">
        <v>45887</v>
      </c>
      <c r="B509" s="1" t="s">
        <v>312</v>
      </c>
      <c r="C509" s="1" t="s">
        <v>313</v>
      </c>
      <c r="D509" s="1" t="s">
        <v>265</v>
      </c>
      <c r="E509" s="1">
        <v>0.61</v>
      </c>
      <c r="F509" s="1">
        <v>0.86</v>
      </c>
      <c r="G509" s="1">
        <v>0.71</v>
      </c>
      <c r="H509" s="1">
        <v>0.43</v>
      </c>
      <c r="I509" s="1" t="s">
        <v>50</v>
      </c>
      <c r="J509" s="1">
        <v>6</v>
      </c>
      <c r="K509" s="1" t="s">
        <v>51</v>
      </c>
      <c r="L509" s="1" t="s">
        <v>52</v>
      </c>
      <c r="M509" s="1" t="s">
        <v>53</v>
      </c>
      <c r="N509" s="1">
        <v>38</v>
      </c>
      <c r="O509" s="1">
        <v>0</v>
      </c>
      <c r="P509" s="1">
        <v>0</v>
      </c>
      <c r="Q509" s="1">
        <v>175</v>
      </c>
      <c r="R509" s="1">
        <v>0</v>
      </c>
      <c r="S509" s="1">
        <v>0</v>
      </c>
      <c r="T509">
        <f t="shared" si="110"/>
        <v>38</v>
      </c>
      <c r="U509">
        <f t="shared" si="111"/>
        <v>213</v>
      </c>
      <c r="V509" s="2">
        <f t="shared" si="112"/>
        <v>45949.2950819672</v>
      </c>
      <c r="W509" s="2">
        <f t="shared" si="113"/>
        <v>46236.1803278689</v>
      </c>
      <c r="X509" t="str">
        <f t="shared" si="114"/>
        <v>高滞销风险</v>
      </c>
      <c r="Y509" s="8" t="str">
        <f>_xlfn.IFS(COUNTIF($B$2:B509,B509)=1,"-",OR(AND(X508="高滞销风险",OR(X509="中滞销风险",X509="低滞销风险",X509="健康")),AND(X508="中滞销风险",OR(X509="低滞销风险",X509="健康")),AND(X508="低滞销风险",X509="健康")),"改善",X508=X509,"维持不变",OR(AND(X508="健康",OR(X509="低滞销风险",X509="中滞销风险",X509="高滞销风险")),AND(X508="低滞销风险",OR(X509="中滞销风险",X509="高滞销风险")),AND(X508="中滞销风险",X509="高滞销风险")),"恶化")</f>
        <v>-</v>
      </c>
      <c r="Z509" s="10">
        <f t="shared" si="115"/>
        <v>0</v>
      </c>
      <c r="AA509" s="10">
        <f t="shared" si="109"/>
        <v>148.95</v>
      </c>
      <c r="AB509" s="10">
        <f t="shared" si="116"/>
        <v>148.95</v>
      </c>
      <c r="AC509" s="10">
        <f t="shared" si="119"/>
        <v>349.180327868852</v>
      </c>
      <c r="AD509" s="10">
        <f t="shared" si="117"/>
        <v>244.180327868853</v>
      </c>
      <c r="AE509" s="11">
        <f t="shared" si="118"/>
        <v>2.02857142857143</v>
      </c>
    </row>
    <row r="510" spans="1:31">
      <c r="A510" s="5">
        <v>45894</v>
      </c>
      <c r="B510" s="1" t="s">
        <v>312</v>
      </c>
      <c r="C510" s="1" t="s">
        <v>313</v>
      </c>
      <c r="D510" s="1" t="s">
        <v>265</v>
      </c>
      <c r="E510" s="1">
        <v>0.75</v>
      </c>
      <c r="F510" s="1">
        <v>0.86</v>
      </c>
      <c r="G510" s="1">
        <v>0.86</v>
      </c>
      <c r="H510" s="1">
        <v>0.64</v>
      </c>
      <c r="I510" s="1" t="s">
        <v>50</v>
      </c>
      <c r="J510" s="1">
        <v>6</v>
      </c>
      <c r="K510" s="1" t="s">
        <v>43</v>
      </c>
      <c r="L510" s="1" t="s">
        <v>44</v>
      </c>
      <c r="M510" s="1" t="s">
        <v>45</v>
      </c>
      <c r="N510" s="1">
        <v>31</v>
      </c>
      <c r="O510" s="1">
        <v>10</v>
      </c>
      <c r="P510" s="1">
        <v>0</v>
      </c>
      <c r="Q510" s="1">
        <v>165</v>
      </c>
      <c r="R510" s="1">
        <v>0</v>
      </c>
      <c r="S510" s="1">
        <v>0</v>
      </c>
      <c r="T510">
        <f t="shared" si="110"/>
        <v>41</v>
      </c>
      <c r="U510">
        <f t="shared" si="111"/>
        <v>206</v>
      </c>
      <c r="V510" s="2">
        <f t="shared" si="112"/>
        <v>45948.6666666667</v>
      </c>
      <c r="W510" s="2">
        <f t="shared" si="113"/>
        <v>46168.6666666667</v>
      </c>
      <c r="X510" t="str">
        <f t="shared" si="114"/>
        <v>高滞销风险</v>
      </c>
      <c r="Y510" s="8" t="str">
        <f>_xlfn.IFS(COUNTIF($B$2:B510,B510)=1,"-",OR(AND(X509="高滞销风险",OR(X510="中滞销风险",X510="低滞销风险",X510="健康")),AND(X509="中滞销风险",OR(X510="低滞销风险",X510="健康")),AND(X509="低滞销风险",X510="健康")),"改善",X509=X510,"维持不变",OR(AND(X509="健康",OR(X510="低滞销风险",X510="中滞销风险",X510="高滞销风险")),AND(X509="低滞销风险",OR(X510="中滞销风险",X510="高滞销风险")),AND(X509="中滞销风险",X510="高滞销风险")),"恶化")</f>
        <v>维持不变</v>
      </c>
      <c r="Z510" s="10">
        <f t="shared" si="115"/>
        <v>0</v>
      </c>
      <c r="AA510" s="10">
        <f t="shared" si="109"/>
        <v>132.5</v>
      </c>
      <c r="AB510" s="10">
        <f t="shared" si="116"/>
        <v>132.5</v>
      </c>
      <c r="AC510" s="10">
        <f t="shared" si="119"/>
        <v>274.666666666667</v>
      </c>
      <c r="AD510" s="10">
        <f t="shared" si="117"/>
        <v>176.666666666664</v>
      </c>
      <c r="AE510" s="11">
        <f t="shared" si="118"/>
        <v>2.10204081632653</v>
      </c>
    </row>
    <row r="511" spans="1:31">
      <c r="A511" s="5">
        <v>45901</v>
      </c>
      <c r="B511" s="1" t="s">
        <v>312</v>
      </c>
      <c r="C511" s="1" t="s">
        <v>313</v>
      </c>
      <c r="D511" s="1" t="s">
        <v>265</v>
      </c>
      <c r="E511" s="1">
        <v>0.97</v>
      </c>
      <c r="F511" s="1">
        <v>1.14</v>
      </c>
      <c r="G511" s="1">
        <v>1</v>
      </c>
      <c r="H511" s="1">
        <v>0.86</v>
      </c>
      <c r="I511" s="1" t="s">
        <v>50</v>
      </c>
      <c r="J511" s="1">
        <v>8</v>
      </c>
      <c r="K511" s="1" t="s">
        <v>35</v>
      </c>
      <c r="L511" s="1" t="s">
        <v>36</v>
      </c>
      <c r="M511" s="1" t="s">
        <v>37</v>
      </c>
      <c r="N511" s="1">
        <v>23</v>
      </c>
      <c r="O511" s="1">
        <v>35</v>
      </c>
      <c r="P511" s="1">
        <v>0</v>
      </c>
      <c r="Q511" s="1">
        <v>140</v>
      </c>
      <c r="R511" s="1">
        <v>0</v>
      </c>
      <c r="S511" s="1">
        <v>0</v>
      </c>
      <c r="T511">
        <f t="shared" si="110"/>
        <v>58</v>
      </c>
      <c r="U511">
        <f t="shared" si="111"/>
        <v>198</v>
      </c>
      <c r="V511" s="2">
        <f t="shared" si="112"/>
        <v>45960.793814433</v>
      </c>
      <c r="W511" s="2">
        <f t="shared" si="113"/>
        <v>46105.1237113402</v>
      </c>
      <c r="X511" t="str">
        <f t="shared" si="114"/>
        <v>高滞销风险</v>
      </c>
      <c r="Y511" s="8" t="str">
        <f>_xlfn.IFS(COUNTIF($B$2:B511,B511)=1,"-",OR(AND(X510="高滞销风险",OR(X511="中滞销风险",X511="低滞销风险",X511="健康")),AND(X510="中滞销风险",OR(X511="低滞销风险",X511="健康")),AND(X510="低滞销风险",X511="健康")),"改善",X510=X511,"维持不变",OR(AND(X510="健康",OR(X511="低滞销风险",X511="中滞销风险",X511="高滞销风险")),AND(X510="低滞销风险",OR(X511="中滞销风险",X511="高滞销风险")),AND(X510="中滞销风险",X511="高滞销风险")),"恶化")</f>
        <v>维持不变</v>
      </c>
      <c r="Z511" s="10">
        <f t="shared" si="115"/>
        <v>0</v>
      </c>
      <c r="AA511" s="10">
        <f t="shared" si="109"/>
        <v>109.73</v>
      </c>
      <c r="AB511" s="10">
        <f t="shared" si="116"/>
        <v>109.73</v>
      </c>
      <c r="AC511" s="10">
        <f t="shared" si="119"/>
        <v>204.123711340206</v>
      </c>
      <c r="AD511" s="10">
        <f t="shared" si="117"/>
        <v>113.123711340209</v>
      </c>
      <c r="AE511" s="11">
        <f t="shared" si="118"/>
        <v>2.17582417582418</v>
      </c>
    </row>
    <row r="512" spans="1:31">
      <c r="A512" s="5">
        <v>45908</v>
      </c>
      <c r="B512" s="1" t="s">
        <v>312</v>
      </c>
      <c r="C512" s="1" t="s">
        <v>313</v>
      </c>
      <c r="D512" s="1" t="s">
        <v>265</v>
      </c>
      <c r="E512" s="1">
        <v>0.57</v>
      </c>
      <c r="F512" s="1">
        <v>0.57</v>
      </c>
      <c r="G512" s="1">
        <v>0.86</v>
      </c>
      <c r="H512" s="1">
        <v>0.86</v>
      </c>
      <c r="I512" s="1" t="s">
        <v>54</v>
      </c>
      <c r="J512" s="1">
        <v>4</v>
      </c>
      <c r="K512" s="1" t="s">
        <v>38</v>
      </c>
      <c r="L512" s="1" t="s">
        <v>39</v>
      </c>
      <c r="M512" s="1" t="s">
        <v>40</v>
      </c>
      <c r="N512" s="1">
        <v>20</v>
      </c>
      <c r="O512" s="1">
        <v>35</v>
      </c>
      <c r="P512" s="1">
        <v>0</v>
      </c>
      <c r="Q512" s="1">
        <v>140</v>
      </c>
      <c r="R512" s="1">
        <v>0</v>
      </c>
      <c r="S512" s="1">
        <v>0</v>
      </c>
      <c r="T512">
        <f t="shared" si="110"/>
        <v>55</v>
      </c>
      <c r="U512">
        <f t="shared" si="111"/>
        <v>195</v>
      </c>
      <c r="V512" s="2">
        <f t="shared" si="112"/>
        <v>46004.4912280702</v>
      </c>
      <c r="W512" s="2">
        <f t="shared" si="113"/>
        <v>46250.1052631579</v>
      </c>
      <c r="X512" t="str">
        <f t="shared" si="114"/>
        <v>高滞销风险</v>
      </c>
      <c r="Y512" s="8" t="str">
        <f>_xlfn.IFS(COUNTIF($B$2:B512,B512)=1,"-",OR(AND(X511="高滞销风险",OR(X512="中滞销风险",X512="低滞销风险",X512="健康")),AND(X511="中滞销风险",OR(X512="低滞销风险",X512="健康")),AND(X511="低滞销风险",X512="健康")),"改善",X511=X512,"维持不变",OR(AND(X511="健康",OR(X512="低滞销风险",X512="中滞销风险",X512="高滞销风险")),AND(X511="低滞销风险",OR(X512="中滞销风险",X512="高滞销风险")),AND(X511="中滞销风险",X512="高滞销风险")),"恶化")</f>
        <v>维持不变</v>
      </c>
      <c r="Z512" s="10">
        <f t="shared" si="115"/>
        <v>7.12</v>
      </c>
      <c r="AA512" s="10">
        <f t="shared" si="109"/>
        <v>140</v>
      </c>
      <c r="AB512" s="10">
        <f t="shared" si="116"/>
        <v>147.12</v>
      </c>
      <c r="AC512" s="10">
        <f t="shared" si="119"/>
        <v>342.105263157895</v>
      </c>
      <c r="AD512" s="10">
        <f t="shared" si="117"/>
        <v>258.105263157893</v>
      </c>
      <c r="AE512" s="11">
        <f t="shared" si="118"/>
        <v>2.32142857142857</v>
      </c>
    </row>
    <row r="513" spans="1:31">
      <c r="A513" s="5">
        <v>45887</v>
      </c>
      <c r="B513" s="1" t="s">
        <v>314</v>
      </c>
      <c r="C513" s="1" t="s">
        <v>315</v>
      </c>
      <c r="D513" s="1" t="s">
        <v>265</v>
      </c>
      <c r="E513" s="1">
        <v>0.99</v>
      </c>
      <c r="F513" s="1">
        <v>1.14</v>
      </c>
      <c r="G513" s="1">
        <v>1.43</v>
      </c>
      <c r="H513" s="1">
        <v>0.71</v>
      </c>
      <c r="I513" s="1" t="s">
        <v>50</v>
      </c>
      <c r="J513" s="1">
        <v>8</v>
      </c>
      <c r="K513" s="1" t="s">
        <v>51</v>
      </c>
      <c r="L513" s="1" t="s">
        <v>52</v>
      </c>
      <c r="M513" s="1" t="s">
        <v>53</v>
      </c>
      <c r="N513" s="1">
        <v>138</v>
      </c>
      <c r="O513" s="1">
        <v>53</v>
      </c>
      <c r="P513" s="1">
        <v>0</v>
      </c>
      <c r="Q513" s="1">
        <v>25</v>
      </c>
      <c r="R513" s="1">
        <v>0</v>
      </c>
      <c r="S513" s="1">
        <v>0</v>
      </c>
      <c r="T513">
        <f t="shared" si="110"/>
        <v>191</v>
      </c>
      <c r="U513">
        <f t="shared" si="111"/>
        <v>216</v>
      </c>
      <c r="V513" s="2">
        <f t="shared" si="112"/>
        <v>46079.9292929293</v>
      </c>
      <c r="W513" s="2">
        <f t="shared" si="113"/>
        <v>46105.1818181818</v>
      </c>
      <c r="X513" t="str">
        <f t="shared" si="114"/>
        <v>高滞销风险</v>
      </c>
      <c r="Y513" s="8" t="str">
        <f>_xlfn.IFS(COUNTIF($B$2:B513,B513)=1,"-",OR(AND(X512="高滞销风险",OR(X513="中滞销风险",X513="低滞销风险",X513="健康")),AND(X512="中滞销风险",OR(X513="低滞销风险",X513="健康")),AND(X512="低滞销风险",X513="健康")),"改善",X512=X513,"维持不变",OR(AND(X512="健康",OR(X513="低滞销风险",X513="中滞销风险",X513="高滞销风险")),AND(X512="低滞销风险",OR(X513="中滞销风险",X513="高滞销风险")),AND(X512="中滞销风险",X513="高滞销风险")),"恶化")</f>
        <v>-</v>
      </c>
      <c r="Z513" s="10">
        <f t="shared" si="115"/>
        <v>87.05</v>
      </c>
      <c r="AA513" s="10">
        <f t="shared" si="109"/>
        <v>25</v>
      </c>
      <c r="AB513" s="10">
        <f t="shared" si="116"/>
        <v>112.05</v>
      </c>
      <c r="AC513" s="10">
        <f t="shared" si="119"/>
        <v>218.181818181818</v>
      </c>
      <c r="AD513" s="10">
        <f t="shared" si="117"/>
        <v>113.181818181816</v>
      </c>
      <c r="AE513" s="11">
        <f t="shared" si="118"/>
        <v>2.05714285714286</v>
      </c>
    </row>
    <row r="514" spans="1:31">
      <c r="A514" s="5">
        <v>45894</v>
      </c>
      <c r="B514" s="1" t="s">
        <v>314</v>
      </c>
      <c r="C514" s="1" t="s">
        <v>315</v>
      </c>
      <c r="D514" s="1" t="s">
        <v>265</v>
      </c>
      <c r="E514" s="1">
        <v>1.67</v>
      </c>
      <c r="F514" s="1">
        <v>2.29</v>
      </c>
      <c r="G514" s="1">
        <v>1.71</v>
      </c>
      <c r="H514" s="1">
        <v>1.29</v>
      </c>
      <c r="I514" s="1" t="s">
        <v>50</v>
      </c>
      <c r="J514" s="1">
        <v>16</v>
      </c>
      <c r="K514" s="1" t="s">
        <v>43</v>
      </c>
      <c r="L514" s="1" t="s">
        <v>44</v>
      </c>
      <c r="M514" s="1" t="s">
        <v>45</v>
      </c>
      <c r="N514" s="1">
        <v>142</v>
      </c>
      <c r="O514" s="1">
        <v>33</v>
      </c>
      <c r="P514" s="1">
        <v>0</v>
      </c>
      <c r="Q514" s="1">
        <v>25</v>
      </c>
      <c r="R514" s="1">
        <v>0</v>
      </c>
      <c r="S514" s="1">
        <v>0</v>
      </c>
      <c r="T514">
        <f t="shared" si="110"/>
        <v>175</v>
      </c>
      <c r="U514">
        <f t="shared" si="111"/>
        <v>200</v>
      </c>
      <c r="V514" s="2">
        <f t="shared" si="112"/>
        <v>45998.7904191617</v>
      </c>
      <c r="W514" s="2">
        <f t="shared" si="113"/>
        <v>46013.7604790419</v>
      </c>
      <c r="X514" t="str">
        <f t="shared" si="114"/>
        <v>高滞销风险</v>
      </c>
      <c r="Y514" s="8" t="str">
        <f>_xlfn.IFS(COUNTIF($B$2:B514,B514)=1,"-",OR(AND(X513="高滞销风险",OR(X514="中滞销风险",X514="低滞销风险",X514="健康")),AND(X513="中滞销风险",OR(X514="低滞销风险",X514="健康")),AND(X513="低滞销风险",X514="健康")),"改善",X513=X514,"维持不变",OR(AND(X513="健康",OR(X514="低滞销风险",X514="中滞销风险",X514="高滞销风险")),AND(X513="低滞销风险",OR(X514="中滞销风险",X514="高滞销风险")),AND(X513="中滞销风险",X514="高滞销风险")),"恶化")</f>
        <v>维持不变</v>
      </c>
      <c r="Z514" s="10">
        <f t="shared" si="115"/>
        <v>11.34</v>
      </c>
      <c r="AA514" s="10">
        <f t="shared" si="109"/>
        <v>25</v>
      </c>
      <c r="AB514" s="10">
        <f t="shared" si="116"/>
        <v>36.34</v>
      </c>
      <c r="AC514" s="10">
        <f t="shared" si="119"/>
        <v>119.760479041916</v>
      </c>
      <c r="AD514" s="10">
        <f t="shared" si="117"/>
        <v>21.7604790419136</v>
      </c>
      <c r="AE514" s="11">
        <f t="shared" si="118"/>
        <v>2.04081632653061</v>
      </c>
    </row>
    <row r="515" spans="1:31">
      <c r="A515" s="5">
        <v>45901</v>
      </c>
      <c r="B515" s="1" t="s">
        <v>314</v>
      </c>
      <c r="C515" s="1" t="s">
        <v>315</v>
      </c>
      <c r="D515" s="1" t="s">
        <v>265</v>
      </c>
      <c r="E515" s="1">
        <v>1.14</v>
      </c>
      <c r="F515" s="1">
        <v>1.14</v>
      </c>
      <c r="G515" s="1">
        <v>1.71</v>
      </c>
      <c r="H515" s="1">
        <v>1.57</v>
      </c>
      <c r="I515" s="1" t="s">
        <v>54</v>
      </c>
      <c r="J515" s="1">
        <v>8</v>
      </c>
      <c r="K515" s="1" t="s">
        <v>35</v>
      </c>
      <c r="L515" s="1" t="s">
        <v>36</v>
      </c>
      <c r="M515" s="1" t="s">
        <v>37</v>
      </c>
      <c r="N515" s="1">
        <v>166</v>
      </c>
      <c r="O515" s="1">
        <v>2</v>
      </c>
      <c r="P515" s="1">
        <v>0</v>
      </c>
      <c r="Q515" s="1">
        <v>25</v>
      </c>
      <c r="R515" s="1">
        <v>0</v>
      </c>
      <c r="S515" s="1">
        <v>0</v>
      </c>
      <c r="T515">
        <f t="shared" si="110"/>
        <v>168</v>
      </c>
      <c r="U515">
        <f t="shared" si="111"/>
        <v>193</v>
      </c>
      <c r="V515" s="2">
        <f t="shared" si="112"/>
        <v>46048.3684210526</v>
      </c>
      <c r="W515" s="2">
        <f t="shared" si="113"/>
        <v>46070.298245614</v>
      </c>
      <c r="X515" t="str">
        <f t="shared" si="114"/>
        <v>高滞销风险</v>
      </c>
      <c r="Y515" s="8" t="str">
        <f>_xlfn.IFS(COUNTIF($B$2:B515,B515)=1,"-",OR(AND(X514="高滞销风险",OR(X515="中滞销风险",X515="低滞销风险",X515="健康")),AND(X514="中滞销风险",OR(X515="低滞销风险",X515="健康")),AND(X514="低滞销风险",X515="健康")),"改善",X514=X515,"维持不变",OR(AND(X514="健康",OR(X515="低滞销风险",X515="中滞销风险",X515="高滞销风险")),AND(X514="低滞销风险",OR(X515="中滞销风险",X515="高滞销风险")),AND(X514="中滞销风险",X515="高滞销风险")),"恶化")</f>
        <v>维持不变</v>
      </c>
      <c r="Z515" s="10">
        <f t="shared" si="115"/>
        <v>64.26</v>
      </c>
      <c r="AA515" s="10">
        <f t="shared" si="109"/>
        <v>25</v>
      </c>
      <c r="AB515" s="10">
        <f t="shared" si="116"/>
        <v>89.26</v>
      </c>
      <c r="AC515" s="10">
        <f t="shared" si="119"/>
        <v>169.298245614035</v>
      </c>
      <c r="AD515" s="10">
        <f t="shared" si="117"/>
        <v>78.298245614038</v>
      </c>
      <c r="AE515" s="11">
        <f t="shared" si="118"/>
        <v>2.12087912087912</v>
      </c>
    </row>
    <row r="516" spans="1:31">
      <c r="A516" s="5">
        <v>45908</v>
      </c>
      <c r="B516" s="1" t="s">
        <v>314</v>
      </c>
      <c r="C516" s="1" t="s">
        <v>315</v>
      </c>
      <c r="D516" s="1" t="s">
        <v>265</v>
      </c>
      <c r="E516" s="1">
        <v>1.51</v>
      </c>
      <c r="F516" s="1">
        <v>1.57</v>
      </c>
      <c r="G516" s="1">
        <v>1.36</v>
      </c>
      <c r="H516" s="1">
        <v>1.54</v>
      </c>
      <c r="I516" s="1" t="s">
        <v>50</v>
      </c>
      <c r="J516" s="1">
        <v>11</v>
      </c>
      <c r="K516" s="1" t="s">
        <v>38</v>
      </c>
      <c r="L516" s="1" t="s">
        <v>39</v>
      </c>
      <c r="M516" s="1" t="s">
        <v>40</v>
      </c>
      <c r="N516" s="1">
        <v>157</v>
      </c>
      <c r="O516" s="1">
        <v>1</v>
      </c>
      <c r="P516" s="1">
        <v>0</v>
      </c>
      <c r="Q516" s="1">
        <v>25</v>
      </c>
      <c r="R516" s="1">
        <v>0</v>
      </c>
      <c r="S516" s="1">
        <v>0</v>
      </c>
      <c r="T516">
        <f t="shared" si="110"/>
        <v>158</v>
      </c>
      <c r="U516">
        <f t="shared" si="111"/>
        <v>183</v>
      </c>
      <c r="V516" s="2">
        <f t="shared" si="112"/>
        <v>46012.6357615894</v>
      </c>
      <c r="W516" s="2">
        <f t="shared" si="113"/>
        <v>46029.1920529801</v>
      </c>
      <c r="X516" t="str">
        <f t="shared" si="114"/>
        <v>高滞销风险</v>
      </c>
      <c r="Y516" s="8" t="str">
        <f>_xlfn.IFS(COUNTIF($B$2:B516,B516)=1,"-",OR(AND(X515="高滞销风险",OR(X516="中滞销风险",X516="低滞销风险",X516="健康")),AND(X515="中滞销风险",OR(X516="低滞销风险",X516="健康")),AND(X515="低滞销风险",X516="健康")),"改善",X515=X516,"维持不变",OR(AND(X515="健康",OR(X516="低滞销风险",X516="中滞销风险",X516="高滞销风险")),AND(X515="低滞销风险",OR(X516="中滞销风险",X516="高滞销风险")),AND(X515="中滞销风险",X516="高滞销风险")),"恶化")</f>
        <v>维持不变</v>
      </c>
      <c r="Z516" s="10">
        <f t="shared" si="115"/>
        <v>31.16</v>
      </c>
      <c r="AA516" s="10">
        <f t="shared" si="109"/>
        <v>25</v>
      </c>
      <c r="AB516" s="10">
        <f t="shared" si="116"/>
        <v>56.16</v>
      </c>
      <c r="AC516" s="10">
        <f t="shared" si="119"/>
        <v>121.192052980132</v>
      </c>
      <c r="AD516" s="10">
        <f t="shared" si="117"/>
        <v>37.1920529801355</v>
      </c>
      <c r="AE516" s="11">
        <f t="shared" si="118"/>
        <v>2.17857142857143</v>
      </c>
    </row>
    <row r="517" spans="1:31">
      <c r="A517" s="5">
        <v>45887</v>
      </c>
      <c r="B517" s="1" t="s">
        <v>316</v>
      </c>
      <c r="C517" s="1" t="s">
        <v>317</v>
      </c>
      <c r="D517" s="1" t="s">
        <v>265</v>
      </c>
      <c r="E517" s="1">
        <v>1.04</v>
      </c>
      <c r="F517" s="1">
        <v>1.43</v>
      </c>
      <c r="G517" s="1">
        <v>1.29</v>
      </c>
      <c r="H517" s="1">
        <v>0.71</v>
      </c>
      <c r="I517" s="1" t="s">
        <v>50</v>
      </c>
      <c r="J517" s="1">
        <v>10</v>
      </c>
      <c r="K517" s="1" t="s">
        <v>51</v>
      </c>
      <c r="L517" s="1" t="s">
        <v>52</v>
      </c>
      <c r="M517" s="1" t="s">
        <v>53</v>
      </c>
      <c r="N517" s="1">
        <v>360</v>
      </c>
      <c r="O517" s="1">
        <v>0</v>
      </c>
      <c r="P517" s="1">
        <v>0</v>
      </c>
      <c r="Q517" s="1">
        <v>260</v>
      </c>
      <c r="R517" s="1">
        <v>0</v>
      </c>
      <c r="S517" s="1">
        <v>0</v>
      </c>
      <c r="T517">
        <f t="shared" si="110"/>
        <v>360</v>
      </c>
      <c r="U517">
        <f t="shared" si="111"/>
        <v>620</v>
      </c>
      <c r="V517" s="2">
        <f t="shared" si="112"/>
        <v>46233.1538461538</v>
      </c>
      <c r="W517" s="2">
        <f t="shared" si="113"/>
        <v>46483.1538461538</v>
      </c>
      <c r="X517" t="str">
        <f t="shared" si="114"/>
        <v>高滞销风险</v>
      </c>
      <c r="Y517" s="8" t="str">
        <f>_xlfn.IFS(COUNTIF($B$2:B517,B517)=1,"-",OR(AND(X516="高滞销风险",OR(X517="中滞销风险",X517="低滞销风险",X517="健康")),AND(X516="中滞销风险",OR(X517="低滞销风险",X517="健康")),AND(X516="低滞销风险",X517="健康")),"改善",X516=X517,"维持不变",OR(AND(X516="健康",OR(X517="低滞销风险",X517="中滞销风险",X517="高滞销风险")),AND(X516="低滞销风险",OR(X517="中滞销风险",X517="高滞销风险")),AND(X516="中滞销风险",X517="高滞销风险")),"恶化")</f>
        <v>-</v>
      </c>
      <c r="Z517" s="10">
        <f t="shared" si="115"/>
        <v>250.8</v>
      </c>
      <c r="AA517" s="10">
        <f t="shared" ref="AA517:AA529" si="120">AB517-Z517</f>
        <v>260</v>
      </c>
      <c r="AB517" s="10">
        <f t="shared" si="116"/>
        <v>510.8</v>
      </c>
      <c r="AC517" s="10">
        <f t="shared" si="119"/>
        <v>596.153846153846</v>
      </c>
      <c r="AD517" s="10">
        <f t="shared" si="117"/>
        <v>491.153846153844</v>
      </c>
      <c r="AE517" s="11">
        <f t="shared" si="118"/>
        <v>5.90476190476191</v>
      </c>
    </row>
    <row r="518" spans="1:31">
      <c r="A518" s="5">
        <v>45894</v>
      </c>
      <c r="B518" s="1" t="s">
        <v>316</v>
      </c>
      <c r="C518" s="1" t="s">
        <v>317</v>
      </c>
      <c r="D518" s="1" t="s">
        <v>265</v>
      </c>
      <c r="E518" s="1">
        <v>1.78</v>
      </c>
      <c r="F518" s="1">
        <v>2.43</v>
      </c>
      <c r="G518" s="1">
        <v>1.93</v>
      </c>
      <c r="H518" s="1">
        <v>1.32</v>
      </c>
      <c r="I518" s="1" t="s">
        <v>50</v>
      </c>
      <c r="J518" s="1">
        <v>17</v>
      </c>
      <c r="K518" s="1" t="s">
        <v>43</v>
      </c>
      <c r="L518" s="1" t="s">
        <v>44</v>
      </c>
      <c r="M518" s="1" t="s">
        <v>45</v>
      </c>
      <c r="N518" s="1">
        <v>344</v>
      </c>
      <c r="O518" s="1">
        <v>0</v>
      </c>
      <c r="P518" s="1">
        <v>0</v>
      </c>
      <c r="Q518" s="1">
        <v>260</v>
      </c>
      <c r="R518" s="1">
        <v>0</v>
      </c>
      <c r="S518" s="1">
        <v>0</v>
      </c>
      <c r="T518">
        <f t="shared" si="110"/>
        <v>344</v>
      </c>
      <c r="U518">
        <f t="shared" si="111"/>
        <v>604</v>
      </c>
      <c r="V518" s="2">
        <f t="shared" si="112"/>
        <v>46087.2584269663</v>
      </c>
      <c r="W518" s="2">
        <f t="shared" si="113"/>
        <v>46233.3258426966</v>
      </c>
      <c r="X518" t="str">
        <f t="shared" si="114"/>
        <v>高滞销风险</v>
      </c>
      <c r="Y518" s="8" t="str">
        <f>_xlfn.IFS(COUNTIF($B$2:B518,B518)=1,"-",OR(AND(X517="高滞销风险",OR(X518="中滞销风险",X518="低滞销风险",X518="健康")),AND(X517="中滞销风险",OR(X518="低滞销风险",X518="健康")),AND(X517="低滞销风险",X518="健康")),"改善",X517=X518,"维持不变",OR(AND(X517="健康",OR(X518="低滞销风险",X518="中滞销风险",X518="高滞销风险")),AND(X517="低滞销风险",OR(X518="中滞销风险",X518="高滞销风险")),AND(X517="中滞销风险",X518="高滞销风险")),"恶化")</f>
        <v>维持不变</v>
      </c>
      <c r="Z518" s="10">
        <f t="shared" si="115"/>
        <v>169.56</v>
      </c>
      <c r="AA518" s="10">
        <f t="shared" si="120"/>
        <v>260</v>
      </c>
      <c r="AB518" s="10">
        <f t="shared" si="116"/>
        <v>429.56</v>
      </c>
      <c r="AC518" s="10">
        <f t="shared" si="119"/>
        <v>339.325842696629</v>
      </c>
      <c r="AD518" s="10">
        <f t="shared" si="117"/>
        <v>241.325842696628</v>
      </c>
      <c r="AE518" s="11">
        <f t="shared" si="118"/>
        <v>6.16326530612245</v>
      </c>
    </row>
    <row r="519" spans="1:31">
      <c r="A519" s="5">
        <v>45901</v>
      </c>
      <c r="B519" s="1" t="s">
        <v>316</v>
      </c>
      <c r="C519" s="1" t="s">
        <v>317</v>
      </c>
      <c r="D519" s="1" t="s">
        <v>265</v>
      </c>
      <c r="E519" s="1">
        <v>1.99</v>
      </c>
      <c r="F519" s="1">
        <v>2.14</v>
      </c>
      <c r="G519" s="1">
        <v>2.29</v>
      </c>
      <c r="H519" s="1">
        <v>1.79</v>
      </c>
      <c r="I519" s="1" t="s">
        <v>50</v>
      </c>
      <c r="J519" s="1">
        <v>15</v>
      </c>
      <c r="K519" s="1" t="s">
        <v>35</v>
      </c>
      <c r="L519" s="1" t="s">
        <v>36</v>
      </c>
      <c r="M519" s="1" t="s">
        <v>37</v>
      </c>
      <c r="N519" s="1">
        <v>329</v>
      </c>
      <c r="O519" s="1">
        <v>0</v>
      </c>
      <c r="P519" s="1">
        <v>0</v>
      </c>
      <c r="Q519" s="1">
        <v>260</v>
      </c>
      <c r="R519" s="1">
        <v>0</v>
      </c>
      <c r="S519" s="1">
        <v>0</v>
      </c>
      <c r="T519">
        <f t="shared" si="110"/>
        <v>329</v>
      </c>
      <c r="U519">
        <f t="shared" si="111"/>
        <v>589</v>
      </c>
      <c r="V519" s="2">
        <f t="shared" si="112"/>
        <v>46066.3266331658</v>
      </c>
      <c r="W519" s="2">
        <f t="shared" si="113"/>
        <v>46196.9798994975</v>
      </c>
      <c r="X519" t="str">
        <f t="shared" si="114"/>
        <v>高滞销风险</v>
      </c>
      <c r="Y519" s="8" t="str">
        <f>_xlfn.IFS(COUNTIF($B$2:B519,B519)=1,"-",OR(AND(X518="高滞销风险",OR(X519="中滞销风险",X519="低滞销风险",X519="健康")),AND(X518="中滞销风险",OR(X519="低滞销风险",X519="健康")),AND(X518="低滞销风险",X519="健康")),"改善",X518=X519,"维持不变",OR(AND(X518="健康",OR(X519="低滞销风险",X519="中滞销风险",X519="高滞销风险")),AND(X518="低滞销风险",OR(X519="中滞销风险",X519="高滞销风险")),AND(X518="中滞销风险",X519="高滞销风险")),"恶化")</f>
        <v>维持不变</v>
      </c>
      <c r="Z519" s="10">
        <f t="shared" si="115"/>
        <v>147.91</v>
      </c>
      <c r="AA519" s="10">
        <f t="shared" si="120"/>
        <v>260</v>
      </c>
      <c r="AB519" s="10">
        <f t="shared" si="116"/>
        <v>407.91</v>
      </c>
      <c r="AC519" s="10">
        <f t="shared" si="119"/>
        <v>295.979899497487</v>
      </c>
      <c r="AD519" s="10">
        <f t="shared" si="117"/>
        <v>204.979899497484</v>
      </c>
      <c r="AE519" s="11">
        <f t="shared" si="118"/>
        <v>6.47252747252747</v>
      </c>
    </row>
    <row r="520" spans="1:31">
      <c r="A520" s="5">
        <v>45908</v>
      </c>
      <c r="B520" s="1" t="s">
        <v>316</v>
      </c>
      <c r="C520" s="1" t="s">
        <v>317</v>
      </c>
      <c r="D520" s="1" t="s">
        <v>265</v>
      </c>
      <c r="E520" s="1">
        <v>1.43</v>
      </c>
      <c r="F520" s="1">
        <v>1.43</v>
      </c>
      <c r="G520" s="1">
        <v>1.79</v>
      </c>
      <c r="H520" s="1">
        <v>1.86</v>
      </c>
      <c r="I520" s="1" t="s">
        <v>54</v>
      </c>
      <c r="J520" s="1">
        <v>10</v>
      </c>
      <c r="K520" s="1" t="s">
        <v>38</v>
      </c>
      <c r="L520" s="1" t="s">
        <v>39</v>
      </c>
      <c r="M520" s="1" t="s">
        <v>40</v>
      </c>
      <c r="N520" s="1">
        <v>318</v>
      </c>
      <c r="O520" s="1">
        <v>0</v>
      </c>
      <c r="P520" s="1">
        <v>0</v>
      </c>
      <c r="Q520" s="1">
        <v>260</v>
      </c>
      <c r="R520" s="1">
        <v>0</v>
      </c>
      <c r="S520" s="1">
        <v>0</v>
      </c>
      <c r="T520">
        <f t="shared" si="110"/>
        <v>318</v>
      </c>
      <c r="U520">
        <f t="shared" si="111"/>
        <v>578</v>
      </c>
      <c r="V520" s="2">
        <f t="shared" si="112"/>
        <v>46130.3776223776</v>
      </c>
      <c r="W520" s="2">
        <f t="shared" si="113"/>
        <v>46312.1958041958</v>
      </c>
      <c r="X520" t="str">
        <f t="shared" si="114"/>
        <v>高滞销风险</v>
      </c>
      <c r="Y520" s="8" t="str">
        <f>_xlfn.IFS(COUNTIF($B$2:B520,B520)=1,"-",OR(AND(X519="高滞销风险",OR(X520="中滞销风险",X520="低滞销风险",X520="健康")),AND(X519="中滞销风险",OR(X520="低滞销风险",X520="健康")),AND(X519="低滞销风险",X520="健康")),"改善",X519=X520,"维持不变",OR(AND(X519="健康",OR(X520="低滞销风险",X520="中滞销风险",X520="高滞销风险")),AND(X519="低滞销风险",OR(X520="中滞销风险",X520="高滞销风险")),AND(X519="中滞销风险",X520="高滞销风险")),"恶化")</f>
        <v>维持不变</v>
      </c>
      <c r="Z520" s="10">
        <f t="shared" si="115"/>
        <v>197.88</v>
      </c>
      <c r="AA520" s="10">
        <f t="shared" si="120"/>
        <v>260</v>
      </c>
      <c r="AB520" s="10">
        <f t="shared" si="116"/>
        <v>457.88</v>
      </c>
      <c r="AC520" s="10">
        <f t="shared" si="119"/>
        <v>404.195804195804</v>
      </c>
      <c r="AD520" s="10">
        <f t="shared" si="117"/>
        <v>320.195804195806</v>
      </c>
      <c r="AE520" s="11">
        <f t="shared" si="118"/>
        <v>6.88095238095238</v>
      </c>
    </row>
    <row r="521" spans="1:31">
      <c r="A521" s="5">
        <v>45887</v>
      </c>
      <c r="B521" s="1" t="s">
        <v>318</v>
      </c>
      <c r="C521" s="1" t="s">
        <v>319</v>
      </c>
      <c r="D521" s="1" t="s">
        <v>265</v>
      </c>
      <c r="E521" s="1">
        <v>0.76</v>
      </c>
      <c r="F521" s="1">
        <v>0.86</v>
      </c>
      <c r="G521" s="1">
        <v>0.93</v>
      </c>
      <c r="H521" s="1">
        <v>0.64</v>
      </c>
      <c r="I521" s="1" t="s">
        <v>50</v>
      </c>
      <c r="J521" s="1">
        <v>6</v>
      </c>
      <c r="K521" s="1" t="s">
        <v>51</v>
      </c>
      <c r="L521" s="1" t="s">
        <v>52</v>
      </c>
      <c r="M521" s="1" t="s">
        <v>53</v>
      </c>
      <c r="N521" s="1">
        <v>215</v>
      </c>
      <c r="O521" s="1">
        <v>0</v>
      </c>
      <c r="P521" s="1">
        <v>0</v>
      </c>
      <c r="Q521" s="1">
        <v>135</v>
      </c>
      <c r="R521" s="1">
        <v>0</v>
      </c>
      <c r="S521" s="1">
        <v>0</v>
      </c>
      <c r="T521">
        <f t="shared" si="110"/>
        <v>215</v>
      </c>
      <c r="U521">
        <f t="shared" si="111"/>
        <v>350</v>
      </c>
      <c r="V521" s="2">
        <f t="shared" si="112"/>
        <v>46169.8947368421</v>
      </c>
      <c r="W521" s="2">
        <f t="shared" si="113"/>
        <v>46347.5263157895</v>
      </c>
      <c r="X521" t="str">
        <f t="shared" si="114"/>
        <v>高滞销风险</v>
      </c>
      <c r="Y521" s="8" t="str">
        <f>_xlfn.IFS(COUNTIF($B$2:B521,B521)=1,"-",OR(AND(X520="高滞销风险",OR(X521="中滞销风险",X521="低滞销风险",X521="健康")),AND(X520="中滞销风险",OR(X521="低滞销风险",X521="健康")),AND(X520="低滞销风险",X521="健康")),"改善",X520=X521,"维持不变",OR(AND(X520="健康",OR(X521="低滞销风险",X521="中滞销风险",X521="高滞销风险")),AND(X520="低滞销风险",OR(X521="中滞销风险",X521="高滞销风险")),AND(X520="中滞销风险",X521="高滞销风险")),"恶化")</f>
        <v>-</v>
      </c>
      <c r="Z521" s="10">
        <f t="shared" si="115"/>
        <v>135.2</v>
      </c>
      <c r="AA521" s="10">
        <f t="shared" si="120"/>
        <v>135</v>
      </c>
      <c r="AB521" s="10">
        <f t="shared" si="116"/>
        <v>270.2</v>
      </c>
      <c r="AC521" s="10">
        <f t="shared" si="119"/>
        <v>460.526315789474</v>
      </c>
      <c r="AD521" s="10">
        <f t="shared" si="117"/>
        <v>355.526315789473</v>
      </c>
      <c r="AE521" s="11">
        <f t="shared" si="118"/>
        <v>3.33333333333333</v>
      </c>
    </row>
    <row r="522" spans="1:31">
      <c r="A522" s="5">
        <v>45894</v>
      </c>
      <c r="B522" s="1" t="s">
        <v>318</v>
      </c>
      <c r="C522" s="1" t="s">
        <v>319</v>
      </c>
      <c r="D522" s="1" t="s">
        <v>265</v>
      </c>
      <c r="E522" s="1">
        <v>1.16</v>
      </c>
      <c r="F522" s="1">
        <v>1.43</v>
      </c>
      <c r="G522" s="1">
        <v>1.14</v>
      </c>
      <c r="H522" s="1">
        <v>1</v>
      </c>
      <c r="I522" s="1" t="s">
        <v>50</v>
      </c>
      <c r="J522" s="1">
        <v>10</v>
      </c>
      <c r="K522" s="1" t="s">
        <v>43</v>
      </c>
      <c r="L522" s="1" t="s">
        <v>44</v>
      </c>
      <c r="M522" s="1" t="s">
        <v>45</v>
      </c>
      <c r="N522" s="1">
        <v>207</v>
      </c>
      <c r="O522" s="1">
        <v>0</v>
      </c>
      <c r="P522" s="1">
        <v>0</v>
      </c>
      <c r="Q522" s="1">
        <v>135</v>
      </c>
      <c r="R522" s="1">
        <v>0</v>
      </c>
      <c r="S522" s="1">
        <v>0</v>
      </c>
      <c r="T522">
        <f t="shared" ref="T522:T529" si="121">N522+O522+P522</f>
        <v>207</v>
      </c>
      <c r="U522">
        <f t="shared" ref="U522:U529" si="122">T522+Q522+R522+S522</f>
        <v>342</v>
      </c>
      <c r="V522" s="2">
        <f t="shared" ref="V522:V529" si="123">A522+T522/E522</f>
        <v>46072.4482758621</v>
      </c>
      <c r="W522" s="2">
        <f t="shared" ref="W522:W529" si="124">A522+U522/E522</f>
        <v>46188.8275862069</v>
      </c>
      <c r="X522" t="str">
        <f t="shared" si="114"/>
        <v>高滞销风险</v>
      </c>
      <c r="Y522" s="8" t="str">
        <f>_xlfn.IFS(COUNTIF($B$2:B522,B522)=1,"-",OR(AND(X521="高滞销风险",OR(X522="中滞销风险",X522="低滞销风险",X522="健康")),AND(X521="中滞销风险",OR(X522="低滞销风险",X522="健康")),AND(X521="低滞销风险",X522="健康")),"改善",X521=X522,"维持不变",OR(AND(X521="健康",OR(X522="低滞销风险",X522="中滞销风险",X522="高滞销风险")),AND(X521="低滞销风险",OR(X522="中滞销风险",X522="高滞销风险")),AND(X521="中滞销风险",X522="高滞销风险")),"恶化")</f>
        <v>维持不变</v>
      </c>
      <c r="Z522" s="10">
        <f t="shared" si="115"/>
        <v>93.32</v>
      </c>
      <c r="AA522" s="10">
        <f t="shared" si="120"/>
        <v>135</v>
      </c>
      <c r="AB522" s="10">
        <f t="shared" si="116"/>
        <v>228.32</v>
      </c>
      <c r="AC522" s="10">
        <f t="shared" si="119"/>
        <v>294.827586206897</v>
      </c>
      <c r="AD522" s="10">
        <f t="shared" si="117"/>
        <v>196.827586206899</v>
      </c>
      <c r="AE522" s="11">
        <f t="shared" si="118"/>
        <v>3.48979591836735</v>
      </c>
    </row>
    <row r="523" spans="1:31">
      <c r="A523" s="5">
        <v>45901</v>
      </c>
      <c r="B523" s="1" t="s">
        <v>318</v>
      </c>
      <c r="C523" s="1" t="s">
        <v>319</v>
      </c>
      <c r="D523" s="1" t="s">
        <v>265</v>
      </c>
      <c r="E523" s="1">
        <v>1.3</v>
      </c>
      <c r="F523" s="1">
        <v>1.43</v>
      </c>
      <c r="G523" s="1">
        <v>1.43</v>
      </c>
      <c r="H523" s="1">
        <v>1.18</v>
      </c>
      <c r="I523" s="1" t="s">
        <v>50</v>
      </c>
      <c r="J523" s="1">
        <v>10</v>
      </c>
      <c r="K523" s="1" t="s">
        <v>35</v>
      </c>
      <c r="L523" s="1" t="s">
        <v>36</v>
      </c>
      <c r="M523" s="1" t="s">
        <v>37</v>
      </c>
      <c r="N523" s="1">
        <v>197</v>
      </c>
      <c r="O523" s="1">
        <v>0</v>
      </c>
      <c r="P523" s="1">
        <v>0</v>
      </c>
      <c r="Q523" s="1">
        <v>135</v>
      </c>
      <c r="R523" s="1">
        <v>0</v>
      </c>
      <c r="S523" s="1">
        <v>0</v>
      </c>
      <c r="T523">
        <f t="shared" si="121"/>
        <v>197</v>
      </c>
      <c r="U523">
        <f t="shared" si="122"/>
        <v>332</v>
      </c>
      <c r="V523" s="2">
        <f t="shared" si="123"/>
        <v>46052.5384615385</v>
      </c>
      <c r="W523" s="2">
        <f t="shared" si="124"/>
        <v>46156.3846153846</v>
      </c>
      <c r="X523" t="str">
        <f t="shared" si="114"/>
        <v>高滞销风险</v>
      </c>
      <c r="Y523" s="8" t="str">
        <f>_xlfn.IFS(COUNTIF($B$2:B523,B523)=1,"-",OR(AND(X522="高滞销风险",OR(X523="中滞销风险",X523="低滞销风险",X523="健康")),AND(X522="中滞销风险",OR(X523="低滞销风险",X523="健康")),AND(X522="低滞销风险",X523="健康")),"改善",X522=X523,"维持不变",OR(AND(X522="健康",OR(X523="低滞销风险",X523="中滞销风险",X523="高滞销风险")),AND(X522="低滞销风险",OR(X523="中滞销风险",X523="高滞销风险")),AND(X522="中滞销风险",X523="高滞销风险")),"恶化")</f>
        <v>维持不变</v>
      </c>
      <c r="Z523" s="10">
        <f t="shared" si="115"/>
        <v>78.7</v>
      </c>
      <c r="AA523" s="10">
        <f t="shared" si="120"/>
        <v>135</v>
      </c>
      <c r="AB523" s="10">
        <f t="shared" si="116"/>
        <v>213.7</v>
      </c>
      <c r="AC523" s="10">
        <f t="shared" si="119"/>
        <v>255.384615384615</v>
      </c>
      <c r="AD523" s="10">
        <f t="shared" si="117"/>
        <v>164.384615384617</v>
      </c>
      <c r="AE523" s="11">
        <f t="shared" si="118"/>
        <v>3.64835164835165</v>
      </c>
    </row>
    <row r="524" spans="1:31">
      <c r="A524" s="5">
        <v>45908</v>
      </c>
      <c r="B524" s="1" t="s">
        <v>318</v>
      </c>
      <c r="C524" s="1" t="s">
        <v>319</v>
      </c>
      <c r="D524" s="1" t="s">
        <v>265</v>
      </c>
      <c r="E524" s="1">
        <v>1.28</v>
      </c>
      <c r="F524" s="1">
        <v>1.29</v>
      </c>
      <c r="G524" s="1">
        <v>1.36</v>
      </c>
      <c r="H524" s="1">
        <v>1.25</v>
      </c>
      <c r="I524" s="1" t="s">
        <v>50</v>
      </c>
      <c r="J524" s="1">
        <v>9</v>
      </c>
      <c r="K524" s="1" t="s">
        <v>38</v>
      </c>
      <c r="L524" s="1" t="s">
        <v>39</v>
      </c>
      <c r="M524" s="1" t="s">
        <v>40</v>
      </c>
      <c r="N524" s="1">
        <v>187</v>
      </c>
      <c r="O524" s="1">
        <v>0</v>
      </c>
      <c r="P524" s="1">
        <v>0</v>
      </c>
      <c r="Q524" s="1">
        <v>135</v>
      </c>
      <c r="R524" s="1">
        <v>0</v>
      </c>
      <c r="S524" s="1">
        <v>0</v>
      </c>
      <c r="T524">
        <f t="shared" si="121"/>
        <v>187</v>
      </c>
      <c r="U524">
        <f t="shared" si="122"/>
        <v>322</v>
      </c>
      <c r="V524" s="2">
        <f t="shared" si="123"/>
        <v>46054.09375</v>
      </c>
      <c r="W524" s="2">
        <f t="shared" si="124"/>
        <v>46159.5625</v>
      </c>
      <c r="X524" t="str">
        <f t="shared" si="114"/>
        <v>高滞销风险</v>
      </c>
      <c r="Y524" s="8" t="str">
        <f>_xlfn.IFS(COUNTIF($B$2:B524,B524)=1,"-",OR(AND(X523="高滞销风险",OR(X524="中滞销风险",X524="低滞销风险",X524="健康")),AND(X523="中滞销风险",OR(X524="低滞销风险",X524="健康")),AND(X523="低滞销风险",X524="健康")),"改善",X523=X524,"维持不变",OR(AND(X523="健康",OR(X524="低滞销风险",X524="中滞销风险",X524="高滞销风险")),AND(X523="低滞销风险",OR(X524="中滞销风险",X524="高滞销风险")),AND(X523="中滞销风险",X524="高滞销风险")),"恶化")</f>
        <v>维持不变</v>
      </c>
      <c r="Z524" s="10">
        <f t="shared" si="115"/>
        <v>79.48</v>
      </c>
      <c r="AA524" s="10">
        <f t="shared" si="120"/>
        <v>135</v>
      </c>
      <c r="AB524" s="10">
        <f t="shared" si="116"/>
        <v>214.48</v>
      </c>
      <c r="AC524" s="10">
        <f t="shared" si="119"/>
        <v>251.5625</v>
      </c>
      <c r="AD524" s="10">
        <f t="shared" si="117"/>
        <v>167.5625</v>
      </c>
      <c r="AE524" s="11">
        <f t="shared" si="118"/>
        <v>3.83333333333333</v>
      </c>
    </row>
    <row r="525" spans="1:31">
      <c r="A525" s="5">
        <v>45887</v>
      </c>
      <c r="B525" s="1" t="s">
        <v>320</v>
      </c>
      <c r="C525" s="1" t="s">
        <v>321</v>
      </c>
      <c r="D525" s="1" t="s">
        <v>265</v>
      </c>
      <c r="E525" s="1">
        <v>4.14</v>
      </c>
      <c r="F525" s="1">
        <v>5.29</v>
      </c>
      <c r="G525" s="1">
        <v>5.29</v>
      </c>
      <c r="H525" s="1">
        <v>3</v>
      </c>
      <c r="I525" s="1" t="s">
        <v>50</v>
      </c>
      <c r="J525" s="1">
        <v>37</v>
      </c>
      <c r="K525" s="1" t="s">
        <v>51</v>
      </c>
      <c r="L525" s="1" t="s">
        <v>52</v>
      </c>
      <c r="M525" s="1" t="s">
        <v>53</v>
      </c>
      <c r="N525" s="1">
        <v>114</v>
      </c>
      <c r="O525" s="1">
        <v>247</v>
      </c>
      <c r="P525" s="1">
        <v>0</v>
      </c>
      <c r="Q525" s="1">
        <v>32</v>
      </c>
      <c r="R525" s="1">
        <v>0</v>
      </c>
      <c r="S525" s="1">
        <v>0</v>
      </c>
      <c r="T525">
        <f t="shared" si="121"/>
        <v>361</v>
      </c>
      <c r="U525">
        <f t="shared" si="122"/>
        <v>393</v>
      </c>
      <c r="V525" s="2">
        <f t="shared" si="123"/>
        <v>45974.1980676329</v>
      </c>
      <c r="W525" s="2">
        <f t="shared" si="124"/>
        <v>45981.9275362319</v>
      </c>
      <c r="X525" t="str">
        <f t="shared" si="114"/>
        <v>健康</v>
      </c>
      <c r="Y525" s="8" t="str">
        <f>_xlfn.IFS(COUNTIF($B$2:B525,B525)=1,"-",OR(AND(X524="高滞销风险",OR(X525="中滞销风险",X525="低滞销风险",X525="健康")),AND(X524="中滞销风险",OR(X525="低滞销风险",X525="健康")),AND(X524="低滞销风险",X525="健康")),"改善",X524=X525,"维持不变",OR(AND(X524="健康",OR(X525="低滞销风险",X525="中滞销风险",X525="高滞销风险")),AND(X524="低滞销风险",OR(X525="中滞销风险",X525="高滞销风险")),AND(X524="中滞销风险",X525="高滞销风险")),"恶化")</f>
        <v>-</v>
      </c>
      <c r="Z525" s="10">
        <f t="shared" si="115"/>
        <v>0</v>
      </c>
      <c r="AA525" s="10">
        <f t="shared" si="120"/>
        <v>0</v>
      </c>
      <c r="AB525" s="10">
        <f t="shared" si="116"/>
        <v>0</v>
      </c>
      <c r="AC525" s="10">
        <f t="shared" si="119"/>
        <v>94.9275362318841</v>
      </c>
      <c r="AD525" s="10">
        <f t="shared" si="117"/>
        <v>0</v>
      </c>
      <c r="AE525" s="11">
        <f t="shared" si="118"/>
        <v>4.14</v>
      </c>
    </row>
    <row r="526" spans="1:31">
      <c r="A526" s="5">
        <v>45894</v>
      </c>
      <c r="B526" s="1" t="s">
        <v>320</v>
      </c>
      <c r="C526" s="1" t="s">
        <v>321</v>
      </c>
      <c r="D526" s="1" t="s">
        <v>265</v>
      </c>
      <c r="E526" s="1">
        <v>5.03</v>
      </c>
      <c r="F526" s="1">
        <v>5.71</v>
      </c>
      <c r="G526" s="1">
        <v>5.5</v>
      </c>
      <c r="H526" s="1">
        <v>4.43</v>
      </c>
      <c r="I526" s="1" t="s">
        <v>50</v>
      </c>
      <c r="J526" s="1">
        <v>40</v>
      </c>
      <c r="K526" s="1" t="s">
        <v>43</v>
      </c>
      <c r="L526" s="1" t="s">
        <v>44</v>
      </c>
      <c r="M526" s="1" t="s">
        <v>45</v>
      </c>
      <c r="N526" s="1">
        <v>92</v>
      </c>
      <c r="O526" s="1">
        <v>257</v>
      </c>
      <c r="P526" s="1">
        <v>0</v>
      </c>
      <c r="Q526" s="1">
        <v>2</v>
      </c>
      <c r="R526" s="1">
        <v>0</v>
      </c>
      <c r="S526" s="1">
        <v>100</v>
      </c>
      <c r="T526">
        <f t="shared" si="121"/>
        <v>349</v>
      </c>
      <c r="U526">
        <f t="shared" si="122"/>
        <v>451</v>
      </c>
      <c r="V526" s="2">
        <f t="shared" si="123"/>
        <v>45963.3836978131</v>
      </c>
      <c r="W526" s="2">
        <f t="shared" si="124"/>
        <v>45983.662027833</v>
      </c>
      <c r="X526" t="str">
        <f t="shared" si="114"/>
        <v>健康</v>
      </c>
      <c r="Y526" s="8" t="str">
        <f>_xlfn.IFS(COUNTIF($B$2:B526,B526)=1,"-",OR(AND(X525="高滞销风险",OR(X526="中滞销风险",X526="低滞销风险",X526="健康")),AND(X525="中滞销风险",OR(X526="低滞销风险",X526="健康")),AND(X525="低滞销风险",X526="健康")),"改善",X525=X526,"维持不变",OR(AND(X525="健康",OR(X526="低滞销风险",X526="中滞销风险",X526="高滞销风险")),AND(X525="低滞销风险",OR(X526="中滞销风险",X526="高滞销风险")),AND(X525="中滞销风险",X526="高滞销风险")),"恶化")</f>
        <v>维持不变</v>
      </c>
      <c r="Z526" s="10">
        <f t="shared" si="115"/>
        <v>0</v>
      </c>
      <c r="AA526" s="10">
        <f t="shared" si="120"/>
        <v>0</v>
      </c>
      <c r="AB526" s="10">
        <f t="shared" si="116"/>
        <v>0</v>
      </c>
      <c r="AC526" s="10">
        <f t="shared" si="119"/>
        <v>89.662027833002</v>
      </c>
      <c r="AD526" s="10">
        <f t="shared" si="117"/>
        <v>0</v>
      </c>
      <c r="AE526" s="11">
        <f t="shared" si="118"/>
        <v>5.03</v>
      </c>
    </row>
    <row r="527" spans="1:31">
      <c r="A527" s="5">
        <v>45901</v>
      </c>
      <c r="B527" s="1" t="s">
        <v>320</v>
      </c>
      <c r="C527" s="1" t="s">
        <v>321</v>
      </c>
      <c r="D527" s="1" t="s">
        <v>265</v>
      </c>
      <c r="E527" s="1">
        <v>5.98</v>
      </c>
      <c r="F527" s="1">
        <v>6.43</v>
      </c>
      <c r="G527" s="1">
        <v>6.07</v>
      </c>
      <c r="H527" s="1">
        <v>5.68</v>
      </c>
      <c r="I527" s="1" t="s">
        <v>50</v>
      </c>
      <c r="J527" s="1">
        <v>45</v>
      </c>
      <c r="K527" s="1" t="s">
        <v>35</v>
      </c>
      <c r="L527" s="1" t="s">
        <v>36</v>
      </c>
      <c r="M527" s="1" t="s">
        <v>37</v>
      </c>
      <c r="N527" s="1">
        <v>85</v>
      </c>
      <c r="O527" s="1">
        <v>324</v>
      </c>
      <c r="P527" s="1">
        <v>0</v>
      </c>
      <c r="Q527" s="1">
        <v>2</v>
      </c>
      <c r="R527" s="1">
        <v>0</v>
      </c>
      <c r="S527" s="1">
        <v>130</v>
      </c>
      <c r="T527">
        <f t="shared" si="121"/>
        <v>409</v>
      </c>
      <c r="U527">
        <f t="shared" si="122"/>
        <v>541</v>
      </c>
      <c r="V527" s="2">
        <f t="shared" si="123"/>
        <v>45969.3946488294</v>
      </c>
      <c r="W527" s="2">
        <f t="shared" si="124"/>
        <v>45991.4682274247</v>
      </c>
      <c r="X527" t="str">
        <f t="shared" si="114"/>
        <v>健康</v>
      </c>
      <c r="Y527" s="8" t="str">
        <f>_xlfn.IFS(COUNTIF($B$2:B527,B527)=1,"-",OR(AND(X526="高滞销风险",OR(X527="中滞销风险",X527="低滞销风险",X527="健康")),AND(X526="中滞销风险",OR(X527="低滞销风险",X527="健康")),AND(X526="低滞销风险",X527="健康")),"改善",X526=X527,"维持不变",OR(AND(X526="健康",OR(X527="低滞销风险",X527="中滞销风险",X527="高滞销风险")),AND(X526="低滞销风险",OR(X527="中滞销风险",X527="高滞销风险")),AND(X526="中滞销风险",X527="高滞销风险")),"恶化")</f>
        <v>维持不变</v>
      </c>
      <c r="Z527" s="10">
        <f t="shared" si="115"/>
        <v>0</v>
      </c>
      <c r="AA527" s="10">
        <f t="shared" si="120"/>
        <v>0</v>
      </c>
      <c r="AB527" s="10">
        <f t="shared" si="116"/>
        <v>0</v>
      </c>
      <c r="AC527" s="10">
        <f t="shared" si="119"/>
        <v>90.4682274247492</v>
      </c>
      <c r="AD527" s="10">
        <f t="shared" si="117"/>
        <v>0</v>
      </c>
      <c r="AE527" s="11">
        <f t="shared" si="118"/>
        <v>5.98</v>
      </c>
    </row>
    <row r="528" spans="1:31">
      <c r="A528" s="5">
        <v>45908</v>
      </c>
      <c r="B528" s="1" t="s">
        <v>320</v>
      </c>
      <c r="C528" s="1" t="s">
        <v>321</v>
      </c>
      <c r="D528" s="1" t="s">
        <v>265</v>
      </c>
      <c r="E528" s="1">
        <v>2.43</v>
      </c>
      <c r="F528" s="1">
        <v>2.43</v>
      </c>
      <c r="G528" s="1">
        <v>4.43</v>
      </c>
      <c r="H528" s="1">
        <v>4.96</v>
      </c>
      <c r="I528" s="1" t="s">
        <v>54</v>
      </c>
      <c r="J528" s="1">
        <v>17</v>
      </c>
      <c r="K528" s="1" t="s">
        <v>38</v>
      </c>
      <c r="L528" s="1" t="s">
        <v>39</v>
      </c>
      <c r="M528" s="1" t="s">
        <v>40</v>
      </c>
      <c r="N528" s="1">
        <v>122</v>
      </c>
      <c r="O528" s="1">
        <v>270</v>
      </c>
      <c r="P528" s="1">
        <v>0</v>
      </c>
      <c r="Q528" s="1">
        <v>132</v>
      </c>
      <c r="R528" s="1">
        <v>0</v>
      </c>
      <c r="S528" s="1">
        <v>0</v>
      </c>
      <c r="T528">
        <f t="shared" si="121"/>
        <v>392</v>
      </c>
      <c r="U528">
        <f t="shared" si="122"/>
        <v>524</v>
      </c>
      <c r="V528" s="2">
        <f t="shared" si="123"/>
        <v>46069.316872428</v>
      </c>
      <c r="W528" s="2">
        <f t="shared" si="124"/>
        <v>46123.6378600823</v>
      </c>
      <c r="X528" t="str">
        <f t="shared" si="114"/>
        <v>高滞销风险</v>
      </c>
      <c r="Y528" s="8" t="str">
        <f>_xlfn.IFS(COUNTIF($B$2:B528,B528)=1,"-",OR(AND(X527="高滞销风险",OR(X528="中滞销风险",X528="低滞销风险",X528="健康")),AND(X527="中滞销风险",OR(X528="低滞销风险",X528="健康")),AND(X527="低滞销风险",X528="健康")),"改善",X527=X528,"维持不变",OR(AND(X527="健康",OR(X528="低滞销风险",X528="中滞销风险",X528="高滞销风险")),AND(X527="低滞销风险",OR(X528="中滞销风险",X528="高滞销风险")),AND(X527="中滞销风险",X528="高滞销风险")),"恶化")</f>
        <v>恶化</v>
      </c>
      <c r="Z528" s="10">
        <f t="shared" si="115"/>
        <v>187.88</v>
      </c>
      <c r="AA528" s="10">
        <f t="shared" si="120"/>
        <v>132</v>
      </c>
      <c r="AB528" s="10">
        <f t="shared" si="116"/>
        <v>319.88</v>
      </c>
      <c r="AC528" s="10">
        <f t="shared" si="119"/>
        <v>215.637860082305</v>
      </c>
      <c r="AD528" s="10">
        <f t="shared" si="117"/>
        <v>131.637860082301</v>
      </c>
      <c r="AE528" s="11">
        <f t="shared" si="118"/>
        <v>6.23809523809524</v>
      </c>
    </row>
    <row r="529" spans="1:31">
      <c r="A529" s="5">
        <v>45887</v>
      </c>
      <c r="B529" s="1" t="s">
        <v>322</v>
      </c>
      <c r="C529" s="1" t="s">
        <v>323</v>
      </c>
      <c r="D529" s="1" t="s">
        <v>265</v>
      </c>
      <c r="E529" s="1">
        <v>1.65</v>
      </c>
      <c r="F529" s="1">
        <v>1.57</v>
      </c>
      <c r="G529" s="1">
        <v>2.43</v>
      </c>
      <c r="H529" s="1">
        <v>1.39</v>
      </c>
      <c r="I529" s="1" t="s">
        <v>50</v>
      </c>
      <c r="J529" s="1">
        <v>11</v>
      </c>
      <c r="K529" s="1" t="s">
        <v>51</v>
      </c>
      <c r="L529" s="1" t="s">
        <v>52</v>
      </c>
      <c r="M529" s="1" t="s">
        <v>53</v>
      </c>
      <c r="N529" s="1">
        <v>84</v>
      </c>
      <c r="O529" s="1">
        <v>71</v>
      </c>
      <c r="P529" s="1">
        <v>0</v>
      </c>
      <c r="Q529" s="1">
        <v>20</v>
      </c>
      <c r="R529" s="1">
        <v>0</v>
      </c>
      <c r="S529" s="1">
        <v>100</v>
      </c>
      <c r="T529">
        <f t="shared" si="121"/>
        <v>155</v>
      </c>
      <c r="U529">
        <f t="shared" si="122"/>
        <v>275</v>
      </c>
      <c r="V529" s="2">
        <f t="shared" si="123"/>
        <v>45980.9393939394</v>
      </c>
      <c r="W529" s="2">
        <f t="shared" si="124"/>
        <v>46053.6666666667</v>
      </c>
      <c r="X529" t="str">
        <f t="shared" si="114"/>
        <v>高滞销风险</v>
      </c>
      <c r="Y529" s="8" t="str">
        <f>_xlfn.IFS(COUNTIF($B$2:B529,B529)=1,"-",OR(AND(X528="高滞销风险",OR(X529="中滞销风险",X529="低滞销风险",X529="健康")),AND(X528="中滞销风险",OR(X529="低滞销风险",X529="健康")),AND(X528="低滞销风险",X529="健康")),"改善",X528=X529,"维持不变",OR(AND(X528="健康",OR(X529="低滞销风险",X529="中滞销风险",X529="高滞销风险")),AND(X528="低滞销风险",OR(X529="中滞销风险",X529="高滞销风险")),AND(X528="中滞销风险",X529="高滞销风险")),"恶化")</f>
        <v>-</v>
      </c>
      <c r="Z529" s="10">
        <f t="shared" si="115"/>
        <v>0</v>
      </c>
      <c r="AA529" s="10">
        <f t="shared" si="120"/>
        <v>101.75</v>
      </c>
      <c r="AB529" s="10">
        <f t="shared" si="116"/>
        <v>101.75</v>
      </c>
      <c r="AC529" s="10">
        <f t="shared" si="119"/>
        <v>166.666666666667</v>
      </c>
      <c r="AD529" s="10">
        <f t="shared" si="117"/>
        <v>61.6666666666642</v>
      </c>
      <c r="AE529" s="11">
        <f t="shared" si="118"/>
        <v>2.61904761904762</v>
      </c>
    </row>
    <row r="530" spans="1:31">
      <c r="A530" s="5">
        <v>45894</v>
      </c>
      <c r="B530" s="1" t="s">
        <v>322</v>
      </c>
      <c r="C530" s="1" t="s">
        <v>323</v>
      </c>
      <c r="D530" s="1" t="s">
        <v>265</v>
      </c>
      <c r="E530" s="1">
        <v>2.28</v>
      </c>
      <c r="F530" s="1">
        <v>2.71</v>
      </c>
      <c r="G530" s="1">
        <v>2.14</v>
      </c>
      <c r="H530" s="1">
        <v>2.07</v>
      </c>
      <c r="I530" s="1" t="s">
        <v>50</v>
      </c>
      <c r="J530" s="1">
        <v>19</v>
      </c>
      <c r="K530" s="1" t="s">
        <v>43</v>
      </c>
      <c r="L530" s="1" t="s">
        <v>44</v>
      </c>
      <c r="M530" s="1" t="s">
        <v>45</v>
      </c>
      <c r="N530" s="1">
        <v>73</v>
      </c>
      <c r="O530" s="1">
        <v>63</v>
      </c>
      <c r="P530" s="1">
        <v>0</v>
      </c>
      <c r="Q530" s="1">
        <v>120</v>
      </c>
      <c r="R530" s="1">
        <v>0</v>
      </c>
      <c r="S530" s="1">
        <v>0</v>
      </c>
      <c r="T530">
        <f t="shared" ref="T530:T572" si="125">N530+O530+P530</f>
        <v>136</v>
      </c>
      <c r="U530">
        <f t="shared" ref="U530:U572" si="126">T530+Q530+R530+S530</f>
        <v>256</v>
      </c>
      <c r="V530" s="2">
        <f t="shared" ref="V530:V572" si="127">A530+T530/E530</f>
        <v>45953.649122807</v>
      </c>
      <c r="W530" s="2">
        <f t="shared" ref="W530:W572" si="128">A530+U530/E530</f>
        <v>46006.2807017544</v>
      </c>
      <c r="X530" t="str">
        <f t="shared" si="114"/>
        <v>中滞销风险</v>
      </c>
      <c r="Y530" s="8" t="str">
        <f>_xlfn.IFS(COUNTIF($B$2:B530,B530)=1,"-",OR(AND(X529="高滞销风险",OR(X530="中滞销风险",X530="低滞销风险",X530="健康")),AND(X529="中滞销风险",OR(X530="低滞销风险",X530="健康")),AND(X529="低滞销风险",X530="健康")),"改善",X529=X530,"维持不变",OR(AND(X529="健康",OR(X530="低滞销风险",X530="中滞销风险",X530="高滞销风险")),AND(X529="低滞销风险",OR(X530="中滞销风险",X530="高滞销风险")),AND(X529="中滞销风险",X530="高滞销风险")),"恶化")</f>
        <v>改善</v>
      </c>
      <c r="Z530" s="10">
        <f t="shared" si="115"/>
        <v>0</v>
      </c>
      <c r="AA530" s="10">
        <f t="shared" ref="AA530:AA572" si="129">AB530-Z530</f>
        <v>32.56</v>
      </c>
      <c r="AB530" s="10">
        <f t="shared" si="116"/>
        <v>32.56</v>
      </c>
      <c r="AC530" s="10">
        <f t="shared" ref="AC530:AC572" si="130">U530/E530</f>
        <v>112.280701754386</v>
      </c>
      <c r="AD530" s="10">
        <f t="shared" si="117"/>
        <v>14.2807017543892</v>
      </c>
      <c r="AE530" s="11">
        <f t="shared" si="118"/>
        <v>2.61224489795918</v>
      </c>
    </row>
    <row r="531" spans="1:31">
      <c r="A531" s="5">
        <v>45901</v>
      </c>
      <c r="B531" s="1" t="s">
        <v>322</v>
      </c>
      <c r="C531" s="1" t="s">
        <v>323</v>
      </c>
      <c r="D531" s="1" t="s">
        <v>265</v>
      </c>
      <c r="E531" s="1">
        <v>1</v>
      </c>
      <c r="F531" s="1">
        <v>1</v>
      </c>
      <c r="G531" s="1">
        <v>1.86</v>
      </c>
      <c r="H531" s="1">
        <v>2.14</v>
      </c>
      <c r="I531" s="1" t="s">
        <v>54</v>
      </c>
      <c r="J531" s="1">
        <v>7</v>
      </c>
      <c r="K531" s="1" t="s">
        <v>35</v>
      </c>
      <c r="L531" s="1" t="s">
        <v>36</v>
      </c>
      <c r="M531" s="1" t="s">
        <v>37</v>
      </c>
      <c r="N531" s="1">
        <v>79</v>
      </c>
      <c r="O531" s="1">
        <v>71</v>
      </c>
      <c r="P531" s="1">
        <v>0</v>
      </c>
      <c r="Q531" s="1">
        <v>100</v>
      </c>
      <c r="R531" s="1">
        <v>0</v>
      </c>
      <c r="S531" s="1">
        <v>0</v>
      </c>
      <c r="T531">
        <f t="shared" si="125"/>
        <v>150</v>
      </c>
      <c r="U531">
        <f t="shared" si="126"/>
        <v>250</v>
      </c>
      <c r="V531" s="2">
        <f t="shared" si="127"/>
        <v>46051</v>
      </c>
      <c r="W531" s="2">
        <f t="shared" si="128"/>
        <v>46151</v>
      </c>
      <c r="X531" t="str">
        <f t="shared" si="114"/>
        <v>高滞销风险</v>
      </c>
      <c r="Y531" s="8" t="str">
        <f>_xlfn.IFS(COUNTIF($B$2:B531,B531)=1,"-",OR(AND(X530="高滞销风险",OR(X531="中滞销风险",X531="低滞销风险",X531="健康")),AND(X530="中滞销风险",OR(X531="低滞销风险",X531="健康")),AND(X530="低滞销风险",X531="健康")),"改善",X530=X531,"维持不变",OR(AND(X530="健康",OR(X531="低滞销风险",X531="中滞销风险",X531="高滞销风险")),AND(X530="低滞销风险",OR(X531="中滞销风险",X531="高滞销风险")),AND(X530="中滞销风险",X531="高滞销风险")),"恶化")</f>
        <v>恶化</v>
      </c>
      <c r="Z531" s="10">
        <f t="shared" si="115"/>
        <v>59</v>
      </c>
      <c r="AA531" s="10">
        <f t="shared" si="129"/>
        <v>100</v>
      </c>
      <c r="AB531" s="10">
        <f t="shared" si="116"/>
        <v>159</v>
      </c>
      <c r="AC531" s="10">
        <f t="shared" si="130"/>
        <v>250</v>
      </c>
      <c r="AD531" s="10">
        <f t="shared" si="117"/>
        <v>159</v>
      </c>
      <c r="AE531" s="11">
        <f t="shared" si="118"/>
        <v>2.74725274725275</v>
      </c>
    </row>
    <row r="532" spans="1:31">
      <c r="A532" s="5">
        <v>45908</v>
      </c>
      <c r="B532" s="1" t="s">
        <v>322</v>
      </c>
      <c r="C532" s="1" t="s">
        <v>323</v>
      </c>
      <c r="D532" s="1" t="s">
        <v>265</v>
      </c>
      <c r="E532" s="1">
        <v>1.81</v>
      </c>
      <c r="F532" s="1">
        <v>2</v>
      </c>
      <c r="G532" s="1">
        <v>1.5</v>
      </c>
      <c r="H532" s="1">
        <v>1.82</v>
      </c>
      <c r="I532" s="1" t="s">
        <v>50</v>
      </c>
      <c r="J532" s="1">
        <v>14</v>
      </c>
      <c r="K532" s="1" t="s">
        <v>38</v>
      </c>
      <c r="L532" s="1" t="s">
        <v>39</v>
      </c>
      <c r="M532" s="1" t="s">
        <v>40</v>
      </c>
      <c r="N532" s="1">
        <v>75</v>
      </c>
      <c r="O532" s="1">
        <v>62</v>
      </c>
      <c r="P532" s="1">
        <v>0</v>
      </c>
      <c r="Q532" s="1">
        <v>100</v>
      </c>
      <c r="R532" s="1">
        <v>0</v>
      </c>
      <c r="S532" s="1">
        <v>0</v>
      </c>
      <c r="T532">
        <f t="shared" si="125"/>
        <v>137</v>
      </c>
      <c r="U532">
        <f t="shared" si="126"/>
        <v>237</v>
      </c>
      <c r="V532" s="2">
        <f t="shared" si="127"/>
        <v>45983.6906077348</v>
      </c>
      <c r="W532" s="2">
        <f t="shared" si="128"/>
        <v>46038.9392265193</v>
      </c>
      <c r="X532" t="str">
        <f t="shared" si="114"/>
        <v>高滞销风险</v>
      </c>
      <c r="Y532" s="8" t="str">
        <f>_xlfn.IFS(COUNTIF($B$2:B532,B532)=1,"-",OR(AND(X531="高滞销风险",OR(X532="中滞销风险",X532="低滞销风险",X532="健康")),AND(X531="中滞销风险",OR(X532="低滞销风险",X532="健康")),AND(X531="低滞销风险",X532="健康")),"改善",X531=X532,"维持不变",OR(AND(X531="健康",OR(X532="低滞销风险",X532="中滞销风险",X532="高滞销风险")),AND(X531="低滞销风险",OR(X532="中滞销风险",X532="高滞销风险")),AND(X531="中滞销风险",X532="高滞销风险")),"恶化")</f>
        <v>维持不变</v>
      </c>
      <c r="Z532" s="10">
        <f t="shared" si="115"/>
        <v>0</v>
      </c>
      <c r="AA532" s="10">
        <f t="shared" si="129"/>
        <v>84.96</v>
      </c>
      <c r="AB532" s="10">
        <f t="shared" si="116"/>
        <v>84.96</v>
      </c>
      <c r="AC532" s="10">
        <f t="shared" si="130"/>
        <v>130.939226519337</v>
      </c>
      <c r="AD532" s="10">
        <f t="shared" si="117"/>
        <v>46.9392265193383</v>
      </c>
      <c r="AE532" s="11">
        <f t="shared" si="118"/>
        <v>2.82142857142857</v>
      </c>
    </row>
    <row r="533" spans="1:31">
      <c r="A533" s="5">
        <v>45887</v>
      </c>
      <c r="B533" s="1" t="s">
        <v>324</v>
      </c>
      <c r="C533" s="1" t="s">
        <v>325</v>
      </c>
      <c r="D533" s="1" t="s">
        <v>265</v>
      </c>
      <c r="E533" s="1">
        <v>2.87</v>
      </c>
      <c r="F533" s="1">
        <v>3.86</v>
      </c>
      <c r="G533" s="1">
        <v>3.57</v>
      </c>
      <c r="H533" s="1">
        <v>2</v>
      </c>
      <c r="I533" s="1" t="s">
        <v>50</v>
      </c>
      <c r="J533" s="1">
        <v>27</v>
      </c>
      <c r="K533" s="1" t="s">
        <v>51</v>
      </c>
      <c r="L533" s="1" t="s">
        <v>52</v>
      </c>
      <c r="M533" s="1" t="s">
        <v>53</v>
      </c>
      <c r="N533" s="1">
        <v>71</v>
      </c>
      <c r="O533" s="1">
        <v>107</v>
      </c>
      <c r="P533" s="1">
        <v>0</v>
      </c>
      <c r="Q533" s="1">
        <v>49</v>
      </c>
      <c r="R533" s="1">
        <v>0</v>
      </c>
      <c r="S533" s="1">
        <v>0</v>
      </c>
      <c r="T533">
        <f t="shared" si="125"/>
        <v>178</v>
      </c>
      <c r="U533">
        <f t="shared" si="126"/>
        <v>227</v>
      </c>
      <c r="V533" s="2">
        <f t="shared" si="127"/>
        <v>45949.0209059233</v>
      </c>
      <c r="W533" s="2">
        <f t="shared" si="128"/>
        <v>45966.0940766551</v>
      </c>
      <c r="X533" t="str">
        <f t="shared" si="114"/>
        <v>健康</v>
      </c>
      <c r="Y533" s="8" t="str">
        <f>_xlfn.IFS(COUNTIF($B$2:B533,B533)=1,"-",OR(AND(X532="高滞销风险",OR(X533="中滞销风险",X533="低滞销风险",X533="健康")),AND(X532="中滞销风险",OR(X533="低滞销风险",X533="健康")),AND(X532="低滞销风险",X533="健康")),"改善",X532=X533,"维持不变",OR(AND(X532="健康",OR(X533="低滞销风险",X533="中滞销风险",X533="高滞销风险")),AND(X532="低滞销风险",OR(X533="中滞销风险",X533="高滞销风险")),AND(X532="中滞销风险",X533="高滞销风险")),"恶化")</f>
        <v>-</v>
      </c>
      <c r="Z533" s="10">
        <f t="shared" si="115"/>
        <v>0</v>
      </c>
      <c r="AA533" s="10">
        <f t="shared" si="129"/>
        <v>0</v>
      </c>
      <c r="AB533" s="10">
        <f t="shared" si="116"/>
        <v>0</v>
      </c>
      <c r="AC533" s="10">
        <f t="shared" si="130"/>
        <v>79.0940766550523</v>
      </c>
      <c r="AD533" s="10">
        <f t="shared" si="117"/>
        <v>0</v>
      </c>
      <c r="AE533" s="11">
        <f t="shared" si="118"/>
        <v>2.87</v>
      </c>
    </row>
    <row r="534" spans="1:31">
      <c r="A534" s="5">
        <v>45894</v>
      </c>
      <c r="B534" s="1" t="s">
        <v>324</v>
      </c>
      <c r="C534" s="1" t="s">
        <v>325</v>
      </c>
      <c r="D534" s="1" t="s">
        <v>265</v>
      </c>
      <c r="E534" s="1">
        <v>2.96</v>
      </c>
      <c r="F534" s="1">
        <v>3</v>
      </c>
      <c r="G534" s="1">
        <v>3.43</v>
      </c>
      <c r="H534" s="1">
        <v>2.75</v>
      </c>
      <c r="I534" s="1" t="s">
        <v>50</v>
      </c>
      <c r="J534" s="1">
        <v>21</v>
      </c>
      <c r="K534" s="1" t="s">
        <v>43</v>
      </c>
      <c r="L534" s="1" t="s">
        <v>44</v>
      </c>
      <c r="M534" s="1" t="s">
        <v>45</v>
      </c>
      <c r="N534" s="1">
        <v>60</v>
      </c>
      <c r="O534" s="1">
        <v>149</v>
      </c>
      <c r="P534" s="1">
        <v>0</v>
      </c>
      <c r="Q534" s="1">
        <v>0</v>
      </c>
      <c r="R534" s="1">
        <v>0</v>
      </c>
      <c r="S534" s="1">
        <v>100</v>
      </c>
      <c r="T534">
        <f t="shared" si="125"/>
        <v>209</v>
      </c>
      <c r="U534">
        <f t="shared" si="126"/>
        <v>309</v>
      </c>
      <c r="V534" s="2">
        <f t="shared" si="127"/>
        <v>45964.6081081081</v>
      </c>
      <c r="W534" s="2">
        <f t="shared" si="128"/>
        <v>45998.3918918919</v>
      </c>
      <c r="X534" t="str">
        <f t="shared" si="114"/>
        <v>低滞销风险</v>
      </c>
      <c r="Y534" s="8" t="str">
        <f>_xlfn.IFS(COUNTIF($B$2:B534,B534)=1,"-",OR(AND(X533="高滞销风险",OR(X534="中滞销风险",X534="低滞销风险",X534="健康")),AND(X533="中滞销风险",OR(X534="低滞销风险",X534="健康")),AND(X533="低滞销风险",X534="健康")),"改善",X533=X534,"维持不变",OR(AND(X533="健康",OR(X534="低滞销风险",X534="中滞销风险",X534="高滞销风险")),AND(X533="低滞销风险",OR(X534="中滞销风险",X534="高滞销风险")),AND(X533="中滞销风险",X534="高滞销风险")),"恶化")</f>
        <v>恶化</v>
      </c>
      <c r="Z534" s="10">
        <f t="shared" si="115"/>
        <v>0</v>
      </c>
      <c r="AA534" s="10">
        <f t="shared" si="129"/>
        <v>18.92</v>
      </c>
      <c r="AB534" s="10">
        <f t="shared" si="116"/>
        <v>18.92</v>
      </c>
      <c r="AC534" s="10">
        <f t="shared" si="130"/>
        <v>104.391891891892</v>
      </c>
      <c r="AD534" s="10">
        <f t="shared" si="117"/>
        <v>6.39189189189347</v>
      </c>
      <c r="AE534" s="11">
        <f t="shared" si="118"/>
        <v>3.1530612244898</v>
      </c>
    </row>
    <row r="535" spans="1:31">
      <c r="A535" s="5">
        <v>45901</v>
      </c>
      <c r="B535" s="1" t="s">
        <v>324</v>
      </c>
      <c r="C535" s="1" t="s">
        <v>325</v>
      </c>
      <c r="D535" s="1" t="s">
        <v>265</v>
      </c>
      <c r="E535" s="1">
        <v>3.44</v>
      </c>
      <c r="F535" s="1">
        <v>3.57</v>
      </c>
      <c r="G535" s="1">
        <v>3.29</v>
      </c>
      <c r="H535" s="1">
        <v>3.43</v>
      </c>
      <c r="I535" s="1" t="s">
        <v>50</v>
      </c>
      <c r="J535" s="1">
        <v>25</v>
      </c>
      <c r="K535" s="1" t="s">
        <v>35</v>
      </c>
      <c r="L535" s="1" t="s">
        <v>36</v>
      </c>
      <c r="M535" s="1" t="s">
        <v>37</v>
      </c>
      <c r="N535" s="1">
        <v>47</v>
      </c>
      <c r="O535" s="1">
        <v>202</v>
      </c>
      <c r="P535" s="1">
        <v>0</v>
      </c>
      <c r="Q535" s="1">
        <v>40</v>
      </c>
      <c r="R535" s="1">
        <v>0</v>
      </c>
      <c r="S535" s="1">
        <v>0</v>
      </c>
      <c r="T535">
        <f t="shared" si="125"/>
        <v>249</v>
      </c>
      <c r="U535">
        <f t="shared" si="126"/>
        <v>289</v>
      </c>
      <c r="V535" s="2">
        <f t="shared" si="127"/>
        <v>45973.3837209302</v>
      </c>
      <c r="W535" s="2">
        <f t="shared" si="128"/>
        <v>45985.011627907</v>
      </c>
      <c r="X535" t="str">
        <f t="shared" si="114"/>
        <v>健康</v>
      </c>
      <c r="Y535" s="8" t="str">
        <f>_xlfn.IFS(COUNTIF($B$2:B535,B535)=1,"-",OR(AND(X534="高滞销风险",OR(X535="中滞销风险",X535="低滞销风险",X535="健康")),AND(X534="中滞销风险",OR(X535="低滞销风险",X535="健康")),AND(X534="低滞销风险",X535="健康")),"改善",X534=X535,"维持不变",OR(AND(X534="健康",OR(X535="低滞销风险",X535="中滞销风险",X535="高滞销风险")),AND(X534="低滞销风险",OR(X535="中滞销风险",X535="高滞销风险")),AND(X534="中滞销风险",X535="高滞销风险")),"恶化")</f>
        <v>改善</v>
      </c>
      <c r="Z535" s="10">
        <f t="shared" si="115"/>
        <v>0</v>
      </c>
      <c r="AA535" s="10">
        <f t="shared" si="129"/>
        <v>0</v>
      </c>
      <c r="AB535" s="10">
        <f t="shared" si="116"/>
        <v>0</v>
      </c>
      <c r="AC535" s="10">
        <f t="shared" si="130"/>
        <v>84.0116279069767</v>
      </c>
      <c r="AD535" s="10">
        <f t="shared" si="117"/>
        <v>0</v>
      </c>
      <c r="AE535" s="11">
        <f t="shared" si="118"/>
        <v>3.44</v>
      </c>
    </row>
    <row r="536" spans="1:31">
      <c r="A536" s="5">
        <v>45908</v>
      </c>
      <c r="B536" s="1" t="s">
        <v>324</v>
      </c>
      <c r="C536" s="1" t="s">
        <v>325</v>
      </c>
      <c r="D536" s="1" t="s">
        <v>265</v>
      </c>
      <c r="E536" s="1">
        <v>3.76</v>
      </c>
      <c r="F536" s="1">
        <v>4</v>
      </c>
      <c r="G536" s="1">
        <v>3.79</v>
      </c>
      <c r="H536" s="1">
        <v>3.61</v>
      </c>
      <c r="I536" s="1" t="s">
        <v>50</v>
      </c>
      <c r="J536" s="1">
        <v>28</v>
      </c>
      <c r="K536" s="1" t="s">
        <v>38</v>
      </c>
      <c r="L536" s="1" t="s">
        <v>39</v>
      </c>
      <c r="M536" s="1" t="s">
        <v>40</v>
      </c>
      <c r="N536" s="1">
        <v>37</v>
      </c>
      <c r="O536" s="1">
        <v>232</v>
      </c>
      <c r="P536" s="1">
        <v>0</v>
      </c>
      <c r="Q536" s="1">
        <v>0</v>
      </c>
      <c r="R536" s="1">
        <v>0</v>
      </c>
      <c r="S536" s="1">
        <v>0</v>
      </c>
      <c r="T536">
        <f t="shared" si="125"/>
        <v>269</v>
      </c>
      <c r="U536">
        <f t="shared" si="126"/>
        <v>269</v>
      </c>
      <c r="V536" s="2">
        <f t="shared" si="127"/>
        <v>45979.5425531915</v>
      </c>
      <c r="W536" s="2">
        <f t="shared" si="128"/>
        <v>45979.5425531915</v>
      </c>
      <c r="X536" t="str">
        <f t="shared" si="114"/>
        <v>健康</v>
      </c>
      <c r="Y536" s="8" t="str">
        <f>_xlfn.IFS(COUNTIF($B$2:B536,B536)=1,"-",OR(AND(X535="高滞销风险",OR(X536="中滞销风险",X536="低滞销风险",X536="健康")),AND(X535="中滞销风险",OR(X536="低滞销风险",X536="健康")),AND(X535="低滞销风险",X536="健康")),"改善",X535=X536,"维持不变",OR(AND(X535="健康",OR(X536="低滞销风险",X536="中滞销风险",X536="高滞销风险")),AND(X535="低滞销风险",OR(X536="中滞销风险",X536="高滞销风险")),AND(X535="中滞销风险",X536="高滞销风险")),"恶化")</f>
        <v>维持不变</v>
      </c>
      <c r="Z536" s="10">
        <f t="shared" si="115"/>
        <v>0</v>
      </c>
      <c r="AA536" s="10">
        <f t="shared" si="129"/>
        <v>0</v>
      </c>
      <c r="AB536" s="10">
        <f t="shared" si="116"/>
        <v>0</v>
      </c>
      <c r="AC536" s="10">
        <f t="shared" si="130"/>
        <v>71.5425531914894</v>
      </c>
      <c r="AD536" s="10">
        <f t="shared" si="117"/>
        <v>0</v>
      </c>
      <c r="AE536" s="11">
        <f t="shared" si="118"/>
        <v>3.76</v>
      </c>
    </row>
    <row r="537" spans="1:31">
      <c r="A537" s="5">
        <v>45887</v>
      </c>
      <c r="B537" s="1" t="s">
        <v>326</v>
      </c>
      <c r="C537" s="1" t="s">
        <v>327</v>
      </c>
      <c r="D537" s="1" t="s">
        <v>265</v>
      </c>
      <c r="E537" s="1">
        <v>2.88</v>
      </c>
      <c r="F537" s="1">
        <v>3.71</v>
      </c>
      <c r="G537" s="1">
        <v>3.64</v>
      </c>
      <c r="H537" s="1">
        <v>2.07</v>
      </c>
      <c r="I537" s="1" t="s">
        <v>50</v>
      </c>
      <c r="J537" s="1">
        <v>26</v>
      </c>
      <c r="K537" s="1" t="s">
        <v>51</v>
      </c>
      <c r="L537" s="1" t="s">
        <v>52</v>
      </c>
      <c r="M537" s="1" t="s">
        <v>53</v>
      </c>
      <c r="N537" s="1">
        <v>106</v>
      </c>
      <c r="O537" s="1">
        <v>93</v>
      </c>
      <c r="P537" s="1">
        <v>0</v>
      </c>
      <c r="Q537" s="1">
        <v>104</v>
      </c>
      <c r="R537" s="1">
        <v>0</v>
      </c>
      <c r="S537" s="1">
        <v>0</v>
      </c>
      <c r="T537">
        <f t="shared" si="125"/>
        <v>199</v>
      </c>
      <c r="U537">
        <f t="shared" si="126"/>
        <v>303</v>
      </c>
      <c r="V537" s="2">
        <f t="shared" si="127"/>
        <v>45956.0972222222</v>
      </c>
      <c r="W537" s="2">
        <f t="shared" si="128"/>
        <v>45992.2083333333</v>
      </c>
      <c r="X537" t="str">
        <f t="shared" si="114"/>
        <v>低滞销风险</v>
      </c>
      <c r="Y537" s="8" t="str">
        <f>_xlfn.IFS(COUNTIF($B$2:B537,B537)=1,"-",OR(AND(X536="高滞销风险",OR(X537="中滞销风险",X537="低滞销风险",X537="健康")),AND(X536="中滞销风险",OR(X537="低滞销风险",X537="健康")),AND(X536="低滞销风险",X537="健康")),"改善",X536=X537,"维持不变",OR(AND(X536="健康",OR(X537="低滞销风险",X537="中滞销风险",X537="高滞销风险")),AND(X536="低滞销风险",OR(X537="中滞销风险",X537="高滞销风险")),AND(X536="中滞销风险",X537="高滞销风险")),"恶化")</f>
        <v>-</v>
      </c>
      <c r="Z537" s="10">
        <f t="shared" si="115"/>
        <v>0</v>
      </c>
      <c r="AA537" s="10">
        <f t="shared" si="129"/>
        <v>0.600000000000023</v>
      </c>
      <c r="AB537" s="10">
        <f t="shared" si="116"/>
        <v>0.600000000000023</v>
      </c>
      <c r="AC537" s="10">
        <f t="shared" si="130"/>
        <v>105.208333333333</v>
      </c>
      <c r="AD537" s="10">
        <f t="shared" si="117"/>
        <v>0.208333333335759</v>
      </c>
      <c r="AE537" s="11">
        <f t="shared" si="118"/>
        <v>2.88571428571429</v>
      </c>
    </row>
    <row r="538" spans="1:31">
      <c r="A538" s="5">
        <v>45894</v>
      </c>
      <c r="B538" s="1" t="s">
        <v>326</v>
      </c>
      <c r="C538" s="1" t="s">
        <v>327</v>
      </c>
      <c r="D538" s="1" t="s">
        <v>265</v>
      </c>
      <c r="E538" s="1">
        <v>3.13</v>
      </c>
      <c r="F538" s="1">
        <v>3.29</v>
      </c>
      <c r="G538" s="1">
        <v>3.5</v>
      </c>
      <c r="H538" s="1">
        <v>2.89</v>
      </c>
      <c r="I538" s="1" t="s">
        <v>50</v>
      </c>
      <c r="J538" s="1">
        <v>23</v>
      </c>
      <c r="K538" s="1" t="s">
        <v>43</v>
      </c>
      <c r="L538" s="1" t="s">
        <v>44</v>
      </c>
      <c r="M538" s="1" t="s">
        <v>45</v>
      </c>
      <c r="N538" s="1">
        <v>95</v>
      </c>
      <c r="O538" s="1">
        <v>155</v>
      </c>
      <c r="P538" s="1">
        <v>0</v>
      </c>
      <c r="Q538" s="1">
        <v>24</v>
      </c>
      <c r="R538" s="1">
        <v>0</v>
      </c>
      <c r="S538" s="1">
        <v>0</v>
      </c>
      <c r="T538">
        <f t="shared" si="125"/>
        <v>250</v>
      </c>
      <c r="U538">
        <f t="shared" si="126"/>
        <v>274</v>
      </c>
      <c r="V538" s="2">
        <f t="shared" si="127"/>
        <v>45973.8722044728</v>
      </c>
      <c r="W538" s="2">
        <f t="shared" si="128"/>
        <v>45981.5399361022</v>
      </c>
      <c r="X538" t="str">
        <f t="shared" si="114"/>
        <v>健康</v>
      </c>
      <c r="Y538" s="8" t="str">
        <f>_xlfn.IFS(COUNTIF($B$2:B538,B538)=1,"-",OR(AND(X537="高滞销风险",OR(X538="中滞销风险",X538="低滞销风险",X538="健康")),AND(X537="中滞销风险",OR(X538="低滞销风险",X538="健康")),AND(X537="低滞销风险",X538="健康")),"改善",X537=X538,"维持不变",OR(AND(X537="健康",OR(X538="低滞销风险",X538="中滞销风险",X538="高滞销风险")),AND(X537="低滞销风险",OR(X538="中滞销风险",X538="高滞销风险")),AND(X537="中滞销风险",X538="高滞销风险")),"恶化")</f>
        <v>改善</v>
      </c>
      <c r="Z538" s="10">
        <f t="shared" si="115"/>
        <v>0</v>
      </c>
      <c r="AA538" s="10">
        <f t="shared" si="129"/>
        <v>0</v>
      </c>
      <c r="AB538" s="10">
        <f t="shared" si="116"/>
        <v>0</v>
      </c>
      <c r="AC538" s="10">
        <f t="shared" si="130"/>
        <v>87.5399361022364</v>
      </c>
      <c r="AD538" s="10">
        <f t="shared" si="117"/>
        <v>0</v>
      </c>
      <c r="AE538" s="11">
        <f t="shared" si="118"/>
        <v>3.13</v>
      </c>
    </row>
    <row r="539" spans="1:31">
      <c r="A539" s="5">
        <v>45901</v>
      </c>
      <c r="B539" s="1" t="s">
        <v>326</v>
      </c>
      <c r="C539" s="1" t="s">
        <v>327</v>
      </c>
      <c r="D539" s="1" t="s">
        <v>265</v>
      </c>
      <c r="E539" s="1">
        <v>2.86</v>
      </c>
      <c r="F539" s="1">
        <v>2.86</v>
      </c>
      <c r="G539" s="1">
        <v>3.07</v>
      </c>
      <c r="H539" s="1">
        <v>3.36</v>
      </c>
      <c r="I539" s="1" t="s">
        <v>54</v>
      </c>
      <c r="J539" s="1">
        <v>20</v>
      </c>
      <c r="K539" s="1" t="s">
        <v>35</v>
      </c>
      <c r="L539" s="1" t="s">
        <v>36</v>
      </c>
      <c r="M539" s="1" t="s">
        <v>37</v>
      </c>
      <c r="N539" s="1">
        <v>95</v>
      </c>
      <c r="O539" s="1">
        <v>136</v>
      </c>
      <c r="P539" s="1">
        <v>0</v>
      </c>
      <c r="Q539" s="1">
        <v>24</v>
      </c>
      <c r="R539" s="1">
        <v>0</v>
      </c>
      <c r="S539" s="1">
        <v>0</v>
      </c>
      <c r="T539">
        <f t="shared" si="125"/>
        <v>231</v>
      </c>
      <c r="U539">
        <f t="shared" si="126"/>
        <v>255</v>
      </c>
      <c r="V539" s="2">
        <f t="shared" si="127"/>
        <v>45981.7692307692</v>
      </c>
      <c r="W539" s="2">
        <f t="shared" si="128"/>
        <v>45990.1608391608</v>
      </c>
      <c r="X539" t="str">
        <f t="shared" si="114"/>
        <v>健康</v>
      </c>
      <c r="Y539" s="8" t="str">
        <f>_xlfn.IFS(COUNTIF($B$2:B539,B539)=1,"-",OR(AND(X538="高滞销风险",OR(X539="中滞销风险",X539="低滞销风险",X539="健康")),AND(X538="中滞销风险",OR(X539="低滞销风险",X539="健康")),AND(X538="低滞销风险",X539="健康")),"改善",X538=X539,"维持不变",OR(AND(X538="健康",OR(X539="低滞销风险",X539="中滞销风险",X539="高滞销风险")),AND(X538="低滞销风险",OR(X539="中滞销风险",X539="高滞销风险")),AND(X538="中滞销风险",X539="高滞销风险")),"恶化")</f>
        <v>维持不变</v>
      </c>
      <c r="Z539" s="10">
        <f t="shared" si="115"/>
        <v>0</v>
      </c>
      <c r="AA539" s="10">
        <f t="shared" si="129"/>
        <v>0</v>
      </c>
      <c r="AB539" s="10">
        <f t="shared" si="116"/>
        <v>0</v>
      </c>
      <c r="AC539" s="10">
        <f t="shared" si="130"/>
        <v>89.1608391608392</v>
      </c>
      <c r="AD539" s="10">
        <f t="shared" si="117"/>
        <v>0</v>
      </c>
      <c r="AE539" s="11">
        <f t="shared" si="118"/>
        <v>2.86</v>
      </c>
    </row>
    <row r="540" spans="1:31">
      <c r="A540" s="5">
        <v>45908</v>
      </c>
      <c r="B540" s="1" t="s">
        <v>326</v>
      </c>
      <c r="C540" s="1" t="s">
        <v>327</v>
      </c>
      <c r="D540" s="1" t="s">
        <v>265</v>
      </c>
      <c r="E540" s="1">
        <v>2.14</v>
      </c>
      <c r="F540" s="1">
        <v>2.14</v>
      </c>
      <c r="G540" s="1">
        <v>2.5</v>
      </c>
      <c r="H540" s="1">
        <v>3</v>
      </c>
      <c r="I540" s="1" t="s">
        <v>54</v>
      </c>
      <c r="J540" s="1">
        <v>15</v>
      </c>
      <c r="K540" s="1" t="s">
        <v>38</v>
      </c>
      <c r="L540" s="1" t="s">
        <v>39</v>
      </c>
      <c r="M540" s="1" t="s">
        <v>40</v>
      </c>
      <c r="N540" s="1">
        <v>86</v>
      </c>
      <c r="O540" s="1">
        <v>128</v>
      </c>
      <c r="P540" s="1">
        <v>0</v>
      </c>
      <c r="Q540" s="1">
        <v>24</v>
      </c>
      <c r="R540" s="1">
        <v>0</v>
      </c>
      <c r="S540" s="1">
        <v>0</v>
      </c>
      <c r="T540">
        <f t="shared" si="125"/>
        <v>214</v>
      </c>
      <c r="U540">
        <f t="shared" si="126"/>
        <v>238</v>
      </c>
      <c r="V540" s="2">
        <f t="shared" si="127"/>
        <v>46008</v>
      </c>
      <c r="W540" s="2">
        <f t="shared" si="128"/>
        <v>46019.214953271</v>
      </c>
      <c r="X540" t="str">
        <f t="shared" si="114"/>
        <v>高滞销风险</v>
      </c>
      <c r="Y540" s="8" t="str">
        <f>_xlfn.IFS(COUNTIF($B$2:B540,B540)=1,"-",OR(AND(X539="高滞销风险",OR(X540="中滞销风险",X540="低滞销风险",X540="健康")),AND(X539="中滞销风险",OR(X540="低滞销风险",X540="健康")),AND(X539="低滞销风险",X540="健康")),"改善",X539=X540,"维持不变",OR(AND(X539="健康",OR(X540="低滞销风险",X540="中滞销风险",X540="高滞销风险")),AND(X539="低滞销风险",OR(X540="中滞销风险",X540="高滞销风险")),AND(X539="中滞销风险",X540="高滞销风险")),"恶化")</f>
        <v>恶化</v>
      </c>
      <c r="Z540" s="10">
        <f t="shared" si="115"/>
        <v>34.24</v>
      </c>
      <c r="AA540" s="10">
        <f t="shared" si="129"/>
        <v>24</v>
      </c>
      <c r="AB540" s="10">
        <f t="shared" si="116"/>
        <v>58.24</v>
      </c>
      <c r="AC540" s="10">
        <f t="shared" si="130"/>
        <v>111.214953271028</v>
      </c>
      <c r="AD540" s="10">
        <f t="shared" si="117"/>
        <v>27.2149532710246</v>
      </c>
      <c r="AE540" s="11">
        <f t="shared" si="118"/>
        <v>2.83333333333333</v>
      </c>
    </row>
    <row r="541" spans="1:31">
      <c r="A541" s="5">
        <v>45887</v>
      </c>
      <c r="B541" s="1" t="s">
        <v>328</v>
      </c>
      <c r="C541" s="1" t="s">
        <v>329</v>
      </c>
      <c r="D541" s="1" t="s">
        <v>265</v>
      </c>
      <c r="E541" s="1">
        <v>3.24</v>
      </c>
      <c r="F541" s="1">
        <v>4.57</v>
      </c>
      <c r="G541" s="1">
        <v>4</v>
      </c>
      <c r="H541" s="1">
        <v>2.14</v>
      </c>
      <c r="I541" s="1" t="s">
        <v>50</v>
      </c>
      <c r="J541" s="1">
        <v>32</v>
      </c>
      <c r="K541" s="1" t="s">
        <v>51</v>
      </c>
      <c r="L541" s="1" t="s">
        <v>52</v>
      </c>
      <c r="M541" s="1" t="s">
        <v>53</v>
      </c>
      <c r="N541" s="1">
        <v>27</v>
      </c>
      <c r="O541" s="1">
        <v>161</v>
      </c>
      <c r="P541" s="1">
        <v>0</v>
      </c>
      <c r="Q541" s="1">
        <v>1</v>
      </c>
      <c r="R541" s="1">
        <v>0</v>
      </c>
      <c r="S541" s="1">
        <v>100</v>
      </c>
      <c r="T541">
        <f t="shared" si="125"/>
        <v>188</v>
      </c>
      <c r="U541">
        <f t="shared" si="126"/>
        <v>289</v>
      </c>
      <c r="V541" s="2">
        <f t="shared" si="127"/>
        <v>45945.024691358</v>
      </c>
      <c r="W541" s="2">
        <f t="shared" si="128"/>
        <v>45976.1975308642</v>
      </c>
      <c r="X541" t="str">
        <f t="shared" si="114"/>
        <v>健康</v>
      </c>
      <c r="Y541" s="8" t="str">
        <f>_xlfn.IFS(COUNTIF($B$2:B541,B541)=1,"-",OR(AND(X540="高滞销风险",OR(X541="中滞销风险",X541="低滞销风险",X541="健康")),AND(X540="中滞销风险",OR(X541="低滞销风险",X541="健康")),AND(X540="低滞销风险",X541="健康")),"改善",X540=X541,"维持不变",OR(AND(X540="健康",OR(X541="低滞销风险",X541="中滞销风险",X541="高滞销风险")),AND(X540="低滞销风险",OR(X541="中滞销风险",X541="高滞销风险")),AND(X540="中滞销风险",X541="高滞销风险")),"恶化")</f>
        <v>-</v>
      </c>
      <c r="Z541" s="10">
        <f t="shared" si="115"/>
        <v>0</v>
      </c>
      <c r="AA541" s="10">
        <f t="shared" si="129"/>
        <v>0</v>
      </c>
      <c r="AB541" s="10">
        <f t="shared" si="116"/>
        <v>0</v>
      </c>
      <c r="AC541" s="10">
        <f t="shared" si="130"/>
        <v>89.1975308641975</v>
      </c>
      <c r="AD541" s="10">
        <f t="shared" si="117"/>
        <v>0</v>
      </c>
      <c r="AE541" s="11">
        <f t="shared" si="118"/>
        <v>3.24</v>
      </c>
    </row>
    <row r="542" spans="1:31">
      <c r="A542" s="5">
        <v>45894</v>
      </c>
      <c r="B542" s="1" t="s">
        <v>328</v>
      </c>
      <c r="C542" s="1" t="s">
        <v>329</v>
      </c>
      <c r="D542" s="1" t="s">
        <v>265</v>
      </c>
      <c r="E542" s="1">
        <v>2.43</v>
      </c>
      <c r="F542" s="1">
        <v>2.43</v>
      </c>
      <c r="G542" s="1">
        <v>3.5</v>
      </c>
      <c r="H542" s="1">
        <v>2.75</v>
      </c>
      <c r="I542" s="1" t="s">
        <v>54</v>
      </c>
      <c r="J542" s="1">
        <v>17</v>
      </c>
      <c r="K542" s="1" t="s">
        <v>43</v>
      </c>
      <c r="L542" s="1" t="s">
        <v>44</v>
      </c>
      <c r="M542" s="1" t="s">
        <v>45</v>
      </c>
      <c r="N542" s="1">
        <v>38</v>
      </c>
      <c r="O542" s="1">
        <v>188</v>
      </c>
      <c r="P542" s="1">
        <v>0</v>
      </c>
      <c r="Q542" s="1">
        <v>41</v>
      </c>
      <c r="R542" s="1">
        <v>0</v>
      </c>
      <c r="S542" s="1">
        <v>0</v>
      </c>
      <c r="T542">
        <f t="shared" si="125"/>
        <v>226</v>
      </c>
      <c r="U542">
        <f t="shared" si="126"/>
        <v>267</v>
      </c>
      <c r="V542" s="2">
        <f t="shared" si="127"/>
        <v>45987.0041152263</v>
      </c>
      <c r="W542" s="2">
        <f t="shared" si="128"/>
        <v>46003.8765432099</v>
      </c>
      <c r="X542" t="str">
        <f t="shared" si="114"/>
        <v>中滞销风险</v>
      </c>
      <c r="Y542" s="8" t="str">
        <f>_xlfn.IFS(COUNTIF($B$2:B542,B542)=1,"-",OR(AND(X541="高滞销风险",OR(X542="中滞销风险",X542="低滞销风险",X542="健康")),AND(X541="中滞销风险",OR(X542="低滞销风险",X542="健康")),AND(X541="低滞销风险",X542="健康")),"改善",X541=X542,"维持不变",OR(AND(X541="健康",OR(X542="低滞销风险",X542="中滞销风险",X542="高滞销风险")),AND(X541="低滞销风险",OR(X542="中滞销风险",X542="高滞销风险")),AND(X541="中滞销风险",X542="高滞销风险")),"恶化")</f>
        <v>恶化</v>
      </c>
      <c r="Z542" s="10">
        <f t="shared" si="115"/>
        <v>0</v>
      </c>
      <c r="AA542" s="10">
        <f t="shared" si="129"/>
        <v>28.86</v>
      </c>
      <c r="AB542" s="10">
        <f t="shared" si="116"/>
        <v>28.86</v>
      </c>
      <c r="AC542" s="10">
        <f t="shared" si="130"/>
        <v>109.876543209877</v>
      </c>
      <c r="AD542" s="10">
        <f t="shared" si="117"/>
        <v>11.8765432098735</v>
      </c>
      <c r="AE542" s="11">
        <f t="shared" si="118"/>
        <v>2.72448979591837</v>
      </c>
    </row>
    <row r="543" spans="1:31">
      <c r="A543" s="5">
        <v>45901</v>
      </c>
      <c r="B543" s="1" t="s">
        <v>328</v>
      </c>
      <c r="C543" s="1" t="s">
        <v>329</v>
      </c>
      <c r="D543" s="1" t="s">
        <v>265</v>
      </c>
      <c r="E543" s="1">
        <v>3.35</v>
      </c>
      <c r="F543" s="1">
        <v>3.43</v>
      </c>
      <c r="G543" s="1">
        <v>2.93</v>
      </c>
      <c r="H543" s="1">
        <v>3.46</v>
      </c>
      <c r="I543" s="1" t="s">
        <v>50</v>
      </c>
      <c r="J543" s="1">
        <v>24</v>
      </c>
      <c r="K543" s="1" t="s">
        <v>35</v>
      </c>
      <c r="L543" s="1" t="s">
        <v>36</v>
      </c>
      <c r="M543" s="1" t="s">
        <v>37</v>
      </c>
      <c r="N543" s="1">
        <v>21</v>
      </c>
      <c r="O543" s="1">
        <v>187</v>
      </c>
      <c r="P543" s="1">
        <v>0</v>
      </c>
      <c r="Q543" s="1">
        <v>41</v>
      </c>
      <c r="R543" s="1">
        <v>0</v>
      </c>
      <c r="S543" s="1">
        <v>0</v>
      </c>
      <c r="T543">
        <f t="shared" si="125"/>
        <v>208</v>
      </c>
      <c r="U543">
        <f t="shared" si="126"/>
        <v>249</v>
      </c>
      <c r="V543" s="2">
        <f t="shared" si="127"/>
        <v>45963.0895522388</v>
      </c>
      <c r="W543" s="2">
        <f t="shared" si="128"/>
        <v>45975.328358209</v>
      </c>
      <c r="X543" t="str">
        <f t="shared" si="114"/>
        <v>健康</v>
      </c>
      <c r="Y543" s="8" t="str">
        <f>_xlfn.IFS(COUNTIF($B$2:B543,B543)=1,"-",OR(AND(X542="高滞销风险",OR(X543="中滞销风险",X543="低滞销风险",X543="健康")),AND(X542="中滞销风险",OR(X543="低滞销风险",X543="健康")),AND(X542="低滞销风险",X543="健康")),"改善",X542=X543,"维持不变",OR(AND(X542="健康",OR(X543="低滞销风险",X543="中滞销风险",X543="高滞销风险")),AND(X542="低滞销风险",OR(X543="中滞销风险",X543="高滞销风险")),AND(X542="中滞销风险",X543="高滞销风险")),"恶化")</f>
        <v>改善</v>
      </c>
      <c r="Z543" s="10">
        <f t="shared" si="115"/>
        <v>0</v>
      </c>
      <c r="AA543" s="10">
        <f t="shared" si="129"/>
        <v>0</v>
      </c>
      <c r="AB543" s="10">
        <f t="shared" si="116"/>
        <v>0</v>
      </c>
      <c r="AC543" s="10">
        <f t="shared" si="130"/>
        <v>74.3283582089552</v>
      </c>
      <c r="AD543" s="10">
        <f t="shared" si="117"/>
        <v>0</v>
      </c>
      <c r="AE543" s="11">
        <f t="shared" si="118"/>
        <v>3.35</v>
      </c>
    </row>
    <row r="544" spans="1:31">
      <c r="A544" s="5">
        <v>45908</v>
      </c>
      <c r="B544" s="1" t="s">
        <v>328</v>
      </c>
      <c r="C544" s="1" t="s">
        <v>329</v>
      </c>
      <c r="D544" s="1" t="s">
        <v>265</v>
      </c>
      <c r="E544" s="1">
        <v>2.71</v>
      </c>
      <c r="F544" s="1">
        <v>2.71</v>
      </c>
      <c r="G544" s="1">
        <v>3.07</v>
      </c>
      <c r="H544" s="1">
        <v>3.29</v>
      </c>
      <c r="I544" s="1" t="s">
        <v>54</v>
      </c>
      <c r="J544" s="1">
        <v>19</v>
      </c>
      <c r="K544" s="1" t="s">
        <v>38</v>
      </c>
      <c r="L544" s="1" t="s">
        <v>39</v>
      </c>
      <c r="M544" s="1" t="s">
        <v>40</v>
      </c>
      <c r="N544" s="1">
        <v>50</v>
      </c>
      <c r="O544" s="1">
        <v>177</v>
      </c>
      <c r="P544" s="1">
        <v>0</v>
      </c>
      <c r="Q544" s="1">
        <v>1</v>
      </c>
      <c r="R544" s="1">
        <v>0</v>
      </c>
      <c r="S544" s="1">
        <v>100</v>
      </c>
      <c r="T544">
        <f t="shared" si="125"/>
        <v>227</v>
      </c>
      <c r="U544">
        <f t="shared" si="126"/>
        <v>328</v>
      </c>
      <c r="V544" s="2">
        <f t="shared" si="127"/>
        <v>45991.7638376384</v>
      </c>
      <c r="W544" s="2">
        <f t="shared" si="128"/>
        <v>46029.0332103321</v>
      </c>
      <c r="X544" t="str">
        <f t="shared" si="114"/>
        <v>高滞销风险</v>
      </c>
      <c r="Y544" s="8" t="str">
        <f>_xlfn.IFS(COUNTIF($B$2:B544,B544)=1,"-",OR(AND(X543="高滞销风险",OR(X544="中滞销风险",X544="低滞销风险",X544="健康")),AND(X543="中滞销风险",OR(X544="低滞销风险",X544="健康")),AND(X543="低滞销风险",X544="健康")),"改善",X543=X544,"维持不变",OR(AND(X543="健康",OR(X544="低滞销风险",X544="中滞销风险",X544="高滞销风险")),AND(X543="低滞销风险",OR(X544="中滞销风险",X544="高滞销风险")),AND(X543="中滞销风险",X544="高滞销风险")),"恶化")</f>
        <v>恶化</v>
      </c>
      <c r="Z544" s="10">
        <f t="shared" si="115"/>
        <v>0</v>
      </c>
      <c r="AA544" s="10">
        <f t="shared" si="129"/>
        <v>100.36</v>
      </c>
      <c r="AB544" s="10">
        <f t="shared" si="116"/>
        <v>100.36</v>
      </c>
      <c r="AC544" s="10">
        <f t="shared" si="130"/>
        <v>121.033210332103</v>
      </c>
      <c r="AD544" s="10">
        <f t="shared" si="117"/>
        <v>37.0332103321052</v>
      </c>
      <c r="AE544" s="11">
        <f t="shared" si="118"/>
        <v>3.9047619047619</v>
      </c>
    </row>
    <row r="545" spans="1:31">
      <c r="A545" s="5">
        <v>45887</v>
      </c>
      <c r="B545" s="1" t="s">
        <v>330</v>
      </c>
      <c r="C545" s="1" t="s">
        <v>331</v>
      </c>
      <c r="D545" s="1" t="s">
        <v>265</v>
      </c>
      <c r="E545" s="1">
        <v>2.56</v>
      </c>
      <c r="F545" s="1">
        <v>2.71</v>
      </c>
      <c r="G545" s="1">
        <v>3.64</v>
      </c>
      <c r="H545" s="1">
        <v>2.04</v>
      </c>
      <c r="I545" s="1" t="s">
        <v>50</v>
      </c>
      <c r="J545" s="1">
        <v>19</v>
      </c>
      <c r="K545" s="1" t="s">
        <v>51</v>
      </c>
      <c r="L545" s="1" t="s">
        <v>52</v>
      </c>
      <c r="M545" s="1" t="s">
        <v>53</v>
      </c>
      <c r="N545" s="1">
        <v>45</v>
      </c>
      <c r="O545" s="1">
        <v>253</v>
      </c>
      <c r="P545" s="1">
        <v>0</v>
      </c>
      <c r="Q545" s="1">
        <v>20</v>
      </c>
      <c r="R545" s="1">
        <v>0</v>
      </c>
      <c r="S545" s="1">
        <v>0</v>
      </c>
      <c r="T545">
        <f t="shared" si="125"/>
        <v>298</v>
      </c>
      <c r="U545">
        <f t="shared" si="126"/>
        <v>318</v>
      </c>
      <c r="V545" s="2">
        <f t="shared" si="127"/>
        <v>46003.40625</v>
      </c>
      <c r="W545" s="2">
        <f t="shared" si="128"/>
        <v>46011.21875</v>
      </c>
      <c r="X545" t="str">
        <f t="shared" si="114"/>
        <v>中滞销风险</v>
      </c>
      <c r="Y545" s="8" t="str">
        <f>_xlfn.IFS(COUNTIF($B$2:B545,B545)=1,"-",OR(AND(X544="高滞销风险",OR(X545="中滞销风险",X545="低滞销风险",X545="健康")),AND(X544="中滞销风险",OR(X545="低滞销风险",X545="健康")),AND(X544="低滞销风险",X545="健康")),"改善",X544=X545,"维持不变",OR(AND(X544="健康",OR(X545="低滞销风险",X545="中滞销风险",X545="高滞销风险")),AND(X544="低滞销风险",OR(X545="中滞销风险",X545="高滞销风险")),AND(X544="中滞销风险",X545="高滞销风险")),"恶化")</f>
        <v>-</v>
      </c>
      <c r="Z545" s="10">
        <f t="shared" si="115"/>
        <v>29.2</v>
      </c>
      <c r="AA545" s="10">
        <f t="shared" si="129"/>
        <v>20</v>
      </c>
      <c r="AB545" s="10">
        <f t="shared" si="116"/>
        <v>49.2</v>
      </c>
      <c r="AC545" s="10">
        <f t="shared" si="130"/>
        <v>124.21875</v>
      </c>
      <c r="AD545" s="10">
        <f t="shared" si="117"/>
        <v>19.21875</v>
      </c>
      <c r="AE545" s="11">
        <f t="shared" si="118"/>
        <v>3.02857142857143</v>
      </c>
    </row>
    <row r="546" spans="1:31">
      <c r="A546" s="5">
        <v>45894</v>
      </c>
      <c r="B546" s="1" t="s">
        <v>330</v>
      </c>
      <c r="C546" s="1" t="s">
        <v>331</v>
      </c>
      <c r="D546" s="1" t="s">
        <v>265</v>
      </c>
      <c r="E546" s="1">
        <v>3.69</v>
      </c>
      <c r="F546" s="1">
        <v>4.57</v>
      </c>
      <c r="G546" s="1">
        <v>3.64</v>
      </c>
      <c r="H546" s="1">
        <v>3.18</v>
      </c>
      <c r="I546" s="1" t="s">
        <v>50</v>
      </c>
      <c r="J546" s="1">
        <v>32</v>
      </c>
      <c r="K546" s="1" t="s">
        <v>43</v>
      </c>
      <c r="L546" s="1" t="s">
        <v>44</v>
      </c>
      <c r="M546" s="1" t="s">
        <v>45</v>
      </c>
      <c r="N546" s="1">
        <v>56</v>
      </c>
      <c r="O546" s="1">
        <v>209</v>
      </c>
      <c r="P546" s="1">
        <v>0</v>
      </c>
      <c r="Q546" s="1">
        <v>20</v>
      </c>
      <c r="R546" s="1">
        <v>0</v>
      </c>
      <c r="S546" s="1">
        <v>0</v>
      </c>
      <c r="T546">
        <f t="shared" si="125"/>
        <v>265</v>
      </c>
      <c r="U546">
        <f t="shared" si="126"/>
        <v>285</v>
      </c>
      <c r="V546" s="2">
        <f t="shared" si="127"/>
        <v>45965.8157181572</v>
      </c>
      <c r="W546" s="2">
        <f t="shared" si="128"/>
        <v>45971.2357723577</v>
      </c>
      <c r="X546" t="str">
        <f t="shared" si="114"/>
        <v>健康</v>
      </c>
      <c r="Y546" s="8" t="str">
        <f>_xlfn.IFS(COUNTIF($B$2:B546,B546)=1,"-",OR(AND(X545="高滞销风险",OR(X546="中滞销风险",X546="低滞销风险",X546="健康")),AND(X545="中滞销风险",OR(X546="低滞销风险",X546="健康")),AND(X545="低滞销风险",X546="健康")),"改善",X545=X546,"维持不变",OR(AND(X545="健康",OR(X546="低滞销风险",X546="中滞销风险",X546="高滞销风险")),AND(X545="低滞销风险",OR(X546="中滞销风险",X546="高滞销风险")),AND(X545="中滞销风险",X546="高滞销风险")),"恶化")</f>
        <v>改善</v>
      </c>
      <c r="Z546" s="10">
        <f t="shared" si="115"/>
        <v>0</v>
      </c>
      <c r="AA546" s="10">
        <f t="shared" si="129"/>
        <v>0</v>
      </c>
      <c r="AB546" s="10">
        <f t="shared" si="116"/>
        <v>0</v>
      </c>
      <c r="AC546" s="10">
        <f t="shared" si="130"/>
        <v>77.2357723577236</v>
      </c>
      <c r="AD546" s="10">
        <f t="shared" si="117"/>
        <v>0</v>
      </c>
      <c r="AE546" s="11">
        <f t="shared" si="118"/>
        <v>3.69</v>
      </c>
    </row>
    <row r="547" spans="1:31">
      <c r="A547" s="5">
        <v>45901</v>
      </c>
      <c r="B547" s="1" t="s">
        <v>330</v>
      </c>
      <c r="C547" s="1" t="s">
        <v>331</v>
      </c>
      <c r="D547" s="1" t="s">
        <v>265</v>
      </c>
      <c r="E547" s="1">
        <v>3.14</v>
      </c>
      <c r="F547" s="1">
        <v>3.14</v>
      </c>
      <c r="G547" s="1">
        <v>3.86</v>
      </c>
      <c r="H547" s="1">
        <v>3.75</v>
      </c>
      <c r="I547" s="1" t="s">
        <v>54</v>
      </c>
      <c r="J547" s="1">
        <v>22</v>
      </c>
      <c r="K547" s="1" t="s">
        <v>35</v>
      </c>
      <c r="L547" s="1" t="s">
        <v>36</v>
      </c>
      <c r="M547" s="1" t="s">
        <v>37</v>
      </c>
      <c r="N547" s="1">
        <v>124</v>
      </c>
      <c r="O547" s="1">
        <v>142</v>
      </c>
      <c r="P547" s="1">
        <v>0</v>
      </c>
      <c r="Q547" s="1">
        <v>0</v>
      </c>
      <c r="R547" s="1">
        <v>0</v>
      </c>
      <c r="S547" s="1">
        <v>120</v>
      </c>
      <c r="T547">
        <f t="shared" si="125"/>
        <v>266</v>
      </c>
      <c r="U547">
        <f t="shared" si="126"/>
        <v>386</v>
      </c>
      <c r="V547" s="2">
        <f t="shared" si="127"/>
        <v>45985.7133757962</v>
      </c>
      <c r="W547" s="2">
        <f t="shared" si="128"/>
        <v>46023.9299363057</v>
      </c>
      <c r="X547" t="str">
        <f t="shared" si="114"/>
        <v>高滞销风险</v>
      </c>
      <c r="Y547" s="8" t="str">
        <f>_xlfn.IFS(COUNTIF($B$2:B547,B547)=1,"-",OR(AND(X546="高滞销风险",OR(X547="中滞销风险",X547="低滞销风险",X547="健康")),AND(X546="中滞销风险",OR(X547="低滞销风险",X547="健康")),AND(X546="低滞销风险",X547="健康")),"改善",X546=X547,"维持不变",OR(AND(X546="健康",OR(X547="低滞销风险",X547="中滞销风险",X547="高滞销风险")),AND(X546="低滞销风险",OR(X547="中滞销风险",X547="高滞销风险")),AND(X546="中滞销风险",X547="高滞销风险")),"恶化")</f>
        <v>恶化</v>
      </c>
      <c r="Z547" s="10">
        <f t="shared" si="115"/>
        <v>0</v>
      </c>
      <c r="AA547" s="10">
        <f t="shared" si="129"/>
        <v>100.26</v>
      </c>
      <c r="AB547" s="10">
        <f t="shared" si="116"/>
        <v>100.26</v>
      </c>
      <c r="AC547" s="10">
        <f t="shared" si="130"/>
        <v>122.929936305732</v>
      </c>
      <c r="AD547" s="10">
        <f t="shared" si="117"/>
        <v>31.9299363057289</v>
      </c>
      <c r="AE547" s="11">
        <f t="shared" si="118"/>
        <v>4.24175824175824</v>
      </c>
    </row>
    <row r="548" spans="1:31">
      <c r="A548" s="5">
        <v>45908</v>
      </c>
      <c r="B548" s="1" t="s">
        <v>330</v>
      </c>
      <c r="C548" s="1" t="s">
        <v>331</v>
      </c>
      <c r="D548" s="1" t="s">
        <v>265</v>
      </c>
      <c r="E548" s="1">
        <v>4.39</v>
      </c>
      <c r="F548" s="1">
        <v>5.29</v>
      </c>
      <c r="G548" s="1">
        <v>4.21</v>
      </c>
      <c r="H548" s="1">
        <v>3.93</v>
      </c>
      <c r="I548" s="1" t="s">
        <v>50</v>
      </c>
      <c r="J548" s="1">
        <v>37</v>
      </c>
      <c r="K548" s="1" t="s">
        <v>38</v>
      </c>
      <c r="L548" s="1" t="s">
        <v>39</v>
      </c>
      <c r="M548" s="1" t="s">
        <v>40</v>
      </c>
      <c r="N548" s="1">
        <v>148</v>
      </c>
      <c r="O548" s="1">
        <v>78</v>
      </c>
      <c r="P548" s="1">
        <v>0</v>
      </c>
      <c r="Q548" s="1">
        <v>120</v>
      </c>
      <c r="R548" s="1">
        <v>0</v>
      </c>
      <c r="S548" s="1">
        <v>0</v>
      </c>
      <c r="T548">
        <f t="shared" si="125"/>
        <v>226</v>
      </c>
      <c r="U548">
        <f t="shared" si="126"/>
        <v>346</v>
      </c>
      <c r="V548" s="2">
        <f t="shared" si="127"/>
        <v>45959.4806378132</v>
      </c>
      <c r="W548" s="2">
        <f t="shared" si="128"/>
        <v>45986.8154897494</v>
      </c>
      <c r="X548" t="str">
        <f t="shared" si="114"/>
        <v>健康</v>
      </c>
      <c r="Y548" s="8" t="str">
        <f>_xlfn.IFS(COUNTIF($B$2:B548,B548)=1,"-",OR(AND(X547="高滞销风险",OR(X548="中滞销风险",X548="低滞销风险",X548="健康")),AND(X547="中滞销风险",OR(X548="低滞销风险",X548="健康")),AND(X547="低滞销风险",X548="健康")),"改善",X547=X548,"维持不变",OR(AND(X547="健康",OR(X548="低滞销风险",X548="中滞销风险",X548="高滞销风险")),AND(X547="低滞销风险",OR(X548="中滞销风险",X548="高滞销风险")),AND(X547="中滞销风险",X548="高滞销风险")),"恶化")</f>
        <v>改善</v>
      </c>
      <c r="Z548" s="10">
        <f t="shared" si="115"/>
        <v>0</v>
      </c>
      <c r="AA548" s="10">
        <f t="shared" si="129"/>
        <v>0</v>
      </c>
      <c r="AB548" s="10">
        <f t="shared" si="116"/>
        <v>0</v>
      </c>
      <c r="AC548" s="10">
        <f t="shared" si="130"/>
        <v>78.8154897494305</v>
      </c>
      <c r="AD548" s="10">
        <f t="shared" si="117"/>
        <v>0</v>
      </c>
      <c r="AE548" s="11">
        <f t="shared" si="118"/>
        <v>4.39</v>
      </c>
    </row>
    <row r="549" spans="1:31">
      <c r="A549" s="5">
        <v>45887</v>
      </c>
      <c r="B549" s="1" t="s">
        <v>332</v>
      </c>
      <c r="C549" s="1" t="s">
        <v>333</v>
      </c>
      <c r="D549" s="1" t="s">
        <v>265</v>
      </c>
      <c r="E549" s="1">
        <v>0.75</v>
      </c>
      <c r="F549" s="1">
        <v>0.71</v>
      </c>
      <c r="G549" s="1">
        <v>1.07</v>
      </c>
      <c r="H549" s="1">
        <v>0.64</v>
      </c>
      <c r="I549" s="1" t="s">
        <v>50</v>
      </c>
      <c r="J549" s="1">
        <v>5</v>
      </c>
      <c r="K549" s="1" t="s">
        <v>51</v>
      </c>
      <c r="L549" s="1" t="s">
        <v>52</v>
      </c>
      <c r="M549" s="1" t="s">
        <v>53</v>
      </c>
      <c r="N549" s="1">
        <v>17</v>
      </c>
      <c r="O549" s="1">
        <v>55</v>
      </c>
      <c r="P549" s="1">
        <v>0</v>
      </c>
      <c r="Q549" s="1">
        <v>62</v>
      </c>
      <c r="R549" s="1">
        <v>0</v>
      </c>
      <c r="S549" s="1">
        <v>0</v>
      </c>
      <c r="T549">
        <f t="shared" si="125"/>
        <v>72</v>
      </c>
      <c r="U549">
        <f t="shared" si="126"/>
        <v>134</v>
      </c>
      <c r="V549" s="2">
        <f t="shared" si="127"/>
        <v>45983</v>
      </c>
      <c r="W549" s="2">
        <f t="shared" si="128"/>
        <v>46065.6666666667</v>
      </c>
      <c r="X549" t="str">
        <f t="shared" si="114"/>
        <v>高滞销风险</v>
      </c>
      <c r="Y549" s="8" t="str">
        <f>_xlfn.IFS(COUNTIF($B$2:B549,B549)=1,"-",OR(AND(X548="高滞销风险",OR(X549="中滞销风险",X549="低滞销风险",X549="健康")),AND(X548="中滞销风险",OR(X549="低滞销风险",X549="健康")),AND(X548="低滞销风险",X549="健康")),"改善",X548=X549,"维持不变",OR(AND(X548="健康",OR(X549="低滞销风险",X549="中滞销风险",X549="高滞销风险")),AND(X548="低滞销风险",OR(X549="中滞销风险",X549="高滞销风险")),AND(X548="中滞销风险",X549="高滞销风险")),"恶化")</f>
        <v>-</v>
      </c>
      <c r="Z549" s="10">
        <f t="shared" si="115"/>
        <v>0</v>
      </c>
      <c r="AA549" s="10">
        <f t="shared" si="129"/>
        <v>55.25</v>
      </c>
      <c r="AB549" s="10">
        <f t="shared" si="116"/>
        <v>55.25</v>
      </c>
      <c r="AC549" s="10">
        <f t="shared" si="130"/>
        <v>178.666666666667</v>
      </c>
      <c r="AD549" s="10">
        <f t="shared" si="117"/>
        <v>73.6666666666642</v>
      </c>
      <c r="AE549" s="11">
        <f t="shared" si="118"/>
        <v>1.27619047619048</v>
      </c>
    </row>
    <row r="550" spans="1:31">
      <c r="A550" s="5">
        <v>45894</v>
      </c>
      <c r="B550" s="1" t="s">
        <v>332</v>
      </c>
      <c r="C550" s="1" t="s">
        <v>333</v>
      </c>
      <c r="D550" s="1" t="s">
        <v>265</v>
      </c>
      <c r="E550" s="1">
        <v>0.57</v>
      </c>
      <c r="F550" s="1">
        <v>0.57</v>
      </c>
      <c r="G550" s="1">
        <v>0.64</v>
      </c>
      <c r="H550" s="1">
        <v>0.79</v>
      </c>
      <c r="I550" s="1" t="s">
        <v>54</v>
      </c>
      <c r="J550" s="1">
        <v>4</v>
      </c>
      <c r="K550" s="1" t="s">
        <v>43</v>
      </c>
      <c r="L550" s="1" t="s">
        <v>44</v>
      </c>
      <c r="M550" s="1" t="s">
        <v>45</v>
      </c>
      <c r="N550" s="1">
        <v>33</v>
      </c>
      <c r="O550" s="1">
        <v>34</v>
      </c>
      <c r="P550" s="1">
        <v>0</v>
      </c>
      <c r="Q550" s="1">
        <v>62</v>
      </c>
      <c r="R550" s="1">
        <v>0</v>
      </c>
      <c r="S550" s="1">
        <v>0</v>
      </c>
      <c r="T550">
        <f t="shared" si="125"/>
        <v>67</v>
      </c>
      <c r="U550">
        <f t="shared" si="126"/>
        <v>129</v>
      </c>
      <c r="V550" s="2">
        <f t="shared" si="127"/>
        <v>46011.5438596491</v>
      </c>
      <c r="W550" s="2">
        <f t="shared" si="128"/>
        <v>46120.3157894737</v>
      </c>
      <c r="X550" t="str">
        <f>_xlfn.IFS(AD550&gt;=20,"高滞销风险",AD550&gt;=10,"中滞销风险",AD550&gt;0,"低滞销风险",AD550=0,"健康")</f>
        <v>高滞销风险</v>
      </c>
      <c r="Y550" s="8" t="str">
        <f>_xlfn.IFS(COUNTIF($B$2:B550,B550)=1,"-",OR(AND(X549="高滞销风险",OR(X550="中滞销风险",X550="低滞销风险",X550="健康")),AND(X549="中滞销风险",OR(X550="低滞销风险",X550="健康")),AND(X549="低滞销风险",X550="健康")),"改善",X549=X550,"维持不变",OR(AND(X549="健康",OR(X550="低滞销风险",X550="中滞销风险",X550="高滞销风险")),AND(X549="低滞销风险",OR(X550="中滞销风险",X550="高滞销风险")),AND(X549="中滞销风险",X550="高滞销风险")),"恶化")</f>
        <v>维持不变</v>
      </c>
      <c r="Z550" s="10">
        <f>IF(V550&gt;=DATE(2025,12,1),T550-(DATE(2025,12,1)-A550)*E550,0)</f>
        <v>11.14</v>
      </c>
      <c r="AA550" s="10">
        <f t="shared" si="129"/>
        <v>62</v>
      </c>
      <c r="AB550" s="10">
        <f>IF(W550&gt;=DATE(2025,12,1),U550-(DATE(2025,12,1)-A550)*E550,0)</f>
        <v>73.14</v>
      </c>
      <c r="AC550" s="10">
        <f t="shared" si="130"/>
        <v>226.315789473684</v>
      </c>
      <c r="AD550" s="10">
        <f>IF(W550&gt;DATE(2025,12,1),W550-DATE(2025,12,1),0)</f>
        <v>128.315789473687</v>
      </c>
      <c r="AE550" s="11">
        <f>IF(X550="健康",E550,U550/(DATE(2025,12,1)-A550))</f>
        <v>1.31632653061224</v>
      </c>
    </row>
    <row r="551" spans="1:31">
      <c r="A551" s="5">
        <v>45901</v>
      </c>
      <c r="B551" s="1" t="s">
        <v>332</v>
      </c>
      <c r="C551" s="1" t="s">
        <v>333</v>
      </c>
      <c r="D551" s="1" t="s">
        <v>265</v>
      </c>
      <c r="E551" s="1">
        <v>1.22</v>
      </c>
      <c r="F551" s="1">
        <v>1.57</v>
      </c>
      <c r="G551" s="1">
        <v>1.07</v>
      </c>
      <c r="H551" s="1">
        <v>1.07</v>
      </c>
      <c r="I551" s="1" t="s">
        <v>50</v>
      </c>
      <c r="J551" s="1">
        <v>11</v>
      </c>
      <c r="K551" s="1" t="s">
        <v>35</v>
      </c>
      <c r="L551" s="1" t="s">
        <v>36</v>
      </c>
      <c r="M551" s="1" t="s">
        <v>37</v>
      </c>
      <c r="N551" s="1">
        <v>34</v>
      </c>
      <c r="O551" s="1">
        <v>21</v>
      </c>
      <c r="P551" s="1">
        <v>0</v>
      </c>
      <c r="Q551" s="1">
        <v>62</v>
      </c>
      <c r="R551" s="1">
        <v>0</v>
      </c>
      <c r="S551" s="1">
        <v>0</v>
      </c>
      <c r="T551">
        <f t="shared" si="125"/>
        <v>55</v>
      </c>
      <c r="U551">
        <f t="shared" si="126"/>
        <v>117</v>
      </c>
      <c r="V551" s="2">
        <f t="shared" si="127"/>
        <v>45946.0819672131</v>
      </c>
      <c r="W551" s="2">
        <f t="shared" si="128"/>
        <v>45996.9016393443</v>
      </c>
      <c r="X551" t="str">
        <f>_xlfn.IFS(AD551&gt;=20,"高滞销风险",AD551&gt;=10,"中滞销风险",AD551&gt;0,"低滞销风险",AD551=0,"健康")</f>
        <v>低滞销风险</v>
      </c>
      <c r="Y551" s="8" t="str">
        <f>_xlfn.IFS(COUNTIF($B$2:B551,B551)=1,"-",OR(AND(X550="高滞销风险",OR(X551="中滞销风险",X551="低滞销风险",X551="健康")),AND(X550="中滞销风险",OR(X551="低滞销风险",X551="健康")),AND(X550="低滞销风险",X551="健康")),"改善",X550=X551,"维持不变",OR(AND(X550="健康",OR(X551="低滞销风险",X551="中滞销风险",X551="高滞销风险")),AND(X550="低滞销风险",OR(X551="中滞销风险",X551="高滞销风险")),AND(X550="中滞销风险",X551="高滞销风险")),"恶化")</f>
        <v>改善</v>
      </c>
      <c r="Z551" s="10">
        <f>IF(V551&gt;=DATE(2025,12,1),T551-(DATE(2025,12,1)-A551)*E551,0)</f>
        <v>0</v>
      </c>
      <c r="AA551" s="10">
        <f t="shared" si="129"/>
        <v>5.98</v>
      </c>
      <c r="AB551" s="10">
        <f>IF(W551&gt;=DATE(2025,12,1),U551-(DATE(2025,12,1)-A551)*E551,0)</f>
        <v>5.98</v>
      </c>
      <c r="AC551" s="10">
        <f t="shared" si="130"/>
        <v>95.9016393442623</v>
      </c>
      <c r="AD551" s="10">
        <f>IF(W551&gt;DATE(2025,12,1),W551-DATE(2025,12,1),0)</f>
        <v>4.90163934426528</v>
      </c>
      <c r="AE551" s="11">
        <f>IF(X551="健康",E551,U551/(DATE(2025,12,1)-A551))</f>
        <v>1.28571428571429</v>
      </c>
    </row>
    <row r="552" spans="1:31">
      <c r="A552" s="5">
        <v>45908</v>
      </c>
      <c r="B552" s="1" t="s">
        <v>332</v>
      </c>
      <c r="C552" s="1" t="s">
        <v>333</v>
      </c>
      <c r="D552" s="1" t="s">
        <v>265</v>
      </c>
      <c r="E552" s="1">
        <v>1.04</v>
      </c>
      <c r="F552" s="1">
        <v>1</v>
      </c>
      <c r="G552" s="1">
        <v>1.29</v>
      </c>
      <c r="H552" s="1">
        <v>0.96</v>
      </c>
      <c r="I552" s="1" t="s">
        <v>50</v>
      </c>
      <c r="J552" s="1">
        <v>7</v>
      </c>
      <c r="K552" s="1" t="s">
        <v>38</v>
      </c>
      <c r="L552" s="1" t="s">
        <v>39</v>
      </c>
      <c r="M552" s="1" t="s">
        <v>40</v>
      </c>
      <c r="N552" s="1">
        <v>42</v>
      </c>
      <c r="O552" s="1">
        <v>10</v>
      </c>
      <c r="P552" s="1">
        <v>0</v>
      </c>
      <c r="Q552" s="1">
        <v>62</v>
      </c>
      <c r="R552" s="1">
        <v>0</v>
      </c>
      <c r="S552" s="1">
        <v>0</v>
      </c>
      <c r="T552">
        <f t="shared" si="125"/>
        <v>52</v>
      </c>
      <c r="U552">
        <f t="shared" si="126"/>
        <v>114</v>
      </c>
      <c r="V552" s="2">
        <f t="shared" si="127"/>
        <v>45958</v>
      </c>
      <c r="W552" s="2">
        <f t="shared" si="128"/>
        <v>46017.6153846154</v>
      </c>
      <c r="X552" t="str">
        <f>_xlfn.IFS(AD552&gt;=20,"高滞销风险",AD552&gt;=10,"中滞销风险",AD552&gt;0,"低滞销风险",AD552=0,"健康")</f>
        <v>高滞销风险</v>
      </c>
      <c r="Y552" s="8" t="str">
        <f>_xlfn.IFS(COUNTIF($B$2:B552,B552)=1,"-",OR(AND(X551="高滞销风险",OR(X552="中滞销风险",X552="低滞销风险",X552="健康")),AND(X551="中滞销风险",OR(X552="低滞销风险",X552="健康")),AND(X551="低滞销风险",X552="健康")),"改善",X551=X552,"维持不变",OR(AND(X551="健康",OR(X552="低滞销风险",X552="中滞销风险",X552="高滞销风险")),AND(X551="低滞销风险",OR(X552="中滞销风险",X552="高滞销风险")),AND(X551="中滞销风险",X552="高滞销风险")),"恶化")</f>
        <v>恶化</v>
      </c>
      <c r="Z552" s="10">
        <f>IF(V552&gt;=DATE(2025,12,1),T552-(DATE(2025,12,1)-A552)*E552,0)</f>
        <v>0</v>
      </c>
      <c r="AA552" s="10">
        <f t="shared" si="129"/>
        <v>26.64</v>
      </c>
      <c r="AB552" s="10">
        <f>IF(W552&gt;=DATE(2025,12,1),U552-(DATE(2025,12,1)-A552)*E552,0)</f>
        <v>26.64</v>
      </c>
      <c r="AC552" s="10">
        <f t="shared" si="130"/>
        <v>109.615384615385</v>
      </c>
      <c r="AD552" s="10">
        <f>IF(W552&gt;DATE(2025,12,1),W552-DATE(2025,12,1),0)</f>
        <v>25.6153846153829</v>
      </c>
      <c r="AE552" s="11">
        <f>IF(X552="健康",E552,U552/(DATE(2025,12,1)-A552))</f>
        <v>1.35714285714286</v>
      </c>
    </row>
    <row r="553" spans="1:31">
      <c r="A553" s="5">
        <v>45887</v>
      </c>
      <c r="B553" s="1" t="s">
        <v>334</v>
      </c>
      <c r="C553" s="1" t="s">
        <v>335</v>
      </c>
      <c r="D553" s="1" t="s">
        <v>265</v>
      </c>
      <c r="E553" s="1">
        <v>1.85</v>
      </c>
      <c r="F553" s="1">
        <v>1.71</v>
      </c>
      <c r="G553" s="1">
        <v>2.64</v>
      </c>
      <c r="H553" s="1">
        <v>1.61</v>
      </c>
      <c r="I553" s="1" t="s">
        <v>50</v>
      </c>
      <c r="J553" s="1">
        <v>12</v>
      </c>
      <c r="K553" s="1" t="s">
        <v>51</v>
      </c>
      <c r="L553" s="1" t="s">
        <v>52</v>
      </c>
      <c r="M553" s="1" t="s">
        <v>53</v>
      </c>
      <c r="N553" s="1">
        <v>54</v>
      </c>
      <c r="O553" s="1">
        <v>249</v>
      </c>
      <c r="P553" s="1">
        <v>0</v>
      </c>
      <c r="Q553" s="1">
        <v>100</v>
      </c>
      <c r="R553" s="1">
        <v>0</v>
      </c>
      <c r="S553" s="1">
        <v>0</v>
      </c>
      <c r="T553">
        <f t="shared" si="125"/>
        <v>303</v>
      </c>
      <c r="U553">
        <f t="shared" si="126"/>
        <v>403</v>
      </c>
      <c r="V553" s="2">
        <f t="shared" si="127"/>
        <v>46050.7837837838</v>
      </c>
      <c r="W553" s="2">
        <f t="shared" si="128"/>
        <v>46104.8378378378</v>
      </c>
      <c r="X553" t="str">
        <f>_xlfn.IFS(AD553&gt;=20,"高滞销风险",AD553&gt;=10,"中滞销风险",AD553&gt;0,"低滞销风险",AD553=0,"健康")</f>
        <v>高滞销风险</v>
      </c>
      <c r="Y553" s="8" t="str">
        <f>_xlfn.IFS(COUNTIF($B$2:B553,B553)=1,"-",OR(AND(X552="高滞销风险",OR(X553="中滞销风险",X553="低滞销风险",X553="健康")),AND(X552="中滞销风险",OR(X553="低滞销风险",X553="健康")),AND(X552="低滞销风险",X553="健康")),"改善",X552=X553,"维持不变",OR(AND(X552="健康",OR(X553="低滞销风险",X553="中滞销风险",X553="高滞销风险")),AND(X552="低滞销风险",OR(X553="中滞销风险",X553="高滞销风险")),AND(X552="中滞销风险",X553="高滞销风险")),"恶化")</f>
        <v>-</v>
      </c>
      <c r="Z553" s="10">
        <f>IF(V553&gt;=DATE(2025,12,1),T553-(DATE(2025,12,1)-A553)*E553,0)</f>
        <v>108.75</v>
      </c>
      <c r="AA553" s="10">
        <f t="shared" si="129"/>
        <v>100</v>
      </c>
      <c r="AB553" s="10">
        <f>IF(W553&gt;=DATE(2025,12,1),U553-(DATE(2025,12,1)-A553)*E553,0)</f>
        <v>208.75</v>
      </c>
      <c r="AC553" s="10">
        <f t="shared" si="130"/>
        <v>217.837837837838</v>
      </c>
      <c r="AD553" s="10">
        <f>IF(W553&gt;DATE(2025,12,1),W553-DATE(2025,12,1),0)</f>
        <v>112.83783783784</v>
      </c>
      <c r="AE553" s="11">
        <f>IF(X553="健康",E553,U553/(DATE(2025,12,1)-A553))</f>
        <v>3.83809523809524</v>
      </c>
    </row>
    <row r="554" spans="1:31">
      <c r="A554" s="5">
        <v>45894</v>
      </c>
      <c r="B554" s="1" t="s">
        <v>334</v>
      </c>
      <c r="C554" s="1" t="s">
        <v>335</v>
      </c>
      <c r="D554" s="1" t="s">
        <v>265</v>
      </c>
      <c r="E554" s="1">
        <v>2.1</v>
      </c>
      <c r="F554" s="1">
        <v>2.14</v>
      </c>
      <c r="G554" s="1">
        <v>1.93</v>
      </c>
      <c r="H554" s="1">
        <v>2.14</v>
      </c>
      <c r="I554" s="1" t="s">
        <v>50</v>
      </c>
      <c r="J554" s="1">
        <v>15</v>
      </c>
      <c r="K554" s="1" t="s">
        <v>43</v>
      </c>
      <c r="L554" s="1" t="s">
        <v>44</v>
      </c>
      <c r="M554" s="1" t="s">
        <v>45</v>
      </c>
      <c r="N554" s="1">
        <v>91</v>
      </c>
      <c r="O554" s="1">
        <v>201</v>
      </c>
      <c r="P554" s="1">
        <v>0</v>
      </c>
      <c r="Q554" s="1">
        <v>100</v>
      </c>
      <c r="R554" s="1">
        <v>0</v>
      </c>
      <c r="S554" s="1">
        <v>0</v>
      </c>
      <c r="T554">
        <f t="shared" si="125"/>
        <v>292</v>
      </c>
      <c r="U554">
        <f t="shared" si="126"/>
        <v>392</v>
      </c>
      <c r="V554" s="2">
        <f t="shared" si="127"/>
        <v>46033.0476190476</v>
      </c>
      <c r="W554" s="2">
        <f t="shared" si="128"/>
        <v>46080.6666666667</v>
      </c>
      <c r="X554" t="str">
        <f>_xlfn.IFS(AD554&gt;=20,"高滞销风险",AD554&gt;=10,"中滞销风险",AD554&gt;0,"低滞销风险",AD554=0,"健康")</f>
        <v>高滞销风险</v>
      </c>
      <c r="Y554" s="8" t="str">
        <f>_xlfn.IFS(COUNTIF($B$2:B554,B554)=1,"-",OR(AND(X553="高滞销风险",OR(X554="中滞销风险",X554="低滞销风险",X554="健康")),AND(X553="中滞销风险",OR(X554="低滞销风险",X554="健康")),AND(X553="低滞销风险",X554="健康")),"改善",X553=X554,"维持不变",OR(AND(X553="健康",OR(X554="低滞销风险",X554="中滞销风险",X554="高滞销风险")),AND(X553="低滞销风险",OR(X554="中滞销风险",X554="高滞销风险")),AND(X553="中滞销风险",X554="高滞销风险")),"恶化")</f>
        <v>维持不变</v>
      </c>
      <c r="Z554" s="10">
        <f>IF(V554&gt;=DATE(2025,12,1),T554-(DATE(2025,12,1)-A554)*E554,0)</f>
        <v>86.2</v>
      </c>
      <c r="AA554" s="10">
        <f t="shared" si="129"/>
        <v>100</v>
      </c>
      <c r="AB554" s="10">
        <f>IF(W554&gt;=DATE(2025,12,1),U554-(DATE(2025,12,1)-A554)*E554,0)</f>
        <v>186.2</v>
      </c>
      <c r="AC554" s="10">
        <f t="shared" si="130"/>
        <v>186.666666666667</v>
      </c>
      <c r="AD554" s="10">
        <f>IF(W554&gt;DATE(2025,12,1),W554-DATE(2025,12,1),0)</f>
        <v>88.6666666666642</v>
      </c>
      <c r="AE554" s="11">
        <f>IF(X554="健康",E554,U554/(DATE(2025,12,1)-A554))</f>
        <v>4</v>
      </c>
    </row>
    <row r="555" spans="1:31">
      <c r="A555" s="5">
        <v>45901</v>
      </c>
      <c r="B555" s="1" t="s">
        <v>334</v>
      </c>
      <c r="C555" s="1" t="s">
        <v>335</v>
      </c>
      <c r="D555" s="1" t="s">
        <v>265</v>
      </c>
      <c r="E555" s="1">
        <v>2.14</v>
      </c>
      <c r="F555" s="1">
        <v>2.14</v>
      </c>
      <c r="G555" s="1">
        <v>2.14</v>
      </c>
      <c r="H555" s="1">
        <v>2.39</v>
      </c>
      <c r="I555" s="1" t="s">
        <v>54</v>
      </c>
      <c r="J555" s="1">
        <v>15</v>
      </c>
      <c r="K555" s="1" t="s">
        <v>35</v>
      </c>
      <c r="L555" s="1" t="s">
        <v>36</v>
      </c>
      <c r="M555" s="1" t="s">
        <v>37</v>
      </c>
      <c r="N555" s="1">
        <v>173</v>
      </c>
      <c r="O555" s="1">
        <v>106</v>
      </c>
      <c r="P555" s="1">
        <v>0</v>
      </c>
      <c r="Q555" s="1">
        <v>100</v>
      </c>
      <c r="R555" s="1">
        <v>0</v>
      </c>
      <c r="S555" s="1">
        <v>0</v>
      </c>
      <c r="T555">
        <f t="shared" si="125"/>
        <v>279</v>
      </c>
      <c r="U555">
        <f t="shared" si="126"/>
        <v>379</v>
      </c>
      <c r="V555" s="2">
        <f t="shared" si="127"/>
        <v>46031.3738317757</v>
      </c>
      <c r="W555" s="2">
        <f t="shared" si="128"/>
        <v>46078.1028037383</v>
      </c>
      <c r="X555" t="str">
        <f>_xlfn.IFS(AD555&gt;=20,"高滞销风险",AD555&gt;=10,"中滞销风险",AD555&gt;0,"低滞销风险",AD555=0,"健康")</f>
        <v>高滞销风险</v>
      </c>
      <c r="Y555" s="8" t="str">
        <f>_xlfn.IFS(COUNTIF($B$2:B555,B555)=1,"-",OR(AND(X554="高滞销风险",OR(X555="中滞销风险",X555="低滞销风险",X555="健康")),AND(X554="中滞销风险",OR(X555="低滞销风险",X555="健康")),AND(X554="低滞销风险",X555="健康")),"改善",X554=X555,"维持不变",OR(AND(X554="健康",OR(X555="低滞销风险",X555="中滞销风险",X555="高滞销风险")),AND(X554="低滞销风险",OR(X555="中滞销风险",X555="高滞销风险")),AND(X554="中滞销风险",X555="高滞销风险")),"恶化")</f>
        <v>维持不变</v>
      </c>
      <c r="Z555" s="10">
        <f>IF(V555&gt;=DATE(2025,12,1),T555-(DATE(2025,12,1)-A555)*E555,0)</f>
        <v>84.26</v>
      </c>
      <c r="AA555" s="10">
        <f t="shared" si="129"/>
        <v>100</v>
      </c>
      <c r="AB555" s="10">
        <f>IF(W555&gt;=DATE(2025,12,1),U555-(DATE(2025,12,1)-A555)*E555,0)</f>
        <v>184.26</v>
      </c>
      <c r="AC555" s="10">
        <f t="shared" si="130"/>
        <v>177.102803738318</v>
      </c>
      <c r="AD555" s="10">
        <f>IF(W555&gt;DATE(2025,12,1),W555-DATE(2025,12,1),0)</f>
        <v>86.1028037383148</v>
      </c>
      <c r="AE555" s="11">
        <f>IF(X555="健康",E555,U555/(DATE(2025,12,1)-A555))</f>
        <v>4.16483516483517</v>
      </c>
    </row>
    <row r="556" spans="1:31">
      <c r="A556" s="5">
        <v>45908</v>
      </c>
      <c r="B556" s="1" t="s">
        <v>334</v>
      </c>
      <c r="C556" s="1" t="s">
        <v>335</v>
      </c>
      <c r="D556" s="1" t="s">
        <v>265</v>
      </c>
      <c r="E556" s="1">
        <v>2.91</v>
      </c>
      <c r="F556" s="1">
        <v>3.71</v>
      </c>
      <c r="G556" s="1">
        <v>2.93</v>
      </c>
      <c r="H556" s="1">
        <v>2.43</v>
      </c>
      <c r="I556" s="1" t="s">
        <v>50</v>
      </c>
      <c r="J556" s="1">
        <v>26</v>
      </c>
      <c r="K556" s="1" t="s">
        <v>38</v>
      </c>
      <c r="L556" s="1" t="s">
        <v>39</v>
      </c>
      <c r="M556" s="1" t="s">
        <v>40</v>
      </c>
      <c r="N556" s="1">
        <v>217</v>
      </c>
      <c r="O556" s="1">
        <v>30</v>
      </c>
      <c r="P556" s="1">
        <v>0</v>
      </c>
      <c r="Q556" s="1">
        <v>100</v>
      </c>
      <c r="R556" s="1">
        <v>0</v>
      </c>
      <c r="S556" s="1">
        <v>0</v>
      </c>
      <c r="T556">
        <f t="shared" si="125"/>
        <v>247</v>
      </c>
      <c r="U556">
        <f t="shared" si="126"/>
        <v>347</v>
      </c>
      <c r="V556" s="2">
        <f t="shared" si="127"/>
        <v>45992.8797250859</v>
      </c>
      <c r="W556" s="2">
        <f t="shared" si="128"/>
        <v>46027.2439862543</v>
      </c>
      <c r="X556" t="str">
        <f>_xlfn.IFS(AD556&gt;=20,"高滞销风险",AD556&gt;=10,"中滞销风险",AD556&gt;0,"低滞销风险",AD556=0,"健康")</f>
        <v>高滞销风险</v>
      </c>
      <c r="Y556" s="8" t="str">
        <f>_xlfn.IFS(COUNTIF($B$2:B556,B556)=1,"-",OR(AND(X555="高滞销风险",OR(X556="中滞销风险",X556="低滞销风险",X556="健康")),AND(X555="中滞销风险",OR(X556="低滞销风险",X556="健康")),AND(X555="低滞销风险",X556="健康")),"改善",X555=X556,"维持不变",OR(AND(X555="健康",OR(X556="低滞销风险",X556="中滞销风险",X556="高滞销风险")),AND(X555="低滞销风险",OR(X556="中滞销风险",X556="高滞销风险")),AND(X555="中滞销风险",X556="高滞销风险")),"恶化")</f>
        <v>维持不变</v>
      </c>
      <c r="Z556" s="10">
        <f>IF(V556&gt;=DATE(2025,12,1),T556-(DATE(2025,12,1)-A556)*E556,0)</f>
        <v>2.56</v>
      </c>
      <c r="AA556" s="10">
        <f t="shared" si="129"/>
        <v>100</v>
      </c>
      <c r="AB556" s="10">
        <f>IF(W556&gt;=DATE(2025,12,1),U556-(DATE(2025,12,1)-A556)*E556,0)</f>
        <v>102.56</v>
      </c>
      <c r="AC556" s="10">
        <f t="shared" si="130"/>
        <v>119.243986254296</v>
      </c>
      <c r="AD556" s="10">
        <f>IF(W556&gt;DATE(2025,12,1),W556-DATE(2025,12,1),0)</f>
        <v>35.243986254296</v>
      </c>
      <c r="AE556" s="11">
        <f>IF(X556="健康",E556,U556/(DATE(2025,12,1)-A556))</f>
        <v>4.13095238095238</v>
      </c>
    </row>
    <row r="557" spans="1:31">
      <c r="A557" s="5">
        <v>45887</v>
      </c>
      <c r="B557" s="1" t="s">
        <v>336</v>
      </c>
      <c r="C557" s="1" t="s">
        <v>337</v>
      </c>
      <c r="D557" s="1" t="s">
        <v>265</v>
      </c>
      <c r="E557" s="1">
        <v>2.5</v>
      </c>
      <c r="F557" s="1">
        <v>3.14</v>
      </c>
      <c r="G557" s="1">
        <v>3.21</v>
      </c>
      <c r="H557" s="1">
        <v>1.82</v>
      </c>
      <c r="I557" s="1" t="s">
        <v>50</v>
      </c>
      <c r="J557" s="1">
        <v>22</v>
      </c>
      <c r="K557" s="1" t="s">
        <v>51</v>
      </c>
      <c r="L557" s="1" t="s">
        <v>52</v>
      </c>
      <c r="M557" s="1" t="s">
        <v>53</v>
      </c>
      <c r="N557" s="1">
        <v>83</v>
      </c>
      <c r="O557" s="1">
        <v>107</v>
      </c>
      <c r="P557" s="1">
        <v>0</v>
      </c>
      <c r="Q557" s="1">
        <v>0</v>
      </c>
      <c r="R557" s="1">
        <v>0</v>
      </c>
      <c r="S557" s="1">
        <v>101</v>
      </c>
      <c r="T557">
        <f t="shared" si="125"/>
        <v>190</v>
      </c>
      <c r="U557">
        <f t="shared" si="126"/>
        <v>291</v>
      </c>
      <c r="V557" s="2">
        <f t="shared" si="127"/>
        <v>45963</v>
      </c>
      <c r="W557" s="2">
        <f t="shared" si="128"/>
        <v>46003.4</v>
      </c>
      <c r="X557" t="str">
        <f>_xlfn.IFS(AD557&gt;=20,"高滞销风险",AD557&gt;=10,"中滞销风险",AD557&gt;0,"低滞销风险",AD557=0,"健康")</f>
        <v>中滞销风险</v>
      </c>
      <c r="Y557" s="8" t="str">
        <f>_xlfn.IFS(COUNTIF($B$2:B557,B557)=1,"-",OR(AND(X556="高滞销风险",OR(X557="中滞销风险",X557="低滞销风险",X557="健康")),AND(X556="中滞销风险",OR(X557="低滞销风险",X557="健康")),AND(X556="低滞销风险",X557="健康")),"改善",X556=X557,"维持不变",OR(AND(X556="健康",OR(X557="低滞销风险",X557="中滞销风险",X557="高滞销风险")),AND(X556="低滞销风险",OR(X557="中滞销风险",X557="高滞销风险")),AND(X556="中滞销风险",X557="高滞销风险")),"恶化")</f>
        <v>-</v>
      </c>
      <c r="Z557" s="10">
        <f>IF(V557&gt;=DATE(2025,12,1),T557-(DATE(2025,12,1)-A557)*E557,0)</f>
        <v>0</v>
      </c>
      <c r="AA557" s="10">
        <f t="shared" si="129"/>
        <v>28.5</v>
      </c>
      <c r="AB557" s="10">
        <f>IF(W557&gt;=DATE(2025,12,1),U557-(DATE(2025,12,1)-A557)*E557,0)</f>
        <v>28.5</v>
      </c>
      <c r="AC557" s="10">
        <f t="shared" si="130"/>
        <v>116.4</v>
      </c>
      <c r="AD557" s="10">
        <f>IF(W557&gt;DATE(2025,12,1),W557-DATE(2025,12,1),0)</f>
        <v>11.4000000000015</v>
      </c>
      <c r="AE557" s="11">
        <f>IF(X557="健康",E557,U557/(DATE(2025,12,1)-A557))</f>
        <v>2.77142857142857</v>
      </c>
    </row>
    <row r="558" spans="1:31">
      <c r="A558" s="5">
        <v>45894</v>
      </c>
      <c r="B558" s="1" t="s">
        <v>336</v>
      </c>
      <c r="C558" s="1" t="s">
        <v>337</v>
      </c>
      <c r="D558" s="1" t="s">
        <v>265</v>
      </c>
      <c r="E558" s="1">
        <v>2.95</v>
      </c>
      <c r="F558" s="1">
        <v>3.29</v>
      </c>
      <c r="G558" s="1">
        <v>3.21</v>
      </c>
      <c r="H558" s="1">
        <v>2.64</v>
      </c>
      <c r="I558" s="1" t="s">
        <v>50</v>
      </c>
      <c r="J558" s="1">
        <v>23</v>
      </c>
      <c r="K558" s="1" t="s">
        <v>43</v>
      </c>
      <c r="L558" s="1" t="s">
        <v>44</v>
      </c>
      <c r="M558" s="1" t="s">
        <v>45</v>
      </c>
      <c r="N558" s="1">
        <v>96</v>
      </c>
      <c r="O558" s="1">
        <v>77</v>
      </c>
      <c r="P558" s="1">
        <v>0</v>
      </c>
      <c r="Q558" s="1">
        <v>0</v>
      </c>
      <c r="R558" s="1">
        <v>0</v>
      </c>
      <c r="S558" s="1">
        <v>101</v>
      </c>
      <c r="T558">
        <f t="shared" si="125"/>
        <v>173</v>
      </c>
      <c r="U558">
        <f t="shared" si="126"/>
        <v>274</v>
      </c>
      <c r="V558" s="2">
        <f t="shared" si="127"/>
        <v>45952.6440677966</v>
      </c>
      <c r="W558" s="2">
        <f t="shared" si="128"/>
        <v>45986.8813559322</v>
      </c>
      <c r="X558" t="str">
        <f>_xlfn.IFS(AD558&gt;=20,"高滞销风险",AD558&gt;=10,"中滞销风险",AD558&gt;0,"低滞销风险",AD558=0,"健康")</f>
        <v>健康</v>
      </c>
      <c r="Y558" s="8" t="str">
        <f>_xlfn.IFS(COUNTIF($B$2:B558,B558)=1,"-",OR(AND(X557="高滞销风险",OR(X558="中滞销风险",X558="低滞销风险",X558="健康")),AND(X557="中滞销风险",OR(X558="低滞销风险",X558="健康")),AND(X557="低滞销风险",X558="健康")),"改善",X557=X558,"维持不变",OR(AND(X557="健康",OR(X558="低滞销风险",X558="中滞销风险",X558="高滞销风险")),AND(X557="低滞销风险",OR(X558="中滞销风险",X558="高滞销风险")),AND(X557="中滞销风险",X558="高滞销风险")),"恶化")</f>
        <v>改善</v>
      </c>
      <c r="Z558" s="10">
        <f>IF(V558&gt;=DATE(2025,12,1),T558-(DATE(2025,12,1)-A558)*E558,0)</f>
        <v>0</v>
      </c>
      <c r="AA558" s="10">
        <f t="shared" si="129"/>
        <v>0</v>
      </c>
      <c r="AB558" s="10">
        <f>IF(W558&gt;=DATE(2025,12,1),U558-(DATE(2025,12,1)-A558)*E558,0)</f>
        <v>0</v>
      </c>
      <c r="AC558" s="10">
        <f t="shared" si="130"/>
        <v>92.8813559322034</v>
      </c>
      <c r="AD558" s="10">
        <f>IF(W558&gt;DATE(2025,12,1),W558-DATE(2025,12,1),0)</f>
        <v>0</v>
      </c>
      <c r="AE558" s="11">
        <f>IF(X558="健康",E558,U558/(DATE(2025,12,1)-A558))</f>
        <v>2.95</v>
      </c>
    </row>
    <row r="559" spans="1:31">
      <c r="A559" s="5">
        <v>45901</v>
      </c>
      <c r="B559" s="1" t="s">
        <v>336</v>
      </c>
      <c r="C559" s="1" t="s">
        <v>337</v>
      </c>
      <c r="D559" s="1" t="s">
        <v>265</v>
      </c>
      <c r="E559" s="1">
        <v>3</v>
      </c>
      <c r="F559" s="1">
        <v>3</v>
      </c>
      <c r="G559" s="1">
        <v>3.14</v>
      </c>
      <c r="H559" s="1">
        <v>3.18</v>
      </c>
      <c r="I559" s="1" t="s">
        <v>54</v>
      </c>
      <c r="J559" s="1">
        <v>21</v>
      </c>
      <c r="K559" s="1" t="s">
        <v>35</v>
      </c>
      <c r="L559" s="1" t="s">
        <v>36</v>
      </c>
      <c r="M559" s="1" t="s">
        <v>37</v>
      </c>
      <c r="N559" s="1">
        <v>107</v>
      </c>
      <c r="O559" s="1">
        <v>65</v>
      </c>
      <c r="P559" s="1">
        <v>0</v>
      </c>
      <c r="Q559" s="1">
        <v>80</v>
      </c>
      <c r="R559" s="1">
        <v>0</v>
      </c>
      <c r="S559" s="1">
        <v>0</v>
      </c>
      <c r="T559">
        <f t="shared" si="125"/>
        <v>172</v>
      </c>
      <c r="U559">
        <f t="shared" si="126"/>
        <v>252</v>
      </c>
      <c r="V559" s="2">
        <f t="shared" si="127"/>
        <v>45958.3333333333</v>
      </c>
      <c r="W559" s="2">
        <f t="shared" si="128"/>
        <v>45985</v>
      </c>
      <c r="X559" t="str">
        <f>_xlfn.IFS(AD559&gt;=20,"高滞销风险",AD559&gt;=10,"中滞销风险",AD559&gt;0,"低滞销风险",AD559=0,"健康")</f>
        <v>健康</v>
      </c>
      <c r="Y559" s="8" t="str">
        <f>_xlfn.IFS(COUNTIF($B$2:B559,B559)=1,"-",OR(AND(X558="高滞销风险",OR(X559="中滞销风险",X559="低滞销风险",X559="健康")),AND(X558="中滞销风险",OR(X559="低滞销风险",X559="健康")),AND(X558="低滞销风险",X559="健康")),"改善",X558=X559,"维持不变",OR(AND(X558="健康",OR(X559="低滞销风险",X559="中滞销风险",X559="高滞销风险")),AND(X558="低滞销风险",OR(X559="中滞销风险",X559="高滞销风险")),AND(X558="中滞销风险",X559="高滞销风险")),"恶化")</f>
        <v>维持不变</v>
      </c>
      <c r="Z559" s="10">
        <f>IF(V559&gt;=DATE(2025,12,1),T559-(DATE(2025,12,1)-A559)*E559,0)</f>
        <v>0</v>
      </c>
      <c r="AA559" s="10">
        <f t="shared" si="129"/>
        <v>0</v>
      </c>
      <c r="AB559" s="10">
        <f>IF(W559&gt;=DATE(2025,12,1),U559-(DATE(2025,12,1)-A559)*E559,0)</f>
        <v>0</v>
      </c>
      <c r="AC559" s="10">
        <f t="shared" si="130"/>
        <v>84</v>
      </c>
      <c r="AD559" s="10">
        <f>IF(W559&gt;DATE(2025,12,1),W559-DATE(2025,12,1),0)</f>
        <v>0</v>
      </c>
      <c r="AE559" s="11">
        <f>IF(X559="健康",E559,U559/(DATE(2025,12,1)-A559))</f>
        <v>3</v>
      </c>
    </row>
    <row r="560" spans="1:31">
      <c r="A560" s="5">
        <v>45908</v>
      </c>
      <c r="B560" s="1" t="s">
        <v>336</v>
      </c>
      <c r="C560" s="1" t="s">
        <v>337</v>
      </c>
      <c r="D560" s="1" t="s">
        <v>265</v>
      </c>
      <c r="E560" s="1">
        <v>1.86</v>
      </c>
      <c r="F560" s="1">
        <v>1.86</v>
      </c>
      <c r="G560" s="1">
        <v>2.43</v>
      </c>
      <c r="H560" s="1">
        <v>2.82</v>
      </c>
      <c r="I560" s="1" t="s">
        <v>54</v>
      </c>
      <c r="J560" s="1">
        <v>13</v>
      </c>
      <c r="K560" s="1" t="s">
        <v>38</v>
      </c>
      <c r="L560" s="1" t="s">
        <v>39</v>
      </c>
      <c r="M560" s="1" t="s">
        <v>40</v>
      </c>
      <c r="N560" s="1">
        <v>104</v>
      </c>
      <c r="O560" s="1">
        <v>103</v>
      </c>
      <c r="P560" s="1">
        <v>0</v>
      </c>
      <c r="Q560" s="1">
        <v>30</v>
      </c>
      <c r="R560" s="1">
        <v>0</v>
      </c>
      <c r="S560" s="1">
        <v>0</v>
      </c>
      <c r="T560">
        <f t="shared" si="125"/>
        <v>207</v>
      </c>
      <c r="U560">
        <f t="shared" si="126"/>
        <v>237</v>
      </c>
      <c r="V560" s="2">
        <f t="shared" si="127"/>
        <v>46019.2903225806</v>
      </c>
      <c r="W560" s="2">
        <f t="shared" si="128"/>
        <v>46035.4193548387</v>
      </c>
      <c r="X560" t="str">
        <f>_xlfn.IFS(AD560&gt;=20,"高滞销风险",AD560&gt;=10,"中滞销风险",AD560&gt;0,"低滞销风险",AD560=0,"健康")</f>
        <v>高滞销风险</v>
      </c>
      <c r="Y560" s="8" t="str">
        <f>_xlfn.IFS(COUNTIF($B$2:B560,B560)=1,"-",OR(AND(X559="高滞销风险",OR(X560="中滞销风险",X560="低滞销风险",X560="健康")),AND(X559="中滞销风险",OR(X560="低滞销风险",X560="健康")),AND(X559="低滞销风险",X560="健康")),"改善",X559=X560,"维持不变",OR(AND(X559="健康",OR(X560="低滞销风险",X560="中滞销风险",X560="高滞销风险")),AND(X559="低滞销风险",OR(X560="中滞销风险",X560="高滞销风险")),AND(X559="中滞销风险",X560="高滞销风险")),"恶化")</f>
        <v>恶化</v>
      </c>
      <c r="Z560" s="10">
        <f>IF(V560&gt;=DATE(2025,12,1),T560-(DATE(2025,12,1)-A560)*E560,0)</f>
        <v>50.76</v>
      </c>
      <c r="AA560" s="10">
        <f t="shared" si="129"/>
        <v>30</v>
      </c>
      <c r="AB560" s="10">
        <f>IF(W560&gt;=DATE(2025,12,1),U560-(DATE(2025,12,1)-A560)*E560,0)</f>
        <v>80.76</v>
      </c>
      <c r="AC560" s="10">
        <f t="shared" si="130"/>
        <v>127.41935483871</v>
      </c>
      <c r="AD560" s="10">
        <f>IF(W560&gt;DATE(2025,12,1),W560-DATE(2025,12,1),0)</f>
        <v>43.419354838712</v>
      </c>
      <c r="AE560" s="11">
        <f>IF(X560="健康",E560,U560/(DATE(2025,12,1)-A560))</f>
        <v>2.82142857142857</v>
      </c>
    </row>
    <row r="561" spans="1:31">
      <c r="A561" s="5">
        <v>45887</v>
      </c>
      <c r="B561" s="1" t="s">
        <v>338</v>
      </c>
      <c r="C561" s="1" t="s">
        <v>339</v>
      </c>
      <c r="D561" s="1" t="s">
        <v>265</v>
      </c>
      <c r="E561" s="1">
        <v>2.25</v>
      </c>
      <c r="F561" s="1">
        <v>2.71</v>
      </c>
      <c r="G561" s="1">
        <v>3</v>
      </c>
      <c r="H561" s="1">
        <v>1.68</v>
      </c>
      <c r="I561" s="1" t="s">
        <v>50</v>
      </c>
      <c r="J561" s="1">
        <v>19</v>
      </c>
      <c r="K561" s="1" t="s">
        <v>51</v>
      </c>
      <c r="L561" s="1" t="s">
        <v>52</v>
      </c>
      <c r="M561" s="1" t="s">
        <v>53</v>
      </c>
      <c r="N561" s="1">
        <v>102</v>
      </c>
      <c r="O561" s="1">
        <v>93</v>
      </c>
      <c r="P561" s="1">
        <v>0</v>
      </c>
      <c r="Q561" s="1">
        <v>43</v>
      </c>
      <c r="R561" s="1">
        <v>0</v>
      </c>
      <c r="S561" s="1">
        <v>0</v>
      </c>
      <c r="T561">
        <f t="shared" si="125"/>
        <v>195</v>
      </c>
      <c r="U561">
        <f t="shared" si="126"/>
        <v>238</v>
      </c>
      <c r="V561" s="2">
        <f t="shared" si="127"/>
        <v>45973.6666666667</v>
      </c>
      <c r="W561" s="2">
        <f t="shared" si="128"/>
        <v>45992.7777777778</v>
      </c>
      <c r="X561" t="str">
        <f>_xlfn.IFS(AD561&gt;=20,"高滞销风险",AD561&gt;=10,"中滞销风险",AD561&gt;0,"低滞销风险",AD561=0,"健康")</f>
        <v>低滞销风险</v>
      </c>
      <c r="Y561" s="8" t="str">
        <f>_xlfn.IFS(COUNTIF($B$2:B561,B561)=1,"-",OR(AND(X560="高滞销风险",OR(X561="中滞销风险",X561="低滞销风险",X561="健康")),AND(X560="中滞销风险",OR(X561="低滞销风险",X561="健康")),AND(X560="低滞销风险",X561="健康")),"改善",X560=X561,"维持不变",OR(AND(X560="健康",OR(X561="低滞销风险",X561="中滞销风险",X561="高滞销风险")),AND(X560="低滞销风险",OR(X561="中滞销风险",X561="高滞销风险")),AND(X560="中滞销风险",X561="高滞销风险")),"恶化")</f>
        <v>-</v>
      </c>
      <c r="Z561" s="10">
        <f>IF(V561&gt;=DATE(2025,12,1),T561-(DATE(2025,12,1)-A561)*E561,0)</f>
        <v>0</v>
      </c>
      <c r="AA561" s="10">
        <f t="shared" si="129"/>
        <v>1.75</v>
      </c>
      <c r="AB561" s="10">
        <f>IF(W561&gt;=DATE(2025,12,1),U561-(DATE(2025,12,1)-A561)*E561,0)</f>
        <v>1.75</v>
      </c>
      <c r="AC561" s="10">
        <f t="shared" si="130"/>
        <v>105.777777777778</v>
      </c>
      <c r="AD561" s="10">
        <f>IF(W561&gt;DATE(2025,12,1),W561-DATE(2025,12,1),0)</f>
        <v>0.777777777781012</v>
      </c>
      <c r="AE561" s="11">
        <f>IF(X561="健康",E561,U561/(DATE(2025,12,1)-A561))</f>
        <v>2.26666666666667</v>
      </c>
    </row>
    <row r="562" spans="1:31">
      <c r="A562" s="5">
        <v>45894</v>
      </c>
      <c r="B562" s="1" t="s">
        <v>338</v>
      </c>
      <c r="C562" s="1" t="s">
        <v>339</v>
      </c>
      <c r="D562" s="1" t="s">
        <v>265</v>
      </c>
      <c r="E562" s="1">
        <v>2.69</v>
      </c>
      <c r="F562" s="1">
        <v>3</v>
      </c>
      <c r="G562" s="1">
        <v>2.86</v>
      </c>
      <c r="H562" s="1">
        <v>2.43</v>
      </c>
      <c r="I562" s="1" t="s">
        <v>50</v>
      </c>
      <c r="J562" s="1">
        <v>21</v>
      </c>
      <c r="K562" s="1" t="s">
        <v>43</v>
      </c>
      <c r="L562" s="1" t="s">
        <v>44</v>
      </c>
      <c r="M562" s="1" t="s">
        <v>45</v>
      </c>
      <c r="N562" s="1">
        <v>97</v>
      </c>
      <c r="O562" s="1">
        <v>75</v>
      </c>
      <c r="P562" s="1">
        <v>0</v>
      </c>
      <c r="Q562" s="1">
        <v>43</v>
      </c>
      <c r="R562" s="1">
        <v>0</v>
      </c>
      <c r="S562" s="1">
        <v>0</v>
      </c>
      <c r="T562">
        <f t="shared" si="125"/>
        <v>172</v>
      </c>
      <c r="U562">
        <f t="shared" si="126"/>
        <v>215</v>
      </c>
      <c r="V562" s="2">
        <f t="shared" si="127"/>
        <v>45957.9405204461</v>
      </c>
      <c r="W562" s="2">
        <f t="shared" si="128"/>
        <v>45973.9256505576</v>
      </c>
      <c r="X562" t="str">
        <f>_xlfn.IFS(AD562&gt;=20,"高滞销风险",AD562&gt;=10,"中滞销风险",AD562&gt;0,"低滞销风险",AD562=0,"健康")</f>
        <v>健康</v>
      </c>
      <c r="Y562" s="8" t="str">
        <f>_xlfn.IFS(COUNTIF($B$2:B562,B562)=1,"-",OR(AND(X561="高滞销风险",OR(X562="中滞销风险",X562="低滞销风险",X562="健康")),AND(X561="中滞销风险",OR(X562="低滞销风险",X562="健康")),AND(X561="低滞销风险",X562="健康")),"改善",X561=X562,"维持不变",OR(AND(X561="健康",OR(X562="低滞销风险",X562="中滞销风险",X562="高滞销风险")),AND(X561="低滞销风险",OR(X562="中滞销风险",X562="高滞销风险")),AND(X561="中滞销风险",X562="高滞销风险")),"恶化")</f>
        <v>改善</v>
      </c>
      <c r="Z562" s="10">
        <f>IF(V562&gt;=DATE(2025,12,1),T562-(DATE(2025,12,1)-A562)*E562,0)</f>
        <v>0</v>
      </c>
      <c r="AA562" s="10">
        <f t="shared" si="129"/>
        <v>0</v>
      </c>
      <c r="AB562" s="10">
        <f>IF(W562&gt;=DATE(2025,12,1),U562-(DATE(2025,12,1)-A562)*E562,0)</f>
        <v>0</v>
      </c>
      <c r="AC562" s="10">
        <f t="shared" si="130"/>
        <v>79.9256505576208</v>
      </c>
      <c r="AD562" s="10">
        <f>IF(W562&gt;DATE(2025,12,1),W562-DATE(2025,12,1),0)</f>
        <v>0</v>
      </c>
      <c r="AE562" s="11">
        <f>IF(X562="健康",E562,U562/(DATE(2025,12,1)-A562))</f>
        <v>2.69</v>
      </c>
    </row>
    <row r="563" spans="1:31">
      <c r="A563" s="5">
        <v>45901</v>
      </c>
      <c r="B563" s="1" t="s">
        <v>338</v>
      </c>
      <c r="C563" s="1" t="s">
        <v>339</v>
      </c>
      <c r="D563" s="1" t="s">
        <v>265</v>
      </c>
      <c r="E563" s="1">
        <v>2.57</v>
      </c>
      <c r="F563" s="1">
        <v>2.57</v>
      </c>
      <c r="G563" s="1">
        <v>2.79</v>
      </c>
      <c r="H563" s="1">
        <v>2.89</v>
      </c>
      <c r="I563" s="1" t="s">
        <v>54</v>
      </c>
      <c r="J563" s="1">
        <v>18</v>
      </c>
      <c r="K563" s="1" t="s">
        <v>35</v>
      </c>
      <c r="L563" s="1" t="s">
        <v>36</v>
      </c>
      <c r="M563" s="1" t="s">
        <v>37</v>
      </c>
      <c r="N563" s="1">
        <v>98</v>
      </c>
      <c r="O563" s="1">
        <v>96</v>
      </c>
      <c r="P563" s="1">
        <v>0</v>
      </c>
      <c r="Q563" s="1">
        <v>3</v>
      </c>
      <c r="R563" s="1">
        <v>0</v>
      </c>
      <c r="S563" s="1">
        <v>0</v>
      </c>
      <c r="T563">
        <f t="shared" si="125"/>
        <v>194</v>
      </c>
      <c r="U563">
        <f t="shared" si="126"/>
        <v>197</v>
      </c>
      <c r="V563" s="2">
        <f t="shared" si="127"/>
        <v>45976.486381323</v>
      </c>
      <c r="W563" s="2">
        <f t="shared" si="128"/>
        <v>45977.6536964981</v>
      </c>
      <c r="X563" t="str">
        <f>_xlfn.IFS(AD563&gt;=20,"高滞销风险",AD563&gt;=10,"中滞销风险",AD563&gt;0,"低滞销风险",AD563=0,"健康")</f>
        <v>健康</v>
      </c>
      <c r="Y563" s="8" t="str">
        <f>_xlfn.IFS(COUNTIF($B$2:B563,B563)=1,"-",OR(AND(X562="高滞销风险",OR(X563="中滞销风险",X563="低滞销风险",X563="健康")),AND(X562="中滞销风险",OR(X563="低滞销风险",X563="健康")),AND(X562="低滞销风险",X563="健康")),"改善",X562=X563,"维持不变",OR(AND(X562="健康",OR(X563="低滞销风险",X563="中滞销风险",X563="高滞销风险")),AND(X562="低滞销风险",OR(X563="中滞销风险",X563="高滞销风险")),AND(X562="中滞销风险",X563="高滞销风险")),"恶化")</f>
        <v>维持不变</v>
      </c>
      <c r="Z563" s="10">
        <f>IF(V563&gt;=DATE(2025,12,1),T563-(DATE(2025,12,1)-A563)*E563,0)</f>
        <v>0</v>
      </c>
      <c r="AA563" s="10">
        <f t="shared" si="129"/>
        <v>0</v>
      </c>
      <c r="AB563" s="10">
        <f>IF(W563&gt;=DATE(2025,12,1),U563-(DATE(2025,12,1)-A563)*E563,0)</f>
        <v>0</v>
      </c>
      <c r="AC563" s="10">
        <f t="shared" si="130"/>
        <v>76.6536964980545</v>
      </c>
      <c r="AD563" s="10">
        <f>IF(W563&gt;DATE(2025,12,1),W563-DATE(2025,12,1),0)</f>
        <v>0</v>
      </c>
      <c r="AE563" s="11">
        <f>IF(X563="健康",E563,U563/(DATE(2025,12,1)-A563))</f>
        <v>2.57</v>
      </c>
    </row>
    <row r="564" spans="1:31">
      <c r="A564" s="5">
        <v>45908</v>
      </c>
      <c r="B564" s="1" t="s">
        <v>338</v>
      </c>
      <c r="C564" s="1" t="s">
        <v>339</v>
      </c>
      <c r="D564" s="1" t="s">
        <v>265</v>
      </c>
      <c r="E564" s="1">
        <v>4.67</v>
      </c>
      <c r="F564" s="1">
        <v>6.43</v>
      </c>
      <c r="G564" s="1">
        <v>4.5</v>
      </c>
      <c r="H564" s="1">
        <v>3.68</v>
      </c>
      <c r="I564" s="1" t="s">
        <v>50</v>
      </c>
      <c r="J564" s="1">
        <v>45</v>
      </c>
      <c r="K564" s="1" t="s">
        <v>38</v>
      </c>
      <c r="L564" s="1" t="s">
        <v>39</v>
      </c>
      <c r="M564" s="1" t="s">
        <v>40</v>
      </c>
      <c r="N564" s="1">
        <v>60</v>
      </c>
      <c r="O564" s="1">
        <v>89</v>
      </c>
      <c r="P564" s="1">
        <v>0</v>
      </c>
      <c r="Q564" s="1">
        <v>3</v>
      </c>
      <c r="R564" s="1">
        <v>0</v>
      </c>
      <c r="S564" s="1">
        <v>100</v>
      </c>
      <c r="T564">
        <f t="shared" si="125"/>
        <v>149</v>
      </c>
      <c r="U564">
        <f t="shared" si="126"/>
        <v>252</v>
      </c>
      <c r="V564" s="2">
        <f t="shared" si="127"/>
        <v>45939.9057815846</v>
      </c>
      <c r="W564" s="2">
        <f t="shared" si="128"/>
        <v>45961.9614561028</v>
      </c>
      <c r="X564" t="str">
        <f>_xlfn.IFS(AD564&gt;=20,"高滞销风险",AD564&gt;=10,"中滞销风险",AD564&gt;0,"低滞销风险",AD564=0,"健康")</f>
        <v>健康</v>
      </c>
      <c r="Y564" s="8" t="str">
        <f>_xlfn.IFS(COUNTIF($B$2:B564,B564)=1,"-",OR(AND(X563="高滞销风险",OR(X564="中滞销风险",X564="低滞销风险",X564="健康")),AND(X563="中滞销风险",OR(X564="低滞销风险",X564="健康")),AND(X563="低滞销风险",X564="健康")),"改善",X563=X564,"维持不变",OR(AND(X563="健康",OR(X564="低滞销风险",X564="中滞销风险",X564="高滞销风险")),AND(X563="低滞销风险",OR(X564="中滞销风险",X564="高滞销风险")),AND(X563="中滞销风险",X564="高滞销风险")),"恶化")</f>
        <v>维持不变</v>
      </c>
      <c r="Z564" s="10">
        <f>IF(V564&gt;=DATE(2025,12,1),T564-(DATE(2025,12,1)-A564)*E564,0)</f>
        <v>0</v>
      </c>
      <c r="AA564" s="10">
        <f t="shared" si="129"/>
        <v>0</v>
      </c>
      <c r="AB564" s="10">
        <f>IF(W564&gt;=DATE(2025,12,1),U564-(DATE(2025,12,1)-A564)*E564,0)</f>
        <v>0</v>
      </c>
      <c r="AC564" s="10">
        <f t="shared" si="130"/>
        <v>53.9614561027837</v>
      </c>
      <c r="AD564" s="10">
        <f>IF(W564&gt;DATE(2025,12,1),W564-DATE(2025,12,1),0)</f>
        <v>0</v>
      </c>
      <c r="AE564" s="11">
        <f>IF(X564="健康",E564,U564/(DATE(2025,12,1)-A564))</f>
        <v>4.67</v>
      </c>
    </row>
    <row r="565" spans="1:31">
      <c r="A565" s="5">
        <v>45887</v>
      </c>
      <c r="B565" s="1" t="s">
        <v>340</v>
      </c>
      <c r="C565" s="1" t="s">
        <v>341</v>
      </c>
      <c r="D565" s="1" t="s">
        <v>265</v>
      </c>
      <c r="E565" s="1">
        <v>0.88</v>
      </c>
      <c r="F565" s="1">
        <v>1.14</v>
      </c>
      <c r="G565" s="1">
        <v>1.14</v>
      </c>
      <c r="H565" s="1">
        <v>0.61</v>
      </c>
      <c r="I565" s="1" t="s">
        <v>50</v>
      </c>
      <c r="J565" s="1">
        <v>8</v>
      </c>
      <c r="K565" s="1" t="s">
        <v>51</v>
      </c>
      <c r="L565" s="1" t="s">
        <v>52</v>
      </c>
      <c r="M565" s="1" t="s">
        <v>53</v>
      </c>
      <c r="N565" s="1">
        <v>8</v>
      </c>
      <c r="O565" s="1">
        <v>41</v>
      </c>
      <c r="P565" s="1">
        <v>0</v>
      </c>
      <c r="Q565" s="1">
        <v>25</v>
      </c>
      <c r="R565" s="1">
        <v>0</v>
      </c>
      <c r="S565" s="1">
        <v>0</v>
      </c>
      <c r="T565">
        <f t="shared" si="125"/>
        <v>49</v>
      </c>
      <c r="U565">
        <f t="shared" si="126"/>
        <v>74</v>
      </c>
      <c r="V565" s="2">
        <f t="shared" si="127"/>
        <v>45942.6818181818</v>
      </c>
      <c r="W565" s="2">
        <f t="shared" si="128"/>
        <v>45971.0909090909</v>
      </c>
      <c r="X565" t="str">
        <f>_xlfn.IFS(AD565&gt;=20,"高滞销风险",AD565&gt;=10,"中滞销风险",AD565&gt;0,"低滞销风险",AD565=0,"健康")</f>
        <v>健康</v>
      </c>
      <c r="Y565" s="8" t="str">
        <f>_xlfn.IFS(COUNTIF($B$2:B565,B565)=1,"-",OR(AND(X564="高滞销风险",OR(X565="中滞销风险",X565="低滞销风险",X565="健康")),AND(X564="中滞销风险",OR(X565="低滞销风险",X565="健康")),AND(X564="低滞销风险",X565="健康")),"改善",X564=X565,"维持不变",OR(AND(X564="健康",OR(X565="低滞销风险",X565="中滞销风险",X565="高滞销风险")),AND(X564="低滞销风险",OR(X565="中滞销风险",X565="高滞销风险")),AND(X564="中滞销风险",X565="高滞销风险")),"恶化")</f>
        <v>-</v>
      </c>
      <c r="Z565" s="10">
        <f>IF(V565&gt;=DATE(2025,12,1),T565-(DATE(2025,12,1)-A565)*E565,0)</f>
        <v>0</v>
      </c>
      <c r="AA565" s="10">
        <f t="shared" si="129"/>
        <v>0</v>
      </c>
      <c r="AB565" s="10">
        <f>IF(W565&gt;=DATE(2025,12,1),U565-(DATE(2025,12,1)-A565)*E565,0)</f>
        <v>0</v>
      </c>
      <c r="AC565" s="10">
        <f t="shared" si="130"/>
        <v>84.0909090909091</v>
      </c>
      <c r="AD565" s="10">
        <f>IF(W565&gt;DATE(2025,12,1),W565-DATE(2025,12,1),0)</f>
        <v>0</v>
      </c>
      <c r="AE565" s="11">
        <f>IF(X565="健康",E565,U565/(DATE(2025,12,1)-A565))</f>
        <v>0.88</v>
      </c>
    </row>
    <row r="566" spans="1:31">
      <c r="A566" s="5">
        <v>45894</v>
      </c>
      <c r="B566" s="1" t="s">
        <v>340</v>
      </c>
      <c r="C566" s="1" t="s">
        <v>341</v>
      </c>
      <c r="D566" s="1" t="s">
        <v>265</v>
      </c>
      <c r="E566" s="1">
        <v>0.71</v>
      </c>
      <c r="F566" s="1">
        <v>0.71</v>
      </c>
      <c r="G566" s="1">
        <v>0.93</v>
      </c>
      <c r="H566" s="1">
        <v>0.79</v>
      </c>
      <c r="I566" s="1" t="s">
        <v>54</v>
      </c>
      <c r="J566" s="1">
        <v>5</v>
      </c>
      <c r="K566" s="1" t="s">
        <v>43</v>
      </c>
      <c r="L566" s="1" t="s">
        <v>44</v>
      </c>
      <c r="M566" s="1" t="s">
        <v>45</v>
      </c>
      <c r="N566" s="1">
        <v>9</v>
      </c>
      <c r="O566" s="1">
        <v>52</v>
      </c>
      <c r="P566" s="1">
        <v>0</v>
      </c>
      <c r="Q566" s="1">
        <v>10</v>
      </c>
      <c r="R566" s="1">
        <v>0</v>
      </c>
      <c r="S566" s="1">
        <v>0</v>
      </c>
      <c r="T566">
        <f t="shared" si="125"/>
        <v>61</v>
      </c>
      <c r="U566">
        <f t="shared" si="126"/>
        <v>71</v>
      </c>
      <c r="V566" s="2">
        <f t="shared" si="127"/>
        <v>45979.9154929577</v>
      </c>
      <c r="W566" s="2">
        <f t="shared" si="128"/>
        <v>45994</v>
      </c>
      <c r="X566" t="str">
        <f>_xlfn.IFS(AD566&gt;=20,"高滞销风险",AD566&gt;=10,"中滞销风险",AD566&gt;0,"低滞销风险",AD566=0,"健康")</f>
        <v>低滞销风险</v>
      </c>
      <c r="Y566" s="8" t="str">
        <f>_xlfn.IFS(COUNTIF($B$2:B566,B566)=1,"-",OR(AND(X565="高滞销风险",OR(X566="中滞销风险",X566="低滞销风险",X566="健康")),AND(X565="中滞销风险",OR(X566="低滞销风险",X566="健康")),AND(X565="低滞销风险",X566="健康")),"改善",X565=X566,"维持不变",OR(AND(X565="健康",OR(X566="低滞销风险",X566="中滞销风险",X566="高滞销风险")),AND(X565="低滞销风险",OR(X566="中滞销风险",X566="高滞销风险")),AND(X565="中滞销风险",X566="高滞销风险")),"恶化")</f>
        <v>恶化</v>
      </c>
      <c r="Z566" s="10">
        <f>IF(V566&gt;=DATE(2025,12,1),T566-(DATE(2025,12,1)-A566)*E566,0)</f>
        <v>0</v>
      </c>
      <c r="AA566" s="10">
        <f t="shared" si="129"/>
        <v>1.42</v>
      </c>
      <c r="AB566" s="10">
        <f>IF(W566&gt;=DATE(2025,12,1),U566-(DATE(2025,12,1)-A566)*E566,0)</f>
        <v>1.42</v>
      </c>
      <c r="AC566" s="10">
        <f t="shared" si="130"/>
        <v>100</v>
      </c>
      <c r="AD566" s="10">
        <f>IF(W566&gt;DATE(2025,12,1),W566-DATE(2025,12,1),0)</f>
        <v>2</v>
      </c>
      <c r="AE566" s="11">
        <f>IF(X566="健康",E566,U566/(DATE(2025,12,1)-A566))</f>
        <v>0.724489795918367</v>
      </c>
    </row>
    <row r="567" spans="1:31">
      <c r="A567" s="5">
        <v>45901</v>
      </c>
      <c r="B567" s="1" t="s">
        <v>340</v>
      </c>
      <c r="C567" s="1" t="s">
        <v>341</v>
      </c>
      <c r="D567" s="1" t="s">
        <v>265</v>
      </c>
      <c r="E567" s="1">
        <v>0.43</v>
      </c>
      <c r="F567" s="1">
        <v>0.43</v>
      </c>
      <c r="G567" s="1">
        <v>0.57</v>
      </c>
      <c r="H567" s="1">
        <v>0.86</v>
      </c>
      <c r="I567" s="1" t="s">
        <v>54</v>
      </c>
      <c r="J567" s="1">
        <v>3</v>
      </c>
      <c r="K567" s="1" t="s">
        <v>35</v>
      </c>
      <c r="L567" s="1" t="s">
        <v>36</v>
      </c>
      <c r="M567" s="1" t="s">
        <v>37</v>
      </c>
      <c r="N567" s="1">
        <v>11</v>
      </c>
      <c r="O567" s="1">
        <v>46</v>
      </c>
      <c r="P567" s="1">
        <v>0</v>
      </c>
      <c r="Q567" s="1">
        <v>10</v>
      </c>
      <c r="R567" s="1">
        <v>0</v>
      </c>
      <c r="S567" s="1">
        <v>0</v>
      </c>
      <c r="T567">
        <f t="shared" si="125"/>
        <v>57</v>
      </c>
      <c r="U567">
        <f t="shared" si="126"/>
        <v>67</v>
      </c>
      <c r="V567" s="2">
        <f t="shared" si="127"/>
        <v>46033.5581395349</v>
      </c>
      <c r="W567" s="2">
        <f t="shared" si="128"/>
        <v>46056.8139534884</v>
      </c>
      <c r="X567" t="str">
        <f>_xlfn.IFS(AD567&gt;=20,"高滞销风险",AD567&gt;=10,"中滞销风险",AD567&gt;0,"低滞销风险",AD567=0,"健康")</f>
        <v>高滞销风险</v>
      </c>
      <c r="Y567" s="8" t="str">
        <f>_xlfn.IFS(COUNTIF($B$2:B567,B567)=1,"-",OR(AND(X566="高滞销风险",OR(X567="中滞销风险",X567="低滞销风险",X567="健康")),AND(X566="中滞销风险",OR(X567="低滞销风险",X567="健康")),AND(X566="低滞销风险",X567="健康")),"改善",X566=X567,"维持不变",OR(AND(X566="健康",OR(X567="低滞销风险",X567="中滞销风险",X567="高滞销风险")),AND(X566="低滞销风险",OR(X567="中滞销风险",X567="高滞销风险")),AND(X566="中滞销风险",X567="高滞销风险")),"恶化")</f>
        <v>恶化</v>
      </c>
      <c r="Z567" s="10">
        <f>IF(V567&gt;=DATE(2025,12,1),T567-(DATE(2025,12,1)-A567)*E567,0)</f>
        <v>17.87</v>
      </c>
      <c r="AA567" s="10">
        <f t="shared" si="129"/>
        <v>10</v>
      </c>
      <c r="AB567" s="10">
        <f>IF(W567&gt;=DATE(2025,12,1),U567-(DATE(2025,12,1)-A567)*E567,0)</f>
        <v>27.87</v>
      </c>
      <c r="AC567" s="10">
        <f t="shared" si="130"/>
        <v>155.813953488372</v>
      </c>
      <c r="AD567" s="10">
        <f>IF(W567&gt;DATE(2025,12,1),W567-DATE(2025,12,1),0)</f>
        <v>64.813953488374</v>
      </c>
      <c r="AE567" s="11">
        <f>IF(X567="健康",E567,U567/(DATE(2025,12,1)-A567))</f>
        <v>0.736263736263736</v>
      </c>
    </row>
    <row r="568" spans="1:31">
      <c r="A568" s="5">
        <v>45908</v>
      </c>
      <c r="B568" s="1" t="s">
        <v>340</v>
      </c>
      <c r="C568" s="1" t="s">
        <v>341</v>
      </c>
      <c r="D568" s="1" t="s">
        <v>265</v>
      </c>
      <c r="E568" s="1">
        <v>0.93</v>
      </c>
      <c r="F568" s="1">
        <v>1.14</v>
      </c>
      <c r="G568" s="1">
        <v>0.79</v>
      </c>
      <c r="H568" s="1">
        <v>0.86</v>
      </c>
      <c r="I568" s="1" t="s">
        <v>50</v>
      </c>
      <c r="J568" s="1">
        <v>8</v>
      </c>
      <c r="K568" s="1" t="s">
        <v>38</v>
      </c>
      <c r="L568" s="1" t="s">
        <v>39</v>
      </c>
      <c r="M568" s="1" t="s">
        <v>40</v>
      </c>
      <c r="N568" s="1">
        <v>17</v>
      </c>
      <c r="O568" s="1">
        <v>30</v>
      </c>
      <c r="P568" s="1">
        <v>0</v>
      </c>
      <c r="Q568" s="1">
        <v>10</v>
      </c>
      <c r="R568" s="1">
        <v>0</v>
      </c>
      <c r="S568" s="1">
        <v>0</v>
      </c>
      <c r="T568">
        <f t="shared" si="125"/>
        <v>47</v>
      </c>
      <c r="U568">
        <f t="shared" si="126"/>
        <v>57</v>
      </c>
      <c r="V568" s="2">
        <f t="shared" si="127"/>
        <v>45958.5376344086</v>
      </c>
      <c r="W568" s="2">
        <f t="shared" si="128"/>
        <v>45969.2903225806</v>
      </c>
      <c r="X568" t="str">
        <f>_xlfn.IFS(AD568&gt;=20,"高滞销风险",AD568&gt;=10,"中滞销风险",AD568&gt;0,"低滞销风险",AD568=0,"健康")</f>
        <v>健康</v>
      </c>
      <c r="Y568" s="8" t="str">
        <f>_xlfn.IFS(COUNTIF($B$2:B568,B568)=1,"-",OR(AND(X567="高滞销风险",OR(X568="中滞销风险",X568="低滞销风险",X568="健康")),AND(X567="中滞销风险",OR(X568="低滞销风险",X568="健康")),AND(X567="低滞销风险",X568="健康")),"改善",X567=X568,"维持不变",OR(AND(X567="健康",OR(X568="低滞销风险",X568="中滞销风险",X568="高滞销风险")),AND(X567="低滞销风险",OR(X568="中滞销风险",X568="高滞销风险")),AND(X567="中滞销风险",X568="高滞销风险")),"恶化")</f>
        <v>改善</v>
      </c>
      <c r="Z568" s="10">
        <f>IF(V568&gt;=DATE(2025,12,1),T568-(DATE(2025,12,1)-A568)*E568,0)</f>
        <v>0</v>
      </c>
      <c r="AA568" s="10">
        <f t="shared" si="129"/>
        <v>0</v>
      </c>
      <c r="AB568" s="10">
        <f>IF(W568&gt;=DATE(2025,12,1),U568-(DATE(2025,12,1)-A568)*E568,0)</f>
        <v>0</v>
      </c>
      <c r="AC568" s="10">
        <f t="shared" si="130"/>
        <v>61.2903225806452</v>
      </c>
      <c r="AD568" s="10">
        <f>IF(W568&gt;DATE(2025,12,1),W568-DATE(2025,12,1),0)</f>
        <v>0</v>
      </c>
      <c r="AE568" s="11">
        <f>IF(X568="健康",E568,U568/(DATE(2025,12,1)-A568))</f>
        <v>0.93</v>
      </c>
    </row>
    <row r="569" spans="1:31">
      <c r="A569" s="5">
        <v>45887</v>
      </c>
      <c r="B569" s="1" t="s">
        <v>342</v>
      </c>
      <c r="C569" s="1" t="s">
        <v>343</v>
      </c>
      <c r="D569" s="1" t="s">
        <v>265</v>
      </c>
      <c r="E569" s="1">
        <v>1.44</v>
      </c>
      <c r="F569" s="1">
        <v>1.43</v>
      </c>
      <c r="G569" s="1">
        <v>2</v>
      </c>
      <c r="H569" s="1">
        <v>1.21</v>
      </c>
      <c r="I569" s="1" t="s">
        <v>50</v>
      </c>
      <c r="J569" s="1">
        <v>10</v>
      </c>
      <c r="K569" s="1" t="s">
        <v>51</v>
      </c>
      <c r="L569" s="1" t="s">
        <v>52</v>
      </c>
      <c r="M569" s="1" t="s">
        <v>53</v>
      </c>
      <c r="N569" s="1">
        <v>84</v>
      </c>
      <c r="O569" s="1">
        <v>19</v>
      </c>
      <c r="P569" s="1">
        <v>0</v>
      </c>
      <c r="Q569" s="1">
        <v>1</v>
      </c>
      <c r="R569" s="1">
        <v>0</v>
      </c>
      <c r="S569" s="1">
        <v>0</v>
      </c>
      <c r="T569">
        <f t="shared" si="125"/>
        <v>103</v>
      </c>
      <c r="U569">
        <f t="shared" si="126"/>
        <v>104</v>
      </c>
      <c r="V569" s="2">
        <f t="shared" si="127"/>
        <v>45958.5277777778</v>
      </c>
      <c r="W569" s="2">
        <f t="shared" si="128"/>
        <v>45959.2222222222</v>
      </c>
      <c r="X569" t="str">
        <f>_xlfn.IFS(AD569&gt;=20,"高滞销风险",AD569&gt;=10,"中滞销风险",AD569&gt;0,"低滞销风险",AD569=0,"健康")</f>
        <v>健康</v>
      </c>
      <c r="Y569" s="8" t="str">
        <f>_xlfn.IFS(COUNTIF($B$2:B569,B569)=1,"-",OR(AND(X568="高滞销风险",OR(X569="中滞销风险",X569="低滞销风险",X569="健康")),AND(X568="中滞销风险",OR(X569="低滞销风险",X569="健康")),AND(X568="低滞销风险",X569="健康")),"改善",X568=X569,"维持不变",OR(AND(X568="健康",OR(X569="低滞销风险",X569="中滞销风险",X569="高滞销风险")),AND(X568="低滞销风险",OR(X569="中滞销风险",X569="高滞销风险")),AND(X568="中滞销风险",X569="高滞销风险")),"恶化")</f>
        <v>-</v>
      </c>
      <c r="Z569" s="10">
        <f>IF(V569&gt;=DATE(2025,12,1),T569-(DATE(2025,12,1)-A569)*E569,0)</f>
        <v>0</v>
      </c>
      <c r="AA569" s="10">
        <f t="shared" si="129"/>
        <v>0</v>
      </c>
      <c r="AB569" s="10">
        <f>IF(W569&gt;=DATE(2025,12,1),U569-(DATE(2025,12,1)-A569)*E569,0)</f>
        <v>0</v>
      </c>
      <c r="AC569" s="10">
        <f t="shared" si="130"/>
        <v>72.2222222222222</v>
      </c>
      <c r="AD569" s="10">
        <f>IF(W569&gt;DATE(2025,12,1),W569-DATE(2025,12,1),0)</f>
        <v>0</v>
      </c>
      <c r="AE569" s="11">
        <f>IF(X569="健康",E569,U569/(DATE(2025,12,1)-A569))</f>
        <v>1.44</v>
      </c>
    </row>
    <row r="570" spans="1:31">
      <c r="A570" s="5">
        <v>45894</v>
      </c>
      <c r="B570" s="1" t="s">
        <v>342</v>
      </c>
      <c r="C570" s="1" t="s">
        <v>343</v>
      </c>
      <c r="D570" s="1" t="s">
        <v>265</v>
      </c>
      <c r="E570" s="1">
        <v>2.02</v>
      </c>
      <c r="F570" s="1">
        <v>2.43</v>
      </c>
      <c r="G570" s="1">
        <v>1.93</v>
      </c>
      <c r="H570" s="1">
        <v>1.82</v>
      </c>
      <c r="I570" s="1" t="s">
        <v>50</v>
      </c>
      <c r="J570" s="1">
        <v>17</v>
      </c>
      <c r="K570" s="1" t="s">
        <v>43</v>
      </c>
      <c r="L570" s="1" t="s">
        <v>44</v>
      </c>
      <c r="M570" s="1" t="s">
        <v>45</v>
      </c>
      <c r="N570" s="1">
        <v>68</v>
      </c>
      <c r="O570" s="1">
        <v>19</v>
      </c>
      <c r="P570" s="1">
        <v>0</v>
      </c>
      <c r="Q570" s="1">
        <v>1</v>
      </c>
      <c r="R570" s="1">
        <v>0</v>
      </c>
      <c r="S570" s="1">
        <v>0</v>
      </c>
      <c r="T570">
        <f t="shared" si="125"/>
        <v>87</v>
      </c>
      <c r="U570">
        <f t="shared" si="126"/>
        <v>88</v>
      </c>
      <c r="V570" s="2">
        <f t="shared" si="127"/>
        <v>45937.0693069307</v>
      </c>
      <c r="W570" s="2">
        <f t="shared" si="128"/>
        <v>45937.5643564356</v>
      </c>
      <c r="X570" t="str">
        <f>_xlfn.IFS(AD570&gt;=20,"高滞销风险",AD570&gt;=10,"中滞销风险",AD570&gt;0,"低滞销风险",AD570=0,"健康")</f>
        <v>健康</v>
      </c>
      <c r="Y570" s="8" t="str">
        <f>_xlfn.IFS(COUNTIF($B$2:B570,B570)=1,"-",OR(AND(X569="高滞销风险",OR(X570="中滞销风险",X570="低滞销风险",X570="健康")),AND(X569="中滞销风险",OR(X570="低滞销风险",X570="健康")),AND(X569="低滞销风险",X570="健康")),"改善",X569=X570,"维持不变",OR(AND(X569="健康",OR(X570="低滞销风险",X570="中滞销风险",X570="高滞销风险")),AND(X569="低滞销风险",OR(X570="中滞销风险",X570="高滞销风险")),AND(X569="中滞销风险",X570="高滞销风险")),"恶化")</f>
        <v>维持不变</v>
      </c>
      <c r="Z570" s="10">
        <f>IF(V570&gt;=DATE(2025,12,1),T570-(DATE(2025,12,1)-A570)*E570,0)</f>
        <v>0</v>
      </c>
      <c r="AA570" s="10">
        <f t="shared" si="129"/>
        <v>0</v>
      </c>
      <c r="AB570" s="10">
        <f>IF(W570&gt;=DATE(2025,12,1),U570-(DATE(2025,12,1)-A570)*E570,0)</f>
        <v>0</v>
      </c>
      <c r="AC570" s="10">
        <f t="shared" si="130"/>
        <v>43.5643564356436</v>
      </c>
      <c r="AD570" s="10">
        <f>IF(W570&gt;DATE(2025,12,1),W570-DATE(2025,12,1),0)</f>
        <v>0</v>
      </c>
      <c r="AE570" s="11">
        <f>IF(X570="健康",E570,U570/(DATE(2025,12,1)-A570))</f>
        <v>2.02</v>
      </c>
    </row>
    <row r="571" spans="1:31">
      <c r="A571" s="5">
        <v>45901</v>
      </c>
      <c r="B571" s="1" t="s">
        <v>342</v>
      </c>
      <c r="C571" s="1" t="s">
        <v>343</v>
      </c>
      <c r="D571" s="1" t="s">
        <v>265</v>
      </c>
      <c r="E571" s="1">
        <v>2</v>
      </c>
      <c r="F571" s="1">
        <v>2</v>
      </c>
      <c r="G571" s="1">
        <v>2.21</v>
      </c>
      <c r="H571" s="1">
        <v>2.11</v>
      </c>
      <c r="I571" s="1" t="s">
        <v>54</v>
      </c>
      <c r="J571" s="1">
        <v>14</v>
      </c>
      <c r="K571" s="1" t="s">
        <v>35</v>
      </c>
      <c r="L571" s="1" t="s">
        <v>36</v>
      </c>
      <c r="M571" s="1" t="s">
        <v>37</v>
      </c>
      <c r="N571" s="1">
        <v>56</v>
      </c>
      <c r="O571" s="1">
        <v>19</v>
      </c>
      <c r="P571" s="1">
        <v>0</v>
      </c>
      <c r="Q571" s="1">
        <v>1</v>
      </c>
      <c r="R571" s="1">
        <v>0</v>
      </c>
      <c r="S571" s="1">
        <v>0</v>
      </c>
      <c r="T571">
        <f t="shared" si="125"/>
        <v>75</v>
      </c>
      <c r="U571">
        <f t="shared" si="126"/>
        <v>76</v>
      </c>
      <c r="V571" s="2">
        <f t="shared" si="127"/>
        <v>45938.5</v>
      </c>
      <c r="W571" s="2">
        <f t="shared" si="128"/>
        <v>45939</v>
      </c>
      <c r="X571" t="str">
        <f>_xlfn.IFS(AD571&gt;=20,"高滞销风险",AD571&gt;=10,"中滞销风险",AD571&gt;0,"低滞销风险",AD571=0,"健康")</f>
        <v>健康</v>
      </c>
      <c r="Y571" s="8" t="str">
        <f>_xlfn.IFS(COUNTIF($B$2:B571,B571)=1,"-",OR(AND(X570="高滞销风险",OR(X571="中滞销风险",X571="低滞销风险",X571="健康")),AND(X570="中滞销风险",OR(X571="低滞销风险",X571="健康")),AND(X570="低滞销风险",X571="健康")),"改善",X570=X571,"维持不变",OR(AND(X570="健康",OR(X571="低滞销风险",X571="中滞销风险",X571="高滞销风险")),AND(X570="低滞销风险",OR(X571="中滞销风险",X571="高滞销风险")),AND(X570="中滞销风险",X571="高滞销风险")),"恶化")</f>
        <v>维持不变</v>
      </c>
      <c r="Z571" s="10">
        <f>IF(V571&gt;=DATE(2025,12,1),T571-(DATE(2025,12,1)-A571)*E571,0)</f>
        <v>0</v>
      </c>
      <c r="AA571" s="10">
        <f t="shared" si="129"/>
        <v>0</v>
      </c>
      <c r="AB571" s="10">
        <f>IF(W571&gt;=DATE(2025,12,1),U571-(DATE(2025,12,1)-A571)*E571,0)</f>
        <v>0</v>
      </c>
      <c r="AC571" s="10">
        <f t="shared" si="130"/>
        <v>38</v>
      </c>
      <c r="AD571" s="10">
        <f>IF(W571&gt;DATE(2025,12,1),W571-DATE(2025,12,1),0)</f>
        <v>0</v>
      </c>
      <c r="AE571" s="11">
        <f>IF(X571="健康",E571,U571/(DATE(2025,12,1)-A571))</f>
        <v>2</v>
      </c>
    </row>
    <row r="572" spans="1:31">
      <c r="A572" s="5">
        <v>45908</v>
      </c>
      <c r="B572" s="1" t="s">
        <v>342</v>
      </c>
      <c r="C572" s="1" t="s">
        <v>343</v>
      </c>
      <c r="D572" s="1" t="s">
        <v>265</v>
      </c>
      <c r="E572" s="1">
        <v>2.28</v>
      </c>
      <c r="F572" s="1">
        <v>2.57</v>
      </c>
      <c r="G572" s="1">
        <v>2.29</v>
      </c>
      <c r="H572" s="1">
        <v>2.11</v>
      </c>
      <c r="I572" s="1" t="s">
        <v>50</v>
      </c>
      <c r="J572" s="1">
        <v>18</v>
      </c>
      <c r="K572" s="1" t="s">
        <v>38</v>
      </c>
      <c r="L572" s="1" t="s">
        <v>39</v>
      </c>
      <c r="M572" s="1" t="s">
        <v>40</v>
      </c>
      <c r="N572" s="1">
        <v>42</v>
      </c>
      <c r="O572" s="1">
        <v>15</v>
      </c>
      <c r="P572" s="1">
        <v>0</v>
      </c>
      <c r="Q572" s="1">
        <v>1</v>
      </c>
      <c r="R572" s="1">
        <v>0</v>
      </c>
      <c r="S572" s="1">
        <v>0</v>
      </c>
      <c r="T572">
        <f t="shared" si="125"/>
        <v>57</v>
      </c>
      <c r="U572">
        <f t="shared" si="126"/>
        <v>58</v>
      </c>
      <c r="V572" s="2">
        <f t="shared" si="127"/>
        <v>45933</v>
      </c>
      <c r="W572" s="2">
        <f t="shared" si="128"/>
        <v>45933.4385964912</v>
      </c>
      <c r="X572" t="str">
        <f>_xlfn.IFS(AD572&gt;=20,"高滞销风险",AD572&gt;=10,"中滞销风险",AD572&gt;0,"低滞销风险",AD572=0,"健康")</f>
        <v>健康</v>
      </c>
      <c r="Y572" s="8" t="str">
        <f>_xlfn.IFS(COUNTIF($B$2:B572,B572)=1,"-",OR(AND(X571="高滞销风险",OR(X572="中滞销风险",X572="低滞销风险",X572="健康")),AND(X571="中滞销风险",OR(X572="低滞销风险",X572="健康")),AND(X571="低滞销风险",X572="健康")),"改善",X571=X572,"维持不变",OR(AND(X571="健康",OR(X572="低滞销风险",X572="中滞销风险",X572="高滞销风险")),AND(X571="低滞销风险",OR(X572="中滞销风险",X572="高滞销风险")),AND(X571="中滞销风险",X572="高滞销风险")),"恶化")</f>
        <v>维持不变</v>
      </c>
      <c r="Z572" s="10">
        <f>IF(V572&gt;=DATE(2025,12,1),T572-(DATE(2025,12,1)-A572)*E572,0)</f>
        <v>0</v>
      </c>
      <c r="AA572" s="10">
        <f t="shared" si="129"/>
        <v>0</v>
      </c>
      <c r="AB572" s="10">
        <f>IF(W572&gt;=DATE(2025,12,1),U572-(DATE(2025,12,1)-A572)*E572,0)</f>
        <v>0</v>
      </c>
      <c r="AC572" s="10">
        <f t="shared" si="130"/>
        <v>25.4385964912281</v>
      </c>
      <c r="AD572" s="10">
        <f>IF(W572&gt;DATE(2025,12,1),W572-DATE(2025,12,1),0)</f>
        <v>0</v>
      </c>
      <c r="AE572" s="11">
        <f>IF(X572="健康",E572,U572/(DATE(2025,12,1)-A572))</f>
        <v>2.28</v>
      </c>
    </row>
    <row r="573" spans="1:31">
      <c r="A573" s="5">
        <v>45894</v>
      </c>
      <c r="B573" s="1" t="s">
        <v>344</v>
      </c>
      <c r="C573" s="1" t="s">
        <v>345</v>
      </c>
      <c r="D573" s="1" t="s">
        <v>346</v>
      </c>
      <c r="E573" s="1">
        <v>3</v>
      </c>
      <c r="F573" s="1">
        <v>0.71</v>
      </c>
      <c r="G573" s="1">
        <v>0.36</v>
      </c>
      <c r="H573" s="1">
        <v>0.18</v>
      </c>
      <c r="I573" s="1" t="s">
        <v>34</v>
      </c>
      <c r="J573" s="1">
        <v>5</v>
      </c>
      <c r="K573" s="1" t="s">
        <v>43</v>
      </c>
      <c r="L573" s="1" t="s">
        <v>44</v>
      </c>
      <c r="M573" s="1" t="s">
        <v>45</v>
      </c>
      <c r="N573" s="1">
        <v>65</v>
      </c>
      <c r="O573" s="1">
        <v>50</v>
      </c>
      <c r="P573" s="1">
        <v>0</v>
      </c>
      <c r="Q573" s="1">
        <v>30</v>
      </c>
      <c r="R573" s="1">
        <v>0</v>
      </c>
      <c r="S573" s="1">
        <v>0</v>
      </c>
      <c r="T573">
        <f>N573+O573+P573</f>
        <v>115</v>
      </c>
      <c r="U573">
        <f>T573+Q573+R573+S573</f>
        <v>145</v>
      </c>
      <c r="V573" s="2">
        <f>A573+T573/E573</f>
        <v>45932.3333333333</v>
      </c>
      <c r="W573" s="2">
        <f>A573+U573/E573</f>
        <v>45942.3333333333</v>
      </c>
      <c r="X573" t="str">
        <f t="shared" ref="X573:X603" si="131">_xlfn.IFS(AD573&gt;=20,"高滞销风险",AD573&gt;=10,"中滞销风险",AD573&gt;0,"低滞销风险",AD573=0,"健康")</f>
        <v>健康</v>
      </c>
      <c r="Y573" s="8" t="str">
        <f>_xlfn.IFS(COUNTIF($B$2:B573,B573)=1,"-",OR(AND(#REF!="高滞销风险",OR(X573="中滞销风险",X573="低滞销风险",X573="健康")),AND(#REF!="中滞销风险",OR(X573="低滞销风险",X573="健康")),AND(#REF!="低滞销风险",X573="健康")),"改善",#REF!=X573,"维持不变",OR(AND(#REF!="健康",OR(X573="低滞销风险",X573="中滞销风险",X573="高滞销风险")),AND(#REF!="低滞销风险",OR(X573="中滞销风险",X573="高滞销风险")),AND(#REF!="中滞销风险",X573="高滞销风险")),"恶化")</f>
        <v>-</v>
      </c>
      <c r="Z573" s="10">
        <f t="shared" ref="Z573:Z603" si="132">IF(V573&gt;=DATE(2025,12,1),T573-(DATE(2025,12,1)-A573)*E573,0)</f>
        <v>0</v>
      </c>
      <c r="AA573" s="10">
        <f>AB573-Z573</f>
        <v>0</v>
      </c>
      <c r="AB573" s="10">
        <f t="shared" ref="AB573:AB603" si="133">IF(W573&gt;=DATE(2025,12,1),U573-(DATE(2025,12,1)-A573)*E573,0)</f>
        <v>0</v>
      </c>
      <c r="AC573" s="10">
        <f>U573/E573</f>
        <v>48.3333333333333</v>
      </c>
      <c r="AD573" s="10">
        <f t="shared" ref="AD573:AD603" si="134">IF(W573&gt;DATE(2025,12,1),W573-DATE(2025,12,1),0)</f>
        <v>0</v>
      </c>
      <c r="AE573" s="11">
        <f t="shared" ref="AE573:AE603" si="135">IF(X573="健康",E573,U573/(DATE(2025,12,1)-A573))</f>
        <v>3</v>
      </c>
    </row>
    <row r="574" spans="1:31">
      <c r="A574" s="5">
        <v>45901</v>
      </c>
      <c r="B574" s="1" t="s">
        <v>344</v>
      </c>
      <c r="C574" s="1" t="s">
        <v>345</v>
      </c>
      <c r="D574" s="1" t="s">
        <v>346</v>
      </c>
      <c r="E574" s="1">
        <v>9</v>
      </c>
      <c r="F574" s="1">
        <v>3.14</v>
      </c>
      <c r="G574" s="1">
        <v>1.93</v>
      </c>
      <c r="H574" s="1">
        <v>0.96</v>
      </c>
      <c r="I574" s="1" t="s">
        <v>34</v>
      </c>
      <c r="J574" s="1">
        <v>22</v>
      </c>
      <c r="K574" s="1" t="s">
        <v>35</v>
      </c>
      <c r="L574" s="1" t="s">
        <v>36</v>
      </c>
      <c r="M574" s="1" t="s">
        <v>37</v>
      </c>
      <c r="N574" s="1">
        <v>50</v>
      </c>
      <c r="O574" s="1">
        <v>40</v>
      </c>
      <c r="P574" s="1">
        <v>0</v>
      </c>
      <c r="Q574" s="1">
        <v>30</v>
      </c>
      <c r="R574" s="1">
        <v>0</v>
      </c>
      <c r="S574" s="1">
        <v>0</v>
      </c>
      <c r="T574">
        <f>N574+O574+P574</f>
        <v>90</v>
      </c>
      <c r="U574">
        <f>T574+Q574+R574+S574</f>
        <v>120</v>
      </c>
      <c r="V574" s="2">
        <f>A574+T574/E574</f>
        <v>45911</v>
      </c>
      <c r="W574" s="2">
        <f>A574+U574/E574</f>
        <v>45914.3333333333</v>
      </c>
      <c r="X574" t="str">
        <f t="shared" si="131"/>
        <v>健康</v>
      </c>
      <c r="Y574" s="8" t="str">
        <f>_xlfn.IFS(COUNTIF($B$2:B574,B574)=1,"-",OR(AND(X573="高滞销风险",OR(X574="中滞销风险",X574="低滞销风险",X574="健康")),AND(X573="中滞销风险",OR(X574="低滞销风险",X574="健康")),AND(X573="低滞销风险",X574="健康")),"改善",X573=X574,"维持不变",OR(AND(X573="健康",OR(X574="低滞销风险",X574="中滞销风险",X574="高滞销风险")),AND(X573="低滞销风险",OR(X574="中滞销风险",X574="高滞销风险")),AND(X573="中滞销风险",X574="高滞销风险")),"恶化")</f>
        <v>维持不变</v>
      </c>
      <c r="Z574" s="10">
        <f t="shared" si="132"/>
        <v>0</v>
      </c>
      <c r="AA574" s="10">
        <f>AB574-Z574</f>
        <v>0</v>
      </c>
      <c r="AB574" s="10">
        <f t="shared" si="133"/>
        <v>0</v>
      </c>
      <c r="AC574" s="10">
        <f>U574/E574</f>
        <v>13.3333333333333</v>
      </c>
      <c r="AD574" s="10">
        <f t="shared" si="134"/>
        <v>0</v>
      </c>
      <c r="AE574" s="11">
        <f t="shared" si="135"/>
        <v>9</v>
      </c>
    </row>
    <row r="575" spans="1:31">
      <c r="A575" s="5">
        <v>45908</v>
      </c>
      <c r="B575" s="1" t="s">
        <v>344</v>
      </c>
      <c r="C575" s="1" t="s">
        <v>345</v>
      </c>
      <c r="D575" s="1" t="s">
        <v>346</v>
      </c>
      <c r="E575" s="1">
        <v>7</v>
      </c>
      <c r="F575" s="1">
        <v>4.57</v>
      </c>
      <c r="G575" s="1">
        <v>3.86</v>
      </c>
      <c r="H575" s="1">
        <v>2.11</v>
      </c>
      <c r="I575" s="1" t="s">
        <v>34</v>
      </c>
      <c r="J575" s="1">
        <v>32</v>
      </c>
      <c r="K575" s="1" t="s">
        <v>38</v>
      </c>
      <c r="L575" s="1" t="s">
        <v>39</v>
      </c>
      <c r="M575" s="1" t="s">
        <v>40</v>
      </c>
      <c r="N575" s="1">
        <v>46</v>
      </c>
      <c r="O575" s="1">
        <v>38</v>
      </c>
      <c r="P575" s="1">
        <v>0</v>
      </c>
      <c r="Q575" s="1">
        <v>1</v>
      </c>
      <c r="R575" s="1">
        <v>0</v>
      </c>
      <c r="S575" s="1">
        <v>100</v>
      </c>
      <c r="T575">
        <f>N575+O575+P575</f>
        <v>84</v>
      </c>
      <c r="U575">
        <f>T575+Q575+R575+S575</f>
        <v>185</v>
      </c>
      <c r="V575" s="2">
        <f>A575+T575/E575</f>
        <v>45920</v>
      </c>
      <c r="W575" s="2">
        <f>A575+U575/E575</f>
        <v>45934.4285714286</v>
      </c>
      <c r="X575" t="str">
        <f t="shared" si="131"/>
        <v>健康</v>
      </c>
      <c r="Y575" s="8" t="str">
        <f>_xlfn.IFS(COUNTIF($B$2:B575,B575)=1,"-",OR(AND(X574="高滞销风险",OR(X575="中滞销风险",X575="低滞销风险",X575="健康")),AND(X574="中滞销风险",OR(X575="低滞销风险",X575="健康")),AND(X574="低滞销风险",X575="健康")),"改善",X574=X575,"维持不变",OR(AND(X574="健康",OR(X575="低滞销风险",X575="中滞销风险",X575="高滞销风险")),AND(X574="低滞销风险",OR(X575="中滞销风险",X575="高滞销风险")),AND(X574="中滞销风险",X575="高滞销风险")),"恶化")</f>
        <v>维持不变</v>
      </c>
      <c r="Z575" s="10">
        <f t="shared" si="132"/>
        <v>0</v>
      </c>
      <c r="AA575" s="10">
        <f>AB575-Z575</f>
        <v>0</v>
      </c>
      <c r="AB575" s="10">
        <f t="shared" si="133"/>
        <v>0</v>
      </c>
      <c r="AC575" s="10">
        <f>U575/E575</f>
        <v>26.4285714285714</v>
      </c>
      <c r="AD575" s="10">
        <f t="shared" si="134"/>
        <v>0</v>
      </c>
      <c r="AE575" s="11">
        <f t="shared" si="135"/>
        <v>7</v>
      </c>
    </row>
    <row r="576" spans="1:31">
      <c r="A576" s="5">
        <v>45887</v>
      </c>
      <c r="B576" s="1" t="s">
        <v>347</v>
      </c>
      <c r="C576" s="1" t="s">
        <v>348</v>
      </c>
      <c r="D576" s="1" t="s">
        <v>346</v>
      </c>
      <c r="E576" s="1">
        <v>3.43</v>
      </c>
      <c r="F576" s="1">
        <v>3.43</v>
      </c>
      <c r="G576" s="1">
        <v>3.57</v>
      </c>
      <c r="H576" s="1">
        <v>1.93</v>
      </c>
      <c r="I576" s="1" t="s">
        <v>57</v>
      </c>
      <c r="J576" s="1">
        <v>24</v>
      </c>
      <c r="K576" s="1" t="s">
        <v>51</v>
      </c>
      <c r="L576" s="1" t="s">
        <v>52</v>
      </c>
      <c r="M576" s="1" t="s">
        <v>53</v>
      </c>
      <c r="N576" s="1">
        <v>80</v>
      </c>
      <c r="O576" s="1">
        <v>0</v>
      </c>
      <c r="P576" s="1">
        <v>0</v>
      </c>
      <c r="Q576" s="1">
        <v>27</v>
      </c>
      <c r="R576" s="1">
        <v>0</v>
      </c>
      <c r="S576" s="1">
        <v>200</v>
      </c>
      <c r="T576">
        <f>N576+O576+P576</f>
        <v>80</v>
      </c>
      <c r="U576">
        <f>T576+Q576+R576+S576</f>
        <v>307</v>
      </c>
      <c r="V576" s="2">
        <f>A576+T576/E576</f>
        <v>45910.3236151603</v>
      </c>
      <c r="W576" s="2">
        <f>A576+U576/E576</f>
        <v>45976.5043731778</v>
      </c>
      <c r="X576" t="str">
        <f t="shared" si="131"/>
        <v>健康</v>
      </c>
      <c r="Y576" s="8" t="str">
        <f>_xlfn.IFS(COUNTIF($B$2:B576,B576)=1,"-",OR(AND(X575="高滞销风险",OR(X576="中滞销风险",X576="低滞销风险",X576="健康")),AND(X575="中滞销风险",OR(X576="低滞销风险",X576="健康")),AND(X575="低滞销风险",X576="健康")),"改善",X575=X576,"维持不变",OR(AND(X575="健康",OR(X576="低滞销风险",X576="中滞销风险",X576="高滞销风险")),AND(X575="低滞销风险",OR(X576="中滞销风险",X576="高滞销风险")),AND(X575="中滞销风险",X576="高滞销风险")),"恶化")</f>
        <v>-</v>
      </c>
      <c r="Z576" s="10">
        <f t="shared" si="132"/>
        <v>0</v>
      </c>
      <c r="AA576" s="10">
        <f>AB576-Z576</f>
        <v>0</v>
      </c>
      <c r="AB576" s="10">
        <f t="shared" si="133"/>
        <v>0</v>
      </c>
      <c r="AC576" s="10">
        <f>U576/E576</f>
        <v>89.5043731778426</v>
      </c>
      <c r="AD576" s="10">
        <f t="shared" si="134"/>
        <v>0</v>
      </c>
      <c r="AE576" s="11">
        <f t="shared" si="135"/>
        <v>3.43</v>
      </c>
    </row>
    <row r="577" spans="1:31">
      <c r="A577" s="5">
        <v>45894</v>
      </c>
      <c r="B577" s="1" t="s">
        <v>347</v>
      </c>
      <c r="C577" s="1" t="s">
        <v>348</v>
      </c>
      <c r="D577" s="1" t="s">
        <v>346</v>
      </c>
      <c r="E577" s="1">
        <v>3.29</v>
      </c>
      <c r="F577" s="1">
        <v>3.29</v>
      </c>
      <c r="G577" s="1">
        <v>3.36</v>
      </c>
      <c r="H577" s="1">
        <v>2.75</v>
      </c>
      <c r="I577" s="1" t="s">
        <v>57</v>
      </c>
      <c r="J577" s="1">
        <v>23</v>
      </c>
      <c r="K577" s="1" t="s">
        <v>43</v>
      </c>
      <c r="L577" s="1" t="s">
        <v>44</v>
      </c>
      <c r="M577" s="1" t="s">
        <v>45</v>
      </c>
      <c r="N577" s="1">
        <v>61</v>
      </c>
      <c r="O577" s="1">
        <v>153</v>
      </c>
      <c r="P577" s="1">
        <v>0</v>
      </c>
      <c r="Q577" s="1">
        <v>75</v>
      </c>
      <c r="R577" s="1">
        <v>0</v>
      </c>
      <c r="S577" s="1">
        <v>0</v>
      </c>
      <c r="T577">
        <f>N577+O577+P577</f>
        <v>214</v>
      </c>
      <c r="U577">
        <f>T577+Q577+R577+S577</f>
        <v>289</v>
      </c>
      <c r="V577" s="2">
        <f>A577+T577/E577</f>
        <v>45959.0455927052</v>
      </c>
      <c r="W577" s="2">
        <f>A577+U577/E577</f>
        <v>45981.8419452888</v>
      </c>
      <c r="X577" t="str">
        <f t="shared" si="131"/>
        <v>健康</v>
      </c>
      <c r="Y577" s="8" t="str">
        <f>_xlfn.IFS(COUNTIF($B$2:B577,B577)=1,"-",OR(AND(X576="高滞销风险",OR(X577="中滞销风险",X577="低滞销风险",X577="健康")),AND(X576="中滞销风险",OR(X577="低滞销风险",X577="健康")),AND(X576="低滞销风险",X577="健康")),"改善",X576=X577,"维持不变",OR(AND(X576="健康",OR(X577="低滞销风险",X577="中滞销风险",X577="高滞销风险")),AND(X576="低滞销风险",OR(X577="中滞销风险",X577="高滞销风险")),AND(X576="中滞销风险",X577="高滞销风险")),"恶化")</f>
        <v>维持不变</v>
      </c>
      <c r="Z577" s="10">
        <f t="shared" si="132"/>
        <v>0</v>
      </c>
      <c r="AA577" s="10">
        <f>AB577-Z577</f>
        <v>0</v>
      </c>
      <c r="AB577" s="10">
        <f t="shared" si="133"/>
        <v>0</v>
      </c>
      <c r="AC577" s="10">
        <f>U577/E577</f>
        <v>87.8419452887538</v>
      </c>
      <c r="AD577" s="10">
        <f t="shared" si="134"/>
        <v>0</v>
      </c>
      <c r="AE577" s="11">
        <f t="shared" si="135"/>
        <v>3.29</v>
      </c>
    </row>
    <row r="578" spans="1:31">
      <c r="A578" s="5">
        <v>45901</v>
      </c>
      <c r="B578" s="1" t="s">
        <v>347</v>
      </c>
      <c r="C578" s="1" t="s">
        <v>348</v>
      </c>
      <c r="D578" s="1" t="s">
        <v>346</v>
      </c>
      <c r="E578" s="1">
        <v>1.29</v>
      </c>
      <c r="F578" s="1">
        <v>1.29</v>
      </c>
      <c r="G578" s="1">
        <v>2.29</v>
      </c>
      <c r="H578" s="1">
        <v>2.93</v>
      </c>
      <c r="I578" s="1" t="s">
        <v>57</v>
      </c>
      <c r="J578" s="1">
        <v>9</v>
      </c>
      <c r="K578" s="1" t="s">
        <v>35</v>
      </c>
      <c r="L578" s="1" t="s">
        <v>36</v>
      </c>
      <c r="M578" s="1" t="s">
        <v>37</v>
      </c>
      <c r="N578" s="1">
        <v>78</v>
      </c>
      <c r="O578" s="1">
        <v>126</v>
      </c>
      <c r="P578" s="1">
        <v>0</v>
      </c>
      <c r="Q578" s="1">
        <v>75</v>
      </c>
      <c r="R578" s="1">
        <v>0</v>
      </c>
      <c r="S578" s="1">
        <v>0</v>
      </c>
      <c r="T578">
        <f>N578+O578+P578</f>
        <v>204</v>
      </c>
      <c r="U578">
        <f>T578+Q578+R578+S578</f>
        <v>279</v>
      </c>
      <c r="V578" s="2">
        <f>A578+T578/E578</f>
        <v>46059.1395348837</v>
      </c>
      <c r="W578" s="2">
        <f>A578+U578/E578</f>
        <v>46117.2790697674</v>
      </c>
      <c r="X578" t="str">
        <f t="shared" si="131"/>
        <v>高滞销风险</v>
      </c>
      <c r="Y578" s="8" t="str">
        <f>_xlfn.IFS(COUNTIF($B$2:B578,B578)=1,"-",OR(AND(X577="高滞销风险",OR(X578="中滞销风险",X578="低滞销风险",X578="健康")),AND(X577="中滞销风险",OR(X578="低滞销风险",X578="健康")),AND(X577="低滞销风险",X578="健康")),"改善",X577=X578,"维持不变",OR(AND(X577="健康",OR(X578="低滞销风险",X578="中滞销风险",X578="高滞销风险")),AND(X577="低滞销风险",OR(X578="中滞销风险",X578="高滞销风险")),AND(X577="中滞销风险",X578="高滞销风险")),"恶化")</f>
        <v>恶化</v>
      </c>
      <c r="Z578" s="10">
        <f t="shared" si="132"/>
        <v>86.61</v>
      </c>
      <c r="AA578" s="10">
        <f>AB578-Z578</f>
        <v>75</v>
      </c>
      <c r="AB578" s="10">
        <f t="shared" si="133"/>
        <v>161.61</v>
      </c>
      <c r="AC578" s="10">
        <f>U578/E578</f>
        <v>216.279069767442</v>
      </c>
      <c r="AD578" s="10">
        <f t="shared" si="134"/>
        <v>125.279069767443</v>
      </c>
      <c r="AE578" s="11">
        <f t="shared" si="135"/>
        <v>3.06593406593407</v>
      </c>
    </row>
    <row r="579" spans="1:31">
      <c r="A579" s="5">
        <v>45908</v>
      </c>
      <c r="B579" s="1" t="s">
        <v>347</v>
      </c>
      <c r="C579" s="1" t="s">
        <v>348</v>
      </c>
      <c r="D579" s="1" t="s">
        <v>346</v>
      </c>
      <c r="E579" s="1">
        <v>1.57</v>
      </c>
      <c r="F579" s="1">
        <v>1.57</v>
      </c>
      <c r="G579" s="1">
        <v>1.43</v>
      </c>
      <c r="H579" s="1">
        <v>2.39</v>
      </c>
      <c r="I579" s="1" t="s">
        <v>57</v>
      </c>
      <c r="J579" s="1">
        <v>11</v>
      </c>
      <c r="K579" s="1" t="s">
        <v>38</v>
      </c>
      <c r="L579" s="1" t="s">
        <v>39</v>
      </c>
      <c r="M579" s="1" t="s">
        <v>40</v>
      </c>
      <c r="N579" s="1">
        <v>87</v>
      </c>
      <c r="O579" s="1">
        <v>107</v>
      </c>
      <c r="P579" s="1">
        <v>0</v>
      </c>
      <c r="Q579" s="1">
        <v>75</v>
      </c>
      <c r="R579" s="1">
        <v>0</v>
      </c>
      <c r="S579" s="1">
        <v>0</v>
      </c>
      <c r="T579">
        <f>N579+O579+P579</f>
        <v>194</v>
      </c>
      <c r="U579">
        <f>T579+Q579+R579+S579</f>
        <v>269</v>
      </c>
      <c r="V579" s="2">
        <f>A579+T579/E579</f>
        <v>46031.5668789809</v>
      </c>
      <c r="W579" s="2">
        <f>A579+U579/E579</f>
        <v>46079.3375796178</v>
      </c>
      <c r="X579" t="str">
        <f t="shared" si="131"/>
        <v>高滞销风险</v>
      </c>
      <c r="Y579" s="8" t="str">
        <f>_xlfn.IFS(COUNTIF($B$2:B579,B579)=1,"-",OR(AND(X578="高滞销风险",OR(X579="中滞销风险",X579="低滞销风险",X579="健康")),AND(X578="中滞销风险",OR(X579="低滞销风险",X579="健康")),AND(X578="低滞销风险",X579="健康")),"改善",X578=X579,"维持不变",OR(AND(X578="健康",OR(X579="低滞销风险",X579="中滞销风险",X579="高滞销风险")),AND(X578="低滞销风险",OR(X579="中滞销风险",X579="高滞销风险")),AND(X578="中滞销风险",X579="高滞销风险")),"恶化")</f>
        <v>维持不变</v>
      </c>
      <c r="Z579" s="10">
        <f t="shared" si="132"/>
        <v>62.12</v>
      </c>
      <c r="AA579" s="10">
        <f>AB579-Z579</f>
        <v>75</v>
      </c>
      <c r="AB579" s="10">
        <f t="shared" si="133"/>
        <v>137.12</v>
      </c>
      <c r="AC579" s="10">
        <f>U579/E579</f>
        <v>171.337579617834</v>
      </c>
      <c r="AD579" s="10">
        <f t="shared" si="134"/>
        <v>87.337579617837</v>
      </c>
      <c r="AE579" s="11">
        <f t="shared" si="135"/>
        <v>3.20238095238095</v>
      </c>
    </row>
    <row r="580" spans="1:31">
      <c r="A580" s="5">
        <v>45887</v>
      </c>
      <c r="B580" s="1" t="s">
        <v>349</v>
      </c>
      <c r="C580" s="1" t="s">
        <v>350</v>
      </c>
      <c r="D580" s="1" t="s">
        <v>346</v>
      </c>
      <c r="E580" s="1">
        <v>5</v>
      </c>
      <c r="F580" s="1">
        <v>5</v>
      </c>
      <c r="G580" s="1">
        <v>5.64</v>
      </c>
      <c r="H580" s="1">
        <v>3.07</v>
      </c>
      <c r="I580" s="1" t="s">
        <v>57</v>
      </c>
      <c r="J580" s="1">
        <v>35</v>
      </c>
      <c r="K580" s="1" t="s">
        <v>51</v>
      </c>
      <c r="L580" s="1" t="s">
        <v>52</v>
      </c>
      <c r="M580" s="1" t="s">
        <v>53</v>
      </c>
      <c r="N580" s="1">
        <v>87</v>
      </c>
      <c r="O580" s="1">
        <v>0</v>
      </c>
      <c r="P580" s="1">
        <v>0</v>
      </c>
      <c r="Q580" s="1">
        <v>0</v>
      </c>
      <c r="R580" s="1">
        <v>0</v>
      </c>
      <c r="S580" s="1">
        <v>400</v>
      </c>
      <c r="T580">
        <f>N580+O580+P580</f>
        <v>87</v>
      </c>
      <c r="U580">
        <f>T580+Q580+R580+S580</f>
        <v>487</v>
      </c>
      <c r="V580" s="2">
        <f>A580+T580/E580</f>
        <v>45904.4</v>
      </c>
      <c r="W580" s="2">
        <f>A580+U580/E580</f>
        <v>45984.4</v>
      </c>
      <c r="X580" t="str">
        <f t="shared" si="131"/>
        <v>健康</v>
      </c>
      <c r="Y580" s="8" t="str">
        <f>_xlfn.IFS(COUNTIF($B$2:B580,B580)=1,"-",OR(AND(X579="高滞销风险",OR(X580="中滞销风险",X580="低滞销风险",X580="健康")),AND(X579="中滞销风险",OR(X580="低滞销风险",X580="健康")),AND(X579="低滞销风险",X580="健康")),"改善",X579=X580,"维持不变",OR(AND(X579="健康",OR(X580="低滞销风险",X580="中滞销风险",X580="高滞销风险")),AND(X579="低滞销风险",OR(X580="中滞销风险",X580="高滞销风险")),AND(X579="中滞销风险",X580="高滞销风险")),"恶化")</f>
        <v>-</v>
      </c>
      <c r="Z580" s="10">
        <f t="shared" si="132"/>
        <v>0</v>
      </c>
      <c r="AA580" s="10">
        <f>AB580-Z580</f>
        <v>0</v>
      </c>
      <c r="AB580" s="10">
        <f t="shared" si="133"/>
        <v>0</v>
      </c>
      <c r="AC580" s="10">
        <f>U580/E580</f>
        <v>97.4</v>
      </c>
      <c r="AD580" s="10">
        <f t="shared" si="134"/>
        <v>0</v>
      </c>
      <c r="AE580" s="11">
        <f t="shared" si="135"/>
        <v>5</v>
      </c>
    </row>
    <row r="581" spans="1:31">
      <c r="A581" s="5">
        <v>45894</v>
      </c>
      <c r="B581" s="1" t="s">
        <v>349</v>
      </c>
      <c r="C581" s="1" t="s">
        <v>350</v>
      </c>
      <c r="D581" s="1" t="s">
        <v>346</v>
      </c>
      <c r="E581" s="1">
        <v>6.14</v>
      </c>
      <c r="F581" s="1">
        <v>6.14</v>
      </c>
      <c r="G581" s="1">
        <v>5.57</v>
      </c>
      <c r="H581" s="1">
        <v>4.61</v>
      </c>
      <c r="I581" s="1" t="s">
        <v>57</v>
      </c>
      <c r="J581" s="1">
        <v>43</v>
      </c>
      <c r="K581" s="1" t="s">
        <v>43</v>
      </c>
      <c r="L581" s="1" t="s">
        <v>44</v>
      </c>
      <c r="M581" s="1" t="s">
        <v>45</v>
      </c>
      <c r="N581" s="1">
        <v>38</v>
      </c>
      <c r="O581" s="1">
        <v>151</v>
      </c>
      <c r="P581" s="1">
        <v>0</v>
      </c>
      <c r="Q581" s="1">
        <v>50</v>
      </c>
      <c r="R581" s="1">
        <v>0</v>
      </c>
      <c r="S581" s="1">
        <v>300</v>
      </c>
      <c r="T581">
        <f>N581+O581+P581</f>
        <v>189</v>
      </c>
      <c r="U581">
        <f>T581+Q581+R581+S581</f>
        <v>539</v>
      </c>
      <c r="V581" s="2">
        <f>A581+T581/E581</f>
        <v>45924.7817589577</v>
      </c>
      <c r="W581" s="2">
        <f>A581+U581/E581</f>
        <v>45981.7850162866</v>
      </c>
      <c r="X581" t="str">
        <f t="shared" si="131"/>
        <v>健康</v>
      </c>
      <c r="Y581" s="8" t="str">
        <f>_xlfn.IFS(COUNTIF($B$2:B581,B581)=1,"-",OR(AND(X580="高滞销风险",OR(X581="中滞销风险",X581="低滞销风险",X581="健康")),AND(X580="中滞销风险",OR(X581="低滞销风险",X581="健康")),AND(X580="低滞销风险",X581="健康")),"改善",X580=X581,"维持不变",OR(AND(X580="健康",OR(X581="低滞销风险",X581="中滞销风险",X581="高滞销风险")),AND(X580="低滞销风险",OR(X581="中滞销风险",X581="高滞销风险")),AND(X580="中滞销风险",X581="高滞销风险")),"恶化")</f>
        <v>维持不变</v>
      </c>
      <c r="Z581" s="10">
        <f t="shared" si="132"/>
        <v>0</v>
      </c>
      <c r="AA581" s="10">
        <f>AB581-Z581</f>
        <v>0</v>
      </c>
      <c r="AB581" s="10">
        <f t="shared" si="133"/>
        <v>0</v>
      </c>
      <c r="AC581" s="10">
        <f>U581/E581</f>
        <v>87.785016286645</v>
      </c>
      <c r="AD581" s="10">
        <f t="shared" si="134"/>
        <v>0</v>
      </c>
      <c r="AE581" s="11">
        <f t="shared" si="135"/>
        <v>6.14</v>
      </c>
    </row>
    <row r="582" spans="1:31">
      <c r="A582" s="5">
        <v>45901</v>
      </c>
      <c r="B582" s="1" t="s">
        <v>349</v>
      </c>
      <c r="C582" s="1" t="s">
        <v>350</v>
      </c>
      <c r="D582" s="1" t="s">
        <v>346</v>
      </c>
      <c r="E582" s="1">
        <v>4.14</v>
      </c>
      <c r="F582" s="1">
        <v>4.14</v>
      </c>
      <c r="G582" s="1">
        <v>5.14</v>
      </c>
      <c r="H582" s="1">
        <v>5.39</v>
      </c>
      <c r="I582" s="1" t="s">
        <v>57</v>
      </c>
      <c r="J582" s="1">
        <v>29</v>
      </c>
      <c r="K582" s="1" t="s">
        <v>35</v>
      </c>
      <c r="L582" s="1" t="s">
        <v>36</v>
      </c>
      <c r="M582" s="1" t="s">
        <v>37</v>
      </c>
      <c r="N582" s="1">
        <v>114</v>
      </c>
      <c r="O582" s="1">
        <v>201</v>
      </c>
      <c r="P582" s="1">
        <v>0</v>
      </c>
      <c r="Q582" s="1">
        <v>100</v>
      </c>
      <c r="R582" s="1">
        <v>0</v>
      </c>
      <c r="S582" s="1">
        <v>100</v>
      </c>
      <c r="T582">
        <f>N582+O582+P582</f>
        <v>315</v>
      </c>
      <c r="U582">
        <f>T582+Q582+R582+S582</f>
        <v>515</v>
      </c>
      <c r="V582" s="2">
        <f>A582+T582/E582</f>
        <v>45977.0869565217</v>
      </c>
      <c r="W582" s="2">
        <f>A582+U582/E582</f>
        <v>46025.3961352657</v>
      </c>
      <c r="X582" t="str">
        <f t="shared" si="131"/>
        <v>高滞销风险</v>
      </c>
      <c r="Y582" s="8" t="str">
        <f>_xlfn.IFS(COUNTIF($B$2:B582,B582)=1,"-",OR(AND(X581="高滞销风险",OR(X582="中滞销风险",X582="低滞销风险",X582="健康")),AND(X581="中滞销风险",OR(X582="低滞销风险",X582="健康")),AND(X581="低滞销风险",X582="健康")),"改善",X581=X582,"维持不变",OR(AND(X581="健康",OR(X582="低滞销风险",X582="中滞销风险",X582="高滞销风险")),AND(X581="低滞销风险",OR(X582="中滞销风险",X582="高滞销风险")),AND(X581="中滞销风险",X582="高滞销风险")),"恶化")</f>
        <v>恶化</v>
      </c>
      <c r="Z582" s="10">
        <f t="shared" si="132"/>
        <v>0</v>
      </c>
      <c r="AA582" s="10">
        <f>AB582-Z582</f>
        <v>138.26</v>
      </c>
      <c r="AB582" s="10">
        <f t="shared" si="133"/>
        <v>138.26</v>
      </c>
      <c r="AC582" s="10">
        <f>U582/E582</f>
        <v>124.3961352657</v>
      </c>
      <c r="AD582" s="10">
        <f t="shared" si="134"/>
        <v>33.3961352656988</v>
      </c>
      <c r="AE582" s="11">
        <f t="shared" si="135"/>
        <v>5.65934065934066</v>
      </c>
    </row>
    <row r="583" spans="1:31">
      <c r="A583" s="5">
        <v>45908</v>
      </c>
      <c r="B583" s="1" t="s">
        <v>349</v>
      </c>
      <c r="C583" s="1" t="s">
        <v>350</v>
      </c>
      <c r="D583" s="1" t="s">
        <v>346</v>
      </c>
      <c r="E583" s="1">
        <v>4.29</v>
      </c>
      <c r="F583" s="1">
        <v>4.29</v>
      </c>
      <c r="G583" s="1">
        <v>4.21</v>
      </c>
      <c r="H583" s="1">
        <v>4.89</v>
      </c>
      <c r="I583" s="1" t="s">
        <v>57</v>
      </c>
      <c r="J583" s="1">
        <v>30</v>
      </c>
      <c r="K583" s="1" t="s">
        <v>38</v>
      </c>
      <c r="L583" s="1" t="s">
        <v>39</v>
      </c>
      <c r="M583" s="1" t="s">
        <v>40</v>
      </c>
      <c r="N583" s="1">
        <v>78</v>
      </c>
      <c r="O583" s="1">
        <v>201</v>
      </c>
      <c r="P583" s="1">
        <v>0</v>
      </c>
      <c r="Q583" s="1">
        <v>100</v>
      </c>
      <c r="R583" s="1">
        <v>0</v>
      </c>
      <c r="S583" s="1">
        <v>100</v>
      </c>
      <c r="T583">
        <f>N583+O583+P583</f>
        <v>279</v>
      </c>
      <c r="U583">
        <f>T583+Q583+R583+S583</f>
        <v>479</v>
      </c>
      <c r="V583" s="2">
        <f>A583+T583/E583</f>
        <v>45973.034965035</v>
      </c>
      <c r="W583" s="2">
        <f>A583+U583/E583</f>
        <v>46019.655011655</v>
      </c>
      <c r="X583" t="str">
        <f t="shared" si="131"/>
        <v>高滞销风险</v>
      </c>
      <c r="Y583" s="8" t="str">
        <f>_xlfn.IFS(COUNTIF($B$2:B583,B583)=1,"-",OR(AND(X582="高滞销风险",OR(X583="中滞销风险",X583="低滞销风险",X583="健康")),AND(X582="中滞销风险",OR(X583="低滞销风险",X583="健康")),AND(X582="低滞销风险",X583="健康")),"改善",X582=X583,"维持不变",OR(AND(X582="健康",OR(X583="低滞销风险",X583="中滞销风险",X583="高滞销风险")),AND(X582="低滞销风险",OR(X583="中滞销风险",X583="高滞销风险")),AND(X582="中滞销风险",X583="高滞销风险")),"恶化")</f>
        <v>维持不变</v>
      </c>
      <c r="Z583" s="10">
        <f t="shared" si="132"/>
        <v>0</v>
      </c>
      <c r="AA583" s="10">
        <f>AB583-Z583</f>
        <v>118.64</v>
      </c>
      <c r="AB583" s="10">
        <f t="shared" si="133"/>
        <v>118.64</v>
      </c>
      <c r="AC583" s="10">
        <f>U583/E583</f>
        <v>111.655011655012</v>
      </c>
      <c r="AD583" s="10">
        <f t="shared" si="134"/>
        <v>27.6550116550134</v>
      </c>
      <c r="AE583" s="11">
        <f t="shared" si="135"/>
        <v>5.70238095238095</v>
      </c>
    </row>
    <row r="584" spans="1:31">
      <c r="A584" s="5">
        <v>45887</v>
      </c>
      <c r="B584" s="1" t="s">
        <v>351</v>
      </c>
      <c r="C584" s="1" t="s">
        <v>352</v>
      </c>
      <c r="D584" s="1" t="s">
        <v>346</v>
      </c>
      <c r="E584" s="1">
        <v>1.9</v>
      </c>
      <c r="F584" s="1">
        <v>2.57</v>
      </c>
      <c r="G584" s="1">
        <v>2.36</v>
      </c>
      <c r="H584" s="1">
        <v>1.32</v>
      </c>
      <c r="I584" s="1" t="s">
        <v>50</v>
      </c>
      <c r="J584" s="1">
        <v>18</v>
      </c>
      <c r="K584" s="1" t="s">
        <v>51</v>
      </c>
      <c r="L584" s="1" t="s">
        <v>52</v>
      </c>
      <c r="M584" s="1" t="s">
        <v>53</v>
      </c>
      <c r="N584" s="1">
        <v>51</v>
      </c>
      <c r="O584" s="1">
        <v>130</v>
      </c>
      <c r="P584" s="1">
        <v>0</v>
      </c>
      <c r="Q584" s="1">
        <v>56</v>
      </c>
      <c r="R584" s="1">
        <v>0</v>
      </c>
      <c r="S584" s="1">
        <v>3</v>
      </c>
      <c r="T584">
        <f>N584+O584+P584</f>
        <v>181</v>
      </c>
      <c r="U584">
        <f>T584+Q584+R584+S584</f>
        <v>240</v>
      </c>
      <c r="V584" s="2">
        <f>A584+T584/E584</f>
        <v>45982.2631578947</v>
      </c>
      <c r="W584" s="2">
        <f>A584+U584/E584</f>
        <v>46013.3157894737</v>
      </c>
      <c r="X584" t="str">
        <f t="shared" si="131"/>
        <v>高滞销风险</v>
      </c>
      <c r="Y584" s="8" t="str">
        <f>_xlfn.IFS(COUNTIF($B$2:B584,B584)=1,"-",OR(AND(X583="高滞销风险",OR(X584="中滞销风险",X584="低滞销风险",X584="健康")),AND(X583="中滞销风险",OR(X584="低滞销风险",X584="健康")),AND(X583="低滞销风险",X584="健康")),"改善",X583=X584,"维持不变",OR(AND(X583="健康",OR(X584="低滞销风险",X584="中滞销风险",X584="高滞销风险")),AND(X583="低滞销风险",OR(X584="中滞销风险",X584="高滞销风险")),AND(X583="中滞销风险",X584="高滞销风险")),"恶化")</f>
        <v>-</v>
      </c>
      <c r="Z584" s="10">
        <f t="shared" si="132"/>
        <v>0</v>
      </c>
      <c r="AA584" s="10">
        <f>AB584-Z584</f>
        <v>40.5</v>
      </c>
      <c r="AB584" s="10">
        <f t="shared" si="133"/>
        <v>40.5</v>
      </c>
      <c r="AC584" s="10">
        <f>U584/E584</f>
        <v>126.315789473684</v>
      </c>
      <c r="AD584" s="10">
        <f t="shared" si="134"/>
        <v>21.3157894736869</v>
      </c>
      <c r="AE584" s="11">
        <f t="shared" si="135"/>
        <v>2.28571428571429</v>
      </c>
    </row>
    <row r="585" spans="1:31">
      <c r="A585" s="5">
        <v>45894</v>
      </c>
      <c r="B585" s="1" t="s">
        <v>351</v>
      </c>
      <c r="C585" s="1" t="s">
        <v>352</v>
      </c>
      <c r="D585" s="1" t="s">
        <v>346</v>
      </c>
      <c r="E585" s="1">
        <v>2.49</v>
      </c>
      <c r="F585" s="1">
        <v>3</v>
      </c>
      <c r="G585" s="1">
        <v>2.79</v>
      </c>
      <c r="H585" s="1">
        <v>2.07</v>
      </c>
      <c r="I585" s="1" t="s">
        <v>50</v>
      </c>
      <c r="J585" s="1">
        <v>21</v>
      </c>
      <c r="K585" s="1" t="s">
        <v>43</v>
      </c>
      <c r="L585" s="1" t="s">
        <v>44</v>
      </c>
      <c r="M585" s="1" t="s">
        <v>45</v>
      </c>
      <c r="N585" s="1">
        <v>95</v>
      </c>
      <c r="O585" s="1">
        <v>70</v>
      </c>
      <c r="P585" s="1">
        <v>0</v>
      </c>
      <c r="Q585" s="1">
        <v>56</v>
      </c>
      <c r="R585" s="1">
        <v>0</v>
      </c>
      <c r="S585" s="1">
        <v>3</v>
      </c>
      <c r="T585">
        <f>N585+O585+P585</f>
        <v>165</v>
      </c>
      <c r="U585">
        <f>T585+Q585+R585+S585</f>
        <v>224</v>
      </c>
      <c r="V585" s="2">
        <f>A585+T585/E585</f>
        <v>45960.265060241</v>
      </c>
      <c r="W585" s="2">
        <f>A585+U585/E585</f>
        <v>45983.9598393574</v>
      </c>
      <c r="X585" t="str">
        <f t="shared" si="131"/>
        <v>健康</v>
      </c>
      <c r="Y585" s="8" t="str">
        <f>_xlfn.IFS(COUNTIF($B$2:B585,B585)=1,"-",OR(AND(X584="高滞销风险",OR(X585="中滞销风险",X585="低滞销风险",X585="健康")),AND(X584="中滞销风险",OR(X585="低滞销风险",X585="健康")),AND(X584="低滞销风险",X585="健康")),"改善",X584=X585,"维持不变",OR(AND(X584="健康",OR(X585="低滞销风险",X585="中滞销风险",X585="高滞销风险")),AND(X584="低滞销风险",OR(X585="中滞销风险",X585="高滞销风险")),AND(X584="中滞销风险",X585="高滞销风险")),"恶化")</f>
        <v>改善</v>
      </c>
      <c r="Z585" s="10">
        <f t="shared" si="132"/>
        <v>0</v>
      </c>
      <c r="AA585" s="10">
        <f>AB585-Z585</f>
        <v>0</v>
      </c>
      <c r="AB585" s="10">
        <f t="shared" si="133"/>
        <v>0</v>
      </c>
      <c r="AC585" s="10">
        <f>U585/E585</f>
        <v>89.9598393574297</v>
      </c>
      <c r="AD585" s="10">
        <f t="shared" si="134"/>
        <v>0</v>
      </c>
      <c r="AE585" s="11">
        <f t="shared" si="135"/>
        <v>2.49</v>
      </c>
    </row>
    <row r="586" spans="1:31">
      <c r="A586" s="5">
        <v>45901</v>
      </c>
      <c r="B586" s="1" t="s">
        <v>351</v>
      </c>
      <c r="C586" s="1" t="s">
        <v>352</v>
      </c>
      <c r="D586" s="1" t="s">
        <v>346</v>
      </c>
      <c r="E586" s="1">
        <v>1.86</v>
      </c>
      <c r="F586" s="1">
        <v>1.86</v>
      </c>
      <c r="G586" s="1">
        <v>2.43</v>
      </c>
      <c r="H586" s="1">
        <v>2.39</v>
      </c>
      <c r="I586" s="1" t="s">
        <v>54</v>
      </c>
      <c r="J586" s="1">
        <v>13</v>
      </c>
      <c r="K586" s="1" t="s">
        <v>35</v>
      </c>
      <c r="L586" s="1" t="s">
        <v>36</v>
      </c>
      <c r="M586" s="1" t="s">
        <v>37</v>
      </c>
      <c r="N586" s="1">
        <v>121</v>
      </c>
      <c r="O586" s="1">
        <v>49</v>
      </c>
      <c r="P586" s="1">
        <v>0</v>
      </c>
      <c r="Q586" s="1">
        <v>36</v>
      </c>
      <c r="R586" s="1">
        <v>0</v>
      </c>
      <c r="S586" s="1">
        <v>3</v>
      </c>
      <c r="T586">
        <f>N586+O586+P586</f>
        <v>170</v>
      </c>
      <c r="U586">
        <f>T586+Q586+R586+S586</f>
        <v>209</v>
      </c>
      <c r="V586" s="2">
        <f>A586+T586/E586</f>
        <v>45992.3978494624</v>
      </c>
      <c r="W586" s="2">
        <f>A586+U586/E586</f>
        <v>46013.3655913979</v>
      </c>
      <c r="X586" t="str">
        <f t="shared" si="131"/>
        <v>高滞销风险</v>
      </c>
      <c r="Y586" s="8" t="str">
        <f>_xlfn.IFS(COUNTIF($B$2:B586,B586)=1,"-",OR(AND(X585="高滞销风险",OR(X586="中滞销风险",X586="低滞销风险",X586="健康")),AND(X585="中滞销风险",OR(X586="低滞销风险",X586="健康")),AND(X585="低滞销风险",X586="健康")),"改善",X585=X586,"维持不变",OR(AND(X585="健康",OR(X586="低滞销风险",X586="中滞销风险",X586="高滞销风险")),AND(X585="低滞销风险",OR(X586="中滞销风险",X586="高滞销风险")),AND(X585="中滞销风险",X586="高滞销风险")),"恶化")</f>
        <v>恶化</v>
      </c>
      <c r="Z586" s="10">
        <f t="shared" si="132"/>
        <v>0.739999999999981</v>
      </c>
      <c r="AA586" s="10">
        <f>AB586-Z586</f>
        <v>39</v>
      </c>
      <c r="AB586" s="10">
        <f t="shared" si="133"/>
        <v>39.74</v>
      </c>
      <c r="AC586" s="10">
        <f>U586/E586</f>
        <v>112.365591397849</v>
      </c>
      <c r="AD586" s="10">
        <f t="shared" si="134"/>
        <v>21.3655913978509</v>
      </c>
      <c r="AE586" s="11">
        <f t="shared" si="135"/>
        <v>2.2967032967033</v>
      </c>
    </row>
    <row r="587" spans="1:31">
      <c r="A587" s="5">
        <v>45908</v>
      </c>
      <c r="B587" s="1" t="s">
        <v>351</v>
      </c>
      <c r="C587" s="1" t="s">
        <v>352</v>
      </c>
      <c r="D587" s="1" t="s">
        <v>346</v>
      </c>
      <c r="E587" s="1">
        <v>1.57</v>
      </c>
      <c r="F587" s="1">
        <v>1.57</v>
      </c>
      <c r="G587" s="1">
        <v>1.71</v>
      </c>
      <c r="H587" s="1">
        <v>2.25</v>
      </c>
      <c r="I587" s="1" t="s">
        <v>54</v>
      </c>
      <c r="J587" s="1">
        <v>11</v>
      </c>
      <c r="K587" s="1" t="s">
        <v>38</v>
      </c>
      <c r="L587" s="1" t="s">
        <v>39</v>
      </c>
      <c r="M587" s="1" t="s">
        <v>40</v>
      </c>
      <c r="N587" s="1">
        <v>130</v>
      </c>
      <c r="O587" s="1">
        <v>28</v>
      </c>
      <c r="P587" s="1">
        <v>0</v>
      </c>
      <c r="Q587" s="1">
        <v>36</v>
      </c>
      <c r="R587" s="1">
        <v>0</v>
      </c>
      <c r="S587" s="1">
        <v>0</v>
      </c>
      <c r="T587">
        <f>N587+O587+P587</f>
        <v>158</v>
      </c>
      <c r="U587">
        <f>T587+Q587+R587+S587</f>
        <v>194</v>
      </c>
      <c r="V587" s="2">
        <f>A587+T587/E587</f>
        <v>46008.6369426752</v>
      </c>
      <c r="W587" s="2">
        <f>A587+U587/E587</f>
        <v>46031.5668789809</v>
      </c>
      <c r="X587" t="str">
        <f t="shared" si="131"/>
        <v>高滞销风险</v>
      </c>
      <c r="Y587" s="8" t="str">
        <f>_xlfn.IFS(COUNTIF($B$2:B587,B587)=1,"-",OR(AND(X586="高滞销风险",OR(X587="中滞销风险",X587="低滞销风险",X587="健康")),AND(X586="中滞销风险",OR(X587="低滞销风险",X587="健康")),AND(X586="低滞销风险",X587="健康")),"改善",X586=X587,"维持不变",OR(AND(X586="健康",OR(X587="低滞销风险",X587="中滞销风险",X587="高滞销风险")),AND(X586="低滞销风险",OR(X587="中滞销风险",X587="高滞销风险")),AND(X586="中滞销风险",X587="高滞销风险")),"恶化")</f>
        <v>维持不变</v>
      </c>
      <c r="Z587" s="10">
        <f t="shared" si="132"/>
        <v>26.12</v>
      </c>
      <c r="AA587" s="10">
        <f>AB587-Z587</f>
        <v>36</v>
      </c>
      <c r="AB587" s="10">
        <f t="shared" si="133"/>
        <v>62.12</v>
      </c>
      <c r="AC587" s="10">
        <f>U587/E587</f>
        <v>123.566878980892</v>
      </c>
      <c r="AD587" s="10">
        <f t="shared" si="134"/>
        <v>39.5668789808915</v>
      </c>
      <c r="AE587" s="11">
        <f t="shared" si="135"/>
        <v>2.30952380952381</v>
      </c>
    </row>
    <row r="588" spans="1:31">
      <c r="A588" s="5">
        <v>45887</v>
      </c>
      <c r="B588" s="1" t="s">
        <v>353</v>
      </c>
      <c r="C588" s="1" t="s">
        <v>354</v>
      </c>
      <c r="D588" s="1" t="s">
        <v>346</v>
      </c>
      <c r="E588" s="1">
        <v>8.65</v>
      </c>
      <c r="F588" s="1">
        <v>11.71</v>
      </c>
      <c r="G588" s="1">
        <v>10.86</v>
      </c>
      <c r="H588" s="1">
        <v>5.93</v>
      </c>
      <c r="I588" s="1" t="s">
        <v>50</v>
      </c>
      <c r="J588" s="1">
        <v>82</v>
      </c>
      <c r="K588" s="1" t="s">
        <v>51</v>
      </c>
      <c r="L588" s="1" t="s">
        <v>52</v>
      </c>
      <c r="M588" s="1" t="s">
        <v>53</v>
      </c>
      <c r="N588" s="1">
        <v>44</v>
      </c>
      <c r="O588" s="1">
        <v>69</v>
      </c>
      <c r="P588" s="1">
        <v>0</v>
      </c>
      <c r="Q588" s="1">
        <v>15</v>
      </c>
      <c r="R588" s="1">
        <v>0</v>
      </c>
      <c r="S588" s="1">
        <v>730</v>
      </c>
      <c r="T588">
        <f>N588+O588+P588</f>
        <v>113</v>
      </c>
      <c r="U588">
        <f>T588+Q588+R588+S588</f>
        <v>858</v>
      </c>
      <c r="V588" s="2">
        <f>A588+T588/E588</f>
        <v>45900.063583815</v>
      </c>
      <c r="W588" s="2">
        <f>A588+U588/E588</f>
        <v>45986.1907514451</v>
      </c>
      <c r="X588" t="str">
        <f t="shared" si="131"/>
        <v>健康</v>
      </c>
      <c r="Y588" s="8" t="str">
        <f>_xlfn.IFS(COUNTIF($B$2:B588,B588)=1,"-",OR(AND(X587="高滞销风险",OR(X588="中滞销风险",X588="低滞销风险",X588="健康")),AND(X587="中滞销风险",OR(X588="低滞销风险",X588="健康")),AND(X587="低滞销风险",X588="健康")),"改善",X587=X588,"维持不变",OR(AND(X587="健康",OR(X588="低滞销风险",X588="中滞销风险",X588="高滞销风险")),AND(X587="低滞销风险",OR(X588="中滞销风险",X588="高滞销风险")),AND(X587="中滞销风险",X588="高滞销风险")),"恶化")</f>
        <v>-</v>
      </c>
      <c r="Z588" s="10">
        <f t="shared" si="132"/>
        <v>0</v>
      </c>
      <c r="AA588" s="10">
        <f>AB588-Z588</f>
        <v>0</v>
      </c>
      <c r="AB588" s="10">
        <f t="shared" si="133"/>
        <v>0</v>
      </c>
      <c r="AC588" s="10">
        <f>U588/E588</f>
        <v>99.1907514450867</v>
      </c>
      <c r="AD588" s="10">
        <f t="shared" si="134"/>
        <v>0</v>
      </c>
      <c r="AE588" s="11">
        <f t="shared" si="135"/>
        <v>8.65</v>
      </c>
    </row>
    <row r="589" spans="1:31">
      <c r="A589" s="5">
        <v>45894</v>
      </c>
      <c r="B589" s="1" t="s">
        <v>353</v>
      </c>
      <c r="C589" s="1" t="s">
        <v>354</v>
      </c>
      <c r="D589" s="1" t="s">
        <v>346</v>
      </c>
      <c r="E589" s="1">
        <v>7.14</v>
      </c>
      <c r="F589" s="1">
        <v>7.14</v>
      </c>
      <c r="G589" s="1">
        <v>9.43</v>
      </c>
      <c r="H589" s="1">
        <v>7.71</v>
      </c>
      <c r="I589" s="1" t="s">
        <v>54</v>
      </c>
      <c r="J589" s="1">
        <v>50</v>
      </c>
      <c r="K589" s="1" t="s">
        <v>43</v>
      </c>
      <c r="L589" s="1" t="s">
        <v>44</v>
      </c>
      <c r="M589" s="1" t="s">
        <v>45</v>
      </c>
      <c r="N589" s="1">
        <v>153</v>
      </c>
      <c r="O589" s="1">
        <v>237</v>
      </c>
      <c r="P589" s="1">
        <v>0</v>
      </c>
      <c r="Q589" s="1">
        <v>18</v>
      </c>
      <c r="R589" s="1">
        <v>0</v>
      </c>
      <c r="S589" s="1">
        <v>400</v>
      </c>
      <c r="T589">
        <f>N589+O589+P589</f>
        <v>390</v>
      </c>
      <c r="U589">
        <f>T589+Q589+R589+S589</f>
        <v>808</v>
      </c>
      <c r="V589" s="2">
        <f>A589+T589/E589</f>
        <v>45948.6218487395</v>
      </c>
      <c r="W589" s="2">
        <f>A589+U589/E589</f>
        <v>46007.1652661064</v>
      </c>
      <c r="X589" t="str">
        <f t="shared" si="131"/>
        <v>中滞销风险</v>
      </c>
      <c r="Y589" s="8" t="str">
        <f>_xlfn.IFS(COUNTIF($B$2:B589,B589)=1,"-",OR(AND(X588="高滞销风险",OR(X589="中滞销风险",X589="低滞销风险",X589="健康")),AND(X588="中滞销风险",OR(X589="低滞销风险",X589="健康")),AND(X588="低滞销风险",X589="健康")),"改善",X588=X589,"维持不变",OR(AND(X588="健康",OR(X589="低滞销风险",X589="中滞销风险",X589="高滞销风险")),AND(X588="低滞销风险",OR(X589="中滞销风险",X589="高滞销风险")),AND(X588="中滞销风险",X589="高滞销风险")),"恶化")</f>
        <v>恶化</v>
      </c>
      <c r="Z589" s="10">
        <f t="shared" si="132"/>
        <v>0</v>
      </c>
      <c r="AA589" s="10">
        <f>AB589-Z589</f>
        <v>108.28</v>
      </c>
      <c r="AB589" s="10">
        <f t="shared" si="133"/>
        <v>108.28</v>
      </c>
      <c r="AC589" s="10">
        <f>U589/E589</f>
        <v>113.165266106443</v>
      </c>
      <c r="AD589" s="10">
        <f t="shared" si="134"/>
        <v>15.1652661064436</v>
      </c>
      <c r="AE589" s="11">
        <f t="shared" si="135"/>
        <v>8.24489795918367</v>
      </c>
    </row>
    <row r="590" spans="1:31">
      <c r="A590" s="5">
        <v>45901</v>
      </c>
      <c r="B590" s="1" t="s">
        <v>353</v>
      </c>
      <c r="C590" s="1" t="s">
        <v>354</v>
      </c>
      <c r="D590" s="1" t="s">
        <v>346</v>
      </c>
      <c r="E590" s="1">
        <v>7</v>
      </c>
      <c r="F590" s="1">
        <v>7</v>
      </c>
      <c r="G590" s="1">
        <v>7.07</v>
      </c>
      <c r="H590" s="1">
        <v>8.96</v>
      </c>
      <c r="I590" s="1" t="s">
        <v>54</v>
      </c>
      <c r="J590" s="1">
        <v>49</v>
      </c>
      <c r="K590" s="1" t="s">
        <v>35</v>
      </c>
      <c r="L590" s="1" t="s">
        <v>36</v>
      </c>
      <c r="M590" s="1" t="s">
        <v>37</v>
      </c>
      <c r="N590" s="1">
        <v>129</v>
      </c>
      <c r="O590" s="1">
        <v>464</v>
      </c>
      <c r="P590" s="1">
        <v>0</v>
      </c>
      <c r="Q590" s="1">
        <v>168</v>
      </c>
      <c r="R590" s="1">
        <v>0</v>
      </c>
      <c r="S590" s="1">
        <v>0</v>
      </c>
      <c r="T590">
        <f>N590+O590+P590</f>
        <v>593</v>
      </c>
      <c r="U590">
        <f>T590+Q590+R590+S590</f>
        <v>761</v>
      </c>
      <c r="V590" s="2">
        <f>A590+T590/E590</f>
        <v>45985.7142857143</v>
      </c>
      <c r="W590" s="2">
        <f>A590+U590/E590</f>
        <v>46009.7142857143</v>
      </c>
      <c r="X590" t="str">
        <f t="shared" si="131"/>
        <v>中滞销风险</v>
      </c>
      <c r="Y590" s="8" t="str">
        <f>_xlfn.IFS(COUNTIF($B$2:B590,B590)=1,"-",OR(AND(X589="高滞销风险",OR(X590="中滞销风险",X590="低滞销风险",X590="健康")),AND(X589="中滞销风险",OR(X590="低滞销风险",X590="健康")),AND(X589="低滞销风险",X590="健康")),"改善",X589=X590,"维持不变",OR(AND(X589="健康",OR(X590="低滞销风险",X590="中滞销风险",X590="高滞销风险")),AND(X589="低滞销风险",OR(X590="中滞销风险",X590="高滞销风险")),AND(X589="中滞销风险",X590="高滞销风险")),"恶化")</f>
        <v>维持不变</v>
      </c>
      <c r="Z590" s="10">
        <f t="shared" si="132"/>
        <v>0</v>
      </c>
      <c r="AA590" s="10">
        <f>AB590-Z590</f>
        <v>124</v>
      </c>
      <c r="AB590" s="10">
        <f t="shared" si="133"/>
        <v>124</v>
      </c>
      <c r="AC590" s="10">
        <f>U590/E590</f>
        <v>108.714285714286</v>
      </c>
      <c r="AD590" s="10">
        <f t="shared" si="134"/>
        <v>17.7142857142826</v>
      </c>
      <c r="AE590" s="11">
        <f t="shared" si="135"/>
        <v>8.36263736263736</v>
      </c>
    </row>
    <row r="591" spans="1:31">
      <c r="A591" s="5">
        <v>45908</v>
      </c>
      <c r="B591" s="1" t="s">
        <v>353</v>
      </c>
      <c r="C591" s="1" t="s">
        <v>354</v>
      </c>
      <c r="D591" s="1" t="s">
        <v>346</v>
      </c>
      <c r="E591" s="1">
        <v>7</v>
      </c>
      <c r="F591" s="1">
        <v>7</v>
      </c>
      <c r="G591" s="1">
        <v>7</v>
      </c>
      <c r="H591" s="1">
        <v>8.21</v>
      </c>
      <c r="I591" s="1" t="s">
        <v>54</v>
      </c>
      <c r="J591" s="1">
        <v>49</v>
      </c>
      <c r="K591" s="1" t="s">
        <v>38</v>
      </c>
      <c r="L591" s="1" t="s">
        <v>39</v>
      </c>
      <c r="M591" s="1" t="s">
        <v>40</v>
      </c>
      <c r="N591" s="1">
        <v>96</v>
      </c>
      <c r="O591" s="1">
        <v>515</v>
      </c>
      <c r="P591" s="1">
        <v>0</v>
      </c>
      <c r="Q591" s="1">
        <v>118</v>
      </c>
      <c r="R591" s="1">
        <v>0</v>
      </c>
      <c r="S591" s="1">
        <v>0</v>
      </c>
      <c r="T591">
        <f>N591+O591+P591</f>
        <v>611</v>
      </c>
      <c r="U591">
        <f>T591+Q591+R591+S591</f>
        <v>729</v>
      </c>
      <c r="V591" s="2">
        <f>A591+T591/E591</f>
        <v>45995.2857142857</v>
      </c>
      <c r="W591" s="2">
        <f>A591+U591/E591</f>
        <v>46012.1428571429</v>
      </c>
      <c r="X591" t="str">
        <f t="shared" si="131"/>
        <v>高滞销风险</v>
      </c>
      <c r="Y591" s="8" t="str">
        <f>_xlfn.IFS(COUNTIF($B$2:B591,B591)=1,"-",OR(AND(X590="高滞销风险",OR(X591="中滞销风险",X591="低滞销风险",X591="健康")),AND(X590="中滞销风险",OR(X591="低滞销风险",X591="健康")),AND(X590="低滞销风险",X591="健康")),"改善",X590=X591,"维持不变",OR(AND(X590="健康",OR(X591="低滞销风险",X591="中滞销风险",X591="高滞销风险")),AND(X590="低滞销风险",OR(X591="中滞销风险",X591="高滞销风险")),AND(X590="中滞销风险",X591="高滞销风险")),"恶化")</f>
        <v>恶化</v>
      </c>
      <c r="Z591" s="10">
        <f t="shared" si="132"/>
        <v>23</v>
      </c>
      <c r="AA591" s="10">
        <f>AB591-Z591</f>
        <v>118</v>
      </c>
      <c r="AB591" s="10">
        <f t="shared" si="133"/>
        <v>141</v>
      </c>
      <c r="AC591" s="10">
        <f>U591/E591</f>
        <v>104.142857142857</v>
      </c>
      <c r="AD591" s="10">
        <f t="shared" si="134"/>
        <v>20.1428571428551</v>
      </c>
      <c r="AE591" s="11">
        <f t="shared" si="135"/>
        <v>8.67857142857143</v>
      </c>
    </row>
    <row r="592" spans="1:31">
      <c r="A592" s="5">
        <v>45887</v>
      </c>
      <c r="B592" s="1" t="s">
        <v>355</v>
      </c>
      <c r="C592" s="1" t="s">
        <v>356</v>
      </c>
      <c r="D592" s="1" t="s">
        <v>346</v>
      </c>
      <c r="E592" s="1">
        <v>5.38</v>
      </c>
      <c r="F592" s="1">
        <v>6.43</v>
      </c>
      <c r="G592" s="1">
        <v>7.14</v>
      </c>
      <c r="H592" s="1">
        <v>4.04</v>
      </c>
      <c r="I592" s="1" t="s">
        <v>50</v>
      </c>
      <c r="J592" s="1">
        <v>45</v>
      </c>
      <c r="K592" s="1" t="s">
        <v>51</v>
      </c>
      <c r="L592" s="1" t="s">
        <v>52</v>
      </c>
      <c r="M592" s="1" t="s">
        <v>53</v>
      </c>
      <c r="N592" s="1">
        <v>102</v>
      </c>
      <c r="O592" s="1">
        <v>372</v>
      </c>
      <c r="P592" s="1">
        <v>0</v>
      </c>
      <c r="Q592" s="1">
        <v>18</v>
      </c>
      <c r="R592" s="1">
        <v>0</v>
      </c>
      <c r="S592" s="1">
        <v>200</v>
      </c>
      <c r="T592">
        <f>N592+O592+P592</f>
        <v>474</v>
      </c>
      <c r="U592">
        <f>T592+Q592+R592+S592</f>
        <v>692</v>
      </c>
      <c r="V592" s="2">
        <f>A592+T592/E592</f>
        <v>45975.1040892193</v>
      </c>
      <c r="W592" s="2">
        <f>A592+U592/E592</f>
        <v>46015.624535316</v>
      </c>
      <c r="X592" t="str">
        <f t="shared" si="131"/>
        <v>高滞销风险</v>
      </c>
      <c r="Y592" s="8" t="str">
        <f>_xlfn.IFS(COUNTIF($B$2:B592,B592)=1,"-",OR(AND(X591="高滞销风险",OR(X592="中滞销风险",X592="低滞销风险",X592="健康")),AND(X591="中滞销风险",OR(X592="低滞销风险",X592="健康")),AND(X591="低滞销风险",X592="健康")),"改善",X591=X592,"维持不变",OR(AND(X591="健康",OR(X592="低滞销风险",X592="中滞销风险",X592="高滞销风险")),AND(X591="低滞销风险",OR(X592="中滞销风险",X592="高滞销风险")),AND(X591="中滞销风险",X592="高滞销风险")),"恶化")</f>
        <v>-</v>
      </c>
      <c r="Z592" s="10">
        <f t="shared" si="132"/>
        <v>0</v>
      </c>
      <c r="AA592" s="10">
        <f>AB592-Z592</f>
        <v>127.1</v>
      </c>
      <c r="AB592" s="10">
        <f t="shared" si="133"/>
        <v>127.1</v>
      </c>
      <c r="AC592" s="10">
        <f>U592/E592</f>
        <v>128.624535315985</v>
      </c>
      <c r="AD592" s="10">
        <f t="shared" si="134"/>
        <v>23.6245353159829</v>
      </c>
      <c r="AE592" s="11">
        <f t="shared" si="135"/>
        <v>6.59047619047619</v>
      </c>
    </row>
    <row r="593" spans="1:31">
      <c r="A593" s="5">
        <v>45894</v>
      </c>
      <c r="B593" s="1" t="s">
        <v>355</v>
      </c>
      <c r="C593" s="1" t="s">
        <v>356</v>
      </c>
      <c r="D593" s="1" t="s">
        <v>346</v>
      </c>
      <c r="E593" s="1">
        <v>5.96</v>
      </c>
      <c r="F593" s="1">
        <v>6.29</v>
      </c>
      <c r="G593" s="1">
        <v>6.36</v>
      </c>
      <c r="H593" s="1">
        <v>5.61</v>
      </c>
      <c r="I593" s="1" t="s">
        <v>50</v>
      </c>
      <c r="J593" s="1">
        <v>44</v>
      </c>
      <c r="K593" s="1" t="s">
        <v>43</v>
      </c>
      <c r="L593" s="1" t="s">
        <v>44</v>
      </c>
      <c r="M593" s="1" t="s">
        <v>45</v>
      </c>
      <c r="N593" s="1">
        <v>132</v>
      </c>
      <c r="O593" s="1">
        <v>296</v>
      </c>
      <c r="P593" s="1">
        <v>0</v>
      </c>
      <c r="Q593" s="1">
        <v>218</v>
      </c>
      <c r="R593" s="1">
        <v>0</v>
      </c>
      <c r="S593" s="1">
        <v>0</v>
      </c>
      <c r="T593">
        <f>N593+O593+P593</f>
        <v>428</v>
      </c>
      <c r="U593">
        <f>T593+Q593+R593+S593</f>
        <v>646</v>
      </c>
      <c r="V593" s="2">
        <f>A593+T593/E593</f>
        <v>45965.8120805369</v>
      </c>
      <c r="W593" s="2">
        <f>A593+U593/E593</f>
        <v>46002.389261745</v>
      </c>
      <c r="X593" t="str">
        <f t="shared" si="131"/>
        <v>中滞销风险</v>
      </c>
      <c r="Y593" s="8" t="str">
        <f>_xlfn.IFS(COUNTIF($B$2:B593,B593)=1,"-",OR(AND(X592="高滞销风险",OR(X593="中滞销风险",X593="低滞销风险",X593="健康")),AND(X592="中滞销风险",OR(X593="低滞销风险",X593="健康")),AND(X592="低滞销风险",X593="健康")),"改善",X592=X593,"维持不变",OR(AND(X592="健康",OR(X593="低滞销风险",X593="中滞销风险",X593="高滞销风险")),AND(X592="低滞销风险",OR(X593="中滞销风险",X593="高滞销风险")),AND(X592="中滞销风险",X593="高滞销风险")),"恶化")</f>
        <v>改善</v>
      </c>
      <c r="Z593" s="10">
        <f t="shared" si="132"/>
        <v>0</v>
      </c>
      <c r="AA593" s="10">
        <f>AB593-Z593</f>
        <v>61.92</v>
      </c>
      <c r="AB593" s="10">
        <f t="shared" si="133"/>
        <v>61.92</v>
      </c>
      <c r="AC593" s="10">
        <f>U593/E593</f>
        <v>108.389261744966</v>
      </c>
      <c r="AD593" s="10">
        <f t="shared" si="134"/>
        <v>10.3892617449674</v>
      </c>
      <c r="AE593" s="11">
        <f t="shared" si="135"/>
        <v>6.59183673469388</v>
      </c>
    </row>
    <row r="594" spans="1:31">
      <c r="A594" s="5">
        <v>45901</v>
      </c>
      <c r="B594" s="1" t="s">
        <v>355</v>
      </c>
      <c r="C594" s="1" t="s">
        <v>356</v>
      </c>
      <c r="D594" s="1" t="s">
        <v>346</v>
      </c>
      <c r="E594" s="1">
        <v>6.88</v>
      </c>
      <c r="F594" s="1">
        <v>7</v>
      </c>
      <c r="G594" s="1">
        <v>6.64</v>
      </c>
      <c r="H594" s="1">
        <v>6.89</v>
      </c>
      <c r="I594" s="1" t="s">
        <v>50</v>
      </c>
      <c r="J594" s="1">
        <v>49</v>
      </c>
      <c r="K594" s="1" t="s">
        <v>35</v>
      </c>
      <c r="L594" s="1" t="s">
        <v>36</v>
      </c>
      <c r="M594" s="1" t="s">
        <v>37</v>
      </c>
      <c r="N594" s="1">
        <v>177</v>
      </c>
      <c r="O594" s="1">
        <v>265</v>
      </c>
      <c r="P594" s="1">
        <v>0</v>
      </c>
      <c r="Q594" s="1">
        <v>158</v>
      </c>
      <c r="R594" s="1">
        <v>0</v>
      </c>
      <c r="S594" s="1">
        <v>0</v>
      </c>
      <c r="T594">
        <f>N594+O594+P594</f>
        <v>442</v>
      </c>
      <c r="U594">
        <f>T594+Q594+R594+S594</f>
        <v>600</v>
      </c>
      <c r="V594" s="2">
        <f>A594+T594/E594</f>
        <v>45965.2441860465</v>
      </c>
      <c r="W594" s="2">
        <f>A594+U594/E594</f>
        <v>45988.2093023256</v>
      </c>
      <c r="X594" t="str">
        <f t="shared" si="131"/>
        <v>健康</v>
      </c>
      <c r="Y594" s="8" t="str">
        <f>_xlfn.IFS(COUNTIF($B$2:B594,B594)=1,"-",OR(AND(X593="高滞销风险",OR(X594="中滞销风险",X594="低滞销风险",X594="健康")),AND(X593="中滞销风险",OR(X594="低滞销风险",X594="健康")),AND(X593="低滞销风险",X594="健康")),"改善",X593=X594,"维持不变",OR(AND(X593="健康",OR(X594="低滞销风险",X594="中滞销风险",X594="高滞销风险")),AND(X593="低滞销风险",OR(X594="中滞销风险",X594="高滞销风险")),AND(X593="中滞销风险",X594="高滞销风险")),"恶化")</f>
        <v>改善</v>
      </c>
      <c r="Z594" s="10">
        <f t="shared" si="132"/>
        <v>0</v>
      </c>
      <c r="AA594" s="10">
        <f>AB594-Z594</f>
        <v>0</v>
      </c>
      <c r="AB594" s="10">
        <f t="shared" si="133"/>
        <v>0</v>
      </c>
      <c r="AC594" s="10">
        <f>U594/E594</f>
        <v>87.2093023255814</v>
      </c>
      <c r="AD594" s="10">
        <f t="shared" si="134"/>
        <v>0</v>
      </c>
      <c r="AE594" s="11">
        <f t="shared" si="135"/>
        <v>6.88</v>
      </c>
    </row>
    <row r="595" spans="1:31">
      <c r="A595" s="5">
        <v>45908</v>
      </c>
      <c r="B595" s="1" t="s">
        <v>355</v>
      </c>
      <c r="C595" s="1" t="s">
        <v>356</v>
      </c>
      <c r="D595" s="1" t="s">
        <v>346</v>
      </c>
      <c r="E595" s="1">
        <v>7.44</v>
      </c>
      <c r="F595" s="1">
        <v>8.14</v>
      </c>
      <c r="G595" s="1">
        <v>7.57</v>
      </c>
      <c r="H595" s="1">
        <v>6.96</v>
      </c>
      <c r="I595" s="1" t="s">
        <v>50</v>
      </c>
      <c r="J595" s="1">
        <v>57</v>
      </c>
      <c r="K595" s="1" t="s">
        <v>38</v>
      </c>
      <c r="L595" s="1" t="s">
        <v>39</v>
      </c>
      <c r="M595" s="1" t="s">
        <v>40</v>
      </c>
      <c r="N595" s="1">
        <v>121</v>
      </c>
      <c r="O595" s="1">
        <v>315</v>
      </c>
      <c r="P595" s="1">
        <v>0</v>
      </c>
      <c r="Q595" s="1">
        <v>108</v>
      </c>
      <c r="R595" s="1">
        <v>0</v>
      </c>
      <c r="S595" s="1">
        <v>0</v>
      </c>
      <c r="T595">
        <f>N595+O595+P595</f>
        <v>436</v>
      </c>
      <c r="U595">
        <f>T595+Q595+R595+S595</f>
        <v>544</v>
      </c>
      <c r="V595" s="2">
        <f>A595+T595/E595</f>
        <v>45966.6021505376</v>
      </c>
      <c r="W595" s="2">
        <f>A595+U595/E595</f>
        <v>45981.1182795699</v>
      </c>
      <c r="X595" t="str">
        <f t="shared" si="131"/>
        <v>健康</v>
      </c>
      <c r="Y595" s="8" t="str">
        <f>_xlfn.IFS(COUNTIF($B$2:B595,B595)=1,"-",OR(AND(X594="高滞销风险",OR(X595="中滞销风险",X595="低滞销风险",X595="健康")),AND(X594="中滞销风险",OR(X595="低滞销风险",X595="健康")),AND(X594="低滞销风险",X595="健康")),"改善",X594=X595,"维持不变",OR(AND(X594="健康",OR(X595="低滞销风险",X595="中滞销风险",X595="高滞销风险")),AND(X594="低滞销风险",OR(X595="中滞销风险",X595="高滞销风险")),AND(X594="中滞销风险",X595="高滞销风险")),"恶化")</f>
        <v>维持不变</v>
      </c>
      <c r="Z595" s="10">
        <f t="shared" si="132"/>
        <v>0</v>
      </c>
      <c r="AA595" s="10">
        <f>AB595-Z595</f>
        <v>0</v>
      </c>
      <c r="AB595" s="10">
        <f t="shared" si="133"/>
        <v>0</v>
      </c>
      <c r="AC595" s="10">
        <f>U595/E595</f>
        <v>73.1182795698925</v>
      </c>
      <c r="AD595" s="10">
        <f t="shared" si="134"/>
        <v>0</v>
      </c>
      <c r="AE595" s="11">
        <f t="shared" si="135"/>
        <v>7.44</v>
      </c>
    </row>
    <row r="596" spans="1:31">
      <c r="A596" s="5">
        <v>45887</v>
      </c>
      <c r="B596" s="1" t="s">
        <v>357</v>
      </c>
      <c r="C596" s="1" t="s">
        <v>358</v>
      </c>
      <c r="D596" s="1" t="s">
        <v>346</v>
      </c>
      <c r="E596" s="1">
        <v>5.29</v>
      </c>
      <c r="F596" s="1">
        <v>6.14</v>
      </c>
      <c r="G596" s="1">
        <v>7.14</v>
      </c>
      <c r="H596" s="1">
        <v>4.04</v>
      </c>
      <c r="I596" s="1" t="s">
        <v>50</v>
      </c>
      <c r="J596" s="1">
        <v>43</v>
      </c>
      <c r="K596" s="1" t="s">
        <v>51</v>
      </c>
      <c r="L596" s="1" t="s">
        <v>52</v>
      </c>
      <c r="M596" s="1" t="s">
        <v>53</v>
      </c>
      <c r="N596" s="1">
        <v>190</v>
      </c>
      <c r="O596" s="1">
        <v>289</v>
      </c>
      <c r="P596" s="1">
        <v>0</v>
      </c>
      <c r="Q596" s="1">
        <v>20</v>
      </c>
      <c r="R596" s="1">
        <v>0</v>
      </c>
      <c r="S596" s="1">
        <v>2</v>
      </c>
      <c r="T596">
        <f>N596+O596+P596</f>
        <v>479</v>
      </c>
      <c r="U596">
        <f>T596+Q596+R596+S596</f>
        <v>501</v>
      </c>
      <c r="V596" s="2">
        <f>A596+T596/E596</f>
        <v>45977.5482041588</v>
      </c>
      <c r="W596" s="2">
        <f>A596+U596/E596</f>
        <v>45981.7069943289</v>
      </c>
      <c r="X596" t="str">
        <f t="shared" si="131"/>
        <v>健康</v>
      </c>
      <c r="Y596" s="8" t="str">
        <f>_xlfn.IFS(COUNTIF($B$2:B596,B596)=1,"-",OR(AND(X595="高滞销风险",OR(X596="中滞销风险",X596="低滞销风险",X596="健康")),AND(X595="中滞销风险",OR(X596="低滞销风险",X596="健康")),AND(X595="低滞销风险",X596="健康")),"改善",X595=X596,"维持不变",OR(AND(X595="健康",OR(X596="低滞销风险",X596="中滞销风险",X596="高滞销风险")),AND(X595="低滞销风险",OR(X596="中滞销风险",X596="高滞销风险")),AND(X595="中滞销风险",X596="高滞销风险")),"恶化")</f>
        <v>-</v>
      </c>
      <c r="Z596" s="10">
        <f t="shared" si="132"/>
        <v>0</v>
      </c>
      <c r="AA596" s="10">
        <f>AB596-Z596</f>
        <v>0</v>
      </c>
      <c r="AB596" s="10">
        <f t="shared" si="133"/>
        <v>0</v>
      </c>
      <c r="AC596" s="10">
        <f>U596/E596</f>
        <v>94.7069943289225</v>
      </c>
      <c r="AD596" s="10">
        <f t="shared" si="134"/>
        <v>0</v>
      </c>
      <c r="AE596" s="11">
        <f t="shared" si="135"/>
        <v>5.29</v>
      </c>
    </row>
    <row r="597" spans="1:31">
      <c r="A597" s="5">
        <v>45894</v>
      </c>
      <c r="B597" s="1" t="s">
        <v>357</v>
      </c>
      <c r="C597" s="1" t="s">
        <v>358</v>
      </c>
      <c r="D597" s="1" t="s">
        <v>346</v>
      </c>
      <c r="E597" s="1">
        <v>6.08</v>
      </c>
      <c r="F597" s="1">
        <v>6.57</v>
      </c>
      <c r="G597" s="1">
        <v>6.36</v>
      </c>
      <c r="H597" s="1">
        <v>5.68</v>
      </c>
      <c r="I597" s="1" t="s">
        <v>50</v>
      </c>
      <c r="J597" s="1">
        <v>46</v>
      </c>
      <c r="K597" s="1" t="s">
        <v>43</v>
      </c>
      <c r="L597" s="1" t="s">
        <v>44</v>
      </c>
      <c r="M597" s="1" t="s">
        <v>45</v>
      </c>
      <c r="N597" s="1">
        <v>196</v>
      </c>
      <c r="O597" s="1">
        <v>235</v>
      </c>
      <c r="P597" s="1">
        <v>0</v>
      </c>
      <c r="Q597" s="1">
        <v>20</v>
      </c>
      <c r="R597" s="1">
        <v>0</v>
      </c>
      <c r="S597" s="1">
        <v>2</v>
      </c>
      <c r="T597">
        <f>N597+O597+P597</f>
        <v>431</v>
      </c>
      <c r="U597">
        <f>T597+Q597+R597+S597</f>
        <v>453</v>
      </c>
      <c r="V597" s="2">
        <f>A597+T597/E597</f>
        <v>45964.8881578947</v>
      </c>
      <c r="W597" s="2">
        <f>A597+U597/E597</f>
        <v>45968.5065789474</v>
      </c>
      <c r="X597" t="str">
        <f t="shared" si="131"/>
        <v>健康</v>
      </c>
      <c r="Y597" s="8" t="str">
        <f>_xlfn.IFS(COUNTIF($B$2:B597,B597)=1,"-",OR(AND(X596="高滞销风险",OR(X597="中滞销风险",X597="低滞销风险",X597="健康")),AND(X596="中滞销风险",OR(X597="低滞销风险",X597="健康")),AND(X596="低滞销风险",X597="健康")),"改善",X596=X597,"维持不变",OR(AND(X596="健康",OR(X597="低滞销风险",X597="中滞销风险",X597="高滞销风险")),AND(X596="低滞销风险",OR(X597="中滞销风险",X597="高滞销风险")),AND(X596="中滞销风险",X597="高滞销风险")),"恶化")</f>
        <v>维持不变</v>
      </c>
      <c r="Z597" s="10">
        <f t="shared" si="132"/>
        <v>0</v>
      </c>
      <c r="AA597" s="10">
        <f>AB597-Z597</f>
        <v>0</v>
      </c>
      <c r="AB597" s="10">
        <f t="shared" si="133"/>
        <v>0</v>
      </c>
      <c r="AC597" s="10">
        <f>U597/E597</f>
        <v>74.5065789473684</v>
      </c>
      <c r="AD597" s="10">
        <f t="shared" si="134"/>
        <v>0</v>
      </c>
      <c r="AE597" s="11">
        <f t="shared" si="135"/>
        <v>6.08</v>
      </c>
    </row>
    <row r="598" spans="1:31">
      <c r="A598" s="5">
        <v>45901</v>
      </c>
      <c r="B598" s="1" t="s">
        <v>357</v>
      </c>
      <c r="C598" s="1" t="s">
        <v>358</v>
      </c>
      <c r="D598" s="1" t="s">
        <v>346</v>
      </c>
      <c r="E598" s="1">
        <v>6</v>
      </c>
      <c r="F598" s="1">
        <v>6</v>
      </c>
      <c r="G598" s="1">
        <v>6.29</v>
      </c>
      <c r="H598" s="1">
        <v>6.71</v>
      </c>
      <c r="I598" s="1" t="s">
        <v>54</v>
      </c>
      <c r="J598" s="1">
        <v>42</v>
      </c>
      <c r="K598" s="1" t="s">
        <v>35</v>
      </c>
      <c r="L598" s="1" t="s">
        <v>36</v>
      </c>
      <c r="M598" s="1" t="s">
        <v>37</v>
      </c>
      <c r="N598" s="1">
        <v>230</v>
      </c>
      <c r="O598" s="1">
        <v>185</v>
      </c>
      <c r="P598" s="1">
        <v>0</v>
      </c>
      <c r="Q598" s="1">
        <v>0</v>
      </c>
      <c r="R598" s="1">
        <v>0</v>
      </c>
      <c r="S598" s="1">
        <v>150</v>
      </c>
      <c r="T598">
        <f>N598+O598+P598</f>
        <v>415</v>
      </c>
      <c r="U598">
        <f>T598+Q598+R598+S598</f>
        <v>565</v>
      </c>
      <c r="V598" s="2">
        <f>A598+T598/E598</f>
        <v>45970.1666666667</v>
      </c>
      <c r="W598" s="2">
        <f>A598+U598/E598</f>
        <v>45995.1666666667</v>
      </c>
      <c r="X598" t="str">
        <f t="shared" si="131"/>
        <v>低滞销风险</v>
      </c>
      <c r="Y598" s="8" t="str">
        <f>_xlfn.IFS(COUNTIF($B$2:B598,B598)=1,"-",OR(AND(X597="高滞销风险",OR(X598="中滞销风险",X598="低滞销风险",X598="健康")),AND(X597="中滞销风险",OR(X598="低滞销风险",X598="健康")),AND(X597="低滞销风险",X598="健康")),"改善",X597=X598,"维持不变",OR(AND(X597="健康",OR(X598="低滞销风险",X598="中滞销风险",X598="高滞销风险")),AND(X597="低滞销风险",OR(X598="中滞销风险",X598="高滞销风险")),AND(X597="中滞销风险",X598="高滞销风险")),"恶化")</f>
        <v>恶化</v>
      </c>
      <c r="Z598" s="10">
        <f t="shared" si="132"/>
        <v>0</v>
      </c>
      <c r="AA598" s="10">
        <f>AB598-Z598</f>
        <v>19</v>
      </c>
      <c r="AB598" s="10">
        <f t="shared" si="133"/>
        <v>19</v>
      </c>
      <c r="AC598" s="10">
        <f>U598/E598</f>
        <v>94.1666666666667</v>
      </c>
      <c r="AD598" s="10">
        <f t="shared" si="134"/>
        <v>3.16666666666424</v>
      </c>
      <c r="AE598" s="11">
        <f t="shared" si="135"/>
        <v>6.20879120879121</v>
      </c>
    </row>
    <row r="599" spans="1:31">
      <c r="A599" s="5">
        <v>45908</v>
      </c>
      <c r="B599" s="1" t="s">
        <v>357</v>
      </c>
      <c r="C599" s="1" t="s">
        <v>358</v>
      </c>
      <c r="D599" s="1" t="s">
        <v>346</v>
      </c>
      <c r="E599" s="1">
        <v>5.14</v>
      </c>
      <c r="F599" s="1">
        <v>5.14</v>
      </c>
      <c r="G599" s="1">
        <v>5.57</v>
      </c>
      <c r="H599" s="1">
        <v>5.96</v>
      </c>
      <c r="I599" s="1" t="s">
        <v>54</v>
      </c>
      <c r="J599" s="1">
        <v>36</v>
      </c>
      <c r="K599" s="1" t="s">
        <v>38</v>
      </c>
      <c r="L599" s="1" t="s">
        <v>39</v>
      </c>
      <c r="M599" s="1" t="s">
        <v>40</v>
      </c>
      <c r="N599" s="1">
        <v>212</v>
      </c>
      <c r="O599" s="1">
        <v>165</v>
      </c>
      <c r="P599" s="1">
        <v>0</v>
      </c>
      <c r="Q599" s="1">
        <v>0</v>
      </c>
      <c r="R599" s="1">
        <v>0</v>
      </c>
      <c r="S599" s="1">
        <v>150</v>
      </c>
      <c r="T599">
        <f>N599+O599+P599</f>
        <v>377</v>
      </c>
      <c r="U599">
        <f>T599+Q599+R599+S599</f>
        <v>527</v>
      </c>
      <c r="V599" s="2">
        <f>A599+T599/E599</f>
        <v>45981.3463035019</v>
      </c>
      <c r="W599" s="2">
        <f>A599+U599/E599</f>
        <v>46010.5291828794</v>
      </c>
      <c r="X599" t="str">
        <f t="shared" si="131"/>
        <v>中滞销风险</v>
      </c>
      <c r="Y599" s="8" t="str">
        <f>_xlfn.IFS(COUNTIF($B$2:B599,B599)=1,"-",OR(AND(X598="高滞销风险",OR(X599="中滞销风险",X599="低滞销风险",X599="健康")),AND(X598="中滞销风险",OR(X599="低滞销风险",X599="健康")),AND(X598="低滞销风险",X599="健康")),"改善",X598=X599,"维持不变",OR(AND(X598="健康",OR(X599="低滞销风险",X599="中滞销风险",X599="高滞销风险")),AND(X598="低滞销风险",OR(X599="中滞销风险",X599="高滞销风险")),AND(X598="中滞销风险",X599="高滞销风险")),"恶化")</f>
        <v>恶化</v>
      </c>
      <c r="Z599" s="10">
        <f t="shared" si="132"/>
        <v>0</v>
      </c>
      <c r="AA599" s="10">
        <f>AB599-Z599</f>
        <v>95.24</v>
      </c>
      <c r="AB599" s="10">
        <f t="shared" si="133"/>
        <v>95.24</v>
      </c>
      <c r="AC599" s="10">
        <f>U599/E599</f>
        <v>102.529182879377</v>
      </c>
      <c r="AD599" s="10">
        <f t="shared" si="134"/>
        <v>18.5291828793779</v>
      </c>
      <c r="AE599" s="11">
        <f t="shared" si="135"/>
        <v>6.27380952380952</v>
      </c>
    </row>
    <row r="600" spans="1:31">
      <c r="A600" s="5">
        <v>45887</v>
      </c>
      <c r="B600" s="1" t="s">
        <v>359</v>
      </c>
      <c r="C600" s="1" t="s">
        <v>360</v>
      </c>
      <c r="D600" s="1" t="s">
        <v>346</v>
      </c>
      <c r="E600" s="1">
        <v>2.94</v>
      </c>
      <c r="F600" s="1">
        <v>3</v>
      </c>
      <c r="G600" s="1">
        <v>4.21</v>
      </c>
      <c r="H600" s="1">
        <v>2.39</v>
      </c>
      <c r="I600" s="1" t="s">
        <v>50</v>
      </c>
      <c r="J600" s="1">
        <v>21</v>
      </c>
      <c r="K600" s="1" t="s">
        <v>51</v>
      </c>
      <c r="L600" s="1" t="s">
        <v>52</v>
      </c>
      <c r="M600" s="1" t="s">
        <v>53</v>
      </c>
      <c r="N600" s="1">
        <v>49</v>
      </c>
      <c r="O600" s="1">
        <v>287</v>
      </c>
      <c r="P600" s="1">
        <v>0</v>
      </c>
      <c r="Q600" s="1">
        <v>51</v>
      </c>
      <c r="R600" s="1">
        <v>0</v>
      </c>
      <c r="S600" s="1">
        <v>0</v>
      </c>
      <c r="T600">
        <f>N600+O600+P600</f>
        <v>336</v>
      </c>
      <c r="U600">
        <f>T600+Q600+R600+S600</f>
        <v>387</v>
      </c>
      <c r="V600" s="2">
        <f>A600+T600/E600</f>
        <v>46001.2857142857</v>
      </c>
      <c r="W600" s="2">
        <f>A600+U600/E600</f>
        <v>46018.6326530612</v>
      </c>
      <c r="X600" t="str">
        <f t="shared" si="131"/>
        <v>高滞销风险</v>
      </c>
      <c r="Y600" s="8" t="str">
        <f>_xlfn.IFS(COUNTIF($B$2:B600,B600)=1,"-",OR(AND(X599="高滞销风险",OR(X600="中滞销风险",X600="低滞销风险",X600="健康")),AND(X599="中滞销风险",OR(X600="低滞销风险",X600="健康")),AND(X599="低滞销风险",X600="健康")),"改善",X599=X600,"维持不变",OR(AND(X599="健康",OR(X600="低滞销风险",X600="中滞销风险",X600="高滞销风险")),AND(X599="低滞销风险",OR(X600="中滞销风险",X600="高滞销风险")),AND(X599="中滞销风险",X600="高滞销风险")),"恶化")</f>
        <v>-</v>
      </c>
      <c r="Z600" s="10">
        <f t="shared" si="132"/>
        <v>27.3</v>
      </c>
      <c r="AA600" s="10">
        <f>AB600-Z600</f>
        <v>51</v>
      </c>
      <c r="AB600" s="10">
        <f t="shared" si="133"/>
        <v>78.3</v>
      </c>
      <c r="AC600" s="10">
        <f>U600/E600</f>
        <v>131.632653061224</v>
      </c>
      <c r="AD600" s="10">
        <f t="shared" si="134"/>
        <v>26.6326530612278</v>
      </c>
      <c r="AE600" s="11">
        <f t="shared" si="135"/>
        <v>3.68571428571429</v>
      </c>
    </row>
    <row r="601" spans="1:31">
      <c r="A601" s="5">
        <v>45894</v>
      </c>
      <c r="B601" s="1" t="s">
        <v>359</v>
      </c>
      <c r="C601" s="1" t="s">
        <v>360</v>
      </c>
      <c r="D601" s="1" t="s">
        <v>346</v>
      </c>
      <c r="E601" s="1">
        <v>2.43</v>
      </c>
      <c r="F601" s="1">
        <v>2.43</v>
      </c>
      <c r="G601" s="1">
        <v>2.71</v>
      </c>
      <c r="H601" s="1">
        <v>3</v>
      </c>
      <c r="I601" s="1" t="s">
        <v>54</v>
      </c>
      <c r="J601" s="1">
        <v>17</v>
      </c>
      <c r="K601" s="1" t="s">
        <v>43</v>
      </c>
      <c r="L601" s="1" t="s">
        <v>44</v>
      </c>
      <c r="M601" s="1" t="s">
        <v>45</v>
      </c>
      <c r="N601" s="1">
        <v>98</v>
      </c>
      <c r="O601" s="1">
        <v>225</v>
      </c>
      <c r="P601" s="1">
        <v>0</v>
      </c>
      <c r="Q601" s="1">
        <v>51</v>
      </c>
      <c r="R601" s="1">
        <v>0</v>
      </c>
      <c r="S601" s="1">
        <v>0</v>
      </c>
      <c r="T601">
        <f>N601+O601+P601</f>
        <v>323</v>
      </c>
      <c r="U601">
        <f>T601+Q601+R601+S601</f>
        <v>374</v>
      </c>
      <c r="V601" s="2">
        <f>A601+T601/E601</f>
        <v>46026.9218106996</v>
      </c>
      <c r="W601" s="2">
        <f>A601+U601/E601</f>
        <v>46047.9094650206</v>
      </c>
      <c r="X601" t="str">
        <f t="shared" si="131"/>
        <v>高滞销风险</v>
      </c>
      <c r="Y601" s="8" t="str">
        <f>_xlfn.IFS(COUNTIF($B$2:B601,B601)=1,"-",OR(AND(X600="高滞销风险",OR(X601="中滞销风险",X601="低滞销风险",X601="健康")),AND(X600="中滞销风险",OR(X601="低滞销风险",X601="健康")),AND(X600="低滞销风险",X601="健康")),"改善",X600=X601,"维持不变",OR(AND(X600="健康",OR(X601="低滞销风险",X601="中滞销风险",X601="高滞销风险")),AND(X600="低滞销风险",OR(X601="中滞销风险",X601="高滞销风险")),AND(X600="中滞销风险",X601="高滞销风险")),"恶化")</f>
        <v>维持不变</v>
      </c>
      <c r="Z601" s="10">
        <f t="shared" si="132"/>
        <v>84.86</v>
      </c>
      <c r="AA601" s="10">
        <f>AB601-Z601</f>
        <v>51</v>
      </c>
      <c r="AB601" s="10">
        <f t="shared" si="133"/>
        <v>135.86</v>
      </c>
      <c r="AC601" s="10">
        <f>U601/E601</f>
        <v>153.909465020576</v>
      </c>
      <c r="AD601" s="10">
        <f t="shared" si="134"/>
        <v>55.9094650205734</v>
      </c>
      <c r="AE601" s="11">
        <f t="shared" si="135"/>
        <v>3.81632653061224</v>
      </c>
    </row>
    <row r="602" spans="1:31">
      <c r="A602" s="5">
        <v>45901</v>
      </c>
      <c r="B602" s="1" t="s">
        <v>359</v>
      </c>
      <c r="C602" s="1" t="s">
        <v>360</v>
      </c>
      <c r="D602" s="1" t="s">
        <v>346</v>
      </c>
      <c r="E602" s="1">
        <v>2.57</v>
      </c>
      <c r="F602" s="1">
        <v>2.57</v>
      </c>
      <c r="G602" s="1">
        <v>2.5</v>
      </c>
      <c r="H602" s="1">
        <v>3.36</v>
      </c>
      <c r="I602" s="1" t="s">
        <v>54</v>
      </c>
      <c r="J602" s="1">
        <v>18</v>
      </c>
      <c r="K602" s="1" t="s">
        <v>35</v>
      </c>
      <c r="L602" s="1" t="s">
        <v>36</v>
      </c>
      <c r="M602" s="1" t="s">
        <v>37</v>
      </c>
      <c r="N602" s="1">
        <v>143</v>
      </c>
      <c r="O602" s="1">
        <v>163</v>
      </c>
      <c r="P602" s="1">
        <v>0</v>
      </c>
      <c r="Q602" s="1">
        <v>51</v>
      </c>
      <c r="R602" s="1">
        <v>0</v>
      </c>
      <c r="S602" s="1">
        <v>0</v>
      </c>
      <c r="T602">
        <f>N602+O602+P602</f>
        <v>306</v>
      </c>
      <c r="U602">
        <f>T602+Q602+R602+S602</f>
        <v>357</v>
      </c>
      <c r="V602" s="2">
        <f>A602+T602/E602</f>
        <v>46020.0661478599</v>
      </c>
      <c r="W602" s="2">
        <f>A602+U602/E602</f>
        <v>46039.9105058366</v>
      </c>
      <c r="X602" t="str">
        <f t="shared" si="131"/>
        <v>高滞销风险</v>
      </c>
      <c r="Y602" s="8" t="str">
        <f>_xlfn.IFS(COUNTIF($B$2:B602,B602)=1,"-",OR(AND(X601="高滞销风险",OR(X602="中滞销风险",X602="低滞销风险",X602="健康")),AND(X601="中滞销风险",OR(X602="低滞销风险",X602="健康")),AND(X601="低滞销风险",X602="健康")),"改善",X601=X602,"维持不变",OR(AND(X601="健康",OR(X602="低滞销风险",X602="中滞销风险",X602="高滞销风险")),AND(X601="低滞销风险",OR(X602="中滞销风险",X602="高滞销风险")),AND(X601="中滞销风险",X602="高滞销风险")),"恶化")</f>
        <v>维持不变</v>
      </c>
      <c r="Z602" s="10">
        <f t="shared" si="132"/>
        <v>72.13</v>
      </c>
      <c r="AA602" s="10">
        <f>AB602-Z602</f>
        <v>51</v>
      </c>
      <c r="AB602" s="10">
        <f t="shared" si="133"/>
        <v>123.13</v>
      </c>
      <c r="AC602" s="10">
        <f>U602/E602</f>
        <v>138.910505836576</v>
      </c>
      <c r="AD602" s="10">
        <f t="shared" si="134"/>
        <v>47.9105058365749</v>
      </c>
      <c r="AE602" s="11">
        <f t="shared" si="135"/>
        <v>3.92307692307692</v>
      </c>
    </row>
    <row r="603" spans="1:31">
      <c r="A603" s="5">
        <v>45908</v>
      </c>
      <c r="B603" s="1" t="s">
        <v>359</v>
      </c>
      <c r="C603" s="1" t="s">
        <v>360</v>
      </c>
      <c r="D603" s="1" t="s">
        <v>346</v>
      </c>
      <c r="E603" s="1">
        <v>3.28</v>
      </c>
      <c r="F603" s="1">
        <v>3.86</v>
      </c>
      <c r="G603" s="1">
        <v>3.21</v>
      </c>
      <c r="H603" s="1">
        <v>2.96</v>
      </c>
      <c r="I603" s="1" t="s">
        <v>50</v>
      </c>
      <c r="J603" s="1">
        <v>27</v>
      </c>
      <c r="K603" s="1" t="s">
        <v>38</v>
      </c>
      <c r="L603" s="1" t="s">
        <v>39</v>
      </c>
      <c r="M603" s="1" t="s">
        <v>40</v>
      </c>
      <c r="N603" s="1">
        <v>171</v>
      </c>
      <c r="O603" s="1">
        <v>112</v>
      </c>
      <c r="P603" s="1">
        <v>0</v>
      </c>
      <c r="Q603" s="1">
        <v>51</v>
      </c>
      <c r="R603" s="1">
        <v>0</v>
      </c>
      <c r="S603" s="1">
        <v>0</v>
      </c>
      <c r="T603">
        <f>N603+O603+P603</f>
        <v>283</v>
      </c>
      <c r="U603">
        <f>T603+Q603+R603+S603</f>
        <v>334</v>
      </c>
      <c r="V603" s="2">
        <f>A603+T603/E603</f>
        <v>45994.2804878049</v>
      </c>
      <c r="W603" s="2">
        <f>A603+U603/E603</f>
        <v>46009.8292682927</v>
      </c>
      <c r="X603" t="str">
        <f t="shared" si="131"/>
        <v>中滞销风险</v>
      </c>
      <c r="Y603" s="8" t="str">
        <f>_xlfn.IFS(COUNTIF($B$2:B603,B603)=1,"-",OR(AND(X602="高滞销风险",OR(X603="中滞销风险",X603="低滞销风险",X603="健康")),AND(X602="中滞销风险",OR(X603="低滞销风险",X603="健康")),AND(X602="低滞销风险",X603="健康")),"改善",X602=X603,"维持不变",OR(AND(X602="健康",OR(X603="低滞销风险",X603="中滞销风险",X603="高滞销风险")),AND(X602="低滞销风险",OR(X603="中滞销风险",X603="高滞销风险")),AND(X602="中滞销风险",X603="高滞销风险")),"恶化")</f>
        <v>改善</v>
      </c>
      <c r="Z603" s="10">
        <f t="shared" si="132"/>
        <v>7.48000000000002</v>
      </c>
      <c r="AA603" s="10">
        <f>AB603-Z603</f>
        <v>51</v>
      </c>
      <c r="AB603" s="10">
        <f t="shared" si="133"/>
        <v>58.48</v>
      </c>
      <c r="AC603" s="10">
        <f>U603/E603</f>
        <v>101.829268292683</v>
      </c>
      <c r="AD603" s="10">
        <f t="shared" si="134"/>
        <v>17.829268292684</v>
      </c>
      <c r="AE603" s="11">
        <f t="shared" si="135"/>
        <v>3.97619047619048</v>
      </c>
    </row>
    <row r="604" spans="1:31">
      <c r="A604" s="5">
        <v>45887</v>
      </c>
      <c r="B604" s="1" t="s">
        <v>361</v>
      </c>
      <c r="C604" s="1" t="s">
        <v>362</v>
      </c>
      <c r="D604" s="1" t="s">
        <v>346</v>
      </c>
      <c r="E604" s="1">
        <v>7.69</v>
      </c>
      <c r="F604" s="1">
        <v>9.86</v>
      </c>
      <c r="G604" s="1">
        <v>9.57</v>
      </c>
      <c r="H604" s="1">
        <v>5.64</v>
      </c>
      <c r="I604" s="1" t="s">
        <v>50</v>
      </c>
      <c r="J604" s="1">
        <v>69</v>
      </c>
      <c r="K604" s="1" t="s">
        <v>51</v>
      </c>
      <c r="L604" s="1" t="s">
        <v>52</v>
      </c>
      <c r="M604" s="1" t="s">
        <v>53</v>
      </c>
      <c r="N604" s="1">
        <v>144</v>
      </c>
      <c r="O604" s="1">
        <v>298</v>
      </c>
      <c r="P604" s="1">
        <v>0</v>
      </c>
      <c r="Q604" s="1">
        <v>201</v>
      </c>
      <c r="R604" s="1">
        <v>0</v>
      </c>
      <c r="S604" s="1">
        <v>209</v>
      </c>
      <c r="T604">
        <f t="shared" ref="T604:T644" si="136">N604+O604+P604</f>
        <v>442</v>
      </c>
      <c r="U604">
        <f t="shared" ref="U604:U644" si="137">T604+Q604+R604+S604</f>
        <v>852</v>
      </c>
      <c r="V604" s="2">
        <f t="shared" ref="V604:V644" si="138">A604+T604/E604</f>
        <v>45944.477243173</v>
      </c>
      <c r="W604" s="2">
        <f t="shared" ref="W604:W644" si="139">A604+U604/E604</f>
        <v>45997.7932379714</v>
      </c>
      <c r="X604" t="str">
        <f t="shared" ref="X604:X664" si="140">_xlfn.IFS(AD604&gt;=20,"高滞销风险",AD604&gt;=10,"中滞销风险",AD604&gt;0,"低滞销风险",AD604=0,"健康")</f>
        <v>低滞销风险</v>
      </c>
      <c r="Y604" s="8" t="str">
        <f>_xlfn.IFS(COUNTIF($B$2:B604,B604)=1,"-",OR(AND(#REF!="高滞销风险",OR(X604="中滞销风险",X604="低滞销风险",X604="健康")),AND(#REF!="中滞销风险",OR(X604="低滞销风险",X604="健康")),AND(#REF!="低滞销风险",X604="健康")),"改善",#REF!=X604,"维持不变",OR(AND(#REF!="健康",OR(X604="低滞销风险",X604="中滞销风险",X604="高滞销风险")),AND(#REF!="低滞销风险",OR(X604="中滞销风险",X604="高滞销风险")),AND(#REF!="中滞销风险",X604="高滞销风险")),"恶化")</f>
        <v>-</v>
      </c>
      <c r="Z604" s="10">
        <f t="shared" ref="Z604:Z664" si="141">IF(V604&gt;=DATE(2025,12,1),T604-(DATE(2025,12,1)-A604)*E604,0)</f>
        <v>0</v>
      </c>
      <c r="AA604" s="10">
        <f t="shared" ref="AA604:AA644" si="142">AB604-Z604</f>
        <v>44.55</v>
      </c>
      <c r="AB604" s="10">
        <f t="shared" ref="AB604:AB664" si="143">IF(W604&gt;=DATE(2025,12,1),U604-(DATE(2025,12,1)-A604)*E604,0)</f>
        <v>44.55</v>
      </c>
      <c r="AC604" s="10">
        <f t="shared" ref="AC604:AC644" si="144">U604/E604</f>
        <v>110.793237971391</v>
      </c>
      <c r="AD604" s="10">
        <f t="shared" ref="AD604:AD664" si="145">IF(W604&gt;DATE(2025,12,1),W604-DATE(2025,12,1),0)</f>
        <v>5.79323797138932</v>
      </c>
      <c r="AE604" s="11">
        <f t="shared" ref="AE604:AE664" si="146">IF(X604="健康",E604,U604/(DATE(2025,12,1)-A604))</f>
        <v>8.11428571428571</v>
      </c>
    </row>
    <row r="605" spans="1:31">
      <c r="A605" s="5">
        <v>45894</v>
      </c>
      <c r="B605" s="1" t="s">
        <v>361</v>
      </c>
      <c r="C605" s="1" t="s">
        <v>362</v>
      </c>
      <c r="D605" s="1" t="s">
        <v>346</v>
      </c>
      <c r="E605" s="1">
        <v>6.14</v>
      </c>
      <c r="F605" s="1">
        <v>6.14</v>
      </c>
      <c r="G605" s="1">
        <v>8</v>
      </c>
      <c r="H605" s="1">
        <v>7.18</v>
      </c>
      <c r="I605" s="1" t="s">
        <v>54</v>
      </c>
      <c r="J605" s="1">
        <v>43</v>
      </c>
      <c r="K605" s="1" t="s">
        <v>43</v>
      </c>
      <c r="L605" s="1" t="s">
        <v>44</v>
      </c>
      <c r="M605" s="1" t="s">
        <v>45</v>
      </c>
      <c r="N605" s="1">
        <v>152</v>
      </c>
      <c r="O605" s="1">
        <v>457</v>
      </c>
      <c r="P605" s="1">
        <v>0</v>
      </c>
      <c r="Q605" s="1">
        <v>1</v>
      </c>
      <c r="R605" s="1">
        <v>0</v>
      </c>
      <c r="S605" s="1">
        <v>209</v>
      </c>
      <c r="T605">
        <f t="shared" si="136"/>
        <v>609</v>
      </c>
      <c r="U605">
        <f t="shared" si="137"/>
        <v>819</v>
      </c>
      <c r="V605" s="2">
        <f t="shared" si="138"/>
        <v>45993.1856677524</v>
      </c>
      <c r="W605" s="2">
        <f t="shared" si="139"/>
        <v>46027.3876221498</v>
      </c>
      <c r="X605" t="str">
        <f t="shared" si="140"/>
        <v>高滞销风险</v>
      </c>
      <c r="Y605" s="8" t="str">
        <f>_xlfn.IFS(COUNTIF($B$2:B605,B605)=1,"-",OR(AND(X604="高滞销风险",OR(X605="中滞销风险",X605="低滞销风险",X605="健康")),AND(X604="中滞销风险",OR(X605="低滞销风险",X605="健康")),AND(X604="低滞销风险",X605="健康")),"改善",X604=X605,"维持不变",OR(AND(X604="健康",OR(X605="低滞销风险",X605="中滞销风险",X605="高滞销风险")),AND(X604="低滞销风险",OR(X605="中滞销风险",X605="高滞销风险")),AND(X604="中滞销风险",X605="高滞销风险")),"恶化")</f>
        <v>恶化</v>
      </c>
      <c r="Z605" s="10">
        <f t="shared" si="141"/>
        <v>7.28000000000009</v>
      </c>
      <c r="AA605" s="10">
        <f t="shared" si="142"/>
        <v>210</v>
      </c>
      <c r="AB605" s="10">
        <f t="shared" si="143"/>
        <v>217.28</v>
      </c>
      <c r="AC605" s="10">
        <f t="shared" si="144"/>
        <v>133.387622149837</v>
      </c>
      <c r="AD605" s="10">
        <f t="shared" si="145"/>
        <v>35.3876221498358</v>
      </c>
      <c r="AE605" s="11">
        <f t="shared" si="146"/>
        <v>8.35714285714286</v>
      </c>
    </row>
    <row r="606" spans="1:31">
      <c r="A606" s="5">
        <v>45901</v>
      </c>
      <c r="B606" s="1" t="s">
        <v>361</v>
      </c>
      <c r="C606" s="1" t="s">
        <v>362</v>
      </c>
      <c r="D606" s="1" t="s">
        <v>346</v>
      </c>
      <c r="E606" s="1">
        <v>4.71</v>
      </c>
      <c r="F606" s="1">
        <v>4.71</v>
      </c>
      <c r="G606" s="1">
        <v>5.43</v>
      </c>
      <c r="H606" s="1">
        <v>7.5</v>
      </c>
      <c r="I606" s="1" t="s">
        <v>54</v>
      </c>
      <c r="J606" s="1">
        <v>33</v>
      </c>
      <c r="K606" s="1" t="s">
        <v>35</v>
      </c>
      <c r="L606" s="1" t="s">
        <v>36</v>
      </c>
      <c r="M606" s="1" t="s">
        <v>37</v>
      </c>
      <c r="N606" s="1">
        <v>172</v>
      </c>
      <c r="O606" s="1">
        <v>397</v>
      </c>
      <c r="P606" s="1">
        <v>0</v>
      </c>
      <c r="Q606" s="1">
        <v>201</v>
      </c>
      <c r="R606" s="1">
        <v>0</v>
      </c>
      <c r="S606" s="1">
        <v>9</v>
      </c>
      <c r="T606">
        <f t="shared" si="136"/>
        <v>569</v>
      </c>
      <c r="U606">
        <f t="shared" si="137"/>
        <v>779</v>
      </c>
      <c r="V606" s="2">
        <f t="shared" si="138"/>
        <v>46021.8067940552</v>
      </c>
      <c r="W606" s="2">
        <f t="shared" si="139"/>
        <v>46066.3927813163</v>
      </c>
      <c r="X606" t="str">
        <f t="shared" si="140"/>
        <v>高滞销风险</v>
      </c>
      <c r="Y606" s="8" t="str">
        <f>_xlfn.IFS(COUNTIF($B$2:B606,B606)=1,"-",OR(AND(X605="高滞销风险",OR(X606="中滞销风险",X606="低滞销风险",X606="健康")),AND(X605="中滞销风险",OR(X606="低滞销风险",X606="健康")),AND(X605="低滞销风险",X606="健康")),"改善",X605=X606,"维持不变",OR(AND(X605="健康",OR(X606="低滞销风险",X606="中滞销风险",X606="高滞销风险")),AND(X605="低滞销风险",OR(X606="中滞销风险",X606="高滞销风险")),AND(X605="中滞销风险",X606="高滞销风险")),"恶化")</f>
        <v>维持不变</v>
      </c>
      <c r="Z606" s="10">
        <f t="shared" si="141"/>
        <v>140.39</v>
      </c>
      <c r="AA606" s="10">
        <f t="shared" si="142"/>
        <v>210</v>
      </c>
      <c r="AB606" s="10">
        <f t="shared" si="143"/>
        <v>350.39</v>
      </c>
      <c r="AC606" s="10">
        <f t="shared" si="144"/>
        <v>165.392781316348</v>
      </c>
      <c r="AD606" s="10">
        <f t="shared" si="145"/>
        <v>74.3927813163464</v>
      </c>
      <c r="AE606" s="11">
        <f t="shared" si="146"/>
        <v>8.56043956043956</v>
      </c>
    </row>
    <row r="607" spans="1:31">
      <c r="A607" s="5">
        <v>45908</v>
      </c>
      <c r="B607" s="1" t="s">
        <v>361</v>
      </c>
      <c r="C607" s="1" t="s">
        <v>362</v>
      </c>
      <c r="D607" s="1" t="s">
        <v>346</v>
      </c>
      <c r="E607" s="1">
        <v>5.57</v>
      </c>
      <c r="F607" s="1">
        <v>5.57</v>
      </c>
      <c r="G607" s="1">
        <v>5.14</v>
      </c>
      <c r="H607" s="1">
        <v>6.57</v>
      </c>
      <c r="I607" s="1" t="s">
        <v>54</v>
      </c>
      <c r="J607" s="1">
        <v>39</v>
      </c>
      <c r="K607" s="1" t="s">
        <v>38</v>
      </c>
      <c r="L607" s="1" t="s">
        <v>39</v>
      </c>
      <c r="M607" s="1" t="s">
        <v>40</v>
      </c>
      <c r="N607" s="1">
        <v>252</v>
      </c>
      <c r="O607" s="1">
        <v>277</v>
      </c>
      <c r="P607" s="1">
        <v>0</v>
      </c>
      <c r="Q607" s="1">
        <v>201</v>
      </c>
      <c r="R607" s="1">
        <v>0</v>
      </c>
      <c r="S607" s="1">
        <v>9</v>
      </c>
      <c r="T607">
        <f t="shared" si="136"/>
        <v>529</v>
      </c>
      <c r="U607">
        <f t="shared" si="137"/>
        <v>739</v>
      </c>
      <c r="V607" s="2">
        <f t="shared" si="138"/>
        <v>46002.9730700179</v>
      </c>
      <c r="W607" s="2">
        <f t="shared" si="139"/>
        <v>46040.6750448833</v>
      </c>
      <c r="X607" t="str">
        <f t="shared" si="140"/>
        <v>高滞销风险</v>
      </c>
      <c r="Y607" s="8" t="str">
        <f>_xlfn.IFS(COUNTIF($B$2:B607,B607)=1,"-",OR(AND(X606="高滞销风险",OR(X607="中滞销风险",X607="低滞销风险",X607="健康")),AND(X606="中滞销风险",OR(X607="低滞销风险",X607="健康")),AND(X606="低滞销风险",X607="健康")),"改善",X606=X607,"维持不变",OR(AND(X606="健康",OR(X607="低滞销风险",X607="中滞销风险",X607="高滞销风险")),AND(X606="低滞销风险",OR(X607="中滞销风险",X607="高滞销风险")),AND(X606="中滞销风险",X607="高滞销风险")),"恶化")</f>
        <v>维持不变</v>
      </c>
      <c r="Z607" s="10">
        <f t="shared" si="141"/>
        <v>61.12</v>
      </c>
      <c r="AA607" s="10">
        <f t="shared" si="142"/>
        <v>210</v>
      </c>
      <c r="AB607" s="10">
        <f t="shared" si="143"/>
        <v>271.12</v>
      </c>
      <c r="AC607" s="10">
        <f t="shared" si="144"/>
        <v>132.675044883303</v>
      </c>
      <c r="AD607" s="10">
        <f t="shared" si="145"/>
        <v>48.6750448833045</v>
      </c>
      <c r="AE607" s="11">
        <f t="shared" si="146"/>
        <v>8.79761904761905</v>
      </c>
    </row>
    <row r="608" spans="1:31">
      <c r="A608" s="5">
        <v>45887</v>
      </c>
      <c r="B608" s="1" t="s">
        <v>363</v>
      </c>
      <c r="C608" s="1" t="s">
        <v>364</v>
      </c>
      <c r="D608" s="1" t="s">
        <v>346</v>
      </c>
      <c r="E608" s="1">
        <v>3.44</v>
      </c>
      <c r="F608" s="1">
        <v>4.57</v>
      </c>
      <c r="G608" s="1">
        <v>4.29</v>
      </c>
      <c r="H608" s="1">
        <v>2.43</v>
      </c>
      <c r="I608" s="1" t="s">
        <v>50</v>
      </c>
      <c r="J608" s="1">
        <v>32</v>
      </c>
      <c r="K608" s="1" t="s">
        <v>51</v>
      </c>
      <c r="L608" s="1" t="s">
        <v>52</v>
      </c>
      <c r="M608" s="1" t="s">
        <v>53</v>
      </c>
      <c r="N608" s="1">
        <v>135</v>
      </c>
      <c r="O608" s="1">
        <v>46</v>
      </c>
      <c r="P608" s="1">
        <v>0</v>
      </c>
      <c r="Q608" s="1">
        <v>200</v>
      </c>
      <c r="R608" s="1">
        <v>0</v>
      </c>
      <c r="S608" s="1">
        <v>0</v>
      </c>
      <c r="T608">
        <f t="shared" si="136"/>
        <v>181</v>
      </c>
      <c r="U608">
        <f t="shared" si="137"/>
        <v>381</v>
      </c>
      <c r="V608" s="2">
        <f t="shared" si="138"/>
        <v>45939.6162790698</v>
      </c>
      <c r="W608" s="2">
        <f t="shared" si="139"/>
        <v>45997.7558139535</v>
      </c>
      <c r="X608" t="str">
        <f t="shared" si="140"/>
        <v>低滞销风险</v>
      </c>
      <c r="Y608" s="8" t="str">
        <f>_xlfn.IFS(COUNTIF($B$2:B608,B608)=1,"-",OR(AND(X607="高滞销风险",OR(X608="中滞销风险",X608="低滞销风险",X608="健康")),AND(X607="中滞销风险",OR(X608="低滞销风险",X608="健康")),AND(X607="低滞销风险",X608="健康")),"改善",X607=X608,"维持不变",OR(AND(X607="健康",OR(X608="低滞销风险",X608="中滞销风险",X608="高滞销风险")),AND(X607="低滞销风险",OR(X608="中滞销风险",X608="高滞销风险")),AND(X607="中滞销风险",X608="高滞销风险")),"恶化")</f>
        <v>-</v>
      </c>
      <c r="Z608" s="10">
        <f t="shared" si="141"/>
        <v>0</v>
      </c>
      <c r="AA608" s="10">
        <f t="shared" si="142"/>
        <v>19.8</v>
      </c>
      <c r="AB608" s="10">
        <f t="shared" si="143"/>
        <v>19.8</v>
      </c>
      <c r="AC608" s="10">
        <f t="shared" si="144"/>
        <v>110.755813953488</v>
      </c>
      <c r="AD608" s="10">
        <f t="shared" si="145"/>
        <v>5.75581395348854</v>
      </c>
      <c r="AE608" s="11">
        <f t="shared" si="146"/>
        <v>3.62857142857143</v>
      </c>
    </row>
    <row r="609" spans="1:31">
      <c r="A609" s="5">
        <v>45894</v>
      </c>
      <c r="B609" s="1" t="s">
        <v>363</v>
      </c>
      <c r="C609" s="1" t="s">
        <v>364</v>
      </c>
      <c r="D609" s="1" t="s">
        <v>346</v>
      </c>
      <c r="E609" s="1">
        <v>4.22</v>
      </c>
      <c r="F609" s="1">
        <v>4.86</v>
      </c>
      <c r="G609" s="1">
        <v>4.71</v>
      </c>
      <c r="H609" s="1">
        <v>3.64</v>
      </c>
      <c r="I609" s="1" t="s">
        <v>50</v>
      </c>
      <c r="J609" s="1">
        <v>34</v>
      </c>
      <c r="K609" s="1" t="s">
        <v>43</v>
      </c>
      <c r="L609" s="1" t="s">
        <v>44</v>
      </c>
      <c r="M609" s="1" t="s">
        <v>45</v>
      </c>
      <c r="N609" s="1">
        <v>121</v>
      </c>
      <c r="O609" s="1">
        <v>176</v>
      </c>
      <c r="P609" s="1">
        <v>0</v>
      </c>
      <c r="Q609" s="1">
        <v>50</v>
      </c>
      <c r="R609" s="1">
        <v>0</v>
      </c>
      <c r="S609" s="1">
        <v>0</v>
      </c>
      <c r="T609">
        <f t="shared" si="136"/>
        <v>297</v>
      </c>
      <c r="U609">
        <f t="shared" si="137"/>
        <v>347</v>
      </c>
      <c r="V609" s="2">
        <f t="shared" si="138"/>
        <v>45964.3791469194</v>
      </c>
      <c r="W609" s="2">
        <f t="shared" si="139"/>
        <v>45976.2274881517</v>
      </c>
      <c r="X609" t="str">
        <f t="shared" si="140"/>
        <v>健康</v>
      </c>
      <c r="Y609" s="8" t="str">
        <f>_xlfn.IFS(COUNTIF($B$2:B609,B609)=1,"-",OR(AND(X608="高滞销风险",OR(X609="中滞销风险",X609="低滞销风险",X609="健康")),AND(X608="中滞销风险",OR(X609="低滞销风险",X609="健康")),AND(X608="低滞销风险",X609="健康")),"改善",X608=X609,"维持不变",OR(AND(X608="健康",OR(X609="低滞销风险",X609="中滞销风险",X609="高滞销风险")),AND(X608="低滞销风险",OR(X609="中滞销风险",X609="高滞销风险")),AND(X608="中滞销风险",X609="高滞销风险")),"恶化")</f>
        <v>改善</v>
      </c>
      <c r="Z609" s="10">
        <f t="shared" si="141"/>
        <v>0</v>
      </c>
      <c r="AA609" s="10">
        <f t="shared" si="142"/>
        <v>0</v>
      </c>
      <c r="AB609" s="10">
        <f t="shared" si="143"/>
        <v>0</v>
      </c>
      <c r="AC609" s="10">
        <f t="shared" si="144"/>
        <v>82.2274881516588</v>
      </c>
      <c r="AD609" s="10">
        <f t="shared" si="145"/>
        <v>0</v>
      </c>
      <c r="AE609" s="11">
        <f t="shared" si="146"/>
        <v>4.22</v>
      </c>
    </row>
    <row r="610" spans="1:31">
      <c r="A610" s="5">
        <v>45901</v>
      </c>
      <c r="B610" s="1" t="s">
        <v>363</v>
      </c>
      <c r="C610" s="1" t="s">
        <v>364</v>
      </c>
      <c r="D610" s="1" t="s">
        <v>346</v>
      </c>
      <c r="E610" s="1">
        <v>5.39</v>
      </c>
      <c r="F610" s="1">
        <v>6.14</v>
      </c>
      <c r="G610" s="1">
        <v>5.5</v>
      </c>
      <c r="H610" s="1">
        <v>4.89</v>
      </c>
      <c r="I610" s="1" t="s">
        <v>50</v>
      </c>
      <c r="J610" s="1">
        <v>43</v>
      </c>
      <c r="K610" s="1" t="s">
        <v>35</v>
      </c>
      <c r="L610" s="1" t="s">
        <v>36</v>
      </c>
      <c r="M610" s="1" t="s">
        <v>37</v>
      </c>
      <c r="N610" s="1">
        <v>88</v>
      </c>
      <c r="O610" s="1">
        <v>220</v>
      </c>
      <c r="P610" s="1">
        <v>0</v>
      </c>
      <c r="Q610" s="1">
        <v>0</v>
      </c>
      <c r="R610" s="1">
        <v>0</v>
      </c>
      <c r="S610" s="1">
        <v>0</v>
      </c>
      <c r="T610">
        <f t="shared" si="136"/>
        <v>308</v>
      </c>
      <c r="U610">
        <f t="shared" si="137"/>
        <v>308</v>
      </c>
      <c r="V610" s="2">
        <f t="shared" si="138"/>
        <v>45958.1428571429</v>
      </c>
      <c r="W610" s="2">
        <f t="shared" si="139"/>
        <v>45958.1428571429</v>
      </c>
      <c r="X610" t="str">
        <f t="shared" si="140"/>
        <v>健康</v>
      </c>
      <c r="Y610" s="8" t="str">
        <f>_xlfn.IFS(COUNTIF($B$2:B610,B610)=1,"-",OR(AND(X609="高滞销风险",OR(X610="中滞销风险",X610="低滞销风险",X610="健康")),AND(X609="中滞销风险",OR(X610="低滞销风险",X610="健康")),AND(X609="低滞销风险",X610="健康")),"改善",X609=X610,"维持不变",OR(AND(X609="健康",OR(X610="低滞销风险",X610="中滞销风险",X610="高滞销风险")),AND(X609="低滞销风险",OR(X610="中滞销风险",X610="高滞销风险")),AND(X609="中滞销风险",X610="高滞销风险")),"恶化")</f>
        <v>维持不变</v>
      </c>
      <c r="Z610" s="10">
        <f t="shared" si="141"/>
        <v>0</v>
      </c>
      <c r="AA610" s="10">
        <f t="shared" si="142"/>
        <v>0</v>
      </c>
      <c r="AB610" s="10">
        <f t="shared" si="143"/>
        <v>0</v>
      </c>
      <c r="AC610" s="10">
        <f t="shared" si="144"/>
        <v>57.1428571428571</v>
      </c>
      <c r="AD610" s="10">
        <f t="shared" si="145"/>
        <v>0</v>
      </c>
      <c r="AE610" s="11">
        <f t="shared" si="146"/>
        <v>5.39</v>
      </c>
    </row>
    <row r="611" spans="1:31">
      <c r="A611" s="5">
        <v>45908</v>
      </c>
      <c r="B611" s="1" t="s">
        <v>363</v>
      </c>
      <c r="C611" s="1" t="s">
        <v>364</v>
      </c>
      <c r="D611" s="1" t="s">
        <v>346</v>
      </c>
      <c r="E611" s="1">
        <v>5.86</v>
      </c>
      <c r="F611" s="1">
        <v>6.29</v>
      </c>
      <c r="G611" s="1">
        <v>6.21</v>
      </c>
      <c r="H611" s="1">
        <v>5.46</v>
      </c>
      <c r="I611" s="1" t="s">
        <v>50</v>
      </c>
      <c r="J611" s="1">
        <v>44</v>
      </c>
      <c r="K611" s="1" t="s">
        <v>38</v>
      </c>
      <c r="L611" s="1" t="s">
        <v>39</v>
      </c>
      <c r="M611" s="1" t="s">
        <v>40</v>
      </c>
      <c r="N611" s="1">
        <v>83</v>
      </c>
      <c r="O611" s="1">
        <v>181</v>
      </c>
      <c r="P611" s="1">
        <v>0</v>
      </c>
      <c r="Q611" s="1">
        <v>0</v>
      </c>
      <c r="R611" s="1">
        <v>0</v>
      </c>
      <c r="S611" s="1">
        <v>100</v>
      </c>
      <c r="T611">
        <f t="shared" si="136"/>
        <v>264</v>
      </c>
      <c r="U611">
        <f t="shared" si="137"/>
        <v>364</v>
      </c>
      <c r="V611" s="2">
        <f t="shared" si="138"/>
        <v>45953.0511945392</v>
      </c>
      <c r="W611" s="2">
        <f t="shared" si="139"/>
        <v>45970.1160409556</v>
      </c>
      <c r="X611" t="str">
        <f t="shared" si="140"/>
        <v>健康</v>
      </c>
      <c r="Y611" s="8" t="str">
        <f>_xlfn.IFS(COUNTIF($B$2:B611,B611)=1,"-",OR(AND(X610="高滞销风险",OR(X611="中滞销风险",X611="低滞销风险",X611="健康")),AND(X610="中滞销风险",OR(X611="低滞销风险",X611="健康")),AND(X610="低滞销风险",X611="健康")),"改善",X610=X611,"维持不变",OR(AND(X610="健康",OR(X611="低滞销风险",X611="中滞销风险",X611="高滞销风险")),AND(X610="低滞销风险",OR(X611="中滞销风险",X611="高滞销风险")),AND(X610="中滞销风险",X611="高滞销风险")),"恶化")</f>
        <v>维持不变</v>
      </c>
      <c r="Z611" s="10">
        <f t="shared" si="141"/>
        <v>0</v>
      </c>
      <c r="AA611" s="10">
        <f t="shared" si="142"/>
        <v>0</v>
      </c>
      <c r="AB611" s="10">
        <f t="shared" si="143"/>
        <v>0</v>
      </c>
      <c r="AC611" s="10">
        <f t="shared" si="144"/>
        <v>62.1160409556314</v>
      </c>
      <c r="AD611" s="10">
        <f t="shared" si="145"/>
        <v>0</v>
      </c>
      <c r="AE611" s="11">
        <f t="shared" si="146"/>
        <v>5.86</v>
      </c>
    </row>
    <row r="612" spans="1:31">
      <c r="A612" s="5">
        <v>45887</v>
      </c>
      <c r="B612" s="1" t="s">
        <v>365</v>
      </c>
      <c r="C612" s="1" t="s">
        <v>366</v>
      </c>
      <c r="D612" s="1" t="s">
        <v>346</v>
      </c>
      <c r="E612" s="1">
        <v>3.95</v>
      </c>
      <c r="F612" s="1">
        <v>4.71</v>
      </c>
      <c r="G612" s="1">
        <v>5.07</v>
      </c>
      <c r="H612" s="1">
        <v>3.04</v>
      </c>
      <c r="I612" s="1" t="s">
        <v>50</v>
      </c>
      <c r="J612" s="1">
        <v>33</v>
      </c>
      <c r="K612" s="1" t="s">
        <v>51</v>
      </c>
      <c r="L612" s="1" t="s">
        <v>52</v>
      </c>
      <c r="M612" s="1" t="s">
        <v>53</v>
      </c>
      <c r="N612" s="1">
        <v>83</v>
      </c>
      <c r="O612" s="1">
        <v>184</v>
      </c>
      <c r="P612" s="1">
        <v>0</v>
      </c>
      <c r="Q612" s="1">
        <v>3</v>
      </c>
      <c r="R612" s="1">
        <v>0</v>
      </c>
      <c r="S612" s="1">
        <v>200</v>
      </c>
      <c r="T612">
        <f t="shared" si="136"/>
        <v>267</v>
      </c>
      <c r="U612">
        <f t="shared" si="137"/>
        <v>470</v>
      </c>
      <c r="V612" s="2">
        <f t="shared" si="138"/>
        <v>45954.5949367089</v>
      </c>
      <c r="W612" s="2">
        <f t="shared" si="139"/>
        <v>46005.9873417722</v>
      </c>
      <c r="X612" t="str">
        <f t="shared" si="140"/>
        <v>中滞销风险</v>
      </c>
      <c r="Y612" s="8" t="str">
        <f>_xlfn.IFS(COUNTIF($B$2:B612,B612)=1,"-",OR(AND(X611="高滞销风险",OR(X612="中滞销风险",X612="低滞销风险",X612="健康")),AND(X611="中滞销风险",OR(X612="低滞销风险",X612="健康")),AND(X611="低滞销风险",X612="健康")),"改善",X611=X612,"维持不变",OR(AND(X611="健康",OR(X612="低滞销风险",X612="中滞销风险",X612="高滞销风险")),AND(X611="低滞销风险",OR(X612="中滞销风险",X612="高滞销风险")),AND(X611="中滞销风险",X612="高滞销风险")),"恶化")</f>
        <v>-</v>
      </c>
      <c r="Z612" s="10">
        <f t="shared" si="141"/>
        <v>0</v>
      </c>
      <c r="AA612" s="10">
        <f t="shared" si="142"/>
        <v>55.25</v>
      </c>
      <c r="AB612" s="10">
        <f t="shared" si="143"/>
        <v>55.25</v>
      </c>
      <c r="AC612" s="10">
        <f t="shared" si="144"/>
        <v>118.987341772152</v>
      </c>
      <c r="AD612" s="10">
        <f t="shared" si="145"/>
        <v>13.9873417721537</v>
      </c>
      <c r="AE612" s="11">
        <f t="shared" si="146"/>
        <v>4.47619047619048</v>
      </c>
    </row>
    <row r="613" spans="1:31">
      <c r="A613" s="5">
        <v>45894</v>
      </c>
      <c r="B613" s="1" t="s">
        <v>365</v>
      </c>
      <c r="C613" s="1" t="s">
        <v>366</v>
      </c>
      <c r="D613" s="1" t="s">
        <v>346</v>
      </c>
      <c r="E613" s="1">
        <v>4.76</v>
      </c>
      <c r="F613" s="1">
        <v>5.29</v>
      </c>
      <c r="G613" s="1">
        <v>5</v>
      </c>
      <c r="H613" s="1">
        <v>4.36</v>
      </c>
      <c r="I613" s="1" t="s">
        <v>50</v>
      </c>
      <c r="J613" s="1">
        <v>37</v>
      </c>
      <c r="K613" s="1" t="s">
        <v>43</v>
      </c>
      <c r="L613" s="1" t="s">
        <v>44</v>
      </c>
      <c r="M613" s="1" t="s">
        <v>45</v>
      </c>
      <c r="N613" s="1">
        <v>89</v>
      </c>
      <c r="O613" s="1">
        <v>243</v>
      </c>
      <c r="P613" s="1">
        <v>0</v>
      </c>
      <c r="Q613" s="1">
        <v>103</v>
      </c>
      <c r="R613" s="1">
        <v>0</v>
      </c>
      <c r="S613" s="1">
        <v>0</v>
      </c>
      <c r="T613">
        <f t="shared" si="136"/>
        <v>332</v>
      </c>
      <c r="U613">
        <f t="shared" si="137"/>
        <v>435</v>
      </c>
      <c r="V613" s="2">
        <f t="shared" si="138"/>
        <v>45963.7478991597</v>
      </c>
      <c r="W613" s="2">
        <f t="shared" si="139"/>
        <v>45985.3865546219</v>
      </c>
      <c r="X613" t="str">
        <f t="shared" si="140"/>
        <v>健康</v>
      </c>
      <c r="Y613" s="8" t="str">
        <f>_xlfn.IFS(COUNTIF($B$2:B613,B613)=1,"-",OR(AND(X612="高滞销风险",OR(X613="中滞销风险",X613="低滞销风险",X613="健康")),AND(X612="中滞销风险",OR(X613="低滞销风险",X613="健康")),AND(X612="低滞销风险",X613="健康")),"改善",X612=X613,"维持不变",OR(AND(X612="健康",OR(X613="低滞销风险",X613="中滞销风险",X613="高滞销风险")),AND(X612="低滞销风险",OR(X613="中滞销风险",X613="高滞销风险")),AND(X612="中滞销风险",X613="高滞销风险")),"恶化")</f>
        <v>改善</v>
      </c>
      <c r="Z613" s="10">
        <f t="shared" si="141"/>
        <v>0</v>
      </c>
      <c r="AA613" s="10">
        <f t="shared" si="142"/>
        <v>0</v>
      </c>
      <c r="AB613" s="10">
        <f t="shared" si="143"/>
        <v>0</v>
      </c>
      <c r="AC613" s="10">
        <f t="shared" si="144"/>
        <v>91.3865546218487</v>
      </c>
      <c r="AD613" s="10">
        <f t="shared" si="145"/>
        <v>0</v>
      </c>
      <c r="AE613" s="11">
        <f t="shared" si="146"/>
        <v>4.76</v>
      </c>
    </row>
    <row r="614" spans="1:31">
      <c r="A614" s="5">
        <v>45901</v>
      </c>
      <c r="B614" s="1" t="s">
        <v>365</v>
      </c>
      <c r="C614" s="1" t="s">
        <v>366</v>
      </c>
      <c r="D614" s="1" t="s">
        <v>346</v>
      </c>
      <c r="E614" s="1">
        <v>4.86</v>
      </c>
      <c r="F614" s="1">
        <v>4.86</v>
      </c>
      <c r="G614" s="1">
        <v>5.07</v>
      </c>
      <c r="H614" s="1">
        <v>5.07</v>
      </c>
      <c r="I614" s="1" t="s">
        <v>54</v>
      </c>
      <c r="J614" s="1">
        <v>34</v>
      </c>
      <c r="K614" s="1" t="s">
        <v>35</v>
      </c>
      <c r="L614" s="1" t="s">
        <v>36</v>
      </c>
      <c r="M614" s="1" t="s">
        <v>37</v>
      </c>
      <c r="N614" s="1">
        <v>124</v>
      </c>
      <c r="O614" s="1">
        <v>229</v>
      </c>
      <c r="P614" s="1">
        <v>0</v>
      </c>
      <c r="Q614" s="1">
        <v>53</v>
      </c>
      <c r="R614" s="1">
        <v>0</v>
      </c>
      <c r="S614" s="1">
        <v>0</v>
      </c>
      <c r="T614">
        <f t="shared" si="136"/>
        <v>353</v>
      </c>
      <c r="U614">
        <f t="shared" si="137"/>
        <v>406</v>
      </c>
      <c r="V614" s="2">
        <f t="shared" si="138"/>
        <v>45973.633744856</v>
      </c>
      <c r="W614" s="2">
        <f t="shared" si="139"/>
        <v>45984.5390946502</v>
      </c>
      <c r="X614" t="str">
        <f t="shared" si="140"/>
        <v>健康</v>
      </c>
      <c r="Y614" s="8" t="str">
        <f>_xlfn.IFS(COUNTIF($B$2:B614,B614)=1,"-",OR(AND(X613="高滞销风险",OR(X614="中滞销风险",X614="低滞销风险",X614="健康")),AND(X613="中滞销风险",OR(X614="低滞销风险",X614="健康")),AND(X613="低滞销风险",X614="健康")),"改善",X613=X614,"维持不变",OR(AND(X613="健康",OR(X614="低滞销风险",X614="中滞销风险",X614="高滞销风险")),AND(X613="低滞销风险",OR(X614="中滞销风险",X614="高滞销风险")),AND(X613="中滞销风险",X614="高滞销风险")),"恶化")</f>
        <v>维持不变</v>
      </c>
      <c r="Z614" s="10">
        <f t="shared" si="141"/>
        <v>0</v>
      </c>
      <c r="AA614" s="10">
        <f t="shared" si="142"/>
        <v>0</v>
      </c>
      <c r="AB614" s="10">
        <f t="shared" si="143"/>
        <v>0</v>
      </c>
      <c r="AC614" s="10">
        <f t="shared" si="144"/>
        <v>83.5390946502058</v>
      </c>
      <c r="AD614" s="10">
        <f t="shared" si="145"/>
        <v>0</v>
      </c>
      <c r="AE614" s="11">
        <f t="shared" si="146"/>
        <v>4.86</v>
      </c>
    </row>
    <row r="615" spans="1:31">
      <c r="A615" s="5">
        <v>45908</v>
      </c>
      <c r="B615" s="1" t="s">
        <v>365</v>
      </c>
      <c r="C615" s="1" t="s">
        <v>366</v>
      </c>
      <c r="D615" s="1" t="s">
        <v>346</v>
      </c>
      <c r="E615" s="1">
        <v>3.71</v>
      </c>
      <c r="F615" s="1">
        <v>3.71</v>
      </c>
      <c r="G615" s="1">
        <v>4.29</v>
      </c>
      <c r="H615" s="1">
        <v>4.64</v>
      </c>
      <c r="I615" s="1" t="s">
        <v>54</v>
      </c>
      <c r="J615" s="1">
        <v>26</v>
      </c>
      <c r="K615" s="1" t="s">
        <v>38</v>
      </c>
      <c r="L615" s="1" t="s">
        <v>39</v>
      </c>
      <c r="M615" s="1" t="s">
        <v>40</v>
      </c>
      <c r="N615" s="1">
        <v>153</v>
      </c>
      <c r="O615" s="1">
        <v>177</v>
      </c>
      <c r="P615" s="1">
        <v>0</v>
      </c>
      <c r="Q615" s="1">
        <v>53</v>
      </c>
      <c r="R615" s="1">
        <v>0</v>
      </c>
      <c r="S615" s="1">
        <v>0</v>
      </c>
      <c r="T615">
        <f t="shared" si="136"/>
        <v>330</v>
      </c>
      <c r="U615">
        <f t="shared" si="137"/>
        <v>383</v>
      </c>
      <c r="V615" s="2">
        <f t="shared" si="138"/>
        <v>45996.948787062</v>
      </c>
      <c r="W615" s="2">
        <f t="shared" si="139"/>
        <v>46011.2345013477</v>
      </c>
      <c r="X615" t="str">
        <f t="shared" si="140"/>
        <v>中滞销风险</v>
      </c>
      <c r="Y615" s="8" t="str">
        <f>_xlfn.IFS(COUNTIF($B$2:B615,B615)=1,"-",OR(AND(X614="高滞销风险",OR(X615="中滞销风险",X615="低滞销风险",X615="健康")),AND(X614="中滞销风险",OR(X615="低滞销风险",X615="健康")),AND(X614="低滞销风险",X615="健康")),"改善",X614=X615,"维持不变",OR(AND(X614="健康",OR(X615="低滞销风险",X615="中滞销风险",X615="高滞销风险")),AND(X614="低滞销风险",OR(X615="中滞销风险",X615="高滞销风险")),AND(X614="中滞销风险",X615="高滞销风险")),"恶化")</f>
        <v>恶化</v>
      </c>
      <c r="Z615" s="10">
        <f t="shared" si="141"/>
        <v>18.36</v>
      </c>
      <c r="AA615" s="10">
        <f t="shared" si="142"/>
        <v>53</v>
      </c>
      <c r="AB615" s="10">
        <f t="shared" si="143"/>
        <v>71.36</v>
      </c>
      <c r="AC615" s="10">
        <f t="shared" si="144"/>
        <v>103.234501347709</v>
      </c>
      <c r="AD615" s="10">
        <f t="shared" si="145"/>
        <v>19.2345013477097</v>
      </c>
      <c r="AE615" s="11">
        <f t="shared" si="146"/>
        <v>4.55952380952381</v>
      </c>
    </row>
    <row r="616" spans="1:31">
      <c r="A616" s="5">
        <v>45887</v>
      </c>
      <c r="B616" s="1" t="s">
        <v>367</v>
      </c>
      <c r="C616" s="1" t="s">
        <v>368</v>
      </c>
      <c r="D616" s="1" t="s">
        <v>346</v>
      </c>
      <c r="E616" s="1">
        <v>2.87</v>
      </c>
      <c r="F616" s="1">
        <v>4</v>
      </c>
      <c r="G616" s="1">
        <v>3.43</v>
      </c>
      <c r="H616" s="1">
        <v>1.96</v>
      </c>
      <c r="I616" s="1" t="s">
        <v>50</v>
      </c>
      <c r="J616" s="1">
        <v>28</v>
      </c>
      <c r="K616" s="1" t="s">
        <v>51</v>
      </c>
      <c r="L616" s="1" t="s">
        <v>52</v>
      </c>
      <c r="M616" s="1" t="s">
        <v>53</v>
      </c>
      <c r="N616" s="1">
        <v>148</v>
      </c>
      <c r="O616" s="1">
        <v>106</v>
      </c>
      <c r="P616" s="1">
        <v>0</v>
      </c>
      <c r="Q616" s="1">
        <v>40</v>
      </c>
      <c r="R616" s="1">
        <v>0</v>
      </c>
      <c r="S616" s="1">
        <v>0</v>
      </c>
      <c r="T616">
        <f t="shared" si="136"/>
        <v>254</v>
      </c>
      <c r="U616">
        <f t="shared" si="137"/>
        <v>294</v>
      </c>
      <c r="V616" s="2">
        <f t="shared" si="138"/>
        <v>45975.5017421603</v>
      </c>
      <c r="W616" s="2">
        <f t="shared" si="139"/>
        <v>45989.4390243902</v>
      </c>
      <c r="X616" t="str">
        <f t="shared" si="140"/>
        <v>健康</v>
      </c>
      <c r="Y616" s="8" t="str">
        <f>_xlfn.IFS(COUNTIF($B$2:B616,B616)=1,"-",OR(AND(X615="高滞销风险",OR(X616="中滞销风险",X616="低滞销风险",X616="健康")),AND(X615="中滞销风险",OR(X616="低滞销风险",X616="健康")),AND(X615="低滞销风险",X616="健康")),"改善",X615=X616,"维持不变",OR(AND(X615="健康",OR(X616="低滞销风险",X616="中滞销风险",X616="高滞销风险")),AND(X615="低滞销风险",OR(X616="中滞销风险",X616="高滞销风险")),AND(X615="中滞销风险",X616="高滞销风险")),"恶化")</f>
        <v>-</v>
      </c>
      <c r="Z616" s="10">
        <f t="shared" si="141"/>
        <v>0</v>
      </c>
      <c r="AA616" s="10">
        <f t="shared" si="142"/>
        <v>0</v>
      </c>
      <c r="AB616" s="10">
        <f t="shared" si="143"/>
        <v>0</v>
      </c>
      <c r="AC616" s="10">
        <f t="shared" si="144"/>
        <v>102.439024390244</v>
      </c>
      <c r="AD616" s="10">
        <f t="shared" si="145"/>
        <v>0</v>
      </c>
      <c r="AE616" s="11">
        <f t="shared" si="146"/>
        <v>2.87</v>
      </c>
    </row>
    <row r="617" spans="1:31">
      <c r="A617" s="5">
        <v>45894</v>
      </c>
      <c r="B617" s="1" t="s">
        <v>367</v>
      </c>
      <c r="C617" s="1" t="s">
        <v>368</v>
      </c>
      <c r="D617" s="1" t="s">
        <v>346</v>
      </c>
      <c r="E617" s="1">
        <v>3.11</v>
      </c>
      <c r="F617" s="1">
        <v>3.29</v>
      </c>
      <c r="G617" s="1">
        <v>3.64</v>
      </c>
      <c r="H617" s="1">
        <v>2.79</v>
      </c>
      <c r="I617" s="1" t="s">
        <v>50</v>
      </c>
      <c r="J617" s="1">
        <v>23</v>
      </c>
      <c r="K617" s="1" t="s">
        <v>43</v>
      </c>
      <c r="L617" s="1" t="s">
        <v>44</v>
      </c>
      <c r="M617" s="1" t="s">
        <v>45</v>
      </c>
      <c r="N617" s="1">
        <v>142</v>
      </c>
      <c r="O617" s="1">
        <v>125</v>
      </c>
      <c r="P617" s="1">
        <v>0</v>
      </c>
      <c r="Q617" s="1">
        <v>0</v>
      </c>
      <c r="R617" s="1">
        <v>0</v>
      </c>
      <c r="S617" s="1">
        <v>0</v>
      </c>
      <c r="T617">
        <f t="shared" si="136"/>
        <v>267</v>
      </c>
      <c r="U617">
        <f t="shared" si="137"/>
        <v>267</v>
      </c>
      <c r="V617" s="2">
        <f t="shared" si="138"/>
        <v>45979.8520900322</v>
      </c>
      <c r="W617" s="2">
        <f t="shared" si="139"/>
        <v>45979.8520900322</v>
      </c>
      <c r="X617" t="str">
        <f t="shared" si="140"/>
        <v>健康</v>
      </c>
      <c r="Y617" s="8" t="str">
        <f>_xlfn.IFS(COUNTIF($B$2:B617,B617)=1,"-",OR(AND(X616="高滞销风险",OR(X617="中滞销风险",X617="低滞销风险",X617="健康")),AND(X616="中滞销风险",OR(X617="低滞销风险",X617="健康")),AND(X616="低滞销风险",X617="健康")),"改善",X616=X617,"维持不变",OR(AND(X616="健康",OR(X617="低滞销风险",X617="中滞销风险",X617="高滞销风险")),AND(X616="低滞销风险",OR(X617="中滞销风险",X617="高滞销风险")),AND(X616="中滞销风险",X617="高滞销风险")),"恶化")</f>
        <v>维持不变</v>
      </c>
      <c r="Z617" s="10">
        <f t="shared" si="141"/>
        <v>0</v>
      </c>
      <c r="AA617" s="10">
        <f t="shared" si="142"/>
        <v>0</v>
      </c>
      <c r="AB617" s="10">
        <f t="shared" si="143"/>
        <v>0</v>
      </c>
      <c r="AC617" s="10">
        <f t="shared" si="144"/>
        <v>85.8520900321544</v>
      </c>
      <c r="AD617" s="10">
        <f t="shared" si="145"/>
        <v>0</v>
      </c>
      <c r="AE617" s="11">
        <f t="shared" si="146"/>
        <v>3.11</v>
      </c>
    </row>
    <row r="618" spans="1:31">
      <c r="A618" s="5">
        <v>45901</v>
      </c>
      <c r="B618" s="1" t="s">
        <v>367</v>
      </c>
      <c r="C618" s="1" t="s">
        <v>368</v>
      </c>
      <c r="D618" s="1" t="s">
        <v>346</v>
      </c>
      <c r="E618" s="1">
        <v>3.29</v>
      </c>
      <c r="F618" s="1">
        <v>3.29</v>
      </c>
      <c r="G618" s="1">
        <v>3.29</v>
      </c>
      <c r="H618" s="1">
        <v>3.36</v>
      </c>
      <c r="I618" s="1" t="s">
        <v>54</v>
      </c>
      <c r="J618" s="1">
        <v>23</v>
      </c>
      <c r="K618" s="1" t="s">
        <v>35</v>
      </c>
      <c r="L618" s="1" t="s">
        <v>36</v>
      </c>
      <c r="M618" s="1" t="s">
        <v>37</v>
      </c>
      <c r="N618" s="1">
        <v>140</v>
      </c>
      <c r="O618" s="1">
        <v>106</v>
      </c>
      <c r="P618" s="1">
        <v>0</v>
      </c>
      <c r="Q618" s="1">
        <v>0</v>
      </c>
      <c r="R618" s="1">
        <v>0</v>
      </c>
      <c r="S618" s="1">
        <v>0</v>
      </c>
      <c r="T618">
        <f t="shared" si="136"/>
        <v>246</v>
      </c>
      <c r="U618">
        <f t="shared" si="137"/>
        <v>246</v>
      </c>
      <c r="V618" s="2">
        <f t="shared" si="138"/>
        <v>45975.7720364742</v>
      </c>
      <c r="W618" s="2">
        <f t="shared" si="139"/>
        <v>45975.7720364742</v>
      </c>
      <c r="X618" t="str">
        <f t="shared" si="140"/>
        <v>健康</v>
      </c>
      <c r="Y618" s="8" t="str">
        <f>_xlfn.IFS(COUNTIF($B$2:B618,B618)=1,"-",OR(AND(X617="高滞销风险",OR(X618="中滞销风险",X618="低滞销风险",X618="健康")),AND(X617="中滞销风险",OR(X618="低滞销风险",X618="健康")),AND(X617="低滞销风险",X618="健康")),"改善",X617=X618,"维持不变",OR(AND(X617="健康",OR(X618="低滞销风险",X618="中滞销风险",X618="高滞销风险")),AND(X617="低滞销风险",OR(X618="中滞销风险",X618="高滞销风险")),AND(X617="中滞销风险",X618="高滞销风险")),"恶化")</f>
        <v>维持不变</v>
      </c>
      <c r="Z618" s="10">
        <f t="shared" si="141"/>
        <v>0</v>
      </c>
      <c r="AA618" s="10">
        <f t="shared" si="142"/>
        <v>0</v>
      </c>
      <c r="AB618" s="10">
        <f t="shared" si="143"/>
        <v>0</v>
      </c>
      <c r="AC618" s="10">
        <f t="shared" si="144"/>
        <v>74.7720364741641</v>
      </c>
      <c r="AD618" s="10">
        <f t="shared" si="145"/>
        <v>0</v>
      </c>
      <c r="AE618" s="11">
        <f t="shared" si="146"/>
        <v>3.29</v>
      </c>
    </row>
    <row r="619" spans="1:31">
      <c r="A619" s="5">
        <v>45908</v>
      </c>
      <c r="B619" s="1" t="s">
        <v>367</v>
      </c>
      <c r="C619" s="1" t="s">
        <v>368</v>
      </c>
      <c r="D619" s="1" t="s">
        <v>346</v>
      </c>
      <c r="E619" s="1">
        <v>3.6</v>
      </c>
      <c r="F619" s="1">
        <v>3.71</v>
      </c>
      <c r="G619" s="1">
        <v>3.5</v>
      </c>
      <c r="H619" s="1">
        <v>3.57</v>
      </c>
      <c r="I619" s="1" t="s">
        <v>50</v>
      </c>
      <c r="J619" s="1">
        <v>26</v>
      </c>
      <c r="K619" s="1" t="s">
        <v>38</v>
      </c>
      <c r="L619" s="1" t="s">
        <v>39</v>
      </c>
      <c r="M619" s="1" t="s">
        <v>40</v>
      </c>
      <c r="N619" s="1">
        <v>140</v>
      </c>
      <c r="O619" s="1">
        <v>82</v>
      </c>
      <c r="P619" s="1">
        <v>0</v>
      </c>
      <c r="Q619" s="1">
        <v>0</v>
      </c>
      <c r="R619" s="1">
        <v>0</v>
      </c>
      <c r="S619" s="1">
        <v>0</v>
      </c>
      <c r="T619">
        <f t="shared" si="136"/>
        <v>222</v>
      </c>
      <c r="U619">
        <f t="shared" si="137"/>
        <v>222</v>
      </c>
      <c r="V619" s="2">
        <f t="shared" si="138"/>
        <v>45969.6666666667</v>
      </c>
      <c r="W619" s="2">
        <f t="shared" si="139"/>
        <v>45969.6666666667</v>
      </c>
      <c r="X619" t="str">
        <f t="shared" si="140"/>
        <v>健康</v>
      </c>
      <c r="Y619" s="8" t="str">
        <f>_xlfn.IFS(COUNTIF($B$2:B619,B619)=1,"-",OR(AND(X618="高滞销风险",OR(X619="中滞销风险",X619="低滞销风险",X619="健康")),AND(X618="中滞销风险",OR(X619="低滞销风险",X619="健康")),AND(X618="低滞销风险",X619="健康")),"改善",X618=X619,"维持不变",OR(AND(X618="健康",OR(X619="低滞销风险",X619="中滞销风险",X619="高滞销风险")),AND(X618="低滞销风险",OR(X619="中滞销风险",X619="高滞销风险")),AND(X618="中滞销风险",X619="高滞销风险")),"恶化")</f>
        <v>维持不变</v>
      </c>
      <c r="Z619" s="10">
        <f t="shared" si="141"/>
        <v>0</v>
      </c>
      <c r="AA619" s="10">
        <f t="shared" si="142"/>
        <v>0</v>
      </c>
      <c r="AB619" s="10">
        <f t="shared" si="143"/>
        <v>0</v>
      </c>
      <c r="AC619" s="10">
        <f t="shared" si="144"/>
        <v>61.6666666666667</v>
      </c>
      <c r="AD619" s="10">
        <f t="shared" si="145"/>
        <v>0</v>
      </c>
      <c r="AE619" s="11">
        <f t="shared" si="146"/>
        <v>3.6</v>
      </c>
    </row>
    <row r="620" spans="1:31">
      <c r="A620" s="5">
        <v>45887</v>
      </c>
      <c r="B620" s="1" t="s">
        <v>369</v>
      </c>
      <c r="C620" s="1" t="s">
        <v>370</v>
      </c>
      <c r="D620" s="1" t="s">
        <v>346</v>
      </c>
      <c r="E620" s="1">
        <v>10.83</v>
      </c>
      <c r="F620" s="1">
        <v>13.29</v>
      </c>
      <c r="G620" s="1">
        <v>14.21</v>
      </c>
      <c r="H620" s="1">
        <v>8</v>
      </c>
      <c r="I620" s="1" t="s">
        <v>50</v>
      </c>
      <c r="J620" s="1">
        <v>93</v>
      </c>
      <c r="K620" s="1" t="s">
        <v>51</v>
      </c>
      <c r="L620" s="1" t="s">
        <v>52</v>
      </c>
      <c r="M620" s="1" t="s">
        <v>53</v>
      </c>
      <c r="N620" s="1">
        <v>243</v>
      </c>
      <c r="O620" s="1">
        <v>261</v>
      </c>
      <c r="P620" s="1">
        <v>0</v>
      </c>
      <c r="Q620" s="1">
        <v>1</v>
      </c>
      <c r="R620" s="1">
        <v>0</v>
      </c>
      <c r="S620" s="1">
        <v>600</v>
      </c>
      <c r="T620">
        <f t="shared" si="136"/>
        <v>504</v>
      </c>
      <c r="U620">
        <f t="shared" si="137"/>
        <v>1105</v>
      </c>
      <c r="V620" s="2">
        <f t="shared" si="138"/>
        <v>45933.5373961219</v>
      </c>
      <c r="W620" s="2">
        <f t="shared" si="139"/>
        <v>45989.0313942752</v>
      </c>
      <c r="X620" t="str">
        <f t="shared" si="140"/>
        <v>健康</v>
      </c>
      <c r="Y620" s="8" t="str">
        <f>_xlfn.IFS(COUNTIF($B$2:B620,B620)=1,"-",OR(AND(X619="高滞销风险",OR(X620="中滞销风险",X620="低滞销风险",X620="健康")),AND(X619="中滞销风险",OR(X620="低滞销风险",X620="健康")),AND(X619="低滞销风险",X620="健康")),"改善",X619=X620,"维持不变",OR(AND(X619="健康",OR(X620="低滞销风险",X620="中滞销风险",X620="高滞销风险")),AND(X619="低滞销风险",OR(X620="中滞销风险",X620="高滞销风险")),AND(X619="中滞销风险",X620="高滞销风险")),"恶化")</f>
        <v>-</v>
      </c>
      <c r="Z620" s="10">
        <f t="shared" si="141"/>
        <v>0</v>
      </c>
      <c r="AA620" s="10">
        <f t="shared" si="142"/>
        <v>0</v>
      </c>
      <c r="AB620" s="10">
        <f t="shared" si="143"/>
        <v>0</v>
      </c>
      <c r="AC620" s="10">
        <f t="shared" si="144"/>
        <v>102.031394275162</v>
      </c>
      <c r="AD620" s="10">
        <f t="shared" si="145"/>
        <v>0</v>
      </c>
      <c r="AE620" s="11">
        <f t="shared" si="146"/>
        <v>10.83</v>
      </c>
    </row>
    <row r="621" spans="1:31">
      <c r="A621" s="5">
        <v>45894</v>
      </c>
      <c r="B621" s="1" t="s">
        <v>369</v>
      </c>
      <c r="C621" s="1" t="s">
        <v>370</v>
      </c>
      <c r="D621" s="1" t="s">
        <v>346</v>
      </c>
      <c r="E621" s="1">
        <v>11.85</v>
      </c>
      <c r="F621" s="1">
        <v>12.43</v>
      </c>
      <c r="G621" s="1">
        <v>12.86</v>
      </c>
      <c r="H621" s="1">
        <v>11.11</v>
      </c>
      <c r="I621" s="1" t="s">
        <v>50</v>
      </c>
      <c r="J621" s="1">
        <v>87</v>
      </c>
      <c r="K621" s="1" t="s">
        <v>43</v>
      </c>
      <c r="L621" s="1" t="s">
        <v>44</v>
      </c>
      <c r="M621" s="1" t="s">
        <v>45</v>
      </c>
      <c r="N621" s="1">
        <v>202</v>
      </c>
      <c r="O621" s="1">
        <v>605</v>
      </c>
      <c r="P621" s="1">
        <v>0</v>
      </c>
      <c r="Q621" s="1">
        <v>19</v>
      </c>
      <c r="R621" s="1">
        <v>0</v>
      </c>
      <c r="S621" s="1">
        <v>202</v>
      </c>
      <c r="T621">
        <f t="shared" si="136"/>
        <v>807</v>
      </c>
      <c r="U621">
        <f t="shared" si="137"/>
        <v>1028</v>
      </c>
      <c r="V621" s="2">
        <f t="shared" si="138"/>
        <v>45962.1012658228</v>
      </c>
      <c r="W621" s="2">
        <f t="shared" si="139"/>
        <v>45980.7510548523</v>
      </c>
      <c r="X621" t="str">
        <f t="shared" si="140"/>
        <v>健康</v>
      </c>
      <c r="Y621" s="8" t="str">
        <f>_xlfn.IFS(COUNTIF($B$2:B621,B621)=1,"-",OR(AND(X620="高滞销风险",OR(X621="中滞销风险",X621="低滞销风险",X621="健康")),AND(X620="中滞销风险",OR(X621="低滞销风险",X621="健康")),AND(X620="低滞销风险",X621="健康")),"改善",X620=X621,"维持不变",OR(AND(X620="健康",OR(X621="低滞销风险",X621="中滞销风险",X621="高滞销风险")),AND(X620="低滞销风险",OR(X621="中滞销风险",X621="高滞销风险")),AND(X620="中滞销风险",X621="高滞销风险")),"恶化")</f>
        <v>维持不变</v>
      </c>
      <c r="Z621" s="10">
        <f t="shared" si="141"/>
        <v>0</v>
      </c>
      <c r="AA621" s="10">
        <f t="shared" si="142"/>
        <v>0</v>
      </c>
      <c r="AB621" s="10">
        <f t="shared" si="143"/>
        <v>0</v>
      </c>
      <c r="AC621" s="10">
        <f t="shared" si="144"/>
        <v>86.7510548523207</v>
      </c>
      <c r="AD621" s="10">
        <f t="shared" si="145"/>
        <v>0</v>
      </c>
      <c r="AE621" s="11">
        <f t="shared" si="146"/>
        <v>11.85</v>
      </c>
    </row>
    <row r="622" spans="1:31">
      <c r="A622" s="5">
        <v>45901</v>
      </c>
      <c r="B622" s="1" t="s">
        <v>369</v>
      </c>
      <c r="C622" s="1" t="s">
        <v>370</v>
      </c>
      <c r="D622" s="1" t="s">
        <v>346</v>
      </c>
      <c r="E622" s="1">
        <v>9.14</v>
      </c>
      <c r="F622" s="1">
        <v>9.14</v>
      </c>
      <c r="G622" s="1">
        <v>10.79</v>
      </c>
      <c r="H622" s="1">
        <v>12.5</v>
      </c>
      <c r="I622" s="1" t="s">
        <v>54</v>
      </c>
      <c r="J622" s="1">
        <v>64</v>
      </c>
      <c r="K622" s="1" t="s">
        <v>35</v>
      </c>
      <c r="L622" s="1" t="s">
        <v>36</v>
      </c>
      <c r="M622" s="1" t="s">
        <v>37</v>
      </c>
      <c r="N622" s="1">
        <v>257</v>
      </c>
      <c r="O622" s="1">
        <v>615</v>
      </c>
      <c r="P622" s="1">
        <v>0</v>
      </c>
      <c r="Q622" s="1">
        <v>98</v>
      </c>
      <c r="R622" s="1">
        <v>0</v>
      </c>
      <c r="S622" s="1">
        <v>1</v>
      </c>
      <c r="T622">
        <f t="shared" si="136"/>
        <v>872</v>
      </c>
      <c r="U622">
        <f t="shared" si="137"/>
        <v>971</v>
      </c>
      <c r="V622" s="2">
        <f t="shared" si="138"/>
        <v>45996.4048140044</v>
      </c>
      <c r="W622" s="2">
        <f t="shared" si="139"/>
        <v>46007.2363238512</v>
      </c>
      <c r="X622" t="str">
        <f t="shared" si="140"/>
        <v>中滞销风险</v>
      </c>
      <c r="Y622" s="8" t="str">
        <f>_xlfn.IFS(COUNTIF($B$2:B622,B622)=1,"-",OR(AND(X621="高滞销风险",OR(X622="中滞销风险",X622="低滞销风险",X622="健康")),AND(X621="中滞销风险",OR(X622="低滞销风险",X622="健康")),AND(X621="低滞销风险",X622="健康")),"改善",X621=X622,"维持不变",OR(AND(X621="健康",OR(X622="低滞销风险",X622="中滞销风险",X622="高滞销风险")),AND(X621="低滞销风险",OR(X622="中滞销风险",X622="高滞销风险")),AND(X621="中滞销风险",X622="高滞销风险")),"恶化")</f>
        <v>恶化</v>
      </c>
      <c r="Z622" s="10">
        <f t="shared" si="141"/>
        <v>40.26</v>
      </c>
      <c r="AA622" s="10">
        <f t="shared" si="142"/>
        <v>99</v>
      </c>
      <c r="AB622" s="10">
        <f t="shared" si="143"/>
        <v>139.26</v>
      </c>
      <c r="AC622" s="10">
        <f t="shared" si="144"/>
        <v>106.236323851203</v>
      </c>
      <c r="AD622" s="10">
        <f t="shared" si="145"/>
        <v>15.2363238512044</v>
      </c>
      <c r="AE622" s="11">
        <f t="shared" si="146"/>
        <v>10.6703296703297</v>
      </c>
    </row>
    <row r="623" spans="1:31">
      <c r="A623" s="5">
        <v>45908</v>
      </c>
      <c r="B623" s="1" t="s">
        <v>369</v>
      </c>
      <c r="C623" s="1" t="s">
        <v>370</v>
      </c>
      <c r="D623" s="1" t="s">
        <v>346</v>
      </c>
      <c r="E623" s="1">
        <v>8.57</v>
      </c>
      <c r="F623" s="1">
        <v>8.57</v>
      </c>
      <c r="G623" s="1">
        <v>8.86</v>
      </c>
      <c r="H623" s="1">
        <v>10.86</v>
      </c>
      <c r="I623" s="1" t="s">
        <v>54</v>
      </c>
      <c r="J623" s="1">
        <v>60</v>
      </c>
      <c r="K623" s="1" t="s">
        <v>38</v>
      </c>
      <c r="L623" s="1" t="s">
        <v>39</v>
      </c>
      <c r="M623" s="1" t="s">
        <v>40</v>
      </c>
      <c r="N623" s="1">
        <v>354</v>
      </c>
      <c r="O623" s="1">
        <v>464</v>
      </c>
      <c r="P623" s="1">
        <v>0</v>
      </c>
      <c r="Q623" s="1">
        <v>98</v>
      </c>
      <c r="R623" s="1">
        <v>0</v>
      </c>
      <c r="S623" s="1">
        <v>1</v>
      </c>
      <c r="T623">
        <f t="shared" si="136"/>
        <v>818</v>
      </c>
      <c r="U623">
        <f t="shared" si="137"/>
        <v>917</v>
      </c>
      <c r="V623" s="2">
        <f t="shared" si="138"/>
        <v>46003.4492415403</v>
      </c>
      <c r="W623" s="2">
        <f t="shared" si="139"/>
        <v>46015.0011668611</v>
      </c>
      <c r="X623" t="str">
        <f t="shared" si="140"/>
        <v>高滞销风险</v>
      </c>
      <c r="Y623" s="8" t="str">
        <f>_xlfn.IFS(COUNTIF($B$2:B623,B623)=1,"-",OR(AND(X622="高滞销风险",OR(X623="中滞销风险",X623="低滞销风险",X623="健康")),AND(X622="中滞销风险",OR(X623="低滞销风险",X623="健康")),AND(X622="低滞销风险",X623="健康")),"改善",X622=X623,"维持不变",OR(AND(X622="健康",OR(X623="低滞销风险",X623="中滞销风险",X623="高滞销风险")),AND(X622="低滞销风险",OR(X623="中滞销风险",X623="高滞销风险")),AND(X622="中滞销风险",X623="高滞销风险")),"恶化")</f>
        <v>恶化</v>
      </c>
      <c r="Z623" s="10">
        <f t="shared" si="141"/>
        <v>98.12</v>
      </c>
      <c r="AA623" s="10">
        <f t="shared" si="142"/>
        <v>99</v>
      </c>
      <c r="AB623" s="10">
        <f t="shared" si="143"/>
        <v>197.12</v>
      </c>
      <c r="AC623" s="10">
        <f t="shared" si="144"/>
        <v>107.001166861144</v>
      </c>
      <c r="AD623" s="10">
        <f t="shared" si="145"/>
        <v>23.0011668611405</v>
      </c>
      <c r="AE623" s="11">
        <f t="shared" si="146"/>
        <v>10.9166666666667</v>
      </c>
    </row>
    <row r="624" spans="1:31">
      <c r="A624" s="5">
        <v>45887</v>
      </c>
      <c r="B624" s="1" t="s">
        <v>371</v>
      </c>
      <c r="C624" s="1" t="s">
        <v>372</v>
      </c>
      <c r="D624" s="1" t="s">
        <v>346</v>
      </c>
      <c r="E624" s="1">
        <v>9.35</v>
      </c>
      <c r="F624" s="1">
        <v>12</v>
      </c>
      <c r="G624" s="1">
        <v>11.71</v>
      </c>
      <c r="H624" s="1">
        <v>6.82</v>
      </c>
      <c r="I624" s="1" t="s">
        <v>50</v>
      </c>
      <c r="J624" s="1">
        <v>84</v>
      </c>
      <c r="K624" s="1" t="s">
        <v>51</v>
      </c>
      <c r="L624" s="1" t="s">
        <v>52</v>
      </c>
      <c r="M624" s="1" t="s">
        <v>53</v>
      </c>
      <c r="N624" s="1">
        <v>116</v>
      </c>
      <c r="O624" s="1">
        <v>324</v>
      </c>
      <c r="P624" s="1">
        <v>0</v>
      </c>
      <c r="Q624" s="1">
        <v>1</v>
      </c>
      <c r="R624" s="1">
        <v>0</v>
      </c>
      <c r="S624" s="1">
        <v>600</v>
      </c>
      <c r="T624">
        <f t="shared" si="136"/>
        <v>440</v>
      </c>
      <c r="U624">
        <f t="shared" si="137"/>
        <v>1041</v>
      </c>
      <c r="V624" s="2">
        <f t="shared" si="138"/>
        <v>45934.0588235294</v>
      </c>
      <c r="W624" s="2">
        <f t="shared" si="139"/>
        <v>45998.3368983957</v>
      </c>
      <c r="X624" t="str">
        <f t="shared" si="140"/>
        <v>低滞销风险</v>
      </c>
      <c r="Y624" s="8" t="str">
        <f>_xlfn.IFS(COUNTIF($B$2:B624,B624)=1,"-",OR(AND(X623="高滞销风险",OR(X624="中滞销风险",X624="低滞销风险",X624="健康")),AND(X623="中滞销风险",OR(X624="低滞销风险",X624="健康")),AND(X623="低滞销风险",X624="健康")),"改善",X623=X624,"维持不变",OR(AND(X623="健康",OR(X624="低滞销风险",X624="中滞销风险",X624="高滞销风险")),AND(X623="低滞销风险",OR(X624="中滞销风险",X624="高滞销风险")),AND(X623="中滞销风险",X624="高滞销风险")),"恶化")</f>
        <v>-</v>
      </c>
      <c r="Z624" s="10">
        <f t="shared" si="141"/>
        <v>0</v>
      </c>
      <c r="AA624" s="10">
        <f t="shared" si="142"/>
        <v>59.25</v>
      </c>
      <c r="AB624" s="10">
        <f t="shared" si="143"/>
        <v>59.25</v>
      </c>
      <c r="AC624" s="10">
        <f t="shared" si="144"/>
        <v>111.336898395722</v>
      </c>
      <c r="AD624" s="10">
        <f t="shared" si="145"/>
        <v>6.33689839571889</v>
      </c>
      <c r="AE624" s="11">
        <f t="shared" si="146"/>
        <v>9.91428571428571</v>
      </c>
    </row>
    <row r="625" spans="1:31">
      <c r="A625" s="5">
        <v>45894</v>
      </c>
      <c r="B625" s="1" t="s">
        <v>371</v>
      </c>
      <c r="C625" s="1" t="s">
        <v>372</v>
      </c>
      <c r="D625" s="1" t="s">
        <v>346</v>
      </c>
      <c r="E625" s="1">
        <v>9.56</v>
      </c>
      <c r="F625" s="1">
        <v>9.43</v>
      </c>
      <c r="G625" s="1">
        <v>10.71</v>
      </c>
      <c r="H625" s="1">
        <v>9.18</v>
      </c>
      <c r="I625" s="1" t="s">
        <v>50</v>
      </c>
      <c r="J625" s="1">
        <v>66</v>
      </c>
      <c r="K625" s="1" t="s">
        <v>43</v>
      </c>
      <c r="L625" s="1" t="s">
        <v>44</v>
      </c>
      <c r="M625" s="1" t="s">
        <v>45</v>
      </c>
      <c r="N625" s="1">
        <v>109</v>
      </c>
      <c r="O625" s="1">
        <v>463</v>
      </c>
      <c r="P625" s="1">
        <v>0</v>
      </c>
      <c r="Q625" s="1">
        <v>1</v>
      </c>
      <c r="R625" s="1">
        <v>0</v>
      </c>
      <c r="S625" s="1">
        <v>400</v>
      </c>
      <c r="T625">
        <f t="shared" si="136"/>
        <v>572</v>
      </c>
      <c r="U625">
        <f t="shared" si="137"/>
        <v>973</v>
      </c>
      <c r="V625" s="2">
        <f t="shared" si="138"/>
        <v>45953.8326359833</v>
      </c>
      <c r="W625" s="2">
        <f t="shared" si="139"/>
        <v>45995.7782426778</v>
      </c>
      <c r="X625" t="str">
        <f t="shared" si="140"/>
        <v>低滞销风险</v>
      </c>
      <c r="Y625" s="8" t="str">
        <f>_xlfn.IFS(COUNTIF($B$2:B625,B625)=1,"-",OR(AND(X624="高滞销风险",OR(X625="中滞销风险",X625="低滞销风险",X625="健康")),AND(X624="中滞销风险",OR(X625="低滞销风险",X625="健康")),AND(X624="低滞销风险",X625="健康")),"改善",X624=X625,"维持不变",OR(AND(X624="健康",OR(X625="低滞销风险",X625="中滞销风险",X625="高滞销风险")),AND(X624="低滞销风险",OR(X625="中滞销风险",X625="高滞销风险")),AND(X624="中滞销风险",X625="高滞销风险")),"恶化")</f>
        <v>维持不变</v>
      </c>
      <c r="Z625" s="10">
        <f t="shared" si="141"/>
        <v>0</v>
      </c>
      <c r="AA625" s="10">
        <f t="shared" si="142"/>
        <v>36.12</v>
      </c>
      <c r="AB625" s="10">
        <f t="shared" si="143"/>
        <v>36.12</v>
      </c>
      <c r="AC625" s="10">
        <f t="shared" si="144"/>
        <v>101.778242677824</v>
      </c>
      <c r="AD625" s="10">
        <f t="shared" si="145"/>
        <v>3.77824267782125</v>
      </c>
      <c r="AE625" s="11">
        <f t="shared" si="146"/>
        <v>9.92857142857143</v>
      </c>
    </row>
    <row r="626" spans="1:31">
      <c r="A626" s="5">
        <v>45901</v>
      </c>
      <c r="B626" s="1" t="s">
        <v>371</v>
      </c>
      <c r="C626" s="1" t="s">
        <v>372</v>
      </c>
      <c r="D626" s="1" t="s">
        <v>346</v>
      </c>
      <c r="E626" s="1">
        <v>5.14</v>
      </c>
      <c r="F626" s="1">
        <v>5.14</v>
      </c>
      <c r="G626" s="1">
        <v>7.29</v>
      </c>
      <c r="H626" s="1">
        <v>9.5</v>
      </c>
      <c r="I626" s="1" t="s">
        <v>54</v>
      </c>
      <c r="J626" s="1">
        <v>36</v>
      </c>
      <c r="K626" s="1" t="s">
        <v>35</v>
      </c>
      <c r="L626" s="1" t="s">
        <v>36</v>
      </c>
      <c r="M626" s="1" t="s">
        <v>37</v>
      </c>
      <c r="N626" s="1">
        <v>229</v>
      </c>
      <c r="O626" s="1">
        <v>467</v>
      </c>
      <c r="P626" s="1">
        <v>0</v>
      </c>
      <c r="Q626" s="1">
        <v>51</v>
      </c>
      <c r="R626" s="1">
        <v>0</v>
      </c>
      <c r="S626" s="1">
        <v>200</v>
      </c>
      <c r="T626">
        <f t="shared" si="136"/>
        <v>696</v>
      </c>
      <c r="U626">
        <f t="shared" si="137"/>
        <v>947</v>
      </c>
      <c r="V626" s="2">
        <f t="shared" si="138"/>
        <v>46036.4085603113</v>
      </c>
      <c r="W626" s="2">
        <f t="shared" si="139"/>
        <v>46085.2412451362</v>
      </c>
      <c r="X626" t="str">
        <f t="shared" si="140"/>
        <v>高滞销风险</v>
      </c>
      <c r="Y626" s="8" t="str">
        <f>_xlfn.IFS(COUNTIF($B$2:B626,B626)=1,"-",OR(AND(X625="高滞销风险",OR(X626="中滞销风险",X626="低滞销风险",X626="健康")),AND(X625="中滞销风险",OR(X626="低滞销风险",X626="健康")),AND(X625="低滞销风险",X626="健康")),"改善",X625=X626,"维持不变",OR(AND(X625="健康",OR(X626="低滞销风险",X626="中滞销风险",X626="高滞销风险")),AND(X625="低滞销风险",OR(X626="中滞销风险",X626="高滞销风险")),AND(X625="中滞销风险",X626="高滞销风险")),"恶化")</f>
        <v>恶化</v>
      </c>
      <c r="Z626" s="10">
        <f t="shared" si="141"/>
        <v>228.26</v>
      </c>
      <c r="AA626" s="10">
        <f t="shared" si="142"/>
        <v>251</v>
      </c>
      <c r="AB626" s="10">
        <f t="shared" si="143"/>
        <v>479.26</v>
      </c>
      <c r="AC626" s="10">
        <f t="shared" si="144"/>
        <v>184.241245136187</v>
      </c>
      <c r="AD626" s="10">
        <f t="shared" si="145"/>
        <v>93.2412451361888</v>
      </c>
      <c r="AE626" s="11">
        <f t="shared" si="146"/>
        <v>10.4065934065934</v>
      </c>
    </row>
    <row r="627" spans="1:31">
      <c r="A627" s="5">
        <v>45908</v>
      </c>
      <c r="B627" s="1" t="s">
        <v>371</v>
      </c>
      <c r="C627" s="1" t="s">
        <v>372</v>
      </c>
      <c r="D627" s="1" t="s">
        <v>346</v>
      </c>
      <c r="E627" s="1">
        <v>6.43</v>
      </c>
      <c r="F627" s="1">
        <v>6.43</v>
      </c>
      <c r="G627" s="1">
        <v>5.79</v>
      </c>
      <c r="H627" s="1">
        <v>8.25</v>
      </c>
      <c r="I627" s="1" t="s">
        <v>54</v>
      </c>
      <c r="J627" s="1">
        <v>45</v>
      </c>
      <c r="K627" s="1" t="s">
        <v>38</v>
      </c>
      <c r="L627" s="1" t="s">
        <v>39</v>
      </c>
      <c r="M627" s="1" t="s">
        <v>40</v>
      </c>
      <c r="N627" s="1">
        <v>332</v>
      </c>
      <c r="O627" s="1">
        <v>318</v>
      </c>
      <c r="P627" s="1">
        <v>0</v>
      </c>
      <c r="Q627" s="1">
        <v>251</v>
      </c>
      <c r="R627" s="1">
        <v>0</v>
      </c>
      <c r="S627" s="1">
        <v>0</v>
      </c>
      <c r="T627">
        <f t="shared" si="136"/>
        <v>650</v>
      </c>
      <c r="U627">
        <f t="shared" si="137"/>
        <v>901</v>
      </c>
      <c r="V627" s="2">
        <f t="shared" si="138"/>
        <v>46009.0886469673</v>
      </c>
      <c r="W627" s="2">
        <f t="shared" si="139"/>
        <v>46048.1244167963</v>
      </c>
      <c r="X627" t="str">
        <f t="shared" si="140"/>
        <v>高滞销风险</v>
      </c>
      <c r="Y627" s="8" t="str">
        <f>_xlfn.IFS(COUNTIF($B$2:B627,B627)=1,"-",OR(AND(X626="高滞销风险",OR(X627="中滞销风险",X627="低滞销风险",X627="健康")),AND(X626="中滞销风险",OR(X627="低滞销风险",X627="健康")),AND(X626="低滞销风险",X627="健康")),"改善",X626=X627,"维持不变",OR(AND(X626="健康",OR(X627="低滞销风险",X627="中滞销风险",X627="高滞销风险")),AND(X626="低滞销风险",OR(X627="中滞销风险",X627="高滞销风险")),AND(X626="中滞销风险",X627="高滞销风险")),"恶化")</f>
        <v>维持不变</v>
      </c>
      <c r="Z627" s="10">
        <f t="shared" si="141"/>
        <v>109.88</v>
      </c>
      <c r="AA627" s="10">
        <f t="shared" si="142"/>
        <v>251</v>
      </c>
      <c r="AB627" s="10">
        <f t="shared" si="143"/>
        <v>360.88</v>
      </c>
      <c r="AC627" s="10">
        <f t="shared" si="144"/>
        <v>140.124416796267</v>
      </c>
      <c r="AD627" s="10">
        <f t="shared" si="145"/>
        <v>56.124416796265</v>
      </c>
      <c r="AE627" s="11">
        <f t="shared" si="146"/>
        <v>10.7261904761905</v>
      </c>
    </row>
    <row r="628" spans="1:31">
      <c r="A628" s="5">
        <v>45887</v>
      </c>
      <c r="B628" s="1" t="s">
        <v>373</v>
      </c>
      <c r="C628" s="1" t="s">
        <v>374</v>
      </c>
      <c r="D628" s="1" t="s">
        <v>346</v>
      </c>
      <c r="E628" s="1">
        <v>4.51</v>
      </c>
      <c r="F628" s="1">
        <v>5.71</v>
      </c>
      <c r="G628" s="1">
        <v>5.79</v>
      </c>
      <c r="H628" s="1">
        <v>3.29</v>
      </c>
      <c r="I628" s="1" t="s">
        <v>50</v>
      </c>
      <c r="J628" s="1">
        <v>40</v>
      </c>
      <c r="K628" s="1" t="s">
        <v>51</v>
      </c>
      <c r="L628" s="1" t="s">
        <v>52</v>
      </c>
      <c r="M628" s="1" t="s">
        <v>53</v>
      </c>
      <c r="N628" s="1">
        <v>212</v>
      </c>
      <c r="O628" s="1">
        <v>211</v>
      </c>
      <c r="P628" s="1">
        <v>0</v>
      </c>
      <c r="Q628" s="1">
        <v>149</v>
      </c>
      <c r="R628" s="1">
        <v>0</v>
      </c>
      <c r="S628" s="1">
        <v>1</v>
      </c>
      <c r="T628">
        <f t="shared" si="136"/>
        <v>423</v>
      </c>
      <c r="U628">
        <f t="shared" si="137"/>
        <v>573</v>
      </c>
      <c r="V628" s="2">
        <f t="shared" si="138"/>
        <v>45980.7915742794</v>
      </c>
      <c r="W628" s="2">
        <f t="shared" si="139"/>
        <v>46014.0509977827</v>
      </c>
      <c r="X628" t="str">
        <f t="shared" si="140"/>
        <v>高滞销风险</v>
      </c>
      <c r="Y628" s="8" t="str">
        <f>_xlfn.IFS(COUNTIF($B$2:B628,B628)=1,"-",OR(AND(X627="高滞销风险",OR(X628="中滞销风险",X628="低滞销风险",X628="健康")),AND(X627="中滞销风险",OR(X628="低滞销风险",X628="健康")),AND(X627="低滞销风险",X628="健康")),"改善",X627=X628,"维持不变",OR(AND(X627="健康",OR(X628="低滞销风险",X628="中滞销风险",X628="高滞销风险")),AND(X627="低滞销风险",OR(X628="中滞销风险",X628="高滞销风险")),AND(X627="中滞销风险",X628="高滞销风险")),"恶化")</f>
        <v>-</v>
      </c>
      <c r="Z628" s="10">
        <f t="shared" si="141"/>
        <v>0</v>
      </c>
      <c r="AA628" s="10">
        <f t="shared" si="142"/>
        <v>99.45</v>
      </c>
      <c r="AB628" s="10">
        <f t="shared" si="143"/>
        <v>99.45</v>
      </c>
      <c r="AC628" s="10">
        <f t="shared" si="144"/>
        <v>127.050997782705</v>
      </c>
      <c r="AD628" s="10">
        <f t="shared" si="145"/>
        <v>22.0509977827023</v>
      </c>
      <c r="AE628" s="11">
        <f t="shared" si="146"/>
        <v>5.45714285714286</v>
      </c>
    </row>
    <row r="629" spans="1:31">
      <c r="A629" s="5">
        <v>45894</v>
      </c>
      <c r="B629" s="1" t="s">
        <v>373</v>
      </c>
      <c r="C629" s="1" t="s">
        <v>374</v>
      </c>
      <c r="D629" s="1" t="s">
        <v>346</v>
      </c>
      <c r="E629" s="1">
        <v>5.66</v>
      </c>
      <c r="F629" s="1">
        <v>6.57</v>
      </c>
      <c r="G629" s="1">
        <v>6.14</v>
      </c>
      <c r="H629" s="1">
        <v>4.93</v>
      </c>
      <c r="I629" s="1" t="s">
        <v>50</v>
      </c>
      <c r="J629" s="1">
        <v>46</v>
      </c>
      <c r="K629" s="1" t="s">
        <v>43</v>
      </c>
      <c r="L629" s="1" t="s">
        <v>44</v>
      </c>
      <c r="M629" s="1" t="s">
        <v>45</v>
      </c>
      <c r="N629" s="1">
        <v>245</v>
      </c>
      <c r="O629" s="1">
        <v>132</v>
      </c>
      <c r="P629" s="1">
        <v>0</v>
      </c>
      <c r="Q629" s="1">
        <v>149</v>
      </c>
      <c r="R629" s="1">
        <v>0</v>
      </c>
      <c r="S629" s="1">
        <v>1</v>
      </c>
      <c r="T629">
        <f t="shared" si="136"/>
        <v>377</v>
      </c>
      <c r="U629">
        <f t="shared" si="137"/>
        <v>527</v>
      </c>
      <c r="V629" s="2">
        <f t="shared" si="138"/>
        <v>45960.6077738516</v>
      </c>
      <c r="W629" s="2">
        <f t="shared" si="139"/>
        <v>45987.109540636</v>
      </c>
      <c r="X629" t="str">
        <f t="shared" si="140"/>
        <v>健康</v>
      </c>
      <c r="Y629" s="8" t="str">
        <f>_xlfn.IFS(COUNTIF($B$2:B629,B629)=1,"-",OR(AND(X628="高滞销风险",OR(X629="中滞销风险",X629="低滞销风险",X629="健康")),AND(X628="中滞销风险",OR(X629="低滞销风险",X629="健康")),AND(X628="低滞销风险",X629="健康")),"改善",X628=X629,"维持不变",OR(AND(X628="健康",OR(X629="低滞销风险",X629="中滞销风险",X629="高滞销风险")),AND(X628="低滞销风险",OR(X629="中滞销风险",X629="高滞销风险")),AND(X628="中滞销风险",X629="高滞销风险")),"恶化")</f>
        <v>改善</v>
      </c>
      <c r="Z629" s="10">
        <f t="shared" si="141"/>
        <v>0</v>
      </c>
      <c r="AA629" s="10">
        <f t="shared" si="142"/>
        <v>0</v>
      </c>
      <c r="AB629" s="10">
        <f t="shared" si="143"/>
        <v>0</v>
      </c>
      <c r="AC629" s="10">
        <f t="shared" si="144"/>
        <v>93.1095406360424</v>
      </c>
      <c r="AD629" s="10">
        <f t="shared" si="145"/>
        <v>0</v>
      </c>
      <c r="AE629" s="11">
        <f t="shared" si="146"/>
        <v>5.66</v>
      </c>
    </row>
    <row r="630" spans="1:31">
      <c r="A630" s="5">
        <v>45901</v>
      </c>
      <c r="B630" s="1" t="s">
        <v>373</v>
      </c>
      <c r="C630" s="1" t="s">
        <v>374</v>
      </c>
      <c r="D630" s="1" t="s">
        <v>346</v>
      </c>
      <c r="E630" s="1">
        <v>5</v>
      </c>
      <c r="F630" s="1">
        <v>5</v>
      </c>
      <c r="G630" s="1">
        <v>5.79</v>
      </c>
      <c r="H630" s="1">
        <v>5.79</v>
      </c>
      <c r="I630" s="1" t="s">
        <v>54</v>
      </c>
      <c r="J630" s="1">
        <v>35</v>
      </c>
      <c r="K630" s="1" t="s">
        <v>35</v>
      </c>
      <c r="L630" s="1" t="s">
        <v>36</v>
      </c>
      <c r="M630" s="1" t="s">
        <v>37</v>
      </c>
      <c r="N630" s="1">
        <v>297</v>
      </c>
      <c r="O630" s="1">
        <v>201</v>
      </c>
      <c r="P630" s="1">
        <v>0</v>
      </c>
      <c r="Q630" s="1">
        <v>0</v>
      </c>
      <c r="R630" s="1">
        <v>0</v>
      </c>
      <c r="S630" s="1">
        <v>0</v>
      </c>
      <c r="T630">
        <f t="shared" si="136"/>
        <v>498</v>
      </c>
      <c r="U630">
        <f t="shared" si="137"/>
        <v>498</v>
      </c>
      <c r="V630" s="2">
        <f t="shared" si="138"/>
        <v>46000.6</v>
      </c>
      <c r="W630" s="2">
        <f t="shared" si="139"/>
        <v>46000.6</v>
      </c>
      <c r="X630" t="str">
        <f t="shared" si="140"/>
        <v>低滞销风险</v>
      </c>
      <c r="Y630" s="8" t="str">
        <f>_xlfn.IFS(COUNTIF($B$2:B630,B630)=1,"-",OR(AND(X629="高滞销风险",OR(X630="中滞销风险",X630="低滞销风险",X630="健康")),AND(X629="中滞销风险",OR(X630="低滞销风险",X630="健康")),AND(X629="低滞销风险",X630="健康")),"改善",X629=X630,"维持不变",OR(AND(X629="健康",OR(X630="低滞销风险",X630="中滞销风险",X630="高滞销风险")),AND(X629="低滞销风险",OR(X630="中滞销风险",X630="高滞销风险")),AND(X629="中滞销风险",X630="高滞销风险")),"恶化")</f>
        <v>恶化</v>
      </c>
      <c r="Z630" s="10">
        <f t="shared" si="141"/>
        <v>43</v>
      </c>
      <c r="AA630" s="10">
        <f t="shared" si="142"/>
        <v>0</v>
      </c>
      <c r="AB630" s="10">
        <f t="shared" si="143"/>
        <v>43</v>
      </c>
      <c r="AC630" s="10">
        <f t="shared" si="144"/>
        <v>99.6</v>
      </c>
      <c r="AD630" s="10">
        <f t="shared" si="145"/>
        <v>8.59999999999854</v>
      </c>
      <c r="AE630" s="11">
        <f t="shared" si="146"/>
        <v>5.47252747252747</v>
      </c>
    </row>
    <row r="631" spans="1:31">
      <c r="A631" s="5">
        <v>45908</v>
      </c>
      <c r="B631" s="1" t="s">
        <v>373</v>
      </c>
      <c r="C631" s="1" t="s">
        <v>374</v>
      </c>
      <c r="D631" s="1" t="s">
        <v>346</v>
      </c>
      <c r="E631" s="1">
        <v>5.57</v>
      </c>
      <c r="F631" s="1">
        <v>5.57</v>
      </c>
      <c r="G631" s="1">
        <v>5.29</v>
      </c>
      <c r="H631" s="1">
        <v>5.71</v>
      </c>
      <c r="I631" s="1" t="s">
        <v>54</v>
      </c>
      <c r="J631" s="1">
        <v>39</v>
      </c>
      <c r="K631" s="1" t="s">
        <v>38</v>
      </c>
      <c r="L631" s="1" t="s">
        <v>39</v>
      </c>
      <c r="M631" s="1" t="s">
        <v>40</v>
      </c>
      <c r="N631" s="1">
        <v>258</v>
      </c>
      <c r="O631" s="1">
        <v>201</v>
      </c>
      <c r="P631" s="1">
        <v>0</v>
      </c>
      <c r="Q631" s="1">
        <v>0</v>
      </c>
      <c r="R631" s="1">
        <v>0</v>
      </c>
      <c r="S631" s="1">
        <v>0</v>
      </c>
      <c r="T631">
        <f t="shared" si="136"/>
        <v>459</v>
      </c>
      <c r="U631">
        <f t="shared" si="137"/>
        <v>459</v>
      </c>
      <c r="V631" s="2">
        <f t="shared" si="138"/>
        <v>45990.4057450628</v>
      </c>
      <c r="W631" s="2">
        <f t="shared" si="139"/>
        <v>45990.4057450628</v>
      </c>
      <c r="X631" t="str">
        <f t="shared" si="140"/>
        <v>健康</v>
      </c>
      <c r="Y631" s="8" t="str">
        <f>_xlfn.IFS(COUNTIF($B$2:B631,B631)=1,"-",OR(AND(X630="高滞销风险",OR(X631="中滞销风险",X631="低滞销风险",X631="健康")),AND(X630="中滞销风险",OR(X631="低滞销风险",X631="健康")),AND(X630="低滞销风险",X631="健康")),"改善",X630=X631,"维持不变",OR(AND(X630="健康",OR(X631="低滞销风险",X631="中滞销风险",X631="高滞销风险")),AND(X630="低滞销风险",OR(X631="中滞销风险",X631="高滞销风险")),AND(X630="中滞销风险",X631="高滞销风险")),"恶化")</f>
        <v>改善</v>
      </c>
      <c r="Z631" s="10">
        <f t="shared" si="141"/>
        <v>0</v>
      </c>
      <c r="AA631" s="10">
        <f t="shared" si="142"/>
        <v>0</v>
      </c>
      <c r="AB631" s="10">
        <f t="shared" si="143"/>
        <v>0</v>
      </c>
      <c r="AC631" s="10">
        <f t="shared" si="144"/>
        <v>82.4057450628366</v>
      </c>
      <c r="AD631" s="10">
        <f t="shared" si="145"/>
        <v>0</v>
      </c>
      <c r="AE631" s="11">
        <f t="shared" si="146"/>
        <v>5.57</v>
      </c>
    </row>
    <row r="632" spans="1:31">
      <c r="A632" s="5">
        <v>45887</v>
      </c>
      <c r="B632" s="1" t="s">
        <v>375</v>
      </c>
      <c r="C632" s="1" t="s">
        <v>376</v>
      </c>
      <c r="D632" s="1" t="s">
        <v>346</v>
      </c>
      <c r="E632" s="1">
        <v>6.84</v>
      </c>
      <c r="F632" s="1">
        <v>8.43</v>
      </c>
      <c r="G632" s="1">
        <v>8.71</v>
      </c>
      <c r="H632" s="1">
        <v>5.14</v>
      </c>
      <c r="I632" s="1" t="s">
        <v>50</v>
      </c>
      <c r="J632" s="1">
        <v>59</v>
      </c>
      <c r="K632" s="1" t="s">
        <v>51</v>
      </c>
      <c r="L632" s="1" t="s">
        <v>52</v>
      </c>
      <c r="M632" s="1" t="s">
        <v>53</v>
      </c>
      <c r="N632" s="1">
        <v>167</v>
      </c>
      <c r="O632" s="1">
        <v>554</v>
      </c>
      <c r="P632" s="1">
        <v>0</v>
      </c>
      <c r="Q632" s="1">
        <v>190</v>
      </c>
      <c r="R632" s="1">
        <v>0</v>
      </c>
      <c r="S632" s="1">
        <v>0</v>
      </c>
      <c r="T632">
        <f t="shared" si="136"/>
        <v>721</v>
      </c>
      <c r="U632">
        <f t="shared" si="137"/>
        <v>911</v>
      </c>
      <c r="V632" s="2">
        <f t="shared" si="138"/>
        <v>45992.4093567251</v>
      </c>
      <c r="W632" s="2">
        <f t="shared" si="139"/>
        <v>46020.1871345029</v>
      </c>
      <c r="X632" t="str">
        <f t="shared" si="140"/>
        <v>高滞销风险</v>
      </c>
      <c r="Y632" s="8" t="str">
        <f>_xlfn.IFS(COUNTIF($B$2:B632,B632)=1,"-",OR(AND(X631="高滞销风险",OR(X632="中滞销风险",X632="低滞销风险",X632="健康")),AND(X631="中滞销风险",OR(X632="低滞销风险",X632="健康")),AND(X631="低滞销风险",X632="健康")),"改善",X631=X632,"维持不变",OR(AND(X631="健康",OR(X632="低滞销风险",X632="中滞销风险",X632="高滞销风险")),AND(X631="低滞销风险",OR(X632="中滞销风险",X632="高滞销风险")),AND(X631="中滞销风险",X632="高滞销风险")),"恶化")</f>
        <v>-</v>
      </c>
      <c r="Z632" s="10">
        <f t="shared" si="141"/>
        <v>2.80000000000007</v>
      </c>
      <c r="AA632" s="10">
        <f t="shared" si="142"/>
        <v>190</v>
      </c>
      <c r="AB632" s="10">
        <f t="shared" si="143"/>
        <v>192.8</v>
      </c>
      <c r="AC632" s="10">
        <f t="shared" si="144"/>
        <v>133.187134502924</v>
      </c>
      <c r="AD632" s="10">
        <f t="shared" si="145"/>
        <v>28.1871345029213</v>
      </c>
      <c r="AE632" s="11">
        <f t="shared" si="146"/>
        <v>8.67619047619048</v>
      </c>
    </row>
    <row r="633" spans="1:31">
      <c r="A633" s="5">
        <v>45894</v>
      </c>
      <c r="B633" s="1" t="s">
        <v>375</v>
      </c>
      <c r="C633" s="1" t="s">
        <v>376</v>
      </c>
      <c r="D633" s="1" t="s">
        <v>346</v>
      </c>
      <c r="E633" s="1">
        <v>6.71</v>
      </c>
      <c r="F633" s="1">
        <v>6.71</v>
      </c>
      <c r="G633" s="1">
        <v>7.57</v>
      </c>
      <c r="H633" s="1">
        <v>6.82</v>
      </c>
      <c r="I633" s="1" t="s">
        <v>54</v>
      </c>
      <c r="J633" s="1">
        <v>47</v>
      </c>
      <c r="K633" s="1" t="s">
        <v>43</v>
      </c>
      <c r="L633" s="1" t="s">
        <v>44</v>
      </c>
      <c r="M633" s="1" t="s">
        <v>45</v>
      </c>
      <c r="N633" s="1">
        <v>181</v>
      </c>
      <c r="O633" s="1">
        <v>493</v>
      </c>
      <c r="P633" s="1">
        <v>0</v>
      </c>
      <c r="Q633" s="1">
        <v>190</v>
      </c>
      <c r="R633" s="1">
        <v>0</v>
      </c>
      <c r="S633" s="1">
        <v>0</v>
      </c>
      <c r="T633">
        <f t="shared" si="136"/>
        <v>674</v>
      </c>
      <c r="U633">
        <f t="shared" si="137"/>
        <v>864</v>
      </c>
      <c r="V633" s="2">
        <f t="shared" si="138"/>
        <v>45994.4470938897</v>
      </c>
      <c r="W633" s="2">
        <f t="shared" si="139"/>
        <v>46022.7630402385</v>
      </c>
      <c r="X633" t="str">
        <f t="shared" si="140"/>
        <v>高滞销风险</v>
      </c>
      <c r="Y633" s="8" t="str">
        <f>_xlfn.IFS(COUNTIF($B$2:B633,B633)=1,"-",OR(AND(X632="高滞销风险",OR(X633="中滞销风险",X633="低滞销风险",X633="健康")),AND(X632="中滞销风险",OR(X633="低滞销风险",X633="健康")),AND(X632="低滞销风险",X633="健康")),"改善",X632=X633,"维持不变",OR(AND(X632="健康",OR(X633="低滞销风险",X633="中滞销风险",X633="高滞销风险")),AND(X632="低滞销风险",OR(X633="中滞销风险",X633="高滞销风险")),AND(X632="中滞销风险",X633="高滞销风险")),"恶化")</f>
        <v>维持不变</v>
      </c>
      <c r="Z633" s="10">
        <f t="shared" si="141"/>
        <v>16.42</v>
      </c>
      <c r="AA633" s="10">
        <f t="shared" si="142"/>
        <v>190</v>
      </c>
      <c r="AB633" s="10">
        <f t="shared" si="143"/>
        <v>206.42</v>
      </c>
      <c r="AC633" s="10">
        <f t="shared" si="144"/>
        <v>128.76304023845</v>
      </c>
      <c r="AD633" s="10">
        <f t="shared" si="145"/>
        <v>30.763040238453</v>
      </c>
      <c r="AE633" s="11">
        <f t="shared" si="146"/>
        <v>8.81632653061224</v>
      </c>
    </row>
    <row r="634" spans="1:31">
      <c r="A634" s="5">
        <v>45901</v>
      </c>
      <c r="B634" s="1" t="s">
        <v>375</v>
      </c>
      <c r="C634" s="1" t="s">
        <v>376</v>
      </c>
      <c r="D634" s="1" t="s">
        <v>346</v>
      </c>
      <c r="E634" s="1">
        <v>6.14</v>
      </c>
      <c r="F634" s="1">
        <v>6.14</v>
      </c>
      <c r="G634" s="1">
        <v>6.43</v>
      </c>
      <c r="H634" s="1">
        <v>7.57</v>
      </c>
      <c r="I634" s="1" t="s">
        <v>54</v>
      </c>
      <c r="J634" s="1">
        <v>43</v>
      </c>
      <c r="K634" s="1" t="s">
        <v>35</v>
      </c>
      <c r="L634" s="1" t="s">
        <v>36</v>
      </c>
      <c r="M634" s="1" t="s">
        <v>37</v>
      </c>
      <c r="N634" s="1">
        <v>305</v>
      </c>
      <c r="O634" s="1">
        <v>335</v>
      </c>
      <c r="P634" s="1">
        <v>0</v>
      </c>
      <c r="Q634" s="1">
        <v>190</v>
      </c>
      <c r="R634" s="1">
        <v>0</v>
      </c>
      <c r="S634" s="1">
        <v>0</v>
      </c>
      <c r="T634">
        <f t="shared" si="136"/>
        <v>640</v>
      </c>
      <c r="U634">
        <f t="shared" si="137"/>
        <v>830</v>
      </c>
      <c r="V634" s="2">
        <f t="shared" si="138"/>
        <v>46005.2345276873</v>
      </c>
      <c r="W634" s="2">
        <f t="shared" si="139"/>
        <v>46036.1791530945</v>
      </c>
      <c r="X634" t="str">
        <f t="shared" si="140"/>
        <v>高滞销风险</v>
      </c>
      <c r="Y634" s="8" t="str">
        <f>_xlfn.IFS(COUNTIF($B$2:B634,B634)=1,"-",OR(AND(X633="高滞销风险",OR(X634="中滞销风险",X634="低滞销风险",X634="健康")),AND(X633="中滞销风险",OR(X634="低滞销风险",X634="健康")),AND(X633="低滞销风险",X634="健康")),"改善",X633=X634,"维持不变",OR(AND(X633="健康",OR(X634="低滞销风险",X634="中滞销风险",X634="高滞销风险")),AND(X633="低滞销风险",OR(X634="中滞销风险",X634="高滞销风险")),AND(X633="中滞销风险",X634="高滞销风险")),"恶化")</f>
        <v>维持不变</v>
      </c>
      <c r="Z634" s="10">
        <f t="shared" si="141"/>
        <v>81.26</v>
      </c>
      <c r="AA634" s="10">
        <f t="shared" si="142"/>
        <v>190</v>
      </c>
      <c r="AB634" s="10">
        <f t="shared" si="143"/>
        <v>271.26</v>
      </c>
      <c r="AC634" s="10">
        <f t="shared" si="144"/>
        <v>135.179153094463</v>
      </c>
      <c r="AD634" s="10">
        <f t="shared" si="145"/>
        <v>44.1791530944611</v>
      </c>
      <c r="AE634" s="11">
        <f t="shared" si="146"/>
        <v>9.12087912087912</v>
      </c>
    </row>
    <row r="635" spans="1:31">
      <c r="A635" s="5">
        <v>45908</v>
      </c>
      <c r="B635" s="1" t="s">
        <v>375</v>
      </c>
      <c r="C635" s="1" t="s">
        <v>376</v>
      </c>
      <c r="D635" s="1" t="s">
        <v>346</v>
      </c>
      <c r="E635" s="1">
        <v>7</v>
      </c>
      <c r="F635" s="1">
        <v>7</v>
      </c>
      <c r="G635" s="1">
        <v>6.57</v>
      </c>
      <c r="H635" s="1">
        <v>7.07</v>
      </c>
      <c r="I635" s="1" t="s">
        <v>54</v>
      </c>
      <c r="J635" s="1">
        <v>49</v>
      </c>
      <c r="K635" s="1" t="s">
        <v>38</v>
      </c>
      <c r="L635" s="1" t="s">
        <v>39</v>
      </c>
      <c r="M635" s="1" t="s">
        <v>40</v>
      </c>
      <c r="N635" s="1">
        <v>446</v>
      </c>
      <c r="O635" s="1">
        <v>150</v>
      </c>
      <c r="P635" s="1">
        <v>0</v>
      </c>
      <c r="Q635" s="1">
        <v>190</v>
      </c>
      <c r="R635" s="1">
        <v>0</v>
      </c>
      <c r="S635" s="1">
        <v>0</v>
      </c>
      <c r="T635">
        <f t="shared" si="136"/>
        <v>596</v>
      </c>
      <c r="U635">
        <f t="shared" si="137"/>
        <v>786</v>
      </c>
      <c r="V635" s="2">
        <f t="shared" si="138"/>
        <v>45993.1428571429</v>
      </c>
      <c r="W635" s="2">
        <f t="shared" si="139"/>
        <v>46020.2857142857</v>
      </c>
      <c r="X635" t="str">
        <f t="shared" si="140"/>
        <v>高滞销风险</v>
      </c>
      <c r="Y635" s="8" t="str">
        <f>_xlfn.IFS(COUNTIF($B$2:B635,B635)=1,"-",OR(AND(X634="高滞销风险",OR(X635="中滞销风险",X635="低滞销风险",X635="健康")),AND(X634="中滞销风险",OR(X635="低滞销风险",X635="健康")),AND(X634="低滞销风险",X635="健康")),"改善",X634=X635,"维持不变",OR(AND(X634="健康",OR(X635="低滞销风险",X635="中滞销风险",X635="高滞销风险")),AND(X634="低滞销风险",OR(X635="中滞销风险",X635="高滞销风险")),AND(X634="中滞销风险",X635="高滞销风险")),"恶化")</f>
        <v>维持不变</v>
      </c>
      <c r="Z635" s="10">
        <f t="shared" si="141"/>
        <v>8</v>
      </c>
      <c r="AA635" s="10">
        <f t="shared" si="142"/>
        <v>190</v>
      </c>
      <c r="AB635" s="10">
        <f t="shared" si="143"/>
        <v>198</v>
      </c>
      <c r="AC635" s="10">
        <f t="shared" si="144"/>
        <v>112.285714285714</v>
      </c>
      <c r="AD635" s="10">
        <f t="shared" si="145"/>
        <v>28.2857142857174</v>
      </c>
      <c r="AE635" s="11">
        <f t="shared" si="146"/>
        <v>9.35714285714286</v>
      </c>
    </row>
    <row r="636" spans="1:31">
      <c r="A636" s="5">
        <v>45887</v>
      </c>
      <c r="B636" s="1" t="s">
        <v>377</v>
      </c>
      <c r="C636" s="1" t="s">
        <v>378</v>
      </c>
      <c r="D636" s="1" t="s">
        <v>346</v>
      </c>
      <c r="E636" s="1">
        <v>16.8</v>
      </c>
      <c r="F636" s="1">
        <v>21.43</v>
      </c>
      <c r="G636" s="1">
        <v>21.86</v>
      </c>
      <c r="H636" s="1">
        <v>12</v>
      </c>
      <c r="I636" s="1" t="s">
        <v>50</v>
      </c>
      <c r="J636" s="1">
        <v>150</v>
      </c>
      <c r="K636" s="1" t="s">
        <v>51</v>
      </c>
      <c r="L636" s="1" t="s">
        <v>52</v>
      </c>
      <c r="M636" s="1" t="s">
        <v>53</v>
      </c>
      <c r="N636" s="1">
        <v>630</v>
      </c>
      <c r="O636" s="1">
        <v>564</v>
      </c>
      <c r="P636" s="1">
        <v>0</v>
      </c>
      <c r="Q636" s="1">
        <v>17</v>
      </c>
      <c r="R636" s="1">
        <v>0</v>
      </c>
      <c r="S636" s="1">
        <v>601</v>
      </c>
      <c r="T636">
        <f t="shared" si="136"/>
        <v>1194</v>
      </c>
      <c r="U636">
        <f t="shared" si="137"/>
        <v>1812</v>
      </c>
      <c r="V636" s="2">
        <f t="shared" si="138"/>
        <v>45958.0714285714</v>
      </c>
      <c r="W636" s="2">
        <f t="shared" si="139"/>
        <v>45994.8571428571</v>
      </c>
      <c r="X636" t="str">
        <f t="shared" si="140"/>
        <v>低滞销风险</v>
      </c>
      <c r="Y636" s="8" t="str">
        <f>_xlfn.IFS(COUNTIF($B$2:B636,B636)=1,"-",OR(AND(X635="高滞销风险",OR(X636="中滞销风险",X636="低滞销风险",X636="健康")),AND(X635="中滞销风险",OR(X636="低滞销风险",X636="健康")),AND(X635="低滞销风险",X636="健康")),"改善",X635=X636,"维持不变",OR(AND(X635="健康",OR(X636="低滞销风险",X636="中滞销风险",X636="高滞销风险")),AND(X635="低滞销风险",OR(X636="中滞销风险",X636="高滞销风险")),AND(X635="中滞销风险",X636="高滞销风险")),"恶化")</f>
        <v>-</v>
      </c>
      <c r="Z636" s="10">
        <f t="shared" si="141"/>
        <v>0</v>
      </c>
      <c r="AA636" s="10">
        <f t="shared" si="142"/>
        <v>48</v>
      </c>
      <c r="AB636" s="10">
        <f t="shared" si="143"/>
        <v>48</v>
      </c>
      <c r="AC636" s="10">
        <f t="shared" si="144"/>
        <v>107.857142857143</v>
      </c>
      <c r="AD636" s="10">
        <f t="shared" si="145"/>
        <v>2.85714285714494</v>
      </c>
      <c r="AE636" s="11">
        <f t="shared" si="146"/>
        <v>17.2571428571429</v>
      </c>
    </row>
    <row r="637" spans="1:31">
      <c r="A637" s="5">
        <v>45894</v>
      </c>
      <c r="B637" s="1" t="s">
        <v>377</v>
      </c>
      <c r="C637" s="1" t="s">
        <v>378</v>
      </c>
      <c r="D637" s="1" t="s">
        <v>346</v>
      </c>
      <c r="E637" s="1">
        <v>15.14</v>
      </c>
      <c r="F637" s="1">
        <v>15.14</v>
      </c>
      <c r="G637" s="1">
        <v>18.29</v>
      </c>
      <c r="H637" s="1">
        <v>15.79</v>
      </c>
      <c r="I637" s="1" t="s">
        <v>54</v>
      </c>
      <c r="J637" s="1">
        <v>106</v>
      </c>
      <c r="K637" s="1" t="s">
        <v>43</v>
      </c>
      <c r="L637" s="1" t="s">
        <v>44</v>
      </c>
      <c r="M637" s="1" t="s">
        <v>45</v>
      </c>
      <c r="N637" s="1">
        <v>616</v>
      </c>
      <c r="O637" s="1">
        <v>788</v>
      </c>
      <c r="P637" s="1">
        <v>0</v>
      </c>
      <c r="Q637" s="1">
        <v>116</v>
      </c>
      <c r="R637" s="1">
        <v>0</v>
      </c>
      <c r="S637" s="1">
        <v>202</v>
      </c>
      <c r="T637">
        <f t="shared" si="136"/>
        <v>1404</v>
      </c>
      <c r="U637">
        <f t="shared" si="137"/>
        <v>1722</v>
      </c>
      <c r="V637" s="2">
        <f t="shared" si="138"/>
        <v>45986.7344782034</v>
      </c>
      <c r="W637" s="2">
        <f t="shared" si="139"/>
        <v>46007.7384412153</v>
      </c>
      <c r="X637" t="str">
        <f t="shared" si="140"/>
        <v>中滞销风险</v>
      </c>
      <c r="Y637" s="8" t="str">
        <f>_xlfn.IFS(COUNTIF($B$2:B637,B637)=1,"-",OR(AND(X636="高滞销风险",OR(X637="中滞销风险",X637="低滞销风险",X637="健康")),AND(X636="中滞销风险",OR(X637="低滞销风险",X637="健康")),AND(X636="低滞销风险",X637="健康")),"改善",X636=X637,"维持不变",OR(AND(X636="健康",OR(X637="低滞销风险",X637="中滞销风险",X637="高滞销风险")),AND(X636="低滞销风险",OR(X637="中滞销风险",X637="高滞销风险")),AND(X636="中滞销风险",X637="高滞销风险")),"恶化")</f>
        <v>恶化</v>
      </c>
      <c r="Z637" s="10">
        <f t="shared" si="141"/>
        <v>0</v>
      </c>
      <c r="AA637" s="10">
        <f t="shared" si="142"/>
        <v>238.28</v>
      </c>
      <c r="AB637" s="10">
        <f t="shared" si="143"/>
        <v>238.28</v>
      </c>
      <c r="AC637" s="10">
        <f t="shared" si="144"/>
        <v>113.738441215324</v>
      </c>
      <c r="AD637" s="10">
        <f t="shared" si="145"/>
        <v>15.738441215326</v>
      </c>
      <c r="AE637" s="11">
        <f t="shared" si="146"/>
        <v>17.5714285714286</v>
      </c>
    </row>
    <row r="638" spans="1:31">
      <c r="A638" s="5">
        <v>45901</v>
      </c>
      <c r="B638" s="1" t="s">
        <v>377</v>
      </c>
      <c r="C638" s="1" t="s">
        <v>378</v>
      </c>
      <c r="D638" s="1" t="s">
        <v>346</v>
      </c>
      <c r="E638" s="1">
        <v>13</v>
      </c>
      <c r="F638" s="1">
        <v>13</v>
      </c>
      <c r="G638" s="1">
        <v>14.07</v>
      </c>
      <c r="H638" s="1">
        <v>17.96</v>
      </c>
      <c r="I638" s="1" t="s">
        <v>54</v>
      </c>
      <c r="J638" s="1">
        <v>91</v>
      </c>
      <c r="K638" s="1" t="s">
        <v>35</v>
      </c>
      <c r="L638" s="1" t="s">
        <v>36</v>
      </c>
      <c r="M638" s="1" t="s">
        <v>37</v>
      </c>
      <c r="N638" s="1">
        <v>689</v>
      </c>
      <c r="O638" s="1">
        <v>636</v>
      </c>
      <c r="P638" s="1">
        <v>0</v>
      </c>
      <c r="Q638" s="1">
        <v>116</v>
      </c>
      <c r="R638" s="1">
        <v>0</v>
      </c>
      <c r="S638" s="1">
        <v>200</v>
      </c>
      <c r="T638">
        <f t="shared" si="136"/>
        <v>1325</v>
      </c>
      <c r="U638">
        <f t="shared" si="137"/>
        <v>1641</v>
      </c>
      <c r="V638" s="2">
        <f t="shared" si="138"/>
        <v>46002.9230769231</v>
      </c>
      <c r="W638" s="2">
        <f t="shared" si="139"/>
        <v>46027.2307692308</v>
      </c>
      <c r="X638" t="str">
        <f t="shared" si="140"/>
        <v>高滞销风险</v>
      </c>
      <c r="Y638" s="8" t="str">
        <f>_xlfn.IFS(COUNTIF($B$2:B638,B638)=1,"-",OR(AND(X637="高滞销风险",OR(X638="中滞销风险",X638="低滞销风险",X638="健康")),AND(X637="中滞销风险",OR(X638="低滞销风险",X638="健康")),AND(X637="低滞销风险",X638="健康")),"改善",X637=X638,"维持不变",OR(AND(X637="健康",OR(X638="低滞销风险",X638="中滞销风险",X638="高滞销风险")),AND(X637="低滞销风险",OR(X638="中滞销风险",X638="高滞销风险")),AND(X637="中滞销风险",X638="高滞销风险")),"恶化")</f>
        <v>恶化</v>
      </c>
      <c r="Z638" s="10">
        <f t="shared" si="141"/>
        <v>142</v>
      </c>
      <c r="AA638" s="10">
        <f t="shared" si="142"/>
        <v>316</v>
      </c>
      <c r="AB638" s="10">
        <f t="shared" si="143"/>
        <v>458</v>
      </c>
      <c r="AC638" s="10">
        <f t="shared" si="144"/>
        <v>126.230769230769</v>
      </c>
      <c r="AD638" s="10">
        <f t="shared" si="145"/>
        <v>35.2307692307659</v>
      </c>
      <c r="AE638" s="11">
        <f t="shared" si="146"/>
        <v>18.032967032967</v>
      </c>
    </row>
    <row r="639" spans="1:31">
      <c r="A639" s="5">
        <v>45908</v>
      </c>
      <c r="B639" s="1" t="s">
        <v>377</v>
      </c>
      <c r="C639" s="1" t="s">
        <v>378</v>
      </c>
      <c r="D639" s="1" t="s">
        <v>346</v>
      </c>
      <c r="E639" s="1">
        <v>16.57</v>
      </c>
      <c r="F639" s="1">
        <v>17.29</v>
      </c>
      <c r="G639" s="1">
        <v>15.14</v>
      </c>
      <c r="H639" s="1">
        <v>16.71</v>
      </c>
      <c r="I639" s="1" t="s">
        <v>50</v>
      </c>
      <c r="J639" s="1">
        <v>121</v>
      </c>
      <c r="K639" s="1" t="s">
        <v>38</v>
      </c>
      <c r="L639" s="1" t="s">
        <v>39</v>
      </c>
      <c r="M639" s="1" t="s">
        <v>40</v>
      </c>
      <c r="N639" s="1">
        <v>721</v>
      </c>
      <c r="O639" s="1">
        <v>484</v>
      </c>
      <c r="P639" s="1">
        <v>0</v>
      </c>
      <c r="Q639" s="1">
        <v>316</v>
      </c>
      <c r="R639" s="1">
        <v>0</v>
      </c>
      <c r="S639" s="1">
        <v>0</v>
      </c>
      <c r="T639">
        <f t="shared" si="136"/>
        <v>1205</v>
      </c>
      <c r="U639">
        <f t="shared" si="137"/>
        <v>1521</v>
      </c>
      <c r="V639" s="2">
        <f t="shared" si="138"/>
        <v>45980.7217863609</v>
      </c>
      <c r="W639" s="2">
        <f t="shared" si="139"/>
        <v>45999.7923958962</v>
      </c>
      <c r="X639" t="str">
        <f t="shared" si="140"/>
        <v>低滞销风险</v>
      </c>
      <c r="Y639" s="8" t="str">
        <f>_xlfn.IFS(COUNTIF($B$2:B639,B639)=1,"-",OR(AND(X638="高滞销风险",OR(X639="中滞销风险",X639="低滞销风险",X639="健康")),AND(X638="中滞销风险",OR(X639="低滞销风险",X639="健康")),AND(X638="低滞销风险",X639="健康")),"改善",X638=X639,"维持不变",OR(AND(X638="健康",OR(X639="低滞销风险",X639="中滞销风险",X639="高滞销风险")),AND(X638="低滞销风险",OR(X639="中滞销风险",X639="高滞销风险")),AND(X638="中滞销风险",X639="高滞销风险")),"恶化")</f>
        <v>改善</v>
      </c>
      <c r="Z639" s="10">
        <f t="shared" si="141"/>
        <v>0</v>
      </c>
      <c r="AA639" s="10">
        <f t="shared" si="142"/>
        <v>129.12</v>
      </c>
      <c r="AB639" s="10">
        <f t="shared" si="143"/>
        <v>129.12</v>
      </c>
      <c r="AC639" s="10">
        <f t="shared" si="144"/>
        <v>91.7923958961979</v>
      </c>
      <c r="AD639" s="10">
        <f t="shared" si="145"/>
        <v>7.79239589619829</v>
      </c>
      <c r="AE639" s="11">
        <f t="shared" si="146"/>
        <v>18.1071428571429</v>
      </c>
    </row>
    <row r="640" spans="1:31">
      <c r="A640" s="5">
        <v>45887</v>
      </c>
      <c r="B640" s="1" t="s">
        <v>379</v>
      </c>
      <c r="C640" s="1" t="s">
        <v>380</v>
      </c>
      <c r="D640" s="1" t="s">
        <v>346</v>
      </c>
      <c r="E640" s="1">
        <v>1.31</v>
      </c>
      <c r="F640" s="1">
        <v>1.29</v>
      </c>
      <c r="G640" s="1">
        <v>1.79</v>
      </c>
      <c r="H640" s="1">
        <v>1.14</v>
      </c>
      <c r="I640" s="1" t="s">
        <v>50</v>
      </c>
      <c r="J640" s="1">
        <v>9</v>
      </c>
      <c r="K640" s="1" t="s">
        <v>51</v>
      </c>
      <c r="L640" s="1" t="s">
        <v>52</v>
      </c>
      <c r="M640" s="1" t="s">
        <v>53</v>
      </c>
      <c r="N640" s="1">
        <v>59</v>
      </c>
      <c r="O640" s="1">
        <v>77</v>
      </c>
      <c r="P640" s="1">
        <v>0</v>
      </c>
      <c r="Q640" s="1">
        <v>141</v>
      </c>
      <c r="R640" s="1">
        <v>0</v>
      </c>
      <c r="S640" s="1">
        <v>0</v>
      </c>
      <c r="T640">
        <f t="shared" si="136"/>
        <v>136</v>
      </c>
      <c r="U640">
        <f t="shared" si="137"/>
        <v>277</v>
      </c>
      <c r="V640" s="2">
        <f t="shared" si="138"/>
        <v>45990.8167938931</v>
      </c>
      <c r="W640" s="2">
        <f t="shared" si="139"/>
        <v>46098.4503816794</v>
      </c>
      <c r="X640" t="str">
        <f t="shared" si="140"/>
        <v>高滞销风险</v>
      </c>
      <c r="Y640" s="8" t="str">
        <f>_xlfn.IFS(COUNTIF($B$2:B640,B640)=1,"-",OR(AND(X639="高滞销风险",OR(X640="中滞销风险",X640="低滞销风险",X640="健康")),AND(X639="中滞销风险",OR(X640="低滞销风险",X640="健康")),AND(X639="低滞销风险",X640="健康")),"改善",X639=X640,"维持不变",OR(AND(X639="健康",OR(X640="低滞销风险",X640="中滞销风险",X640="高滞销风险")),AND(X639="低滞销风险",OR(X640="中滞销风险",X640="高滞销风险")),AND(X639="中滞销风险",X640="高滞销风险")),"恶化")</f>
        <v>-</v>
      </c>
      <c r="Z640" s="10">
        <f t="shared" si="141"/>
        <v>0</v>
      </c>
      <c r="AA640" s="10">
        <f t="shared" si="142"/>
        <v>139.45</v>
      </c>
      <c r="AB640" s="10">
        <f t="shared" si="143"/>
        <v>139.45</v>
      </c>
      <c r="AC640" s="10">
        <f t="shared" si="144"/>
        <v>211.450381679389</v>
      </c>
      <c r="AD640" s="10">
        <f t="shared" si="145"/>
        <v>106.450381679388</v>
      </c>
      <c r="AE640" s="11">
        <f t="shared" si="146"/>
        <v>2.63809523809524</v>
      </c>
    </row>
    <row r="641" spans="1:31">
      <c r="A641" s="5">
        <v>45894</v>
      </c>
      <c r="B641" s="1" t="s">
        <v>379</v>
      </c>
      <c r="C641" s="1" t="s">
        <v>380</v>
      </c>
      <c r="D641" s="1" t="s">
        <v>346</v>
      </c>
      <c r="E641" s="1">
        <v>1</v>
      </c>
      <c r="F641" s="1">
        <v>1</v>
      </c>
      <c r="G641" s="1">
        <v>1.14</v>
      </c>
      <c r="H641" s="1">
        <v>1.39</v>
      </c>
      <c r="I641" s="1" t="s">
        <v>54</v>
      </c>
      <c r="J641" s="1">
        <v>7</v>
      </c>
      <c r="K641" s="1" t="s">
        <v>43</v>
      </c>
      <c r="L641" s="1" t="s">
        <v>44</v>
      </c>
      <c r="M641" s="1" t="s">
        <v>45</v>
      </c>
      <c r="N641" s="1">
        <v>60</v>
      </c>
      <c r="O641" s="1">
        <v>69</v>
      </c>
      <c r="P641" s="1">
        <v>0</v>
      </c>
      <c r="Q641" s="1">
        <v>141</v>
      </c>
      <c r="R641" s="1">
        <v>0</v>
      </c>
      <c r="S641" s="1">
        <v>0</v>
      </c>
      <c r="T641">
        <f t="shared" si="136"/>
        <v>129</v>
      </c>
      <c r="U641">
        <f t="shared" si="137"/>
        <v>270</v>
      </c>
      <c r="V641" s="2">
        <f t="shared" si="138"/>
        <v>46023</v>
      </c>
      <c r="W641" s="2">
        <f t="shared" si="139"/>
        <v>46164</v>
      </c>
      <c r="X641" t="str">
        <f t="shared" si="140"/>
        <v>高滞销风险</v>
      </c>
      <c r="Y641" s="8" t="str">
        <f>_xlfn.IFS(COUNTIF($B$2:B641,B641)=1,"-",OR(AND(X640="高滞销风险",OR(X641="中滞销风险",X641="低滞销风险",X641="健康")),AND(X640="中滞销风险",OR(X641="低滞销风险",X641="健康")),AND(X640="低滞销风险",X641="健康")),"改善",X640=X641,"维持不变",OR(AND(X640="健康",OR(X641="低滞销风险",X641="中滞销风险",X641="高滞销风险")),AND(X640="低滞销风险",OR(X641="中滞销风险",X641="高滞销风险")),AND(X640="中滞销风险",X641="高滞销风险")),"恶化")</f>
        <v>维持不变</v>
      </c>
      <c r="Z641" s="10">
        <f t="shared" si="141"/>
        <v>31</v>
      </c>
      <c r="AA641" s="10">
        <f t="shared" si="142"/>
        <v>141</v>
      </c>
      <c r="AB641" s="10">
        <f t="shared" si="143"/>
        <v>172</v>
      </c>
      <c r="AC641" s="10">
        <f t="shared" si="144"/>
        <v>270</v>
      </c>
      <c r="AD641" s="10">
        <f t="shared" si="145"/>
        <v>172</v>
      </c>
      <c r="AE641" s="11">
        <f t="shared" si="146"/>
        <v>2.75510204081633</v>
      </c>
    </row>
    <row r="642" spans="1:31">
      <c r="A642" s="5">
        <v>45901</v>
      </c>
      <c r="B642" s="1" t="s">
        <v>379</v>
      </c>
      <c r="C642" s="1" t="s">
        <v>380</v>
      </c>
      <c r="D642" s="1" t="s">
        <v>346</v>
      </c>
      <c r="E642" s="1">
        <v>1.14</v>
      </c>
      <c r="F642" s="1">
        <v>1.14</v>
      </c>
      <c r="G642" s="1">
        <v>1.07</v>
      </c>
      <c r="H642" s="1">
        <v>1.43</v>
      </c>
      <c r="I642" s="1" t="s">
        <v>54</v>
      </c>
      <c r="J642" s="1">
        <v>8</v>
      </c>
      <c r="K642" s="1" t="s">
        <v>35</v>
      </c>
      <c r="L642" s="1" t="s">
        <v>36</v>
      </c>
      <c r="M642" s="1" t="s">
        <v>37</v>
      </c>
      <c r="N642" s="1">
        <v>65</v>
      </c>
      <c r="O642" s="1">
        <v>55</v>
      </c>
      <c r="P642" s="1">
        <v>0</v>
      </c>
      <c r="Q642" s="1">
        <v>141</v>
      </c>
      <c r="R642" s="1">
        <v>0</v>
      </c>
      <c r="S642" s="1">
        <v>0</v>
      </c>
      <c r="T642">
        <f t="shared" si="136"/>
        <v>120</v>
      </c>
      <c r="U642">
        <f t="shared" si="137"/>
        <v>261</v>
      </c>
      <c r="V642" s="2">
        <f t="shared" si="138"/>
        <v>46006.2631578947</v>
      </c>
      <c r="W642" s="2">
        <f t="shared" si="139"/>
        <v>46129.9473684211</v>
      </c>
      <c r="X642" t="str">
        <f t="shared" si="140"/>
        <v>高滞销风险</v>
      </c>
      <c r="Y642" s="8" t="str">
        <f>_xlfn.IFS(COUNTIF($B$2:B642,B642)=1,"-",OR(AND(X641="高滞销风险",OR(X642="中滞销风险",X642="低滞销风险",X642="健康")),AND(X641="中滞销风险",OR(X642="低滞销风险",X642="健康")),AND(X641="低滞销风险",X642="健康")),"改善",X641=X642,"维持不变",OR(AND(X641="健康",OR(X642="低滞销风险",X642="中滞销风险",X642="高滞销风险")),AND(X641="低滞销风险",OR(X642="中滞销风险",X642="高滞销风险")),AND(X641="中滞销风险",X642="高滞销风险")),"恶化")</f>
        <v>维持不变</v>
      </c>
      <c r="Z642" s="10">
        <f t="shared" si="141"/>
        <v>16.26</v>
      </c>
      <c r="AA642" s="10">
        <f t="shared" si="142"/>
        <v>141</v>
      </c>
      <c r="AB642" s="10">
        <f t="shared" si="143"/>
        <v>157.26</v>
      </c>
      <c r="AC642" s="10">
        <f t="shared" si="144"/>
        <v>228.947368421053</v>
      </c>
      <c r="AD642" s="10">
        <f t="shared" si="145"/>
        <v>137.947368421053</v>
      </c>
      <c r="AE642" s="11">
        <f t="shared" si="146"/>
        <v>2.86813186813187</v>
      </c>
    </row>
    <row r="643" spans="1:31">
      <c r="A643" s="5">
        <v>45908</v>
      </c>
      <c r="B643" s="1" t="s">
        <v>379</v>
      </c>
      <c r="C643" s="1" t="s">
        <v>380</v>
      </c>
      <c r="D643" s="1" t="s">
        <v>346</v>
      </c>
      <c r="E643" s="1">
        <v>1.52</v>
      </c>
      <c r="F643" s="1">
        <v>1.86</v>
      </c>
      <c r="G643" s="1">
        <v>1.5</v>
      </c>
      <c r="H643" s="1">
        <v>1.32</v>
      </c>
      <c r="I643" s="1" t="s">
        <v>50</v>
      </c>
      <c r="J643" s="1">
        <v>13</v>
      </c>
      <c r="K643" s="1" t="s">
        <v>38</v>
      </c>
      <c r="L643" s="1" t="s">
        <v>39</v>
      </c>
      <c r="M643" s="1" t="s">
        <v>40</v>
      </c>
      <c r="N643" s="1">
        <v>71</v>
      </c>
      <c r="O643" s="1">
        <v>38</v>
      </c>
      <c r="P643" s="1">
        <v>0</v>
      </c>
      <c r="Q643" s="1">
        <v>141</v>
      </c>
      <c r="R643" s="1">
        <v>0</v>
      </c>
      <c r="S643" s="1">
        <v>0</v>
      </c>
      <c r="T643">
        <f t="shared" si="136"/>
        <v>109</v>
      </c>
      <c r="U643">
        <f t="shared" si="137"/>
        <v>250</v>
      </c>
      <c r="V643" s="2">
        <f t="shared" si="138"/>
        <v>45979.7105263158</v>
      </c>
      <c r="W643" s="2">
        <f t="shared" si="139"/>
        <v>46072.4736842105</v>
      </c>
      <c r="X643" t="str">
        <f t="shared" si="140"/>
        <v>高滞销风险</v>
      </c>
      <c r="Y643" s="8" t="str">
        <f>_xlfn.IFS(COUNTIF($B$2:B643,B643)=1,"-",OR(AND(X642="高滞销风险",OR(X643="中滞销风险",X643="低滞销风险",X643="健康")),AND(X642="中滞销风险",OR(X643="低滞销风险",X643="健康")),AND(X642="低滞销风险",X643="健康")),"改善",X642=X643,"维持不变",OR(AND(X642="健康",OR(X643="低滞销风险",X643="中滞销风险",X643="高滞销风险")),AND(X642="低滞销风险",OR(X643="中滞销风险",X643="高滞销风险")),AND(X642="中滞销风险",X643="高滞销风险")),"恶化")</f>
        <v>维持不变</v>
      </c>
      <c r="Z643" s="10">
        <f t="shared" si="141"/>
        <v>0</v>
      </c>
      <c r="AA643" s="10">
        <f t="shared" si="142"/>
        <v>122.32</v>
      </c>
      <c r="AB643" s="10">
        <f t="shared" si="143"/>
        <v>122.32</v>
      </c>
      <c r="AC643" s="10">
        <f t="shared" si="144"/>
        <v>164.473684210526</v>
      </c>
      <c r="AD643" s="10">
        <f t="shared" si="145"/>
        <v>80.4736842105267</v>
      </c>
      <c r="AE643" s="11">
        <f t="shared" si="146"/>
        <v>2.97619047619048</v>
      </c>
    </row>
    <row r="644" spans="1:31">
      <c r="A644" s="5">
        <v>45887</v>
      </c>
      <c r="B644" s="1" t="s">
        <v>381</v>
      </c>
      <c r="C644" s="1" t="s">
        <v>382</v>
      </c>
      <c r="D644" s="1" t="s">
        <v>346</v>
      </c>
      <c r="E644" s="1">
        <v>0.86</v>
      </c>
      <c r="F644" s="1">
        <v>0.86</v>
      </c>
      <c r="G644" s="1">
        <v>1.21</v>
      </c>
      <c r="H644" s="1">
        <v>0.71</v>
      </c>
      <c r="I644" s="1" t="s">
        <v>50</v>
      </c>
      <c r="J644" s="1">
        <v>6</v>
      </c>
      <c r="K644" s="1" t="s">
        <v>51</v>
      </c>
      <c r="L644" s="1" t="s">
        <v>52</v>
      </c>
      <c r="M644" s="1" t="s">
        <v>53</v>
      </c>
      <c r="N644" s="1">
        <v>9</v>
      </c>
      <c r="O644" s="1">
        <v>118</v>
      </c>
      <c r="P644" s="1">
        <v>0</v>
      </c>
      <c r="Q644" s="1">
        <v>48</v>
      </c>
      <c r="R644" s="1">
        <v>0</v>
      </c>
      <c r="S644" s="1">
        <v>0</v>
      </c>
      <c r="T644">
        <f t="shared" si="136"/>
        <v>127</v>
      </c>
      <c r="U644">
        <f t="shared" si="137"/>
        <v>175</v>
      </c>
      <c r="V644" s="2">
        <f t="shared" si="138"/>
        <v>46034.6744186046</v>
      </c>
      <c r="W644" s="2">
        <f t="shared" si="139"/>
        <v>46090.488372093</v>
      </c>
      <c r="X644" t="str">
        <f t="shared" si="140"/>
        <v>高滞销风险</v>
      </c>
      <c r="Y644" s="8" t="str">
        <f>_xlfn.IFS(COUNTIF($B$2:B644,B644)=1,"-",OR(AND(X643="高滞销风险",OR(X644="中滞销风险",X644="低滞销风险",X644="健康")),AND(X643="中滞销风险",OR(X644="低滞销风险",X644="健康")),AND(X643="低滞销风险",X644="健康")),"改善",X643=X644,"维持不变",OR(AND(X643="健康",OR(X644="低滞销风险",X644="中滞销风险",X644="高滞销风险")),AND(X643="低滞销风险",OR(X644="中滞销风险",X644="高滞销风险")),AND(X643="中滞销风险",X644="高滞销风险")),"恶化")</f>
        <v>-</v>
      </c>
      <c r="Z644" s="10">
        <f t="shared" si="141"/>
        <v>36.7</v>
      </c>
      <c r="AA644" s="10">
        <f t="shared" si="142"/>
        <v>48</v>
      </c>
      <c r="AB644" s="10">
        <f t="shared" si="143"/>
        <v>84.7</v>
      </c>
      <c r="AC644" s="10">
        <f t="shared" si="144"/>
        <v>203.488372093023</v>
      </c>
      <c r="AD644" s="10">
        <f t="shared" si="145"/>
        <v>98.4883720930229</v>
      </c>
      <c r="AE644" s="11">
        <f t="shared" si="146"/>
        <v>1.66666666666667</v>
      </c>
    </row>
    <row r="645" spans="1:31">
      <c r="A645" s="5">
        <v>45894</v>
      </c>
      <c r="B645" s="1" t="s">
        <v>381</v>
      </c>
      <c r="C645" s="1" t="s">
        <v>382</v>
      </c>
      <c r="D645" s="1" t="s">
        <v>346</v>
      </c>
      <c r="E645" s="1">
        <v>1.04</v>
      </c>
      <c r="F645" s="1">
        <v>1.14</v>
      </c>
      <c r="G645" s="1">
        <v>1</v>
      </c>
      <c r="H645" s="1">
        <v>1</v>
      </c>
      <c r="I645" s="1" t="s">
        <v>50</v>
      </c>
      <c r="J645" s="1">
        <v>8</v>
      </c>
      <c r="K645" s="1" t="s">
        <v>43</v>
      </c>
      <c r="L645" s="1" t="s">
        <v>44</v>
      </c>
      <c r="M645" s="1" t="s">
        <v>45</v>
      </c>
      <c r="N645" s="1">
        <v>24</v>
      </c>
      <c r="O645" s="1">
        <v>96</v>
      </c>
      <c r="P645" s="1">
        <v>0</v>
      </c>
      <c r="Q645" s="1">
        <v>48</v>
      </c>
      <c r="R645" s="1">
        <v>0</v>
      </c>
      <c r="S645" s="1">
        <v>0</v>
      </c>
      <c r="T645">
        <f t="shared" ref="T645:T708" si="147">N645+O645+P645</f>
        <v>120</v>
      </c>
      <c r="U645">
        <f t="shared" ref="U645:U708" si="148">T645+Q645+R645+S645</f>
        <v>168</v>
      </c>
      <c r="V645" s="2">
        <f t="shared" ref="V645:V708" si="149">A645+T645/E645</f>
        <v>46009.3846153846</v>
      </c>
      <c r="W645" s="2">
        <f t="shared" ref="W645:W708" si="150">A645+U645/E645</f>
        <v>46055.5384615385</v>
      </c>
      <c r="X645" t="str">
        <f t="shared" si="140"/>
        <v>高滞销风险</v>
      </c>
      <c r="Y645" s="8" t="str">
        <f>_xlfn.IFS(COUNTIF($B$2:B645,B645)=1,"-",OR(AND(X644="高滞销风险",OR(X645="中滞销风险",X645="低滞销风险",X645="健康")),AND(X644="中滞销风险",OR(X645="低滞销风险",X645="健康")),AND(X644="低滞销风险",X645="健康")),"改善",X644=X645,"维持不变",OR(AND(X644="健康",OR(X645="低滞销风险",X645="中滞销风险",X645="高滞销风险")),AND(X644="低滞销风险",OR(X645="中滞销风险",X645="高滞销风险")),AND(X644="中滞销风险",X645="高滞销风险")),"恶化")</f>
        <v>维持不变</v>
      </c>
      <c r="Z645" s="10">
        <f t="shared" si="141"/>
        <v>18.08</v>
      </c>
      <c r="AA645" s="10">
        <f t="shared" ref="AA645:AA708" si="151">AB645-Z645</f>
        <v>48</v>
      </c>
      <c r="AB645" s="10">
        <f t="shared" si="143"/>
        <v>66.08</v>
      </c>
      <c r="AC645" s="10">
        <f t="shared" ref="AC645:AC708" si="152">U645/E645</f>
        <v>161.538461538462</v>
      </c>
      <c r="AD645" s="10">
        <f t="shared" si="145"/>
        <v>63.538461538461</v>
      </c>
      <c r="AE645" s="11">
        <f t="shared" si="146"/>
        <v>1.71428571428571</v>
      </c>
    </row>
    <row r="646" spans="1:31">
      <c r="A646" s="5">
        <v>45901</v>
      </c>
      <c r="B646" s="1" t="s">
        <v>381</v>
      </c>
      <c r="C646" s="1" t="s">
        <v>382</v>
      </c>
      <c r="D646" s="1" t="s">
        <v>346</v>
      </c>
      <c r="E646" s="1">
        <v>0.71</v>
      </c>
      <c r="F646" s="1">
        <v>0.71</v>
      </c>
      <c r="G646" s="1">
        <v>0.93</v>
      </c>
      <c r="H646" s="1">
        <v>1.07</v>
      </c>
      <c r="I646" s="1" t="s">
        <v>54</v>
      </c>
      <c r="J646" s="1">
        <v>5</v>
      </c>
      <c r="K646" s="1" t="s">
        <v>35</v>
      </c>
      <c r="L646" s="1" t="s">
        <v>36</v>
      </c>
      <c r="M646" s="1" t="s">
        <v>37</v>
      </c>
      <c r="N646" s="1">
        <v>62</v>
      </c>
      <c r="O646" s="1">
        <v>52</v>
      </c>
      <c r="P646" s="1">
        <v>0</v>
      </c>
      <c r="Q646" s="1">
        <v>48</v>
      </c>
      <c r="R646" s="1">
        <v>0</v>
      </c>
      <c r="S646" s="1">
        <v>0</v>
      </c>
      <c r="T646">
        <f t="shared" si="147"/>
        <v>114</v>
      </c>
      <c r="U646">
        <f t="shared" si="148"/>
        <v>162</v>
      </c>
      <c r="V646" s="2">
        <f t="shared" si="149"/>
        <v>46061.5633802817</v>
      </c>
      <c r="W646" s="2">
        <f t="shared" si="150"/>
        <v>46129.1690140845</v>
      </c>
      <c r="X646" t="str">
        <f t="shared" si="140"/>
        <v>高滞销风险</v>
      </c>
      <c r="Y646" s="8" t="str">
        <f>_xlfn.IFS(COUNTIF($B$2:B646,B646)=1,"-",OR(AND(X645="高滞销风险",OR(X646="中滞销风险",X646="低滞销风险",X646="健康")),AND(X645="中滞销风险",OR(X646="低滞销风险",X646="健康")),AND(X645="低滞销风险",X646="健康")),"改善",X645=X646,"维持不变",OR(AND(X645="健康",OR(X646="低滞销风险",X646="中滞销风险",X646="高滞销风险")),AND(X645="低滞销风险",OR(X646="中滞销风险",X646="高滞销风险")),AND(X645="中滞销风险",X646="高滞销风险")),"恶化")</f>
        <v>维持不变</v>
      </c>
      <c r="Z646" s="10">
        <f t="shared" si="141"/>
        <v>49.39</v>
      </c>
      <c r="AA646" s="10">
        <f t="shared" si="151"/>
        <v>48</v>
      </c>
      <c r="AB646" s="10">
        <f t="shared" si="143"/>
        <v>97.39</v>
      </c>
      <c r="AC646" s="10">
        <f t="shared" si="152"/>
        <v>228.169014084507</v>
      </c>
      <c r="AD646" s="10">
        <f t="shared" si="145"/>
        <v>137.169014084509</v>
      </c>
      <c r="AE646" s="11">
        <f t="shared" si="146"/>
        <v>1.78021978021978</v>
      </c>
    </row>
    <row r="647" spans="1:31">
      <c r="A647" s="5">
        <v>45908</v>
      </c>
      <c r="B647" s="1" t="s">
        <v>381</v>
      </c>
      <c r="C647" s="1" t="s">
        <v>382</v>
      </c>
      <c r="D647" s="1" t="s">
        <v>346</v>
      </c>
      <c r="E647" s="1">
        <v>1.31</v>
      </c>
      <c r="F647" s="1">
        <v>1.71</v>
      </c>
      <c r="G647" s="1">
        <v>1.21</v>
      </c>
      <c r="H647" s="1">
        <v>1.11</v>
      </c>
      <c r="I647" s="1" t="s">
        <v>50</v>
      </c>
      <c r="J647" s="1">
        <v>12</v>
      </c>
      <c r="K647" s="1" t="s">
        <v>38</v>
      </c>
      <c r="L647" s="1" t="s">
        <v>39</v>
      </c>
      <c r="M647" s="1" t="s">
        <v>40</v>
      </c>
      <c r="N647" s="1">
        <v>92</v>
      </c>
      <c r="O647" s="1">
        <v>10</v>
      </c>
      <c r="P647" s="1">
        <v>0</v>
      </c>
      <c r="Q647" s="1">
        <v>48</v>
      </c>
      <c r="R647" s="1">
        <v>0</v>
      </c>
      <c r="S647" s="1">
        <v>0</v>
      </c>
      <c r="T647">
        <f t="shared" si="147"/>
        <v>102</v>
      </c>
      <c r="U647">
        <f t="shared" si="148"/>
        <v>150</v>
      </c>
      <c r="V647" s="2">
        <f t="shared" si="149"/>
        <v>45985.8625954199</v>
      </c>
      <c r="W647" s="2">
        <f t="shared" si="150"/>
        <v>46022.5038167939</v>
      </c>
      <c r="X647" t="str">
        <f t="shared" si="140"/>
        <v>高滞销风险</v>
      </c>
      <c r="Y647" s="8" t="str">
        <f>_xlfn.IFS(COUNTIF($B$2:B647,B647)=1,"-",OR(AND(X646="高滞销风险",OR(X647="中滞销风险",X647="低滞销风险",X647="健康")),AND(X646="中滞销风险",OR(X647="低滞销风险",X647="健康")),AND(X646="低滞销风险",X647="健康")),"改善",X646=X647,"维持不变",OR(AND(X646="健康",OR(X647="低滞销风险",X647="中滞销风险",X647="高滞销风险")),AND(X646="低滞销风险",OR(X647="中滞销风险",X647="高滞销风险")),AND(X646="中滞销风险",X647="高滞销风险")),"恶化")</f>
        <v>维持不变</v>
      </c>
      <c r="Z647" s="10">
        <f t="shared" si="141"/>
        <v>0</v>
      </c>
      <c r="AA647" s="10">
        <f t="shared" si="151"/>
        <v>39.96</v>
      </c>
      <c r="AB647" s="10">
        <f t="shared" si="143"/>
        <v>39.96</v>
      </c>
      <c r="AC647" s="10">
        <f t="shared" si="152"/>
        <v>114.503816793893</v>
      </c>
      <c r="AD647" s="10">
        <f t="shared" si="145"/>
        <v>30.503816793891</v>
      </c>
      <c r="AE647" s="11">
        <f t="shared" si="146"/>
        <v>1.78571428571429</v>
      </c>
    </row>
    <row r="648" spans="1:31">
      <c r="A648" s="5">
        <v>45887</v>
      </c>
      <c r="B648" s="1" t="s">
        <v>383</v>
      </c>
      <c r="C648" s="1" t="s">
        <v>384</v>
      </c>
      <c r="D648" s="1" t="s">
        <v>346</v>
      </c>
      <c r="E648" s="1">
        <v>0.8</v>
      </c>
      <c r="F648" s="1">
        <v>0.71</v>
      </c>
      <c r="G648" s="1">
        <v>1.21</v>
      </c>
      <c r="H648" s="1">
        <v>0.68</v>
      </c>
      <c r="I648" s="1" t="s">
        <v>50</v>
      </c>
      <c r="J648" s="1">
        <v>5</v>
      </c>
      <c r="K648" s="1" t="s">
        <v>51</v>
      </c>
      <c r="L648" s="1" t="s">
        <v>52</v>
      </c>
      <c r="M648" s="1" t="s">
        <v>53</v>
      </c>
      <c r="N648" s="1">
        <v>144</v>
      </c>
      <c r="O648" s="1">
        <v>0</v>
      </c>
      <c r="P648" s="1">
        <v>0</v>
      </c>
      <c r="Q648" s="1">
        <v>254</v>
      </c>
      <c r="R648" s="1">
        <v>0</v>
      </c>
      <c r="S648" s="1">
        <v>0</v>
      </c>
      <c r="T648">
        <f t="shared" si="147"/>
        <v>144</v>
      </c>
      <c r="U648">
        <f t="shared" si="148"/>
        <v>398</v>
      </c>
      <c r="V648" s="2">
        <f t="shared" si="149"/>
        <v>46067</v>
      </c>
      <c r="W648" s="2">
        <f t="shared" si="150"/>
        <v>46384.5</v>
      </c>
      <c r="X648" t="str">
        <f t="shared" si="140"/>
        <v>高滞销风险</v>
      </c>
      <c r="Y648" s="8" t="str">
        <f>_xlfn.IFS(COUNTIF($B$2:B648,B648)=1,"-",OR(AND(X647="高滞销风险",OR(X648="中滞销风险",X648="低滞销风险",X648="健康")),AND(X647="中滞销风险",OR(X648="低滞销风险",X648="健康")),AND(X647="低滞销风险",X648="健康")),"改善",X647=X648,"维持不变",OR(AND(X647="健康",OR(X648="低滞销风险",X648="中滞销风险",X648="高滞销风险")),AND(X647="低滞销风险",OR(X648="中滞销风险",X648="高滞销风险")),AND(X647="中滞销风险",X648="高滞销风险")),"恶化")</f>
        <v>-</v>
      </c>
      <c r="Z648" s="10">
        <f t="shared" si="141"/>
        <v>60</v>
      </c>
      <c r="AA648" s="10">
        <f t="shared" si="151"/>
        <v>254</v>
      </c>
      <c r="AB648" s="10">
        <f t="shared" si="143"/>
        <v>314</v>
      </c>
      <c r="AC648" s="10">
        <f t="shared" si="152"/>
        <v>497.5</v>
      </c>
      <c r="AD648" s="10">
        <f t="shared" si="145"/>
        <v>392.5</v>
      </c>
      <c r="AE648" s="11">
        <f t="shared" si="146"/>
        <v>3.79047619047619</v>
      </c>
    </row>
    <row r="649" spans="1:31">
      <c r="A649" s="5">
        <v>45894</v>
      </c>
      <c r="B649" s="1" t="s">
        <v>383</v>
      </c>
      <c r="C649" s="1" t="s">
        <v>384</v>
      </c>
      <c r="D649" s="1" t="s">
        <v>346</v>
      </c>
      <c r="E649" s="1">
        <v>1.54</v>
      </c>
      <c r="F649" s="1">
        <v>2.14</v>
      </c>
      <c r="G649" s="1">
        <v>1.43</v>
      </c>
      <c r="H649" s="1">
        <v>1.21</v>
      </c>
      <c r="I649" s="1" t="s">
        <v>50</v>
      </c>
      <c r="J649" s="1">
        <v>15</v>
      </c>
      <c r="K649" s="1" t="s">
        <v>43</v>
      </c>
      <c r="L649" s="1" t="s">
        <v>44</v>
      </c>
      <c r="M649" s="1" t="s">
        <v>45</v>
      </c>
      <c r="N649" s="1">
        <v>130</v>
      </c>
      <c r="O649" s="1">
        <v>0</v>
      </c>
      <c r="P649" s="1">
        <v>0</v>
      </c>
      <c r="Q649" s="1">
        <v>254</v>
      </c>
      <c r="R649" s="1">
        <v>0</v>
      </c>
      <c r="S649" s="1">
        <v>0</v>
      </c>
      <c r="T649">
        <f t="shared" si="147"/>
        <v>130</v>
      </c>
      <c r="U649">
        <f t="shared" si="148"/>
        <v>384</v>
      </c>
      <c r="V649" s="2">
        <f t="shared" si="149"/>
        <v>45978.4155844156</v>
      </c>
      <c r="W649" s="2">
        <f t="shared" si="150"/>
        <v>46143.3506493507</v>
      </c>
      <c r="X649" t="str">
        <f t="shared" si="140"/>
        <v>高滞销风险</v>
      </c>
      <c r="Y649" s="8" t="str">
        <f>_xlfn.IFS(COUNTIF($B$2:B649,B649)=1,"-",OR(AND(X648="高滞销风险",OR(X649="中滞销风险",X649="低滞销风险",X649="健康")),AND(X648="中滞销风险",OR(X649="低滞销风险",X649="健康")),AND(X648="低滞销风险",X649="健康")),"改善",X648=X649,"维持不变",OR(AND(X648="健康",OR(X649="低滞销风险",X649="中滞销风险",X649="高滞销风险")),AND(X648="低滞销风险",OR(X649="中滞销风险",X649="高滞销风险")),AND(X648="中滞销风险",X649="高滞销风险")),"恶化")</f>
        <v>维持不变</v>
      </c>
      <c r="Z649" s="10">
        <f t="shared" si="141"/>
        <v>0</v>
      </c>
      <c r="AA649" s="10">
        <f t="shared" si="151"/>
        <v>233.08</v>
      </c>
      <c r="AB649" s="10">
        <f t="shared" si="143"/>
        <v>233.08</v>
      </c>
      <c r="AC649" s="10">
        <f t="shared" si="152"/>
        <v>249.350649350649</v>
      </c>
      <c r="AD649" s="10">
        <f t="shared" si="145"/>
        <v>151.35064935065</v>
      </c>
      <c r="AE649" s="11">
        <f t="shared" si="146"/>
        <v>3.91836734693878</v>
      </c>
    </row>
    <row r="650" spans="1:31">
      <c r="A650" s="5">
        <v>45901</v>
      </c>
      <c r="B650" s="1" t="s">
        <v>383</v>
      </c>
      <c r="C650" s="1" t="s">
        <v>384</v>
      </c>
      <c r="D650" s="1" t="s">
        <v>346</v>
      </c>
      <c r="E650" s="1">
        <v>1.29</v>
      </c>
      <c r="F650" s="1">
        <v>1.29</v>
      </c>
      <c r="G650" s="1">
        <v>1.71</v>
      </c>
      <c r="H650" s="1">
        <v>1.46</v>
      </c>
      <c r="I650" s="1" t="s">
        <v>54</v>
      </c>
      <c r="J650" s="1">
        <v>9</v>
      </c>
      <c r="K650" s="1" t="s">
        <v>35</v>
      </c>
      <c r="L650" s="1" t="s">
        <v>36</v>
      </c>
      <c r="M650" s="1" t="s">
        <v>37</v>
      </c>
      <c r="N650" s="1">
        <v>121</v>
      </c>
      <c r="O650" s="1">
        <v>0</v>
      </c>
      <c r="P650" s="1">
        <v>0</v>
      </c>
      <c r="Q650" s="1">
        <v>254</v>
      </c>
      <c r="R650" s="1">
        <v>0</v>
      </c>
      <c r="S650" s="1">
        <v>0</v>
      </c>
      <c r="T650">
        <f t="shared" si="147"/>
        <v>121</v>
      </c>
      <c r="U650">
        <f t="shared" si="148"/>
        <v>375</v>
      </c>
      <c r="V650" s="2">
        <f t="shared" si="149"/>
        <v>45994.7984496124</v>
      </c>
      <c r="W650" s="2">
        <f t="shared" si="150"/>
        <v>46191.6976744186</v>
      </c>
      <c r="X650" t="str">
        <f t="shared" si="140"/>
        <v>高滞销风险</v>
      </c>
      <c r="Y650" s="8" t="str">
        <f>_xlfn.IFS(COUNTIF($B$2:B650,B650)=1,"-",OR(AND(X649="高滞销风险",OR(X650="中滞销风险",X650="低滞销风险",X650="健康")),AND(X649="中滞销风险",OR(X650="低滞销风险",X650="健康")),AND(X649="低滞销风险",X650="健康")),"改善",X649=X650,"维持不变",OR(AND(X649="健康",OR(X650="低滞销风险",X650="中滞销风险",X650="高滞销风险")),AND(X649="低滞销风险",OR(X650="中滞销风险",X650="高滞销风险")),AND(X649="中滞销风险",X650="高滞销风险")),"恶化")</f>
        <v>维持不变</v>
      </c>
      <c r="Z650" s="10">
        <f t="shared" si="141"/>
        <v>3.61</v>
      </c>
      <c r="AA650" s="10">
        <f t="shared" si="151"/>
        <v>254</v>
      </c>
      <c r="AB650" s="10">
        <f t="shared" si="143"/>
        <v>257.61</v>
      </c>
      <c r="AC650" s="10">
        <f t="shared" si="152"/>
        <v>290.697674418605</v>
      </c>
      <c r="AD650" s="10">
        <f t="shared" si="145"/>
        <v>199.697674418603</v>
      </c>
      <c r="AE650" s="11">
        <f t="shared" si="146"/>
        <v>4.12087912087912</v>
      </c>
    </row>
    <row r="651" spans="1:31">
      <c r="A651" s="5">
        <v>45908</v>
      </c>
      <c r="B651" s="1" t="s">
        <v>383</v>
      </c>
      <c r="C651" s="1" t="s">
        <v>384</v>
      </c>
      <c r="D651" s="1" t="s">
        <v>346</v>
      </c>
      <c r="E651" s="1">
        <v>1.62</v>
      </c>
      <c r="F651" s="1">
        <v>1.86</v>
      </c>
      <c r="G651" s="1">
        <v>1.57</v>
      </c>
      <c r="H651" s="1">
        <v>1.5</v>
      </c>
      <c r="I651" s="1" t="s">
        <v>50</v>
      </c>
      <c r="J651" s="1">
        <v>13</v>
      </c>
      <c r="K651" s="1" t="s">
        <v>38</v>
      </c>
      <c r="L651" s="1" t="s">
        <v>39</v>
      </c>
      <c r="M651" s="1" t="s">
        <v>40</v>
      </c>
      <c r="N651" s="1">
        <v>108</v>
      </c>
      <c r="O651" s="1">
        <v>0</v>
      </c>
      <c r="P651" s="1">
        <v>0</v>
      </c>
      <c r="Q651" s="1">
        <v>254</v>
      </c>
      <c r="R651" s="1">
        <v>0</v>
      </c>
      <c r="S651" s="1">
        <v>0</v>
      </c>
      <c r="T651">
        <f t="shared" si="147"/>
        <v>108</v>
      </c>
      <c r="U651">
        <f t="shared" si="148"/>
        <v>362</v>
      </c>
      <c r="V651" s="2">
        <f t="shared" si="149"/>
        <v>45974.6666666667</v>
      </c>
      <c r="W651" s="2">
        <f t="shared" si="150"/>
        <v>46131.4567901235</v>
      </c>
      <c r="X651" t="str">
        <f t="shared" si="140"/>
        <v>高滞销风险</v>
      </c>
      <c r="Y651" s="8" t="str">
        <f>_xlfn.IFS(COUNTIF($B$2:B651,B651)=1,"-",OR(AND(X650="高滞销风险",OR(X651="中滞销风险",X651="低滞销风险",X651="健康")),AND(X650="中滞销风险",OR(X651="低滞销风险",X651="健康")),AND(X650="低滞销风险",X651="健康")),"改善",X650=X651,"维持不变",OR(AND(X650="健康",OR(X651="低滞销风险",X651="中滞销风险",X651="高滞销风险")),AND(X650="低滞销风险",OR(X651="中滞销风险",X651="高滞销风险")),AND(X650="中滞销风险",X651="高滞销风险")),"恶化")</f>
        <v>维持不变</v>
      </c>
      <c r="Z651" s="10">
        <f t="shared" si="141"/>
        <v>0</v>
      </c>
      <c r="AA651" s="10">
        <f t="shared" si="151"/>
        <v>225.92</v>
      </c>
      <c r="AB651" s="10">
        <f t="shared" si="143"/>
        <v>225.92</v>
      </c>
      <c r="AC651" s="10">
        <f t="shared" si="152"/>
        <v>223.456790123457</v>
      </c>
      <c r="AD651" s="10">
        <f t="shared" si="145"/>
        <v>139.456790123455</v>
      </c>
      <c r="AE651" s="11">
        <f t="shared" si="146"/>
        <v>4.30952380952381</v>
      </c>
    </row>
    <row r="652" spans="1:31">
      <c r="A652" s="5">
        <v>45887</v>
      </c>
      <c r="B652" s="1" t="s">
        <v>385</v>
      </c>
      <c r="C652" s="1" t="s">
        <v>386</v>
      </c>
      <c r="D652" s="1" t="s">
        <v>346</v>
      </c>
      <c r="E652" s="1">
        <v>2.47</v>
      </c>
      <c r="F652" s="1">
        <v>3</v>
      </c>
      <c r="G652" s="1">
        <v>3.21</v>
      </c>
      <c r="H652" s="1">
        <v>1.86</v>
      </c>
      <c r="I652" s="1" t="s">
        <v>50</v>
      </c>
      <c r="J652" s="1">
        <v>21</v>
      </c>
      <c r="K652" s="1" t="s">
        <v>51</v>
      </c>
      <c r="L652" s="1" t="s">
        <v>52</v>
      </c>
      <c r="M652" s="1" t="s">
        <v>53</v>
      </c>
      <c r="N652" s="1">
        <v>49</v>
      </c>
      <c r="O652" s="1">
        <v>135</v>
      </c>
      <c r="P652" s="1">
        <v>0</v>
      </c>
      <c r="Q652" s="1">
        <v>4</v>
      </c>
      <c r="R652" s="1">
        <v>0</v>
      </c>
      <c r="S652" s="1">
        <v>100</v>
      </c>
      <c r="T652">
        <f t="shared" si="147"/>
        <v>184</v>
      </c>
      <c r="U652">
        <f t="shared" si="148"/>
        <v>288</v>
      </c>
      <c r="V652" s="2">
        <f t="shared" si="149"/>
        <v>45961.4939271255</v>
      </c>
      <c r="W652" s="2">
        <f t="shared" si="150"/>
        <v>46003.5991902834</v>
      </c>
      <c r="X652" t="str">
        <f t="shared" si="140"/>
        <v>中滞销风险</v>
      </c>
      <c r="Y652" s="8" t="str">
        <f>_xlfn.IFS(COUNTIF($B$2:B652,B652)=1,"-",OR(AND(X651="高滞销风险",OR(X652="中滞销风险",X652="低滞销风险",X652="健康")),AND(X651="中滞销风险",OR(X652="低滞销风险",X652="健康")),AND(X651="低滞销风险",X652="健康")),"改善",X651=X652,"维持不变",OR(AND(X651="健康",OR(X652="低滞销风险",X652="中滞销风险",X652="高滞销风险")),AND(X651="低滞销风险",OR(X652="中滞销风险",X652="高滞销风险")),AND(X651="中滞销风险",X652="高滞销风险")),"恶化")</f>
        <v>-</v>
      </c>
      <c r="Z652" s="10">
        <f t="shared" si="141"/>
        <v>0</v>
      </c>
      <c r="AA652" s="10">
        <f t="shared" si="151"/>
        <v>28.65</v>
      </c>
      <c r="AB652" s="10">
        <f t="shared" si="143"/>
        <v>28.65</v>
      </c>
      <c r="AC652" s="10">
        <f t="shared" si="152"/>
        <v>116.599190283401</v>
      </c>
      <c r="AD652" s="10">
        <f t="shared" si="145"/>
        <v>11.5991902833994</v>
      </c>
      <c r="AE652" s="11">
        <f t="shared" si="146"/>
        <v>2.74285714285714</v>
      </c>
    </row>
    <row r="653" spans="1:31">
      <c r="A653" s="5">
        <v>45894</v>
      </c>
      <c r="B653" s="1" t="s">
        <v>385</v>
      </c>
      <c r="C653" s="1" t="s">
        <v>386</v>
      </c>
      <c r="D653" s="1" t="s">
        <v>346</v>
      </c>
      <c r="E653" s="1">
        <v>3.25</v>
      </c>
      <c r="F653" s="1">
        <v>3.86</v>
      </c>
      <c r="G653" s="1">
        <v>3.43</v>
      </c>
      <c r="H653" s="1">
        <v>2.82</v>
      </c>
      <c r="I653" s="1" t="s">
        <v>50</v>
      </c>
      <c r="J653" s="1">
        <v>27</v>
      </c>
      <c r="K653" s="1" t="s">
        <v>43</v>
      </c>
      <c r="L653" s="1" t="s">
        <v>44</v>
      </c>
      <c r="M653" s="1" t="s">
        <v>45</v>
      </c>
      <c r="N653" s="1">
        <v>37</v>
      </c>
      <c r="O653" s="1">
        <v>121</v>
      </c>
      <c r="P653" s="1">
        <v>0</v>
      </c>
      <c r="Q653" s="1">
        <v>104</v>
      </c>
      <c r="R653" s="1">
        <v>0</v>
      </c>
      <c r="S653" s="1">
        <v>0</v>
      </c>
      <c r="T653">
        <f t="shared" si="147"/>
        <v>158</v>
      </c>
      <c r="U653">
        <f t="shared" si="148"/>
        <v>262</v>
      </c>
      <c r="V653" s="2">
        <f t="shared" si="149"/>
        <v>45942.6153846154</v>
      </c>
      <c r="W653" s="2">
        <f t="shared" si="150"/>
        <v>45974.6153846154</v>
      </c>
      <c r="X653" t="str">
        <f t="shared" si="140"/>
        <v>健康</v>
      </c>
      <c r="Y653" s="8" t="str">
        <f>_xlfn.IFS(COUNTIF($B$2:B653,B653)=1,"-",OR(AND(X652="高滞销风险",OR(X653="中滞销风险",X653="低滞销风险",X653="健康")),AND(X652="中滞销风险",OR(X653="低滞销风险",X653="健康")),AND(X652="低滞销风险",X653="健康")),"改善",X652=X653,"维持不变",OR(AND(X652="健康",OR(X653="低滞销风险",X653="中滞销风险",X653="高滞销风险")),AND(X652="低滞销风险",OR(X653="中滞销风险",X653="高滞销风险")),AND(X652="中滞销风险",X653="高滞销风险")),"恶化")</f>
        <v>改善</v>
      </c>
      <c r="Z653" s="10">
        <f t="shared" si="141"/>
        <v>0</v>
      </c>
      <c r="AA653" s="10">
        <f t="shared" si="151"/>
        <v>0</v>
      </c>
      <c r="AB653" s="10">
        <f t="shared" si="143"/>
        <v>0</v>
      </c>
      <c r="AC653" s="10">
        <f t="shared" si="152"/>
        <v>80.6153846153846</v>
      </c>
      <c r="AD653" s="10">
        <f t="shared" si="145"/>
        <v>0</v>
      </c>
      <c r="AE653" s="11">
        <f t="shared" si="146"/>
        <v>3.25</v>
      </c>
    </row>
    <row r="654" spans="1:31">
      <c r="A654" s="5">
        <v>45901</v>
      </c>
      <c r="B654" s="1" t="s">
        <v>385</v>
      </c>
      <c r="C654" s="1" t="s">
        <v>386</v>
      </c>
      <c r="D654" s="1" t="s">
        <v>346</v>
      </c>
      <c r="E654" s="1">
        <v>3</v>
      </c>
      <c r="F654" s="1">
        <v>3</v>
      </c>
      <c r="G654" s="1">
        <v>3.43</v>
      </c>
      <c r="H654" s="1">
        <v>3.32</v>
      </c>
      <c r="I654" s="1" t="s">
        <v>54</v>
      </c>
      <c r="J654" s="1">
        <v>21</v>
      </c>
      <c r="K654" s="1" t="s">
        <v>35</v>
      </c>
      <c r="L654" s="1" t="s">
        <v>36</v>
      </c>
      <c r="M654" s="1" t="s">
        <v>37</v>
      </c>
      <c r="N654" s="1">
        <v>55</v>
      </c>
      <c r="O654" s="1">
        <v>163</v>
      </c>
      <c r="P654" s="1">
        <v>0</v>
      </c>
      <c r="Q654" s="1">
        <v>24</v>
      </c>
      <c r="R654" s="1">
        <v>0</v>
      </c>
      <c r="S654" s="1">
        <v>0</v>
      </c>
      <c r="T654">
        <f t="shared" si="147"/>
        <v>218</v>
      </c>
      <c r="U654">
        <f t="shared" si="148"/>
        <v>242</v>
      </c>
      <c r="V654" s="2">
        <f t="shared" si="149"/>
        <v>45973.6666666667</v>
      </c>
      <c r="W654" s="2">
        <f t="shared" si="150"/>
        <v>45981.6666666667</v>
      </c>
      <c r="X654" t="str">
        <f t="shared" si="140"/>
        <v>健康</v>
      </c>
      <c r="Y654" s="8" t="str">
        <f>_xlfn.IFS(COUNTIF($B$2:B654,B654)=1,"-",OR(AND(X653="高滞销风险",OR(X654="中滞销风险",X654="低滞销风险",X654="健康")),AND(X653="中滞销风险",OR(X654="低滞销风险",X654="健康")),AND(X653="低滞销风险",X654="健康")),"改善",X653=X654,"维持不变",OR(AND(X653="健康",OR(X654="低滞销风险",X654="中滞销风险",X654="高滞销风险")),AND(X653="低滞销风险",OR(X654="中滞销风险",X654="高滞销风险")),AND(X653="中滞销风险",X654="高滞销风险")),"恶化")</f>
        <v>维持不变</v>
      </c>
      <c r="Z654" s="10">
        <f t="shared" si="141"/>
        <v>0</v>
      </c>
      <c r="AA654" s="10">
        <f t="shared" si="151"/>
        <v>0</v>
      </c>
      <c r="AB654" s="10">
        <f t="shared" si="143"/>
        <v>0</v>
      </c>
      <c r="AC654" s="10">
        <f t="shared" si="152"/>
        <v>80.6666666666667</v>
      </c>
      <c r="AD654" s="10">
        <f t="shared" si="145"/>
        <v>0</v>
      </c>
      <c r="AE654" s="11">
        <f t="shared" si="146"/>
        <v>3</v>
      </c>
    </row>
    <row r="655" spans="1:31">
      <c r="A655" s="5">
        <v>45908</v>
      </c>
      <c r="B655" s="1" t="s">
        <v>385</v>
      </c>
      <c r="C655" s="1" t="s">
        <v>386</v>
      </c>
      <c r="D655" s="1" t="s">
        <v>346</v>
      </c>
      <c r="E655" s="1">
        <v>2.43</v>
      </c>
      <c r="F655" s="1">
        <v>2.43</v>
      </c>
      <c r="G655" s="1">
        <v>2.71</v>
      </c>
      <c r="H655" s="1">
        <v>3.07</v>
      </c>
      <c r="I655" s="1" t="s">
        <v>54</v>
      </c>
      <c r="J655" s="1">
        <v>17</v>
      </c>
      <c r="K655" s="1" t="s">
        <v>38</v>
      </c>
      <c r="L655" s="1" t="s">
        <v>39</v>
      </c>
      <c r="M655" s="1" t="s">
        <v>40</v>
      </c>
      <c r="N655" s="1">
        <v>96</v>
      </c>
      <c r="O655" s="1">
        <v>107</v>
      </c>
      <c r="P655" s="1">
        <v>0</v>
      </c>
      <c r="Q655" s="1">
        <v>24</v>
      </c>
      <c r="R655" s="1">
        <v>0</v>
      </c>
      <c r="S655" s="1">
        <v>0</v>
      </c>
      <c r="T655">
        <f t="shared" si="147"/>
        <v>203</v>
      </c>
      <c r="U655">
        <f t="shared" si="148"/>
        <v>227</v>
      </c>
      <c r="V655" s="2">
        <f t="shared" si="149"/>
        <v>45991.5390946502</v>
      </c>
      <c r="W655" s="2">
        <f t="shared" si="150"/>
        <v>46001.4156378601</v>
      </c>
      <c r="X655" t="str">
        <f t="shared" si="140"/>
        <v>低滞销风险</v>
      </c>
      <c r="Y655" s="8" t="str">
        <f>_xlfn.IFS(COUNTIF($B$2:B655,B655)=1,"-",OR(AND(X654="高滞销风险",OR(X655="中滞销风险",X655="低滞销风险",X655="健康")),AND(X654="中滞销风险",OR(X655="低滞销风险",X655="健康")),AND(X654="低滞销风险",X655="健康")),"改善",X654=X655,"维持不变",OR(AND(X654="健康",OR(X655="低滞销风险",X655="中滞销风险",X655="高滞销风险")),AND(X654="低滞销风险",OR(X655="中滞销风险",X655="高滞销风险")),AND(X654="中滞销风险",X655="高滞销风险")),"恶化")</f>
        <v>恶化</v>
      </c>
      <c r="Z655" s="10">
        <f t="shared" si="141"/>
        <v>0</v>
      </c>
      <c r="AA655" s="10">
        <f t="shared" si="151"/>
        <v>22.88</v>
      </c>
      <c r="AB655" s="10">
        <f t="shared" si="143"/>
        <v>22.88</v>
      </c>
      <c r="AC655" s="10">
        <f t="shared" si="152"/>
        <v>93.4156378600823</v>
      </c>
      <c r="AD655" s="10">
        <f t="shared" si="145"/>
        <v>9.41563786008192</v>
      </c>
      <c r="AE655" s="11">
        <f t="shared" si="146"/>
        <v>2.70238095238095</v>
      </c>
    </row>
    <row r="656" spans="1:31">
      <c r="A656" s="5">
        <v>45887</v>
      </c>
      <c r="B656" s="1" t="s">
        <v>387</v>
      </c>
      <c r="C656" s="1" t="s">
        <v>388</v>
      </c>
      <c r="D656" s="1" t="s">
        <v>346</v>
      </c>
      <c r="E656" s="1">
        <v>0.71</v>
      </c>
      <c r="F656" s="1">
        <v>0.57</v>
      </c>
      <c r="G656" s="1">
        <v>1.07</v>
      </c>
      <c r="H656" s="1">
        <v>0.64</v>
      </c>
      <c r="I656" s="1" t="s">
        <v>50</v>
      </c>
      <c r="J656" s="1">
        <v>4</v>
      </c>
      <c r="K656" s="1" t="s">
        <v>51</v>
      </c>
      <c r="L656" s="1" t="s">
        <v>52</v>
      </c>
      <c r="M656" s="1" t="s">
        <v>53</v>
      </c>
      <c r="N656" s="1">
        <v>70</v>
      </c>
      <c r="O656" s="1">
        <v>50</v>
      </c>
      <c r="P656" s="1">
        <v>0</v>
      </c>
      <c r="Q656" s="1">
        <v>54</v>
      </c>
      <c r="R656" s="1">
        <v>0</v>
      </c>
      <c r="S656" s="1">
        <v>0</v>
      </c>
      <c r="T656">
        <f t="shared" si="147"/>
        <v>120</v>
      </c>
      <c r="U656">
        <f t="shared" si="148"/>
        <v>174</v>
      </c>
      <c r="V656" s="2">
        <f t="shared" si="149"/>
        <v>46056.014084507</v>
      </c>
      <c r="W656" s="2">
        <f t="shared" si="150"/>
        <v>46132.0704225352</v>
      </c>
      <c r="X656" t="str">
        <f t="shared" si="140"/>
        <v>高滞销风险</v>
      </c>
      <c r="Y656" s="8" t="str">
        <f>_xlfn.IFS(COUNTIF($B$2:B656,B656)=1,"-",OR(AND(X655="高滞销风险",OR(X656="中滞销风险",X656="低滞销风险",X656="健康")),AND(X655="中滞销风险",OR(X656="低滞销风险",X656="健康")),AND(X655="低滞销风险",X656="健康")),"改善",X655=X656,"维持不变",OR(AND(X655="健康",OR(X656="低滞销风险",X656="中滞销风险",X656="高滞销风险")),AND(X655="低滞销风险",OR(X656="中滞销风险",X656="高滞销风险")),AND(X655="中滞销风险",X656="高滞销风险")),"恶化")</f>
        <v>-</v>
      </c>
      <c r="Z656" s="10">
        <f t="shared" si="141"/>
        <v>45.45</v>
      </c>
      <c r="AA656" s="10">
        <f t="shared" si="151"/>
        <v>54</v>
      </c>
      <c r="AB656" s="10">
        <f t="shared" si="143"/>
        <v>99.45</v>
      </c>
      <c r="AC656" s="10">
        <f t="shared" si="152"/>
        <v>245.070422535211</v>
      </c>
      <c r="AD656" s="10">
        <f t="shared" si="145"/>
        <v>140.070422535209</v>
      </c>
      <c r="AE656" s="11">
        <f t="shared" si="146"/>
        <v>1.65714285714286</v>
      </c>
    </row>
    <row r="657" spans="1:31">
      <c r="A657" s="5">
        <v>45894</v>
      </c>
      <c r="B657" s="1" t="s">
        <v>387</v>
      </c>
      <c r="C657" s="1" t="s">
        <v>388</v>
      </c>
      <c r="D657" s="1" t="s">
        <v>346</v>
      </c>
      <c r="E657" s="1">
        <v>1.35</v>
      </c>
      <c r="F657" s="1">
        <v>1.86</v>
      </c>
      <c r="G657" s="1">
        <v>1.21</v>
      </c>
      <c r="H657" s="1">
        <v>1.11</v>
      </c>
      <c r="I657" s="1" t="s">
        <v>50</v>
      </c>
      <c r="J657" s="1">
        <v>13</v>
      </c>
      <c r="K657" s="1" t="s">
        <v>43</v>
      </c>
      <c r="L657" s="1" t="s">
        <v>44</v>
      </c>
      <c r="M657" s="1" t="s">
        <v>45</v>
      </c>
      <c r="N657" s="1">
        <v>57</v>
      </c>
      <c r="O657" s="1">
        <v>50</v>
      </c>
      <c r="P657" s="1">
        <v>0</v>
      </c>
      <c r="Q657" s="1">
        <v>54</v>
      </c>
      <c r="R657" s="1">
        <v>0</v>
      </c>
      <c r="S657" s="1">
        <v>0</v>
      </c>
      <c r="T657">
        <f t="shared" si="147"/>
        <v>107</v>
      </c>
      <c r="U657">
        <f t="shared" si="148"/>
        <v>161</v>
      </c>
      <c r="V657" s="2">
        <f t="shared" si="149"/>
        <v>45973.2592592593</v>
      </c>
      <c r="W657" s="2">
        <f t="shared" si="150"/>
        <v>46013.2592592593</v>
      </c>
      <c r="X657" t="str">
        <f t="shared" si="140"/>
        <v>高滞销风险</v>
      </c>
      <c r="Y657" s="8" t="str">
        <f>_xlfn.IFS(COUNTIF($B$2:B657,B657)=1,"-",OR(AND(X656="高滞销风险",OR(X657="中滞销风险",X657="低滞销风险",X657="健康")),AND(X656="中滞销风险",OR(X657="低滞销风险",X657="健康")),AND(X656="低滞销风险",X657="健康")),"改善",X656=X657,"维持不变",OR(AND(X656="健康",OR(X657="低滞销风险",X657="中滞销风险",X657="高滞销风险")),AND(X656="低滞销风险",OR(X657="中滞销风险",X657="高滞销风险")),AND(X656="中滞销风险",X657="高滞销风险")),"恶化")</f>
        <v>维持不变</v>
      </c>
      <c r="Z657" s="10">
        <f t="shared" si="141"/>
        <v>0</v>
      </c>
      <c r="AA657" s="10">
        <f t="shared" si="151"/>
        <v>28.7</v>
      </c>
      <c r="AB657" s="10">
        <f t="shared" si="143"/>
        <v>28.7</v>
      </c>
      <c r="AC657" s="10">
        <f t="shared" si="152"/>
        <v>119.259259259259</v>
      </c>
      <c r="AD657" s="10">
        <f t="shared" si="145"/>
        <v>21.2592592592628</v>
      </c>
      <c r="AE657" s="11">
        <f t="shared" si="146"/>
        <v>1.64285714285714</v>
      </c>
    </row>
    <row r="658" spans="1:31">
      <c r="A658" s="5">
        <v>45901</v>
      </c>
      <c r="B658" s="1" t="s">
        <v>387</v>
      </c>
      <c r="C658" s="1" t="s">
        <v>388</v>
      </c>
      <c r="D658" s="1" t="s">
        <v>346</v>
      </c>
      <c r="E658" s="1">
        <v>1.44</v>
      </c>
      <c r="F658" s="1">
        <v>1.43</v>
      </c>
      <c r="G658" s="1">
        <v>1.64</v>
      </c>
      <c r="H658" s="1">
        <v>1.36</v>
      </c>
      <c r="I658" s="1" t="s">
        <v>50</v>
      </c>
      <c r="J658" s="1">
        <v>10</v>
      </c>
      <c r="K658" s="1" t="s">
        <v>35</v>
      </c>
      <c r="L658" s="1" t="s">
        <v>36</v>
      </c>
      <c r="M658" s="1" t="s">
        <v>37</v>
      </c>
      <c r="N658" s="1">
        <v>69</v>
      </c>
      <c r="O658" s="1">
        <v>30</v>
      </c>
      <c r="P658" s="1">
        <v>0</v>
      </c>
      <c r="Q658" s="1">
        <v>54</v>
      </c>
      <c r="R658" s="1">
        <v>0</v>
      </c>
      <c r="S658" s="1">
        <v>0</v>
      </c>
      <c r="T658">
        <f t="shared" si="147"/>
        <v>99</v>
      </c>
      <c r="U658">
        <f t="shared" si="148"/>
        <v>153</v>
      </c>
      <c r="V658" s="2">
        <f t="shared" si="149"/>
        <v>45969.75</v>
      </c>
      <c r="W658" s="2">
        <f t="shared" si="150"/>
        <v>46007.25</v>
      </c>
      <c r="X658" t="str">
        <f t="shared" si="140"/>
        <v>中滞销风险</v>
      </c>
      <c r="Y658" s="8" t="str">
        <f>_xlfn.IFS(COUNTIF($B$2:B658,B658)=1,"-",OR(AND(X657="高滞销风险",OR(X658="中滞销风险",X658="低滞销风险",X658="健康")),AND(X657="中滞销风险",OR(X658="低滞销风险",X658="健康")),AND(X657="低滞销风险",X658="健康")),"改善",X657=X658,"维持不变",OR(AND(X657="健康",OR(X658="低滞销风险",X658="中滞销风险",X658="高滞销风险")),AND(X657="低滞销风险",OR(X658="中滞销风险",X658="高滞销风险")),AND(X657="中滞销风险",X658="高滞销风险")),"恶化")</f>
        <v>改善</v>
      </c>
      <c r="Z658" s="10">
        <f t="shared" si="141"/>
        <v>0</v>
      </c>
      <c r="AA658" s="10">
        <f t="shared" si="151"/>
        <v>21.96</v>
      </c>
      <c r="AB658" s="10">
        <f t="shared" si="143"/>
        <v>21.96</v>
      </c>
      <c r="AC658" s="10">
        <f t="shared" si="152"/>
        <v>106.25</v>
      </c>
      <c r="AD658" s="10">
        <f t="shared" si="145"/>
        <v>15.25</v>
      </c>
      <c r="AE658" s="11">
        <f t="shared" si="146"/>
        <v>1.68131868131868</v>
      </c>
    </row>
    <row r="659" spans="1:31">
      <c r="A659" s="5">
        <v>45908</v>
      </c>
      <c r="B659" s="1" t="s">
        <v>387</v>
      </c>
      <c r="C659" s="1" t="s">
        <v>388</v>
      </c>
      <c r="D659" s="1" t="s">
        <v>346</v>
      </c>
      <c r="E659" s="1">
        <v>1.82</v>
      </c>
      <c r="F659" s="1">
        <v>2.29</v>
      </c>
      <c r="G659" s="1">
        <v>1.86</v>
      </c>
      <c r="H659" s="1">
        <v>1.54</v>
      </c>
      <c r="I659" s="1" t="s">
        <v>50</v>
      </c>
      <c r="J659" s="1">
        <v>16</v>
      </c>
      <c r="K659" s="1" t="s">
        <v>38</v>
      </c>
      <c r="L659" s="1" t="s">
        <v>39</v>
      </c>
      <c r="M659" s="1" t="s">
        <v>40</v>
      </c>
      <c r="N659" s="1">
        <v>83</v>
      </c>
      <c r="O659" s="1">
        <v>20</v>
      </c>
      <c r="P659" s="1">
        <v>0</v>
      </c>
      <c r="Q659" s="1">
        <v>34</v>
      </c>
      <c r="R659" s="1">
        <v>0</v>
      </c>
      <c r="S659" s="1">
        <v>0</v>
      </c>
      <c r="T659">
        <f t="shared" si="147"/>
        <v>103</v>
      </c>
      <c r="U659">
        <f t="shared" si="148"/>
        <v>137</v>
      </c>
      <c r="V659" s="2">
        <f t="shared" si="149"/>
        <v>45964.5934065934</v>
      </c>
      <c r="W659" s="2">
        <f t="shared" si="150"/>
        <v>45983.2747252747</v>
      </c>
      <c r="X659" t="str">
        <f t="shared" si="140"/>
        <v>健康</v>
      </c>
      <c r="Y659" s="8" t="str">
        <f>_xlfn.IFS(COUNTIF($B$2:B659,B659)=1,"-",OR(AND(X658="高滞销风险",OR(X659="中滞销风险",X659="低滞销风险",X659="健康")),AND(X658="中滞销风险",OR(X659="低滞销风险",X659="健康")),AND(X658="低滞销风险",X659="健康")),"改善",X658=X659,"维持不变",OR(AND(X658="健康",OR(X659="低滞销风险",X659="中滞销风险",X659="高滞销风险")),AND(X658="低滞销风险",OR(X659="中滞销风险",X659="高滞销风险")),AND(X658="中滞销风险",X659="高滞销风险")),"恶化")</f>
        <v>改善</v>
      </c>
      <c r="Z659" s="10">
        <f t="shared" si="141"/>
        <v>0</v>
      </c>
      <c r="AA659" s="10">
        <f t="shared" si="151"/>
        <v>0</v>
      </c>
      <c r="AB659" s="10">
        <f t="shared" si="143"/>
        <v>0</v>
      </c>
      <c r="AC659" s="10">
        <f t="shared" si="152"/>
        <v>75.2747252747253</v>
      </c>
      <c r="AD659" s="10">
        <f t="shared" si="145"/>
        <v>0</v>
      </c>
      <c r="AE659" s="11">
        <f t="shared" si="146"/>
        <v>1.82</v>
      </c>
    </row>
    <row r="660" spans="1:31">
      <c r="A660" s="5">
        <v>45887</v>
      </c>
      <c r="B660" s="1" t="s">
        <v>389</v>
      </c>
      <c r="C660" s="1" t="s">
        <v>390</v>
      </c>
      <c r="D660" s="1" t="s">
        <v>346</v>
      </c>
      <c r="E660" s="1">
        <v>1.63</v>
      </c>
      <c r="F660" s="1">
        <v>1.86</v>
      </c>
      <c r="G660" s="1">
        <v>2.14</v>
      </c>
      <c r="H660" s="1">
        <v>1.29</v>
      </c>
      <c r="I660" s="1" t="s">
        <v>50</v>
      </c>
      <c r="J660" s="1">
        <v>13</v>
      </c>
      <c r="K660" s="1" t="s">
        <v>51</v>
      </c>
      <c r="L660" s="1" t="s">
        <v>52</v>
      </c>
      <c r="M660" s="1" t="s">
        <v>53</v>
      </c>
      <c r="N660" s="1">
        <v>48</v>
      </c>
      <c r="O660" s="1">
        <v>50</v>
      </c>
      <c r="P660" s="1">
        <v>60</v>
      </c>
      <c r="Q660" s="1">
        <v>0</v>
      </c>
      <c r="R660" s="1">
        <v>0</v>
      </c>
      <c r="S660" s="1">
        <v>0</v>
      </c>
      <c r="T660">
        <f t="shared" si="147"/>
        <v>158</v>
      </c>
      <c r="U660">
        <f t="shared" si="148"/>
        <v>158</v>
      </c>
      <c r="V660" s="2">
        <f t="shared" si="149"/>
        <v>45983.9325153374</v>
      </c>
      <c r="W660" s="2">
        <f t="shared" si="150"/>
        <v>45983.9325153374</v>
      </c>
      <c r="X660" t="str">
        <f t="shared" si="140"/>
        <v>健康</v>
      </c>
      <c r="Y660" s="8" t="str">
        <f>_xlfn.IFS(COUNTIF($B$2:B660,B660)=1,"-",OR(AND(X659="高滞销风险",OR(X660="中滞销风险",X660="低滞销风险",X660="健康")),AND(X659="中滞销风险",OR(X660="低滞销风险",X660="健康")),AND(X659="低滞销风险",X660="健康")),"改善",X659=X660,"维持不变",OR(AND(X659="健康",OR(X660="低滞销风险",X660="中滞销风险",X660="高滞销风险")),AND(X659="低滞销风险",OR(X660="中滞销风险",X660="高滞销风险")),AND(X659="中滞销风险",X660="高滞销风险")),"恶化")</f>
        <v>-</v>
      </c>
      <c r="Z660" s="10">
        <f t="shared" si="141"/>
        <v>0</v>
      </c>
      <c r="AA660" s="10">
        <f t="shared" si="151"/>
        <v>0</v>
      </c>
      <c r="AB660" s="10">
        <f t="shared" si="143"/>
        <v>0</v>
      </c>
      <c r="AC660" s="10">
        <f t="shared" si="152"/>
        <v>96.9325153374233</v>
      </c>
      <c r="AD660" s="10">
        <f t="shared" si="145"/>
        <v>0</v>
      </c>
      <c r="AE660" s="11">
        <f t="shared" si="146"/>
        <v>1.63</v>
      </c>
    </row>
    <row r="661" spans="1:31">
      <c r="A661" s="5">
        <v>45894</v>
      </c>
      <c r="B661" s="1" t="s">
        <v>389</v>
      </c>
      <c r="C661" s="1" t="s">
        <v>390</v>
      </c>
      <c r="D661" s="1" t="s">
        <v>346</v>
      </c>
      <c r="E661" s="1">
        <v>2.48</v>
      </c>
      <c r="F661" s="1">
        <v>3.14</v>
      </c>
      <c r="G661" s="1">
        <v>2.5</v>
      </c>
      <c r="H661" s="1">
        <v>2.07</v>
      </c>
      <c r="I661" s="1" t="s">
        <v>50</v>
      </c>
      <c r="J661" s="1">
        <v>22</v>
      </c>
      <c r="K661" s="1" t="s">
        <v>43</v>
      </c>
      <c r="L661" s="1" t="s">
        <v>44</v>
      </c>
      <c r="M661" s="1" t="s">
        <v>45</v>
      </c>
      <c r="N661" s="1">
        <v>29</v>
      </c>
      <c r="O661" s="1">
        <v>110</v>
      </c>
      <c r="P661" s="1">
        <v>0</v>
      </c>
      <c r="Q661" s="1">
        <v>0</v>
      </c>
      <c r="R661" s="1">
        <v>0</v>
      </c>
      <c r="S661" s="1">
        <v>0</v>
      </c>
      <c r="T661">
        <f t="shared" si="147"/>
        <v>139</v>
      </c>
      <c r="U661">
        <f t="shared" si="148"/>
        <v>139</v>
      </c>
      <c r="V661" s="2">
        <f t="shared" si="149"/>
        <v>45950.0483870968</v>
      </c>
      <c r="W661" s="2">
        <f t="shared" si="150"/>
        <v>45950.0483870968</v>
      </c>
      <c r="X661" t="str">
        <f t="shared" si="140"/>
        <v>健康</v>
      </c>
      <c r="Y661" s="8" t="str">
        <f>_xlfn.IFS(COUNTIF($B$2:B661,B661)=1,"-",OR(AND(X660="高滞销风险",OR(X661="中滞销风险",X661="低滞销风险",X661="健康")),AND(X660="中滞销风险",OR(X661="低滞销风险",X661="健康")),AND(X660="低滞销风险",X661="健康")),"改善",X660=X661,"维持不变",OR(AND(X660="健康",OR(X661="低滞销风险",X661="中滞销风险",X661="高滞销风险")),AND(X660="低滞销风险",OR(X661="中滞销风险",X661="高滞销风险")),AND(X660="中滞销风险",X661="高滞销风险")),"恶化")</f>
        <v>维持不变</v>
      </c>
      <c r="Z661" s="10">
        <f t="shared" si="141"/>
        <v>0</v>
      </c>
      <c r="AA661" s="10">
        <f t="shared" si="151"/>
        <v>0</v>
      </c>
      <c r="AB661" s="10">
        <f t="shared" si="143"/>
        <v>0</v>
      </c>
      <c r="AC661" s="10">
        <f t="shared" si="152"/>
        <v>56.0483870967742</v>
      </c>
      <c r="AD661" s="10">
        <f t="shared" si="145"/>
        <v>0</v>
      </c>
      <c r="AE661" s="11">
        <f t="shared" si="146"/>
        <v>2.48</v>
      </c>
    </row>
    <row r="662" spans="1:31">
      <c r="A662" s="5">
        <v>45901</v>
      </c>
      <c r="B662" s="1" t="s">
        <v>389</v>
      </c>
      <c r="C662" s="1" t="s">
        <v>390</v>
      </c>
      <c r="D662" s="1" t="s">
        <v>346</v>
      </c>
      <c r="E662" s="1">
        <v>2.14</v>
      </c>
      <c r="F662" s="1">
        <v>2.14</v>
      </c>
      <c r="G662" s="1">
        <v>2.64</v>
      </c>
      <c r="H662" s="1">
        <v>2.39</v>
      </c>
      <c r="I662" s="1" t="s">
        <v>54</v>
      </c>
      <c r="J662" s="1">
        <v>15</v>
      </c>
      <c r="K662" s="1" t="s">
        <v>35</v>
      </c>
      <c r="L662" s="1" t="s">
        <v>36</v>
      </c>
      <c r="M662" s="1" t="s">
        <v>37</v>
      </c>
      <c r="N662" s="1">
        <v>20</v>
      </c>
      <c r="O662" s="1">
        <v>103</v>
      </c>
      <c r="P662" s="1">
        <v>0</v>
      </c>
      <c r="Q662" s="1">
        <v>0</v>
      </c>
      <c r="R662" s="1">
        <v>0</v>
      </c>
      <c r="S662" s="1">
        <v>50</v>
      </c>
      <c r="T662">
        <f t="shared" si="147"/>
        <v>123</v>
      </c>
      <c r="U662">
        <f t="shared" si="148"/>
        <v>173</v>
      </c>
      <c r="V662" s="2">
        <f t="shared" si="149"/>
        <v>45958.476635514</v>
      </c>
      <c r="W662" s="2">
        <f t="shared" si="150"/>
        <v>45981.8411214953</v>
      </c>
      <c r="X662" t="str">
        <f t="shared" si="140"/>
        <v>健康</v>
      </c>
      <c r="Y662" s="8" t="str">
        <f>_xlfn.IFS(COUNTIF($B$2:B662,B662)=1,"-",OR(AND(X661="高滞销风险",OR(X662="中滞销风险",X662="低滞销风险",X662="健康")),AND(X661="中滞销风险",OR(X662="低滞销风险",X662="健康")),AND(X661="低滞销风险",X662="健康")),"改善",X661=X662,"维持不变",OR(AND(X661="健康",OR(X662="低滞销风险",X662="中滞销风险",X662="高滞销风险")),AND(X661="低滞销风险",OR(X662="中滞销风险",X662="高滞销风险")),AND(X661="中滞销风险",X662="高滞销风险")),"恶化")</f>
        <v>维持不变</v>
      </c>
      <c r="Z662" s="10">
        <f t="shared" si="141"/>
        <v>0</v>
      </c>
      <c r="AA662" s="10">
        <f t="shared" si="151"/>
        <v>0</v>
      </c>
      <c r="AB662" s="10">
        <f t="shared" si="143"/>
        <v>0</v>
      </c>
      <c r="AC662" s="10">
        <f t="shared" si="152"/>
        <v>80.8411214953271</v>
      </c>
      <c r="AD662" s="10">
        <f t="shared" si="145"/>
        <v>0</v>
      </c>
      <c r="AE662" s="11">
        <f t="shared" si="146"/>
        <v>2.14</v>
      </c>
    </row>
    <row r="663" spans="1:31">
      <c r="A663" s="5">
        <v>45908</v>
      </c>
      <c r="B663" s="1" t="s">
        <v>389</v>
      </c>
      <c r="C663" s="1" t="s">
        <v>390</v>
      </c>
      <c r="D663" s="1" t="s">
        <v>346</v>
      </c>
      <c r="E663" s="1">
        <v>2.61</v>
      </c>
      <c r="F663" s="1">
        <v>2.86</v>
      </c>
      <c r="G663" s="1">
        <v>2.5</v>
      </c>
      <c r="H663" s="1">
        <v>2.5</v>
      </c>
      <c r="I663" s="1" t="s">
        <v>50</v>
      </c>
      <c r="J663" s="1">
        <v>20</v>
      </c>
      <c r="K663" s="1" t="s">
        <v>38</v>
      </c>
      <c r="L663" s="1" t="s">
        <v>39</v>
      </c>
      <c r="M663" s="1" t="s">
        <v>40</v>
      </c>
      <c r="N663" s="1">
        <v>73</v>
      </c>
      <c r="O663" s="1">
        <v>66</v>
      </c>
      <c r="P663" s="1">
        <v>0</v>
      </c>
      <c r="Q663" s="1">
        <v>15</v>
      </c>
      <c r="R663" s="1">
        <v>0</v>
      </c>
      <c r="S663" s="1">
        <v>50</v>
      </c>
      <c r="T663">
        <f t="shared" si="147"/>
        <v>139</v>
      </c>
      <c r="U663">
        <f t="shared" si="148"/>
        <v>204</v>
      </c>
      <c r="V663" s="2">
        <f t="shared" si="149"/>
        <v>45961.2567049808</v>
      </c>
      <c r="W663" s="2">
        <f t="shared" si="150"/>
        <v>45986.1609195402</v>
      </c>
      <c r="X663" t="str">
        <f t="shared" si="140"/>
        <v>健康</v>
      </c>
      <c r="Y663" s="8" t="str">
        <f>_xlfn.IFS(COUNTIF($B$2:B663,B663)=1,"-",OR(AND(X662="高滞销风险",OR(X663="中滞销风险",X663="低滞销风险",X663="健康")),AND(X662="中滞销风险",OR(X663="低滞销风险",X663="健康")),AND(X662="低滞销风险",X663="健康")),"改善",X662=X663,"维持不变",OR(AND(X662="健康",OR(X663="低滞销风险",X663="中滞销风险",X663="高滞销风险")),AND(X662="低滞销风险",OR(X663="中滞销风险",X663="高滞销风险")),AND(X662="中滞销风险",X663="高滞销风险")),"恶化")</f>
        <v>维持不变</v>
      </c>
      <c r="Z663" s="10">
        <f t="shared" si="141"/>
        <v>0</v>
      </c>
      <c r="AA663" s="10">
        <f t="shared" si="151"/>
        <v>0</v>
      </c>
      <c r="AB663" s="10">
        <f t="shared" si="143"/>
        <v>0</v>
      </c>
      <c r="AC663" s="10">
        <f t="shared" si="152"/>
        <v>78.1609195402299</v>
      </c>
      <c r="AD663" s="10">
        <f t="shared" si="145"/>
        <v>0</v>
      </c>
      <c r="AE663" s="11">
        <f t="shared" si="146"/>
        <v>2.61</v>
      </c>
    </row>
    <row r="664" spans="1:31">
      <c r="A664" s="5">
        <v>45887</v>
      </c>
      <c r="B664" s="1" t="s">
        <v>391</v>
      </c>
      <c r="C664" s="1" t="s">
        <v>392</v>
      </c>
      <c r="D664" s="1" t="s">
        <v>346</v>
      </c>
      <c r="E664" s="1">
        <v>3.62</v>
      </c>
      <c r="F664" s="1">
        <v>4.57</v>
      </c>
      <c r="G664" s="1">
        <v>4.71</v>
      </c>
      <c r="H664" s="1">
        <v>2.61</v>
      </c>
      <c r="I664" s="1" t="s">
        <v>50</v>
      </c>
      <c r="J664" s="1">
        <v>32</v>
      </c>
      <c r="K664" s="1" t="s">
        <v>51</v>
      </c>
      <c r="L664" s="1" t="s">
        <v>52</v>
      </c>
      <c r="M664" s="1" t="s">
        <v>53</v>
      </c>
      <c r="N664" s="1">
        <v>125</v>
      </c>
      <c r="O664" s="1">
        <v>161</v>
      </c>
      <c r="P664" s="1">
        <v>0</v>
      </c>
      <c r="Q664" s="1">
        <v>0</v>
      </c>
      <c r="R664" s="1">
        <v>0</v>
      </c>
      <c r="S664" s="1">
        <v>100</v>
      </c>
      <c r="T664">
        <f t="shared" si="147"/>
        <v>286</v>
      </c>
      <c r="U664">
        <f t="shared" si="148"/>
        <v>386</v>
      </c>
      <c r="V664" s="2">
        <f t="shared" si="149"/>
        <v>45966.0055248619</v>
      </c>
      <c r="W664" s="2">
        <f t="shared" si="150"/>
        <v>45993.6298342541</v>
      </c>
      <c r="X664" t="str">
        <f t="shared" si="140"/>
        <v>低滞销风险</v>
      </c>
      <c r="Y664" s="8" t="str">
        <f>_xlfn.IFS(COUNTIF($B$2:B664,B664)=1,"-",OR(AND(X663="高滞销风险",OR(X664="中滞销风险",X664="低滞销风险",X664="健康")),AND(X663="中滞销风险",OR(X664="低滞销风险",X664="健康")),AND(X663="低滞销风险",X664="健康")),"改善",X663=X664,"维持不变",OR(AND(X663="健康",OR(X664="低滞销风险",X664="中滞销风险",X664="高滞销风险")),AND(X663="低滞销风险",OR(X664="中滞销风险",X664="高滞销风险")),AND(X663="中滞销风险",X664="高滞销风险")),"恶化")</f>
        <v>-</v>
      </c>
      <c r="Z664" s="10">
        <f t="shared" si="141"/>
        <v>0</v>
      </c>
      <c r="AA664" s="10">
        <f t="shared" si="151"/>
        <v>5.89999999999998</v>
      </c>
      <c r="AB664" s="10">
        <f t="shared" si="143"/>
        <v>5.89999999999998</v>
      </c>
      <c r="AC664" s="10">
        <f t="shared" si="152"/>
        <v>106.629834254144</v>
      </c>
      <c r="AD664" s="10">
        <f t="shared" si="145"/>
        <v>1.62983425414131</v>
      </c>
      <c r="AE664" s="11">
        <f t="shared" si="146"/>
        <v>3.67619047619048</v>
      </c>
    </row>
    <row r="665" spans="1:31">
      <c r="A665" s="5">
        <v>45894</v>
      </c>
      <c r="B665" s="1" t="s">
        <v>391</v>
      </c>
      <c r="C665" s="1" t="s">
        <v>392</v>
      </c>
      <c r="D665" s="1" t="s">
        <v>346</v>
      </c>
      <c r="E665" s="1">
        <v>5.21</v>
      </c>
      <c r="F665" s="1">
        <v>6.57</v>
      </c>
      <c r="G665" s="1">
        <v>5.57</v>
      </c>
      <c r="H665" s="1">
        <v>4.25</v>
      </c>
      <c r="I665" s="1" t="s">
        <v>50</v>
      </c>
      <c r="J665" s="1">
        <v>46</v>
      </c>
      <c r="K665" s="1" t="s">
        <v>43</v>
      </c>
      <c r="L665" s="1" t="s">
        <v>44</v>
      </c>
      <c r="M665" s="1" t="s">
        <v>45</v>
      </c>
      <c r="N665" s="1">
        <v>109</v>
      </c>
      <c r="O665" s="1">
        <v>193</v>
      </c>
      <c r="P665" s="1">
        <v>0</v>
      </c>
      <c r="Q665" s="1">
        <v>40</v>
      </c>
      <c r="R665" s="1">
        <v>0</v>
      </c>
      <c r="S665" s="1">
        <v>100</v>
      </c>
      <c r="T665">
        <f t="shared" si="147"/>
        <v>302</v>
      </c>
      <c r="U665">
        <f t="shared" si="148"/>
        <v>442</v>
      </c>
      <c r="V665" s="2">
        <f t="shared" si="149"/>
        <v>45951.9654510557</v>
      </c>
      <c r="W665" s="2">
        <f t="shared" si="150"/>
        <v>45978.8368522073</v>
      </c>
      <c r="X665" t="str">
        <f t="shared" ref="X665:X728" si="153">_xlfn.IFS(AD665&gt;=20,"高滞销风险",AD665&gt;=10,"中滞销风险",AD665&gt;0,"低滞销风险",AD665=0,"健康")</f>
        <v>健康</v>
      </c>
      <c r="Y665" s="8" t="str">
        <f>_xlfn.IFS(COUNTIF($B$2:B665,B665)=1,"-",OR(AND(X664="高滞销风险",OR(X665="中滞销风险",X665="低滞销风险",X665="健康")),AND(X664="中滞销风险",OR(X665="低滞销风险",X665="健康")),AND(X664="低滞销风险",X665="健康")),"改善",X664=X665,"维持不变",OR(AND(X664="健康",OR(X665="低滞销风险",X665="中滞销风险",X665="高滞销风险")),AND(X664="低滞销风险",OR(X665="中滞销风险",X665="高滞销风险")),AND(X664="中滞销风险",X665="高滞销风险")),"恶化")</f>
        <v>改善</v>
      </c>
      <c r="Z665" s="10">
        <f t="shared" ref="Z665:Z728" si="154">IF(V665&gt;=DATE(2025,12,1),T665-(DATE(2025,12,1)-A665)*E665,0)</f>
        <v>0</v>
      </c>
      <c r="AA665" s="10">
        <f t="shared" si="151"/>
        <v>0</v>
      </c>
      <c r="AB665" s="10">
        <f t="shared" ref="AB665:AB728" si="155">IF(W665&gt;=DATE(2025,12,1),U665-(DATE(2025,12,1)-A665)*E665,0)</f>
        <v>0</v>
      </c>
      <c r="AC665" s="10">
        <f t="shared" si="152"/>
        <v>84.8368522072937</v>
      </c>
      <c r="AD665" s="10">
        <f t="shared" ref="AD665:AD728" si="156">IF(W665&gt;DATE(2025,12,1),W665-DATE(2025,12,1),0)</f>
        <v>0</v>
      </c>
      <c r="AE665" s="11">
        <f t="shared" ref="AE665:AE728" si="157">IF(X665="健康",E665,U665/(DATE(2025,12,1)-A665))</f>
        <v>5.21</v>
      </c>
    </row>
    <row r="666" spans="1:31">
      <c r="A666" s="5">
        <v>45901</v>
      </c>
      <c r="B666" s="1" t="s">
        <v>391</v>
      </c>
      <c r="C666" s="1" t="s">
        <v>392</v>
      </c>
      <c r="D666" s="1" t="s">
        <v>346</v>
      </c>
      <c r="E666" s="1">
        <v>5.43</v>
      </c>
      <c r="F666" s="1">
        <v>5.29</v>
      </c>
      <c r="G666" s="1">
        <v>5.93</v>
      </c>
      <c r="H666" s="1">
        <v>5.32</v>
      </c>
      <c r="I666" s="1" t="s">
        <v>50</v>
      </c>
      <c r="J666" s="1">
        <v>37</v>
      </c>
      <c r="K666" s="1" t="s">
        <v>35</v>
      </c>
      <c r="L666" s="1" t="s">
        <v>36</v>
      </c>
      <c r="M666" s="1" t="s">
        <v>37</v>
      </c>
      <c r="N666" s="1">
        <v>125</v>
      </c>
      <c r="O666" s="1">
        <v>184</v>
      </c>
      <c r="P666" s="1">
        <v>0</v>
      </c>
      <c r="Q666" s="1">
        <v>0</v>
      </c>
      <c r="R666" s="1">
        <v>0</v>
      </c>
      <c r="S666" s="1">
        <v>150</v>
      </c>
      <c r="T666">
        <f t="shared" si="147"/>
        <v>309</v>
      </c>
      <c r="U666">
        <f t="shared" si="148"/>
        <v>459</v>
      </c>
      <c r="V666" s="2">
        <f t="shared" si="149"/>
        <v>45957.9060773481</v>
      </c>
      <c r="W666" s="2">
        <f t="shared" si="150"/>
        <v>45985.5303867403</v>
      </c>
      <c r="X666" t="str">
        <f t="shared" si="153"/>
        <v>健康</v>
      </c>
      <c r="Y666" s="8" t="str">
        <f>_xlfn.IFS(COUNTIF($B$2:B666,B666)=1,"-",OR(AND(X665="高滞销风险",OR(X666="中滞销风险",X666="低滞销风险",X666="健康")),AND(X665="中滞销风险",OR(X666="低滞销风险",X666="健康")),AND(X665="低滞销风险",X666="健康")),"改善",X665=X666,"维持不变",OR(AND(X665="健康",OR(X666="低滞销风险",X666="中滞销风险",X666="高滞销风险")),AND(X665="低滞销风险",OR(X666="中滞销风险",X666="高滞销风险")),AND(X665="中滞销风险",X666="高滞销风险")),"恶化")</f>
        <v>维持不变</v>
      </c>
      <c r="Z666" s="10">
        <f t="shared" si="154"/>
        <v>0</v>
      </c>
      <c r="AA666" s="10">
        <f t="shared" si="151"/>
        <v>0</v>
      </c>
      <c r="AB666" s="10">
        <f t="shared" si="155"/>
        <v>0</v>
      </c>
      <c r="AC666" s="10">
        <f t="shared" si="152"/>
        <v>84.5303867403315</v>
      </c>
      <c r="AD666" s="10">
        <f t="shared" si="156"/>
        <v>0</v>
      </c>
      <c r="AE666" s="11">
        <f t="shared" si="157"/>
        <v>5.43</v>
      </c>
    </row>
    <row r="667" spans="1:31">
      <c r="A667" s="5">
        <v>45908</v>
      </c>
      <c r="B667" s="1" t="s">
        <v>391</v>
      </c>
      <c r="C667" s="1" t="s">
        <v>392</v>
      </c>
      <c r="D667" s="1" t="s">
        <v>346</v>
      </c>
      <c r="E667" s="1">
        <v>4.57</v>
      </c>
      <c r="F667" s="1">
        <v>4.57</v>
      </c>
      <c r="G667" s="1">
        <v>4.93</v>
      </c>
      <c r="H667" s="1">
        <v>5.25</v>
      </c>
      <c r="I667" s="1" t="s">
        <v>54</v>
      </c>
      <c r="J667" s="1">
        <v>32</v>
      </c>
      <c r="K667" s="1" t="s">
        <v>38</v>
      </c>
      <c r="L667" s="1" t="s">
        <v>39</v>
      </c>
      <c r="M667" s="1" t="s">
        <v>40</v>
      </c>
      <c r="N667" s="1">
        <v>156</v>
      </c>
      <c r="O667" s="1">
        <v>224</v>
      </c>
      <c r="P667" s="1">
        <v>0</v>
      </c>
      <c r="Q667" s="1">
        <v>50</v>
      </c>
      <c r="R667" s="1">
        <v>0</v>
      </c>
      <c r="S667" s="1">
        <v>0</v>
      </c>
      <c r="T667">
        <f t="shared" si="147"/>
        <v>380</v>
      </c>
      <c r="U667">
        <f t="shared" si="148"/>
        <v>430</v>
      </c>
      <c r="V667" s="2">
        <f t="shared" si="149"/>
        <v>45991.1509846827</v>
      </c>
      <c r="W667" s="2">
        <f t="shared" si="150"/>
        <v>46002.0919037199</v>
      </c>
      <c r="X667" t="str">
        <f t="shared" si="153"/>
        <v>中滞销风险</v>
      </c>
      <c r="Y667" s="8" t="str">
        <f>_xlfn.IFS(COUNTIF($B$2:B667,B667)=1,"-",OR(AND(X666="高滞销风险",OR(X667="中滞销风险",X667="低滞销风险",X667="健康")),AND(X666="中滞销风险",OR(X667="低滞销风险",X667="健康")),AND(X666="低滞销风险",X667="健康")),"改善",X666=X667,"维持不变",OR(AND(X666="健康",OR(X667="低滞销风险",X667="中滞销风险",X667="高滞销风险")),AND(X666="低滞销风险",OR(X667="中滞销风险",X667="高滞销风险")),AND(X666="中滞销风险",X667="高滞销风险")),"恶化")</f>
        <v>恶化</v>
      </c>
      <c r="Z667" s="10">
        <f t="shared" si="154"/>
        <v>0</v>
      </c>
      <c r="AA667" s="10">
        <f t="shared" si="151"/>
        <v>46.12</v>
      </c>
      <c r="AB667" s="10">
        <f t="shared" si="155"/>
        <v>46.12</v>
      </c>
      <c r="AC667" s="10">
        <f t="shared" si="152"/>
        <v>94.0919037199125</v>
      </c>
      <c r="AD667" s="10">
        <f t="shared" si="156"/>
        <v>10.0919037199128</v>
      </c>
      <c r="AE667" s="11">
        <f t="shared" si="157"/>
        <v>5.11904761904762</v>
      </c>
    </row>
    <row r="668" spans="1:31">
      <c r="A668" s="5">
        <v>45887</v>
      </c>
      <c r="B668" s="1" t="s">
        <v>393</v>
      </c>
      <c r="C668" s="1" t="s">
        <v>394</v>
      </c>
      <c r="D668" s="1" t="s">
        <v>346</v>
      </c>
      <c r="E668" s="1">
        <v>2.46</v>
      </c>
      <c r="F668" s="1">
        <v>3.29</v>
      </c>
      <c r="G668" s="1">
        <v>3.07</v>
      </c>
      <c r="H668" s="1">
        <v>1.71</v>
      </c>
      <c r="I668" s="1" t="s">
        <v>50</v>
      </c>
      <c r="J668" s="1">
        <v>23</v>
      </c>
      <c r="K668" s="1" t="s">
        <v>51</v>
      </c>
      <c r="L668" s="1" t="s">
        <v>52</v>
      </c>
      <c r="M668" s="1" t="s">
        <v>53</v>
      </c>
      <c r="N668" s="1">
        <v>71</v>
      </c>
      <c r="O668" s="1">
        <v>52</v>
      </c>
      <c r="P668" s="1">
        <v>60</v>
      </c>
      <c r="Q668" s="1">
        <v>80</v>
      </c>
      <c r="R668" s="1">
        <v>0</v>
      </c>
      <c r="S668" s="1">
        <v>0</v>
      </c>
      <c r="T668">
        <f t="shared" si="147"/>
        <v>183</v>
      </c>
      <c r="U668">
        <f t="shared" si="148"/>
        <v>263</v>
      </c>
      <c r="V668" s="2">
        <f t="shared" si="149"/>
        <v>45961.3902439024</v>
      </c>
      <c r="W668" s="2">
        <f t="shared" si="150"/>
        <v>45993.9105691057</v>
      </c>
      <c r="X668" t="str">
        <f t="shared" si="153"/>
        <v>低滞销风险</v>
      </c>
      <c r="Y668" s="8" t="str">
        <f>_xlfn.IFS(COUNTIF($B$2:B668,B668)=1,"-",OR(AND(X667="高滞销风险",OR(X668="中滞销风险",X668="低滞销风险",X668="健康")),AND(X667="中滞销风险",OR(X668="低滞销风险",X668="健康")),AND(X667="低滞销风险",X668="健康")),"改善",X667=X668,"维持不变",OR(AND(X667="健康",OR(X668="低滞销风险",X668="中滞销风险",X668="高滞销风险")),AND(X667="低滞销风险",OR(X668="中滞销风险",X668="高滞销风险")),AND(X667="中滞销风险",X668="高滞销风险")),"恶化")</f>
        <v>-</v>
      </c>
      <c r="Z668" s="10">
        <f t="shared" si="154"/>
        <v>0</v>
      </c>
      <c r="AA668" s="10">
        <f t="shared" si="151"/>
        <v>4.69999999999999</v>
      </c>
      <c r="AB668" s="10">
        <f t="shared" si="155"/>
        <v>4.69999999999999</v>
      </c>
      <c r="AC668" s="10">
        <f t="shared" si="152"/>
        <v>106.910569105691</v>
      </c>
      <c r="AD668" s="10">
        <f t="shared" si="156"/>
        <v>1.91056910569023</v>
      </c>
      <c r="AE668" s="11">
        <f t="shared" si="157"/>
        <v>2.5047619047619</v>
      </c>
    </row>
    <row r="669" spans="1:31">
      <c r="A669" s="5">
        <v>45894</v>
      </c>
      <c r="B669" s="1" t="s">
        <v>393</v>
      </c>
      <c r="C669" s="1" t="s">
        <v>394</v>
      </c>
      <c r="D669" s="1" t="s">
        <v>346</v>
      </c>
      <c r="E669" s="1">
        <v>3.14</v>
      </c>
      <c r="F669" s="1">
        <v>3.71</v>
      </c>
      <c r="G669" s="1">
        <v>3.5</v>
      </c>
      <c r="H669" s="1">
        <v>2.64</v>
      </c>
      <c r="I669" s="1" t="s">
        <v>50</v>
      </c>
      <c r="J669" s="1">
        <v>26</v>
      </c>
      <c r="K669" s="1" t="s">
        <v>43</v>
      </c>
      <c r="L669" s="1" t="s">
        <v>44</v>
      </c>
      <c r="M669" s="1" t="s">
        <v>45</v>
      </c>
      <c r="N669" s="1">
        <v>120</v>
      </c>
      <c r="O669" s="1">
        <v>111</v>
      </c>
      <c r="P669" s="1">
        <v>0</v>
      </c>
      <c r="Q669" s="1">
        <v>5</v>
      </c>
      <c r="R669" s="1">
        <v>0</v>
      </c>
      <c r="S669" s="1">
        <v>0</v>
      </c>
      <c r="T669">
        <f t="shared" si="147"/>
        <v>231</v>
      </c>
      <c r="U669">
        <f t="shared" si="148"/>
        <v>236</v>
      </c>
      <c r="V669" s="2">
        <f t="shared" si="149"/>
        <v>45967.5668789809</v>
      </c>
      <c r="W669" s="2">
        <f t="shared" si="150"/>
        <v>45969.1592356688</v>
      </c>
      <c r="X669" t="str">
        <f t="shared" si="153"/>
        <v>健康</v>
      </c>
      <c r="Y669" s="8" t="str">
        <f>_xlfn.IFS(COUNTIF($B$2:B669,B669)=1,"-",OR(AND(X668="高滞销风险",OR(X669="中滞销风险",X669="低滞销风险",X669="健康")),AND(X668="中滞销风险",OR(X669="低滞销风险",X669="健康")),AND(X668="低滞销风险",X669="健康")),"改善",X668=X669,"维持不变",OR(AND(X668="健康",OR(X669="低滞销风险",X669="中滞销风险",X669="高滞销风险")),AND(X668="低滞销风险",OR(X669="中滞销风险",X669="高滞销风险")),AND(X668="中滞销风险",X669="高滞销风险")),"恶化")</f>
        <v>改善</v>
      </c>
      <c r="Z669" s="10">
        <f t="shared" si="154"/>
        <v>0</v>
      </c>
      <c r="AA669" s="10">
        <f t="shared" si="151"/>
        <v>0</v>
      </c>
      <c r="AB669" s="10">
        <f t="shared" si="155"/>
        <v>0</v>
      </c>
      <c r="AC669" s="10">
        <f t="shared" si="152"/>
        <v>75.1592356687898</v>
      </c>
      <c r="AD669" s="10">
        <f t="shared" si="156"/>
        <v>0</v>
      </c>
      <c r="AE669" s="11">
        <f t="shared" si="157"/>
        <v>3.14</v>
      </c>
    </row>
    <row r="670" spans="1:31">
      <c r="A670" s="5">
        <v>45901</v>
      </c>
      <c r="B670" s="1" t="s">
        <v>393</v>
      </c>
      <c r="C670" s="1" t="s">
        <v>394</v>
      </c>
      <c r="D670" s="1" t="s">
        <v>346</v>
      </c>
      <c r="E670" s="1">
        <v>3.93</v>
      </c>
      <c r="F670" s="1">
        <v>4.43</v>
      </c>
      <c r="G670" s="1">
        <v>4.07</v>
      </c>
      <c r="H670" s="1">
        <v>3.57</v>
      </c>
      <c r="I670" s="1" t="s">
        <v>50</v>
      </c>
      <c r="J670" s="1">
        <v>31</v>
      </c>
      <c r="K670" s="1" t="s">
        <v>35</v>
      </c>
      <c r="L670" s="1" t="s">
        <v>36</v>
      </c>
      <c r="M670" s="1" t="s">
        <v>37</v>
      </c>
      <c r="N670" s="1">
        <v>105</v>
      </c>
      <c r="O670" s="1">
        <v>95</v>
      </c>
      <c r="P670" s="1">
        <v>0</v>
      </c>
      <c r="Q670" s="1">
        <v>5</v>
      </c>
      <c r="R670" s="1">
        <v>0</v>
      </c>
      <c r="S670" s="1">
        <v>50</v>
      </c>
      <c r="T670">
        <f t="shared" si="147"/>
        <v>200</v>
      </c>
      <c r="U670">
        <f t="shared" si="148"/>
        <v>255</v>
      </c>
      <c r="V670" s="2">
        <f t="shared" si="149"/>
        <v>45951.8905852417</v>
      </c>
      <c r="W670" s="2">
        <f t="shared" si="150"/>
        <v>45965.8854961832</v>
      </c>
      <c r="X670" t="str">
        <f t="shared" si="153"/>
        <v>健康</v>
      </c>
      <c r="Y670" s="8" t="str">
        <f>_xlfn.IFS(COUNTIF($B$2:B670,B670)=1,"-",OR(AND(X669="高滞销风险",OR(X670="中滞销风险",X670="低滞销风险",X670="健康")),AND(X669="中滞销风险",OR(X670="低滞销风险",X670="健康")),AND(X669="低滞销风险",X670="健康")),"改善",X669=X670,"维持不变",OR(AND(X669="健康",OR(X670="低滞销风险",X670="中滞销风险",X670="高滞销风险")),AND(X669="低滞销风险",OR(X670="中滞销风险",X670="高滞销风险")),AND(X669="中滞销风险",X670="高滞销风险")),"恶化")</f>
        <v>维持不变</v>
      </c>
      <c r="Z670" s="10">
        <f t="shared" si="154"/>
        <v>0</v>
      </c>
      <c r="AA670" s="10">
        <f t="shared" si="151"/>
        <v>0</v>
      </c>
      <c r="AB670" s="10">
        <f t="shared" si="155"/>
        <v>0</v>
      </c>
      <c r="AC670" s="10">
        <f t="shared" si="152"/>
        <v>64.8854961832061</v>
      </c>
      <c r="AD670" s="10">
        <f t="shared" si="156"/>
        <v>0</v>
      </c>
      <c r="AE670" s="11">
        <f t="shared" si="157"/>
        <v>3.93</v>
      </c>
    </row>
    <row r="671" spans="1:31">
      <c r="A671" s="5">
        <v>45908</v>
      </c>
      <c r="B671" s="1" t="s">
        <v>393</v>
      </c>
      <c r="C671" s="1" t="s">
        <v>394</v>
      </c>
      <c r="D671" s="1" t="s">
        <v>346</v>
      </c>
      <c r="E671" s="1">
        <v>3.71</v>
      </c>
      <c r="F671" s="1">
        <v>3.71</v>
      </c>
      <c r="G671" s="1">
        <v>4.07</v>
      </c>
      <c r="H671" s="1">
        <v>3.79</v>
      </c>
      <c r="I671" s="1" t="s">
        <v>54</v>
      </c>
      <c r="J671" s="1">
        <v>26</v>
      </c>
      <c r="K671" s="1" t="s">
        <v>38</v>
      </c>
      <c r="L671" s="1" t="s">
        <v>39</v>
      </c>
      <c r="M671" s="1" t="s">
        <v>40</v>
      </c>
      <c r="N671" s="1">
        <v>77</v>
      </c>
      <c r="O671" s="1">
        <v>145</v>
      </c>
      <c r="P671" s="1">
        <v>0</v>
      </c>
      <c r="Q671" s="1">
        <v>5</v>
      </c>
      <c r="R671" s="1">
        <v>0</v>
      </c>
      <c r="S671" s="1">
        <v>50</v>
      </c>
      <c r="T671">
        <f t="shared" si="147"/>
        <v>222</v>
      </c>
      <c r="U671">
        <f t="shared" si="148"/>
        <v>277</v>
      </c>
      <c r="V671" s="2">
        <f t="shared" si="149"/>
        <v>45967.8382749326</v>
      </c>
      <c r="W671" s="2">
        <f t="shared" si="150"/>
        <v>45982.6630727763</v>
      </c>
      <c r="X671" t="str">
        <f t="shared" si="153"/>
        <v>健康</v>
      </c>
      <c r="Y671" s="8" t="str">
        <f>_xlfn.IFS(COUNTIF($B$2:B671,B671)=1,"-",OR(AND(X670="高滞销风险",OR(X671="中滞销风险",X671="低滞销风险",X671="健康")),AND(X670="中滞销风险",OR(X671="低滞销风险",X671="健康")),AND(X670="低滞销风险",X671="健康")),"改善",X670=X671,"维持不变",OR(AND(X670="健康",OR(X671="低滞销风险",X671="中滞销风险",X671="高滞销风险")),AND(X670="低滞销风险",OR(X671="中滞销风险",X671="高滞销风险")),AND(X670="中滞销风险",X671="高滞销风险")),"恶化")</f>
        <v>维持不变</v>
      </c>
      <c r="Z671" s="10">
        <f t="shared" si="154"/>
        <v>0</v>
      </c>
      <c r="AA671" s="10">
        <f t="shared" si="151"/>
        <v>0</v>
      </c>
      <c r="AB671" s="10">
        <f t="shared" si="155"/>
        <v>0</v>
      </c>
      <c r="AC671" s="10">
        <f t="shared" si="152"/>
        <v>74.6630727762803</v>
      </c>
      <c r="AD671" s="10">
        <f t="shared" si="156"/>
        <v>0</v>
      </c>
      <c r="AE671" s="11">
        <f t="shared" si="157"/>
        <v>3.71</v>
      </c>
    </row>
    <row r="672" spans="1:31">
      <c r="A672" s="5">
        <v>45887</v>
      </c>
      <c r="B672" s="1" t="s">
        <v>395</v>
      </c>
      <c r="C672" s="1" t="s">
        <v>396</v>
      </c>
      <c r="D672" s="1" t="s">
        <v>346</v>
      </c>
      <c r="E672" s="1">
        <v>1</v>
      </c>
      <c r="F672" s="1">
        <v>1.43</v>
      </c>
      <c r="G672" s="1">
        <v>1.07</v>
      </c>
      <c r="H672" s="1">
        <v>0.71</v>
      </c>
      <c r="I672" s="1" t="s">
        <v>50</v>
      </c>
      <c r="J672" s="1">
        <v>10</v>
      </c>
      <c r="K672" s="1" t="s">
        <v>51</v>
      </c>
      <c r="L672" s="1" t="s">
        <v>52</v>
      </c>
      <c r="M672" s="1" t="s">
        <v>53</v>
      </c>
      <c r="N672" s="1">
        <v>11</v>
      </c>
      <c r="O672" s="1">
        <v>45</v>
      </c>
      <c r="P672" s="1">
        <v>0</v>
      </c>
      <c r="Q672" s="1">
        <v>93</v>
      </c>
      <c r="R672" s="1">
        <v>0</v>
      </c>
      <c r="S672" s="1">
        <v>0</v>
      </c>
      <c r="T672">
        <f t="shared" si="147"/>
        <v>56</v>
      </c>
      <c r="U672">
        <f t="shared" si="148"/>
        <v>149</v>
      </c>
      <c r="V672" s="2">
        <f t="shared" si="149"/>
        <v>45943</v>
      </c>
      <c r="W672" s="2">
        <f t="shared" si="150"/>
        <v>46036</v>
      </c>
      <c r="X672" t="str">
        <f t="shared" si="153"/>
        <v>高滞销风险</v>
      </c>
      <c r="Y672" s="8" t="str">
        <f>_xlfn.IFS(COUNTIF($B$2:B672,B672)=1,"-",OR(AND(X671="高滞销风险",OR(X672="中滞销风险",X672="低滞销风险",X672="健康")),AND(X671="中滞销风险",OR(X672="低滞销风险",X672="健康")),AND(X671="低滞销风险",X672="健康")),"改善",X671=X672,"维持不变",OR(AND(X671="健康",OR(X672="低滞销风险",X672="中滞销风险",X672="高滞销风险")),AND(X671="低滞销风险",OR(X672="中滞销风险",X672="高滞销风险")),AND(X671="中滞销风险",X672="高滞销风险")),"恶化")</f>
        <v>-</v>
      </c>
      <c r="Z672" s="10">
        <f t="shared" si="154"/>
        <v>0</v>
      </c>
      <c r="AA672" s="10">
        <f t="shared" si="151"/>
        <v>44</v>
      </c>
      <c r="AB672" s="10">
        <f t="shared" si="155"/>
        <v>44</v>
      </c>
      <c r="AC672" s="10">
        <f t="shared" si="152"/>
        <v>149</v>
      </c>
      <c r="AD672" s="10">
        <f t="shared" si="156"/>
        <v>44</v>
      </c>
      <c r="AE672" s="11">
        <f t="shared" si="157"/>
        <v>1.41904761904762</v>
      </c>
    </row>
    <row r="673" spans="1:31">
      <c r="A673" s="5">
        <v>45894</v>
      </c>
      <c r="B673" s="1" t="s">
        <v>395</v>
      </c>
      <c r="C673" s="1" t="s">
        <v>396</v>
      </c>
      <c r="D673" s="1" t="s">
        <v>346</v>
      </c>
      <c r="E673" s="1">
        <v>1.1</v>
      </c>
      <c r="F673" s="1">
        <v>1.14</v>
      </c>
      <c r="G673" s="1">
        <v>1.29</v>
      </c>
      <c r="H673" s="1">
        <v>1</v>
      </c>
      <c r="I673" s="1" t="s">
        <v>50</v>
      </c>
      <c r="J673" s="1">
        <v>8</v>
      </c>
      <c r="K673" s="1" t="s">
        <v>43</v>
      </c>
      <c r="L673" s="1" t="s">
        <v>44</v>
      </c>
      <c r="M673" s="1" t="s">
        <v>45</v>
      </c>
      <c r="N673" s="1">
        <v>4</v>
      </c>
      <c r="O673" s="1">
        <v>65</v>
      </c>
      <c r="P673" s="1">
        <v>0</v>
      </c>
      <c r="Q673" s="1">
        <v>73</v>
      </c>
      <c r="R673" s="1">
        <v>0</v>
      </c>
      <c r="S673" s="1">
        <v>0</v>
      </c>
      <c r="T673">
        <f t="shared" si="147"/>
        <v>69</v>
      </c>
      <c r="U673">
        <f t="shared" si="148"/>
        <v>142</v>
      </c>
      <c r="V673" s="2">
        <f t="shared" si="149"/>
        <v>45956.7272727273</v>
      </c>
      <c r="W673" s="2">
        <f t="shared" si="150"/>
        <v>46023.0909090909</v>
      </c>
      <c r="X673" t="str">
        <f t="shared" si="153"/>
        <v>高滞销风险</v>
      </c>
      <c r="Y673" s="8" t="str">
        <f>_xlfn.IFS(COUNTIF($B$2:B673,B673)=1,"-",OR(AND(X672="高滞销风险",OR(X673="中滞销风险",X673="低滞销风险",X673="健康")),AND(X672="中滞销风险",OR(X673="低滞销风险",X673="健康")),AND(X672="低滞销风险",X673="健康")),"改善",X672=X673,"维持不变",OR(AND(X672="健康",OR(X673="低滞销风险",X673="中滞销风险",X673="高滞销风险")),AND(X672="低滞销风险",OR(X673="中滞销风险",X673="高滞销风险")),AND(X672="中滞销风险",X673="高滞销风险")),"恶化")</f>
        <v>维持不变</v>
      </c>
      <c r="Z673" s="10">
        <f t="shared" si="154"/>
        <v>0</v>
      </c>
      <c r="AA673" s="10">
        <f t="shared" si="151"/>
        <v>34.2</v>
      </c>
      <c r="AB673" s="10">
        <f t="shared" si="155"/>
        <v>34.2</v>
      </c>
      <c r="AC673" s="10">
        <f t="shared" si="152"/>
        <v>129.090909090909</v>
      </c>
      <c r="AD673" s="10">
        <f t="shared" si="156"/>
        <v>31.0909090909117</v>
      </c>
      <c r="AE673" s="11">
        <f t="shared" si="157"/>
        <v>1.44897959183673</v>
      </c>
    </row>
    <row r="674" spans="1:31">
      <c r="A674" s="5">
        <v>45901</v>
      </c>
      <c r="B674" s="1" t="s">
        <v>395</v>
      </c>
      <c r="C674" s="1" t="s">
        <v>396</v>
      </c>
      <c r="D674" s="1" t="s">
        <v>346</v>
      </c>
      <c r="E674" s="1">
        <v>1.12</v>
      </c>
      <c r="F674" s="1">
        <v>1.14</v>
      </c>
      <c r="G674" s="1">
        <v>1.14</v>
      </c>
      <c r="H674" s="1">
        <v>1.11</v>
      </c>
      <c r="I674" s="1" t="s">
        <v>50</v>
      </c>
      <c r="J674" s="1">
        <v>8</v>
      </c>
      <c r="K674" s="1" t="s">
        <v>35</v>
      </c>
      <c r="L674" s="1" t="s">
        <v>36</v>
      </c>
      <c r="M674" s="1" t="s">
        <v>37</v>
      </c>
      <c r="N674" s="1">
        <v>17</v>
      </c>
      <c r="O674" s="1">
        <v>64</v>
      </c>
      <c r="P674" s="1">
        <v>0</v>
      </c>
      <c r="Q674" s="1">
        <v>68</v>
      </c>
      <c r="R674" s="1">
        <v>0</v>
      </c>
      <c r="S674" s="1">
        <v>0</v>
      </c>
      <c r="T674">
        <f t="shared" si="147"/>
        <v>81</v>
      </c>
      <c r="U674">
        <f t="shared" si="148"/>
        <v>149</v>
      </c>
      <c r="V674" s="2">
        <f t="shared" si="149"/>
        <v>45973.3214285714</v>
      </c>
      <c r="W674" s="2">
        <f t="shared" si="150"/>
        <v>46034.0357142857</v>
      </c>
      <c r="X674" t="str">
        <f t="shared" si="153"/>
        <v>高滞销风险</v>
      </c>
      <c r="Y674" s="8" t="str">
        <f>_xlfn.IFS(COUNTIF($B$2:B674,B674)=1,"-",OR(AND(X673="高滞销风险",OR(X674="中滞销风险",X674="低滞销风险",X674="健康")),AND(X673="中滞销风险",OR(X674="低滞销风险",X674="健康")),AND(X673="低滞销风险",X674="健康")),"改善",X673=X674,"维持不变",OR(AND(X673="健康",OR(X674="低滞销风险",X674="中滞销风险",X674="高滞销风险")),AND(X673="低滞销风险",OR(X674="中滞销风险",X674="高滞销风险")),AND(X673="中滞销风险",X674="高滞销风险")),"恶化")</f>
        <v>维持不变</v>
      </c>
      <c r="Z674" s="10">
        <f t="shared" si="154"/>
        <v>0</v>
      </c>
      <c r="AA674" s="10">
        <f t="shared" si="151"/>
        <v>47.08</v>
      </c>
      <c r="AB674" s="10">
        <f t="shared" si="155"/>
        <v>47.08</v>
      </c>
      <c r="AC674" s="10">
        <f t="shared" si="152"/>
        <v>133.035714285714</v>
      </c>
      <c r="AD674" s="10">
        <f t="shared" si="156"/>
        <v>42.0357142857174</v>
      </c>
      <c r="AE674" s="11">
        <f t="shared" si="157"/>
        <v>1.63736263736264</v>
      </c>
    </row>
    <row r="675" spans="1:31">
      <c r="A675" s="5">
        <v>45908</v>
      </c>
      <c r="B675" s="1" t="s">
        <v>395</v>
      </c>
      <c r="C675" s="1" t="s">
        <v>396</v>
      </c>
      <c r="D675" s="1" t="s">
        <v>346</v>
      </c>
      <c r="E675" s="1">
        <v>1.25</v>
      </c>
      <c r="F675" s="1">
        <v>1.29</v>
      </c>
      <c r="G675" s="1">
        <v>1.21</v>
      </c>
      <c r="H675" s="1">
        <v>1.25</v>
      </c>
      <c r="I675" s="1" t="s">
        <v>50</v>
      </c>
      <c r="J675" s="1">
        <v>9</v>
      </c>
      <c r="K675" s="1" t="s">
        <v>38</v>
      </c>
      <c r="L675" s="1" t="s">
        <v>39</v>
      </c>
      <c r="M675" s="1" t="s">
        <v>40</v>
      </c>
      <c r="N675" s="1">
        <v>29</v>
      </c>
      <c r="O675" s="1">
        <v>46</v>
      </c>
      <c r="P675" s="1">
        <v>0</v>
      </c>
      <c r="Q675" s="1">
        <v>68</v>
      </c>
      <c r="R675" s="1">
        <v>0</v>
      </c>
      <c r="S675" s="1">
        <v>0</v>
      </c>
      <c r="T675">
        <f t="shared" si="147"/>
        <v>75</v>
      </c>
      <c r="U675">
        <f t="shared" si="148"/>
        <v>143</v>
      </c>
      <c r="V675" s="2">
        <f t="shared" si="149"/>
        <v>45968</v>
      </c>
      <c r="W675" s="2">
        <f t="shared" si="150"/>
        <v>46022.4</v>
      </c>
      <c r="X675" t="str">
        <f t="shared" si="153"/>
        <v>高滞销风险</v>
      </c>
      <c r="Y675" s="8" t="str">
        <f>_xlfn.IFS(COUNTIF($B$2:B675,B675)=1,"-",OR(AND(X674="高滞销风险",OR(X675="中滞销风险",X675="低滞销风险",X675="健康")),AND(X674="中滞销风险",OR(X675="低滞销风险",X675="健康")),AND(X674="低滞销风险",X675="健康")),"改善",X674=X675,"维持不变",OR(AND(X674="健康",OR(X675="低滞销风险",X675="中滞销风险",X675="高滞销风险")),AND(X674="低滞销风险",OR(X675="中滞销风险",X675="高滞销风险")),AND(X674="中滞销风险",X675="高滞销风险")),"恶化")</f>
        <v>维持不变</v>
      </c>
      <c r="Z675" s="10">
        <f t="shared" si="154"/>
        <v>0</v>
      </c>
      <c r="AA675" s="10">
        <f t="shared" si="151"/>
        <v>38</v>
      </c>
      <c r="AB675" s="10">
        <f t="shared" si="155"/>
        <v>38</v>
      </c>
      <c r="AC675" s="10">
        <f t="shared" si="152"/>
        <v>114.4</v>
      </c>
      <c r="AD675" s="10">
        <f t="shared" si="156"/>
        <v>30.4000000000015</v>
      </c>
      <c r="AE675" s="11">
        <f t="shared" si="157"/>
        <v>1.70238095238095</v>
      </c>
    </row>
    <row r="676" spans="1:31">
      <c r="A676" s="5">
        <v>45887</v>
      </c>
      <c r="B676" s="1" t="s">
        <v>397</v>
      </c>
      <c r="C676" s="1" t="s">
        <v>398</v>
      </c>
      <c r="D676" s="1" t="s">
        <v>346</v>
      </c>
      <c r="E676" s="1">
        <v>1.37</v>
      </c>
      <c r="F676" s="1">
        <v>1.86</v>
      </c>
      <c r="G676" s="1">
        <v>1.64</v>
      </c>
      <c r="H676" s="1">
        <v>0.96</v>
      </c>
      <c r="I676" s="1" t="s">
        <v>50</v>
      </c>
      <c r="J676" s="1">
        <v>13</v>
      </c>
      <c r="K676" s="1" t="s">
        <v>51</v>
      </c>
      <c r="L676" s="1" t="s">
        <v>52</v>
      </c>
      <c r="M676" s="1" t="s">
        <v>53</v>
      </c>
      <c r="N676" s="1">
        <v>26</v>
      </c>
      <c r="O676" s="1">
        <v>35</v>
      </c>
      <c r="P676" s="1">
        <v>0</v>
      </c>
      <c r="Q676" s="1">
        <v>174</v>
      </c>
      <c r="R676" s="1">
        <v>0</v>
      </c>
      <c r="S676" s="1">
        <v>0</v>
      </c>
      <c r="T676">
        <f t="shared" si="147"/>
        <v>61</v>
      </c>
      <c r="U676">
        <f t="shared" si="148"/>
        <v>235</v>
      </c>
      <c r="V676" s="2">
        <f t="shared" si="149"/>
        <v>45931.5255474453</v>
      </c>
      <c r="W676" s="2">
        <f t="shared" si="150"/>
        <v>46058.5328467153</v>
      </c>
      <c r="X676" t="str">
        <f t="shared" si="153"/>
        <v>高滞销风险</v>
      </c>
      <c r="Y676" s="8" t="str">
        <f>_xlfn.IFS(COUNTIF($B$2:B676,B676)=1,"-",OR(AND(X675="高滞销风险",OR(X676="中滞销风险",X676="低滞销风险",X676="健康")),AND(X675="中滞销风险",OR(X676="低滞销风险",X676="健康")),AND(X675="低滞销风险",X676="健康")),"改善",X675=X676,"维持不变",OR(AND(X675="健康",OR(X676="低滞销风险",X676="中滞销风险",X676="高滞销风险")),AND(X675="低滞销风险",OR(X676="中滞销风险",X676="高滞销风险")),AND(X675="中滞销风险",X676="高滞销风险")),"恶化")</f>
        <v>-</v>
      </c>
      <c r="Z676" s="10">
        <f t="shared" si="154"/>
        <v>0</v>
      </c>
      <c r="AA676" s="10">
        <f t="shared" si="151"/>
        <v>91.15</v>
      </c>
      <c r="AB676" s="10">
        <f t="shared" si="155"/>
        <v>91.15</v>
      </c>
      <c r="AC676" s="10">
        <f t="shared" si="152"/>
        <v>171.532846715328</v>
      </c>
      <c r="AD676" s="10">
        <f t="shared" si="156"/>
        <v>66.5328467153304</v>
      </c>
      <c r="AE676" s="11">
        <f t="shared" si="157"/>
        <v>2.23809523809524</v>
      </c>
    </row>
    <row r="677" spans="1:31">
      <c r="A677" s="5">
        <v>45894</v>
      </c>
      <c r="B677" s="1" t="s">
        <v>397</v>
      </c>
      <c r="C677" s="1" t="s">
        <v>398</v>
      </c>
      <c r="D677" s="1" t="s">
        <v>346</v>
      </c>
      <c r="E677" s="1">
        <v>1.87</v>
      </c>
      <c r="F677" s="1">
        <v>2.29</v>
      </c>
      <c r="G677" s="1">
        <v>2.07</v>
      </c>
      <c r="H677" s="1">
        <v>1.54</v>
      </c>
      <c r="I677" s="1" t="s">
        <v>50</v>
      </c>
      <c r="J677" s="1">
        <v>16</v>
      </c>
      <c r="K677" s="1" t="s">
        <v>43</v>
      </c>
      <c r="L677" s="1" t="s">
        <v>44</v>
      </c>
      <c r="M677" s="1" t="s">
        <v>45</v>
      </c>
      <c r="N677" s="1">
        <v>12</v>
      </c>
      <c r="O677" s="1">
        <v>75</v>
      </c>
      <c r="P677" s="1">
        <v>0</v>
      </c>
      <c r="Q677" s="1">
        <v>134</v>
      </c>
      <c r="R677" s="1">
        <v>0</v>
      </c>
      <c r="S677" s="1">
        <v>0</v>
      </c>
      <c r="T677">
        <f t="shared" si="147"/>
        <v>87</v>
      </c>
      <c r="U677">
        <f t="shared" si="148"/>
        <v>221</v>
      </c>
      <c r="V677" s="2">
        <f t="shared" si="149"/>
        <v>45940.5240641711</v>
      </c>
      <c r="W677" s="2">
        <f t="shared" si="150"/>
        <v>46012.1818181818</v>
      </c>
      <c r="X677" t="str">
        <f t="shared" si="153"/>
        <v>高滞销风险</v>
      </c>
      <c r="Y677" s="8" t="str">
        <f>_xlfn.IFS(COUNTIF($B$2:B677,B677)=1,"-",OR(AND(X676="高滞销风险",OR(X677="中滞销风险",X677="低滞销风险",X677="健康")),AND(X676="中滞销风险",OR(X677="低滞销风险",X677="健康")),AND(X676="低滞销风险",X677="健康")),"改善",X676=X677,"维持不变",OR(AND(X676="健康",OR(X677="低滞销风险",X677="中滞销风险",X677="高滞销风险")),AND(X676="低滞销风险",OR(X677="中滞销风险",X677="高滞销风险")),AND(X676="中滞销风险",X677="高滞销风险")),"恶化")</f>
        <v>维持不变</v>
      </c>
      <c r="Z677" s="10">
        <f t="shared" si="154"/>
        <v>0</v>
      </c>
      <c r="AA677" s="10">
        <f t="shared" si="151"/>
        <v>37.74</v>
      </c>
      <c r="AB677" s="10">
        <f t="shared" si="155"/>
        <v>37.74</v>
      </c>
      <c r="AC677" s="10">
        <f t="shared" si="152"/>
        <v>118.181818181818</v>
      </c>
      <c r="AD677" s="10">
        <f t="shared" si="156"/>
        <v>20.1818181818162</v>
      </c>
      <c r="AE677" s="11">
        <f t="shared" si="157"/>
        <v>2.25510204081633</v>
      </c>
    </row>
    <row r="678" spans="1:31">
      <c r="A678" s="5">
        <v>45901</v>
      </c>
      <c r="B678" s="1" t="s">
        <v>397</v>
      </c>
      <c r="C678" s="1" t="s">
        <v>398</v>
      </c>
      <c r="D678" s="1" t="s">
        <v>346</v>
      </c>
      <c r="E678" s="1">
        <v>0.86</v>
      </c>
      <c r="F678" s="1">
        <v>0.86</v>
      </c>
      <c r="G678" s="1">
        <v>1.57</v>
      </c>
      <c r="H678" s="1">
        <v>1.61</v>
      </c>
      <c r="I678" s="1" t="s">
        <v>54</v>
      </c>
      <c r="J678" s="1">
        <v>6</v>
      </c>
      <c r="K678" s="1" t="s">
        <v>35</v>
      </c>
      <c r="L678" s="1" t="s">
        <v>36</v>
      </c>
      <c r="M678" s="1" t="s">
        <v>37</v>
      </c>
      <c r="N678" s="1">
        <v>10</v>
      </c>
      <c r="O678" s="1">
        <v>101</v>
      </c>
      <c r="P678" s="1">
        <v>0</v>
      </c>
      <c r="Q678" s="1">
        <v>104</v>
      </c>
      <c r="R678" s="1">
        <v>0</v>
      </c>
      <c r="S678" s="1">
        <v>0</v>
      </c>
      <c r="T678">
        <f t="shared" si="147"/>
        <v>111</v>
      </c>
      <c r="U678">
        <f t="shared" si="148"/>
        <v>215</v>
      </c>
      <c r="V678" s="2">
        <f t="shared" si="149"/>
        <v>46030.0697674419</v>
      </c>
      <c r="W678" s="2">
        <f t="shared" si="150"/>
        <v>46151</v>
      </c>
      <c r="X678" t="str">
        <f t="shared" si="153"/>
        <v>高滞销风险</v>
      </c>
      <c r="Y678" s="8" t="str">
        <f>_xlfn.IFS(COUNTIF($B$2:B678,B678)=1,"-",OR(AND(X677="高滞销风险",OR(X678="中滞销风险",X678="低滞销风险",X678="健康")),AND(X677="中滞销风险",OR(X678="低滞销风险",X678="健康")),AND(X677="低滞销风险",X678="健康")),"改善",X677=X678,"维持不变",OR(AND(X677="健康",OR(X678="低滞销风险",X678="中滞销风险",X678="高滞销风险")),AND(X677="低滞销风险",OR(X678="中滞销风险",X678="高滞销风险")),AND(X677="中滞销风险",X678="高滞销风险")),"恶化")</f>
        <v>维持不变</v>
      </c>
      <c r="Z678" s="10">
        <f t="shared" si="154"/>
        <v>32.74</v>
      </c>
      <c r="AA678" s="10">
        <f t="shared" si="151"/>
        <v>104</v>
      </c>
      <c r="AB678" s="10">
        <f t="shared" si="155"/>
        <v>136.74</v>
      </c>
      <c r="AC678" s="10">
        <f t="shared" si="152"/>
        <v>250</v>
      </c>
      <c r="AD678" s="10">
        <f t="shared" si="156"/>
        <v>159</v>
      </c>
      <c r="AE678" s="11">
        <f t="shared" si="157"/>
        <v>2.36263736263736</v>
      </c>
    </row>
    <row r="679" spans="1:31">
      <c r="A679" s="5">
        <v>45908</v>
      </c>
      <c r="B679" s="1" t="s">
        <v>397</v>
      </c>
      <c r="C679" s="1" t="s">
        <v>398</v>
      </c>
      <c r="D679" s="1" t="s">
        <v>346</v>
      </c>
      <c r="E679" s="1">
        <v>1</v>
      </c>
      <c r="F679" s="1">
        <v>1</v>
      </c>
      <c r="G679" s="1">
        <v>0.93</v>
      </c>
      <c r="H679" s="1">
        <v>1.5</v>
      </c>
      <c r="I679" s="1" t="s">
        <v>54</v>
      </c>
      <c r="J679" s="1">
        <v>7</v>
      </c>
      <c r="K679" s="1" t="s">
        <v>38</v>
      </c>
      <c r="L679" s="1" t="s">
        <v>39</v>
      </c>
      <c r="M679" s="1" t="s">
        <v>40</v>
      </c>
      <c r="N679" s="1">
        <v>16</v>
      </c>
      <c r="O679" s="1">
        <v>89</v>
      </c>
      <c r="P679" s="1">
        <v>0</v>
      </c>
      <c r="Q679" s="1">
        <v>104</v>
      </c>
      <c r="R679" s="1">
        <v>0</v>
      </c>
      <c r="S679" s="1">
        <v>0</v>
      </c>
      <c r="T679">
        <f t="shared" si="147"/>
        <v>105</v>
      </c>
      <c r="U679">
        <f t="shared" si="148"/>
        <v>209</v>
      </c>
      <c r="V679" s="2">
        <f t="shared" si="149"/>
        <v>46013</v>
      </c>
      <c r="W679" s="2">
        <f t="shared" si="150"/>
        <v>46117</v>
      </c>
      <c r="X679" t="str">
        <f t="shared" si="153"/>
        <v>高滞销风险</v>
      </c>
      <c r="Y679" s="8" t="str">
        <f>_xlfn.IFS(COUNTIF($B$2:B679,B679)=1,"-",OR(AND(X678="高滞销风险",OR(X679="中滞销风险",X679="低滞销风险",X679="健康")),AND(X678="中滞销风险",OR(X679="低滞销风险",X679="健康")),AND(X678="低滞销风险",X679="健康")),"改善",X678=X679,"维持不变",OR(AND(X678="健康",OR(X679="低滞销风险",X679="中滞销风险",X679="高滞销风险")),AND(X678="低滞销风险",OR(X679="中滞销风险",X679="高滞销风险")),AND(X678="中滞销风险",X679="高滞销风险")),"恶化")</f>
        <v>维持不变</v>
      </c>
      <c r="Z679" s="10">
        <f t="shared" si="154"/>
        <v>21</v>
      </c>
      <c r="AA679" s="10">
        <f t="shared" si="151"/>
        <v>104</v>
      </c>
      <c r="AB679" s="10">
        <f t="shared" si="155"/>
        <v>125</v>
      </c>
      <c r="AC679" s="10">
        <f t="shared" si="152"/>
        <v>209</v>
      </c>
      <c r="AD679" s="10">
        <f t="shared" si="156"/>
        <v>125</v>
      </c>
      <c r="AE679" s="11">
        <f t="shared" si="157"/>
        <v>2.48809523809524</v>
      </c>
    </row>
    <row r="680" spans="1:31">
      <c r="A680" s="5">
        <v>45887</v>
      </c>
      <c r="B680" s="1" t="s">
        <v>399</v>
      </c>
      <c r="C680" s="1" t="s">
        <v>400</v>
      </c>
      <c r="D680" s="1" t="s">
        <v>346</v>
      </c>
      <c r="E680" s="1">
        <v>0.87</v>
      </c>
      <c r="F680" s="1">
        <v>1.29</v>
      </c>
      <c r="G680" s="1">
        <v>1.07</v>
      </c>
      <c r="H680" s="1">
        <v>0.54</v>
      </c>
      <c r="I680" s="1" t="s">
        <v>50</v>
      </c>
      <c r="J680" s="1">
        <v>9</v>
      </c>
      <c r="K680" s="1" t="s">
        <v>51</v>
      </c>
      <c r="L680" s="1" t="s">
        <v>52</v>
      </c>
      <c r="M680" s="1" t="s">
        <v>53</v>
      </c>
      <c r="N680" s="1">
        <v>65</v>
      </c>
      <c r="O680" s="1">
        <v>3</v>
      </c>
      <c r="P680" s="1">
        <v>0</v>
      </c>
      <c r="Q680" s="1">
        <v>0</v>
      </c>
      <c r="R680" s="1">
        <v>0</v>
      </c>
      <c r="S680" s="1">
        <v>0</v>
      </c>
      <c r="T680">
        <f t="shared" si="147"/>
        <v>68</v>
      </c>
      <c r="U680">
        <f t="shared" si="148"/>
        <v>68</v>
      </c>
      <c r="V680" s="2">
        <f t="shared" si="149"/>
        <v>45965.1609195402</v>
      </c>
      <c r="W680" s="2">
        <f t="shared" si="150"/>
        <v>45965.1609195402</v>
      </c>
      <c r="X680" t="str">
        <f t="shared" si="153"/>
        <v>健康</v>
      </c>
      <c r="Y680" s="8" t="str">
        <f>_xlfn.IFS(COUNTIF($B$2:B680,B680)=1,"-",OR(AND(X679="高滞销风险",OR(X680="中滞销风险",X680="低滞销风险",X680="健康")),AND(X679="中滞销风险",OR(X680="低滞销风险",X680="健康")),AND(X679="低滞销风险",X680="健康")),"改善",X679=X680,"维持不变",OR(AND(X679="健康",OR(X680="低滞销风险",X680="中滞销风险",X680="高滞销风险")),AND(X679="低滞销风险",OR(X680="中滞销风险",X680="高滞销风险")),AND(X679="中滞销风险",X680="高滞销风险")),"恶化")</f>
        <v>-</v>
      </c>
      <c r="Z680" s="10">
        <f t="shared" si="154"/>
        <v>0</v>
      </c>
      <c r="AA680" s="10">
        <f t="shared" si="151"/>
        <v>0</v>
      </c>
      <c r="AB680" s="10">
        <f t="shared" si="155"/>
        <v>0</v>
      </c>
      <c r="AC680" s="10">
        <f t="shared" si="152"/>
        <v>78.1609195402299</v>
      </c>
      <c r="AD680" s="10">
        <f t="shared" si="156"/>
        <v>0</v>
      </c>
      <c r="AE680" s="11">
        <f t="shared" si="157"/>
        <v>0.87</v>
      </c>
    </row>
    <row r="681" spans="1:31">
      <c r="A681" s="5">
        <v>45894</v>
      </c>
      <c r="B681" s="1" t="s">
        <v>399</v>
      </c>
      <c r="C681" s="1" t="s">
        <v>400</v>
      </c>
      <c r="D681" s="1" t="s">
        <v>346</v>
      </c>
      <c r="E681" s="1">
        <v>1.07</v>
      </c>
      <c r="F681" s="1">
        <v>1.29</v>
      </c>
      <c r="G681" s="1">
        <v>1.29</v>
      </c>
      <c r="H681" s="1">
        <v>0.86</v>
      </c>
      <c r="I681" s="1" t="s">
        <v>50</v>
      </c>
      <c r="J681" s="1">
        <v>9</v>
      </c>
      <c r="K681" s="1" t="s">
        <v>43</v>
      </c>
      <c r="L681" s="1" t="s">
        <v>44</v>
      </c>
      <c r="M681" s="1" t="s">
        <v>45</v>
      </c>
      <c r="N681" s="1">
        <v>55</v>
      </c>
      <c r="O681" s="1">
        <v>2</v>
      </c>
      <c r="P681" s="1">
        <v>0</v>
      </c>
      <c r="Q681" s="1">
        <v>0</v>
      </c>
      <c r="R681" s="1">
        <v>0</v>
      </c>
      <c r="S681" s="1">
        <v>0</v>
      </c>
      <c r="T681">
        <f t="shared" si="147"/>
        <v>57</v>
      </c>
      <c r="U681">
        <f t="shared" si="148"/>
        <v>57</v>
      </c>
      <c r="V681" s="2">
        <f t="shared" si="149"/>
        <v>45947.2710280374</v>
      </c>
      <c r="W681" s="2">
        <f t="shared" si="150"/>
        <v>45947.2710280374</v>
      </c>
      <c r="X681" t="str">
        <f t="shared" si="153"/>
        <v>健康</v>
      </c>
      <c r="Y681" s="8" t="str">
        <f>_xlfn.IFS(COUNTIF($B$2:B681,B681)=1,"-",OR(AND(X680="高滞销风险",OR(X681="中滞销风险",X681="低滞销风险",X681="健康")),AND(X680="中滞销风险",OR(X681="低滞销风险",X681="健康")),AND(X680="低滞销风险",X681="健康")),"改善",X680=X681,"维持不变",OR(AND(X680="健康",OR(X681="低滞销风险",X681="中滞销风险",X681="高滞销风险")),AND(X680="低滞销风险",OR(X681="中滞销风险",X681="高滞销风险")),AND(X680="中滞销风险",X681="高滞销风险")),"恶化")</f>
        <v>维持不变</v>
      </c>
      <c r="Z681" s="10">
        <f t="shared" si="154"/>
        <v>0</v>
      </c>
      <c r="AA681" s="10">
        <f t="shared" si="151"/>
        <v>0</v>
      </c>
      <c r="AB681" s="10">
        <f t="shared" si="155"/>
        <v>0</v>
      </c>
      <c r="AC681" s="10">
        <f t="shared" si="152"/>
        <v>53.2710280373832</v>
      </c>
      <c r="AD681" s="10">
        <f t="shared" si="156"/>
        <v>0</v>
      </c>
      <c r="AE681" s="11">
        <f t="shared" si="157"/>
        <v>1.07</v>
      </c>
    </row>
    <row r="682" spans="1:31">
      <c r="A682" s="5">
        <v>45901</v>
      </c>
      <c r="B682" s="1" t="s">
        <v>399</v>
      </c>
      <c r="C682" s="1" t="s">
        <v>400</v>
      </c>
      <c r="D682" s="1" t="s">
        <v>346</v>
      </c>
      <c r="E682" s="1">
        <v>0.86</v>
      </c>
      <c r="F682" s="1">
        <v>0.86</v>
      </c>
      <c r="G682" s="1">
        <v>1.07</v>
      </c>
      <c r="H682" s="1">
        <v>1.07</v>
      </c>
      <c r="I682" s="1" t="s">
        <v>54</v>
      </c>
      <c r="J682" s="1">
        <v>6</v>
      </c>
      <c r="K682" s="1" t="s">
        <v>35</v>
      </c>
      <c r="L682" s="1" t="s">
        <v>36</v>
      </c>
      <c r="M682" s="1" t="s">
        <v>37</v>
      </c>
      <c r="N682" s="1">
        <v>52</v>
      </c>
      <c r="O682" s="1">
        <v>2</v>
      </c>
      <c r="P682" s="1">
        <v>0</v>
      </c>
      <c r="Q682" s="1">
        <v>0</v>
      </c>
      <c r="R682" s="1">
        <v>0</v>
      </c>
      <c r="S682" s="1">
        <v>0</v>
      </c>
      <c r="T682">
        <f t="shared" si="147"/>
        <v>54</v>
      </c>
      <c r="U682">
        <f t="shared" si="148"/>
        <v>54</v>
      </c>
      <c r="V682" s="2">
        <f t="shared" si="149"/>
        <v>45963.7906976744</v>
      </c>
      <c r="W682" s="2">
        <f t="shared" si="150"/>
        <v>45963.7906976744</v>
      </c>
      <c r="X682" t="str">
        <f t="shared" si="153"/>
        <v>健康</v>
      </c>
      <c r="Y682" s="8" t="str">
        <f>_xlfn.IFS(COUNTIF($B$2:B682,B682)=1,"-",OR(AND(X681="高滞销风险",OR(X682="中滞销风险",X682="低滞销风险",X682="健康")),AND(X681="中滞销风险",OR(X682="低滞销风险",X682="健康")),AND(X681="低滞销风险",X682="健康")),"改善",X681=X682,"维持不变",OR(AND(X681="健康",OR(X682="低滞销风险",X682="中滞销风险",X682="高滞销风险")),AND(X681="低滞销风险",OR(X682="中滞销风险",X682="高滞销风险")),AND(X681="中滞销风险",X682="高滞销风险")),"恶化")</f>
        <v>维持不变</v>
      </c>
      <c r="Z682" s="10">
        <f t="shared" si="154"/>
        <v>0</v>
      </c>
      <c r="AA682" s="10">
        <f t="shared" si="151"/>
        <v>0</v>
      </c>
      <c r="AB682" s="10">
        <f t="shared" si="155"/>
        <v>0</v>
      </c>
      <c r="AC682" s="10">
        <f t="shared" si="152"/>
        <v>62.7906976744186</v>
      </c>
      <c r="AD682" s="10">
        <f t="shared" si="156"/>
        <v>0</v>
      </c>
      <c r="AE682" s="11">
        <f t="shared" si="157"/>
        <v>0.86</v>
      </c>
    </row>
    <row r="683" spans="1:31">
      <c r="A683" s="5">
        <v>45908</v>
      </c>
      <c r="B683" s="1" t="s">
        <v>399</v>
      </c>
      <c r="C683" s="1" t="s">
        <v>400</v>
      </c>
      <c r="D683" s="1" t="s">
        <v>346</v>
      </c>
      <c r="E683" s="1">
        <v>0.71</v>
      </c>
      <c r="F683" s="1">
        <v>0.71</v>
      </c>
      <c r="G683" s="1">
        <v>0.79</v>
      </c>
      <c r="H683" s="1">
        <v>1.04</v>
      </c>
      <c r="I683" s="1" t="s">
        <v>54</v>
      </c>
      <c r="J683" s="1">
        <v>5</v>
      </c>
      <c r="K683" s="1" t="s">
        <v>38</v>
      </c>
      <c r="L683" s="1" t="s">
        <v>39</v>
      </c>
      <c r="M683" s="1" t="s">
        <v>40</v>
      </c>
      <c r="N683" s="1">
        <v>47</v>
      </c>
      <c r="O683" s="1">
        <v>2</v>
      </c>
      <c r="P683" s="1">
        <v>0</v>
      </c>
      <c r="Q683" s="1">
        <v>0</v>
      </c>
      <c r="R683" s="1">
        <v>0</v>
      </c>
      <c r="S683" s="1">
        <v>0</v>
      </c>
      <c r="T683">
        <f t="shared" si="147"/>
        <v>49</v>
      </c>
      <c r="U683">
        <f t="shared" si="148"/>
        <v>49</v>
      </c>
      <c r="V683" s="2">
        <f t="shared" si="149"/>
        <v>45977.014084507</v>
      </c>
      <c r="W683" s="2">
        <f t="shared" si="150"/>
        <v>45977.014084507</v>
      </c>
      <c r="X683" t="str">
        <f t="shared" si="153"/>
        <v>健康</v>
      </c>
      <c r="Y683" s="8" t="str">
        <f>_xlfn.IFS(COUNTIF($B$2:B683,B683)=1,"-",OR(AND(X682="高滞销风险",OR(X683="中滞销风险",X683="低滞销风险",X683="健康")),AND(X682="中滞销风险",OR(X683="低滞销风险",X683="健康")),AND(X682="低滞销风险",X683="健康")),"改善",X682=X683,"维持不变",OR(AND(X682="健康",OR(X683="低滞销风险",X683="中滞销风险",X683="高滞销风险")),AND(X682="低滞销风险",OR(X683="中滞销风险",X683="高滞销风险")),AND(X682="中滞销风险",X683="高滞销风险")),"恶化")</f>
        <v>维持不变</v>
      </c>
      <c r="Z683" s="10">
        <f t="shared" si="154"/>
        <v>0</v>
      </c>
      <c r="AA683" s="10">
        <f t="shared" si="151"/>
        <v>0</v>
      </c>
      <c r="AB683" s="10">
        <f t="shared" si="155"/>
        <v>0</v>
      </c>
      <c r="AC683" s="10">
        <f t="shared" si="152"/>
        <v>69.0140845070423</v>
      </c>
      <c r="AD683" s="10">
        <f t="shared" si="156"/>
        <v>0</v>
      </c>
      <c r="AE683" s="11">
        <f t="shared" si="157"/>
        <v>0.71</v>
      </c>
    </row>
    <row r="684" spans="1:31">
      <c r="A684" s="5">
        <v>45887</v>
      </c>
      <c r="B684" s="1" t="s">
        <v>401</v>
      </c>
      <c r="C684" s="1" t="s">
        <v>402</v>
      </c>
      <c r="D684" s="1" t="s">
        <v>346</v>
      </c>
      <c r="E684" s="1">
        <v>1.95</v>
      </c>
      <c r="F684" s="1">
        <v>2.71</v>
      </c>
      <c r="G684" s="1">
        <v>2.29</v>
      </c>
      <c r="H684" s="1">
        <v>1.36</v>
      </c>
      <c r="I684" s="1" t="s">
        <v>50</v>
      </c>
      <c r="J684" s="1">
        <v>19</v>
      </c>
      <c r="K684" s="1" t="s">
        <v>51</v>
      </c>
      <c r="L684" s="1" t="s">
        <v>52</v>
      </c>
      <c r="M684" s="1" t="s">
        <v>53</v>
      </c>
      <c r="N684" s="1">
        <v>84</v>
      </c>
      <c r="O684" s="1">
        <v>2</v>
      </c>
      <c r="P684" s="1">
        <v>0</v>
      </c>
      <c r="Q684" s="1">
        <v>0</v>
      </c>
      <c r="R684" s="1">
        <v>0</v>
      </c>
      <c r="S684" s="1">
        <v>0</v>
      </c>
      <c r="T684">
        <f t="shared" si="147"/>
        <v>86</v>
      </c>
      <c r="U684">
        <f t="shared" si="148"/>
        <v>86</v>
      </c>
      <c r="V684" s="2">
        <f t="shared" si="149"/>
        <v>45931.1025641026</v>
      </c>
      <c r="W684" s="2">
        <f t="shared" si="150"/>
        <v>45931.1025641026</v>
      </c>
      <c r="X684" t="str">
        <f t="shared" si="153"/>
        <v>健康</v>
      </c>
      <c r="Y684" s="8" t="str">
        <f>_xlfn.IFS(COUNTIF($B$2:B684,B684)=1,"-",OR(AND(X683="高滞销风险",OR(X684="中滞销风险",X684="低滞销风险",X684="健康")),AND(X683="中滞销风险",OR(X684="低滞销风险",X684="健康")),AND(X683="低滞销风险",X684="健康")),"改善",X683=X684,"维持不变",OR(AND(X683="健康",OR(X684="低滞销风险",X684="中滞销风险",X684="高滞销风险")),AND(X683="低滞销风险",OR(X684="中滞销风险",X684="高滞销风险")),AND(X683="中滞销风险",X684="高滞销风险")),"恶化")</f>
        <v>-</v>
      </c>
      <c r="Z684" s="10">
        <f t="shared" si="154"/>
        <v>0</v>
      </c>
      <c r="AA684" s="10">
        <f t="shared" si="151"/>
        <v>0</v>
      </c>
      <c r="AB684" s="10">
        <f t="shared" si="155"/>
        <v>0</v>
      </c>
      <c r="AC684" s="10">
        <f t="shared" si="152"/>
        <v>44.1025641025641</v>
      </c>
      <c r="AD684" s="10">
        <f t="shared" si="156"/>
        <v>0</v>
      </c>
      <c r="AE684" s="11">
        <f t="shared" si="157"/>
        <v>1.95</v>
      </c>
    </row>
    <row r="685" spans="1:31">
      <c r="A685" s="5">
        <v>45894</v>
      </c>
      <c r="B685" s="1" t="s">
        <v>401</v>
      </c>
      <c r="C685" s="1" t="s">
        <v>402</v>
      </c>
      <c r="D685" s="1" t="s">
        <v>346</v>
      </c>
      <c r="E685" s="1">
        <v>1.14</v>
      </c>
      <c r="F685" s="1">
        <v>1.14</v>
      </c>
      <c r="G685" s="1">
        <v>1.93</v>
      </c>
      <c r="H685" s="1">
        <v>1.64</v>
      </c>
      <c r="I685" s="1" t="s">
        <v>54</v>
      </c>
      <c r="J685" s="1">
        <v>8</v>
      </c>
      <c r="K685" s="1" t="s">
        <v>43</v>
      </c>
      <c r="L685" s="1" t="s">
        <v>44</v>
      </c>
      <c r="M685" s="1" t="s">
        <v>45</v>
      </c>
      <c r="N685" s="1">
        <v>78</v>
      </c>
      <c r="O685" s="1">
        <v>2</v>
      </c>
      <c r="P685" s="1">
        <v>0</v>
      </c>
      <c r="Q685" s="1">
        <v>0</v>
      </c>
      <c r="R685" s="1">
        <v>0</v>
      </c>
      <c r="S685" s="1">
        <v>0</v>
      </c>
      <c r="T685">
        <f t="shared" si="147"/>
        <v>80</v>
      </c>
      <c r="U685">
        <f t="shared" si="148"/>
        <v>80</v>
      </c>
      <c r="V685" s="2">
        <f t="shared" si="149"/>
        <v>45964.1754385965</v>
      </c>
      <c r="W685" s="2">
        <f t="shared" si="150"/>
        <v>45964.1754385965</v>
      </c>
      <c r="X685" t="str">
        <f t="shared" si="153"/>
        <v>健康</v>
      </c>
      <c r="Y685" s="8" t="str">
        <f>_xlfn.IFS(COUNTIF($B$2:B685,B685)=1,"-",OR(AND(X684="高滞销风险",OR(X685="中滞销风险",X685="低滞销风险",X685="健康")),AND(X684="中滞销风险",OR(X685="低滞销风险",X685="健康")),AND(X684="低滞销风险",X685="健康")),"改善",X684=X685,"维持不变",OR(AND(X684="健康",OR(X685="低滞销风险",X685="中滞销风险",X685="高滞销风险")),AND(X684="低滞销风险",OR(X685="中滞销风险",X685="高滞销风险")),AND(X684="中滞销风险",X685="高滞销风险")),"恶化")</f>
        <v>维持不变</v>
      </c>
      <c r="Z685" s="10">
        <f t="shared" si="154"/>
        <v>0</v>
      </c>
      <c r="AA685" s="10">
        <f t="shared" si="151"/>
        <v>0</v>
      </c>
      <c r="AB685" s="10">
        <f t="shared" si="155"/>
        <v>0</v>
      </c>
      <c r="AC685" s="10">
        <f t="shared" si="152"/>
        <v>70.1754385964912</v>
      </c>
      <c r="AD685" s="10">
        <f t="shared" si="156"/>
        <v>0</v>
      </c>
      <c r="AE685" s="11">
        <f t="shared" si="157"/>
        <v>1.14</v>
      </c>
    </row>
    <row r="686" spans="1:31">
      <c r="A686" s="5">
        <v>45901</v>
      </c>
      <c r="B686" s="1" t="s">
        <v>401</v>
      </c>
      <c r="C686" s="1" t="s">
        <v>402</v>
      </c>
      <c r="D686" s="1" t="s">
        <v>346</v>
      </c>
      <c r="E686" s="1">
        <v>1.57</v>
      </c>
      <c r="F686" s="1">
        <v>1.57</v>
      </c>
      <c r="G686" s="1">
        <v>1.36</v>
      </c>
      <c r="H686" s="1">
        <v>1.82</v>
      </c>
      <c r="I686" s="1" t="s">
        <v>54</v>
      </c>
      <c r="J686" s="1">
        <v>11</v>
      </c>
      <c r="K686" s="1" t="s">
        <v>35</v>
      </c>
      <c r="L686" s="1" t="s">
        <v>36</v>
      </c>
      <c r="M686" s="1" t="s">
        <v>37</v>
      </c>
      <c r="N686" s="1">
        <v>64</v>
      </c>
      <c r="O686" s="1">
        <v>2</v>
      </c>
      <c r="P686" s="1">
        <v>0</v>
      </c>
      <c r="Q686" s="1">
        <v>0</v>
      </c>
      <c r="R686" s="1">
        <v>0</v>
      </c>
      <c r="S686" s="1">
        <v>0</v>
      </c>
      <c r="T686">
        <f t="shared" si="147"/>
        <v>66</v>
      </c>
      <c r="U686">
        <f t="shared" si="148"/>
        <v>66</v>
      </c>
      <c r="V686" s="2">
        <f t="shared" si="149"/>
        <v>45943.0382165605</v>
      </c>
      <c r="W686" s="2">
        <f t="shared" si="150"/>
        <v>45943.0382165605</v>
      </c>
      <c r="X686" t="str">
        <f t="shared" si="153"/>
        <v>健康</v>
      </c>
      <c r="Y686" s="8" t="str">
        <f>_xlfn.IFS(COUNTIF($B$2:B686,B686)=1,"-",OR(AND(X685="高滞销风险",OR(X686="中滞销风险",X686="低滞销风险",X686="健康")),AND(X685="中滞销风险",OR(X686="低滞销风险",X686="健康")),AND(X685="低滞销风险",X686="健康")),"改善",X685=X686,"维持不变",OR(AND(X685="健康",OR(X686="低滞销风险",X686="中滞销风险",X686="高滞销风险")),AND(X685="低滞销风险",OR(X686="中滞销风险",X686="高滞销风险")),AND(X685="中滞销风险",X686="高滞销风险")),"恶化")</f>
        <v>维持不变</v>
      </c>
      <c r="Z686" s="10">
        <f t="shared" si="154"/>
        <v>0</v>
      </c>
      <c r="AA686" s="10">
        <f t="shared" si="151"/>
        <v>0</v>
      </c>
      <c r="AB686" s="10">
        <f t="shared" si="155"/>
        <v>0</v>
      </c>
      <c r="AC686" s="10">
        <f t="shared" si="152"/>
        <v>42.0382165605096</v>
      </c>
      <c r="AD686" s="10">
        <f t="shared" si="156"/>
        <v>0</v>
      </c>
      <c r="AE686" s="11">
        <f t="shared" si="157"/>
        <v>1.57</v>
      </c>
    </row>
    <row r="687" spans="1:31">
      <c r="A687" s="5">
        <v>45908</v>
      </c>
      <c r="B687" s="1" t="s">
        <v>401</v>
      </c>
      <c r="C687" s="1" t="s">
        <v>402</v>
      </c>
      <c r="D687" s="1" t="s">
        <v>346</v>
      </c>
      <c r="E687" s="1">
        <v>1.89</v>
      </c>
      <c r="F687" s="1">
        <v>2</v>
      </c>
      <c r="G687" s="1">
        <v>1.79</v>
      </c>
      <c r="H687" s="1">
        <v>1.86</v>
      </c>
      <c r="I687" s="1" t="s">
        <v>50</v>
      </c>
      <c r="J687" s="1">
        <v>14</v>
      </c>
      <c r="K687" s="1" t="s">
        <v>38</v>
      </c>
      <c r="L687" s="1" t="s">
        <v>39</v>
      </c>
      <c r="M687" s="1" t="s">
        <v>40</v>
      </c>
      <c r="N687" s="1">
        <v>50</v>
      </c>
      <c r="O687" s="1">
        <v>2</v>
      </c>
      <c r="P687" s="1">
        <v>0</v>
      </c>
      <c r="Q687" s="1">
        <v>0</v>
      </c>
      <c r="R687" s="1">
        <v>0</v>
      </c>
      <c r="S687" s="1">
        <v>0</v>
      </c>
      <c r="T687">
        <f t="shared" si="147"/>
        <v>52</v>
      </c>
      <c r="U687">
        <f t="shared" si="148"/>
        <v>52</v>
      </c>
      <c r="V687" s="2">
        <f t="shared" si="149"/>
        <v>45935.5132275132</v>
      </c>
      <c r="W687" s="2">
        <f t="shared" si="150"/>
        <v>45935.5132275132</v>
      </c>
      <c r="X687" t="str">
        <f t="shared" si="153"/>
        <v>健康</v>
      </c>
      <c r="Y687" s="8" t="str">
        <f>_xlfn.IFS(COUNTIF($B$2:B687,B687)=1,"-",OR(AND(X686="高滞销风险",OR(X687="中滞销风险",X687="低滞销风险",X687="健康")),AND(X686="中滞销风险",OR(X687="低滞销风险",X687="健康")),AND(X686="低滞销风险",X687="健康")),"改善",X686=X687,"维持不变",OR(AND(X686="健康",OR(X687="低滞销风险",X687="中滞销风险",X687="高滞销风险")),AND(X686="低滞销风险",OR(X687="中滞销风险",X687="高滞销风险")),AND(X686="中滞销风险",X687="高滞销风险")),"恶化")</f>
        <v>维持不变</v>
      </c>
      <c r="Z687" s="10">
        <f t="shared" si="154"/>
        <v>0</v>
      </c>
      <c r="AA687" s="10">
        <f t="shared" si="151"/>
        <v>0</v>
      </c>
      <c r="AB687" s="10">
        <f t="shared" si="155"/>
        <v>0</v>
      </c>
      <c r="AC687" s="10">
        <f t="shared" si="152"/>
        <v>27.5132275132275</v>
      </c>
      <c r="AD687" s="10">
        <f t="shared" si="156"/>
        <v>0</v>
      </c>
      <c r="AE687" s="11">
        <f t="shared" si="157"/>
        <v>1.89</v>
      </c>
    </row>
    <row r="688" spans="1:31">
      <c r="A688" s="5">
        <v>45887</v>
      </c>
      <c r="B688" s="1" t="s">
        <v>403</v>
      </c>
      <c r="C688" s="1" t="s">
        <v>404</v>
      </c>
      <c r="D688" s="1" t="s">
        <v>346</v>
      </c>
      <c r="E688" s="1">
        <v>3.91</v>
      </c>
      <c r="F688" s="1">
        <v>5</v>
      </c>
      <c r="G688" s="1">
        <v>5.07</v>
      </c>
      <c r="H688" s="1">
        <v>2.79</v>
      </c>
      <c r="I688" s="1" t="s">
        <v>50</v>
      </c>
      <c r="J688" s="1">
        <v>35</v>
      </c>
      <c r="K688" s="1" t="s">
        <v>51</v>
      </c>
      <c r="L688" s="1" t="s">
        <v>52</v>
      </c>
      <c r="M688" s="1" t="s">
        <v>53</v>
      </c>
      <c r="N688" s="1">
        <v>157</v>
      </c>
      <c r="O688" s="1">
        <v>85</v>
      </c>
      <c r="P688" s="1">
        <v>0</v>
      </c>
      <c r="Q688" s="1">
        <v>196</v>
      </c>
      <c r="R688" s="1">
        <v>0</v>
      </c>
      <c r="S688" s="1">
        <v>0</v>
      </c>
      <c r="T688">
        <f t="shared" si="147"/>
        <v>242</v>
      </c>
      <c r="U688">
        <f t="shared" si="148"/>
        <v>438</v>
      </c>
      <c r="V688" s="2">
        <f t="shared" si="149"/>
        <v>45948.8925831202</v>
      </c>
      <c r="W688" s="2">
        <f t="shared" si="150"/>
        <v>45999.0204603581</v>
      </c>
      <c r="X688" t="str">
        <f t="shared" si="153"/>
        <v>低滞销风险</v>
      </c>
      <c r="Y688" s="8" t="str">
        <f>_xlfn.IFS(COUNTIF($B$2:B688,B688)=1,"-",OR(AND(X687="高滞销风险",OR(X688="中滞销风险",X688="低滞销风险",X688="健康")),AND(X687="中滞销风险",OR(X688="低滞销风险",X688="健康")),AND(X687="低滞销风险",X688="健康")),"改善",X687=X688,"维持不变",OR(AND(X687="健康",OR(X688="低滞销风险",X688="中滞销风险",X688="高滞销风险")),AND(X687="低滞销风险",OR(X688="中滞销风险",X688="高滞销风险")),AND(X687="中滞销风险",X688="高滞销风险")),"恶化")</f>
        <v>-</v>
      </c>
      <c r="Z688" s="10">
        <f t="shared" si="154"/>
        <v>0</v>
      </c>
      <c r="AA688" s="10">
        <f t="shared" si="151"/>
        <v>27.45</v>
      </c>
      <c r="AB688" s="10">
        <f t="shared" si="155"/>
        <v>27.45</v>
      </c>
      <c r="AC688" s="10">
        <f t="shared" si="152"/>
        <v>112.020460358056</v>
      </c>
      <c r="AD688" s="10">
        <f t="shared" si="156"/>
        <v>7.02046035805688</v>
      </c>
      <c r="AE688" s="11">
        <f t="shared" si="157"/>
        <v>4.17142857142857</v>
      </c>
    </row>
    <row r="689" spans="1:31">
      <c r="A689" s="5">
        <v>45894</v>
      </c>
      <c r="B689" s="1" t="s">
        <v>403</v>
      </c>
      <c r="C689" s="1" t="s">
        <v>404</v>
      </c>
      <c r="D689" s="1" t="s">
        <v>346</v>
      </c>
      <c r="E689" s="1">
        <v>4.14</v>
      </c>
      <c r="F689" s="1">
        <v>4.29</v>
      </c>
      <c r="G689" s="1">
        <v>4.64</v>
      </c>
      <c r="H689" s="1">
        <v>3.86</v>
      </c>
      <c r="I689" s="1" t="s">
        <v>50</v>
      </c>
      <c r="J689" s="1">
        <v>30</v>
      </c>
      <c r="K689" s="1" t="s">
        <v>43</v>
      </c>
      <c r="L689" s="1" t="s">
        <v>44</v>
      </c>
      <c r="M689" s="1" t="s">
        <v>45</v>
      </c>
      <c r="N689" s="1">
        <v>139</v>
      </c>
      <c r="O689" s="1">
        <v>164</v>
      </c>
      <c r="P689" s="1">
        <v>0</v>
      </c>
      <c r="Q689" s="1">
        <v>116</v>
      </c>
      <c r="R689" s="1">
        <v>0</v>
      </c>
      <c r="S689" s="1">
        <v>0</v>
      </c>
      <c r="T689">
        <f t="shared" si="147"/>
        <v>303</v>
      </c>
      <c r="U689">
        <f t="shared" si="148"/>
        <v>419</v>
      </c>
      <c r="V689" s="2">
        <f t="shared" si="149"/>
        <v>45967.1884057971</v>
      </c>
      <c r="W689" s="2">
        <f t="shared" si="150"/>
        <v>45995.2077294686</v>
      </c>
      <c r="X689" t="str">
        <f t="shared" si="153"/>
        <v>低滞销风险</v>
      </c>
      <c r="Y689" s="8" t="str">
        <f>_xlfn.IFS(COUNTIF($B$2:B689,B689)=1,"-",OR(AND(X688="高滞销风险",OR(X689="中滞销风险",X689="低滞销风险",X689="健康")),AND(X688="中滞销风险",OR(X689="低滞销风险",X689="健康")),AND(X688="低滞销风险",X689="健康")),"改善",X688=X689,"维持不变",OR(AND(X688="健康",OR(X689="低滞销风险",X689="中滞销风险",X689="高滞销风险")),AND(X688="低滞销风险",OR(X689="中滞销风险",X689="高滞销风险")),AND(X688="中滞销风险",X689="高滞销风险")),"恶化")</f>
        <v>维持不变</v>
      </c>
      <c r="Z689" s="10">
        <f t="shared" si="154"/>
        <v>0</v>
      </c>
      <c r="AA689" s="10">
        <f t="shared" si="151"/>
        <v>13.28</v>
      </c>
      <c r="AB689" s="10">
        <f t="shared" si="155"/>
        <v>13.28</v>
      </c>
      <c r="AC689" s="10">
        <f t="shared" si="152"/>
        <v>101.207729468599</v>
      </c>
      <c r="AD689" s="10">
        <f t="shared" si="156"/>
        <v>3.20772946860234</v>
      </c>
      <c r="AE689" s="11">
        <f t="shared" si="157"/>
        <v>4.27551020408163</v>
      </c>
    </row>
    <row r="690" spans="1:31">
      <c r="A690" s="5">
        <v>45901</v>
      </c>
      <c r="B690" s="1" t="s">
        <v>403</v>
      </c>
      <c r="C690" s="1" t="s">
        <v>404</v>
      </c>
      <c r="D690" s="1" t="s">
        <v>346</v>
      </c>
      <c r="E690" s="1">
        <v>3.57</v>
      </c>
      <c r="F690" s="1">
        <v>3.57</v>
      </c>
      <c r="G690" s="1">
        <v>3.93</v>
      </c>
      <c r="H690" s="1">
        <v>4.5</v>
      </c>
      <c r="I690" s="1" t="s">
        <v>54</v>
      </c>
      <c r="J690" s="1">
        <v>25</v>
      </c>
      <c r="K690" s="1" t="s">
        <v>35</v>
      </c>
      <c r="L690" s="1" t="s">
        <v>36</v>
      </c>
      <c r="M690" s="1" t="s">
        <v>37</v>
      </c>
      <c r="N690" s="1">
        <v>157</v>
      </c>
      <c r="O690" s="1">
        <v>123</v>
      </c>
      <c r="P690" s="1">
        <v>0</v>
      </c>
      <c r="Q690" s="1">
        <v>116</v>
      </c>
      <c r="R690" s="1">
        <v>0</v>
      </c>
      <c r="S690" s="1">
        <v>0</v>
      </c>
      <c r="T690">
        <f t="shared" si="147"/>
        <v>280</v>
      </c>
      <c r="U690">
        <f t="shared" si="148"/>
        <v>396</v>
      </c>
      <c r="V690" s="2">
        <f t="shared" si="149"/>
        <v>45979.431372549</v>
      </c>
      <c r="W690" s="2">
        <f t="shared" si="150"/>
        <v>46011.9243697479</v>
      </c>
      <c r="X690" t="str">
        <f t="shared" si="153"/>
        <v>中滞销风险</v>
      </c>
      <c r="Y690" s="8" t="str">
        <f>_xlfn.IFS(COUNTIF($B$2:B690,B690)=1,"-",OR(AND(X689="高滞销风险",OR(X690="中滞销风险",X690="低滞销风险",X690="健康")),AND(X689="中滞销风险",OR(X690="低滞销风险",X690="健康")),AND(X689="低滞销风险",X690="健康")),"改善",X689=X690,"维持不变",OR(AND(X689="健康",OR(X690="低滞销风险",X690="中滞销风险",X690="高滞销风险")),AND(X689="低滞销风险",OR(X690="中滞销风险",X690="高滞销风险")),AND(X689="中滞销风险",X690="高滞销风险")),"恶化")</f>
        <v>恶化</v>
      </c>
      <c r="Z690" s="10">
        <f t="shared" si="154"/>
        <v>0</v>
      </c>
      <c r="AA690" s="10">
        <f t="shared" si="151"/>
        <v>71.13</v>
      </c>
      <c r="AB690" s="10">
        <f t="shared" si="155"/>
        <v>71.13</v>
      </c>
      <c r="AC690" s="10">
        <f t="shared" si="152"/>
        <v>110.924369747899</v>
      </c>
      <c r="AD690" s="10">
        <f t="shared" si="156"/>
        <v>19.924369747896</v>
      </c>
      <c r="AE690" s="11">
        <f t="shared" si="157"/>
        <v>4.35164835164835</v>
      </c>
    </row>
    <row r="691" spans="1:31">
      <c r="A691" s="5">
        <v>45908</v>
      </c>
      <c r="B691" s="1" t="s">
        <v>403</v>
      </c>
      <c r="C691" s="1" t="s">
        <v>404</v>
      </c>
      <c r="D691" s="1" t="s">
        <v>346</v>
      </c>
      <c r="E691" s="1">
        <v>4.89</v>
      </c>
      <c r="F691" s="1">
        <v>5.57</v>
      </c>
      <c r="G691" s="1">
        <v>4.57</v>
      </c>
      <c r="H691" s="1">
        <v>4.61</v>
      </c>
      <c r="I691" s="1" t="s">
        <v>50</v>
      </c>
      <c r="J691" s="1">
        <v>39</v>
      </c>
      <c r="K691" s="1" t="s">
        <v>38</v>
      </c>
      <c r="L691" s="1" t="s">
        <v>39</v>
      </c>
      <c r="M691" s="1" t="s">
        <v>40</v>
      </c>
      <c r="N691" s="1">
        <v>146</v>
      </c>
      <c r="O691" s="1">
        <v>93</v>
      </c>
      <c r="P691" s="1">
        <v>0</v>
      </c>
      <c r="Q691" s="1">
        <v>116</v>
      </c>
      <c r="R691" s="1">
        <v>0</v>
      </c>
      <c r="S691" s="1">
        <v>0</v>
      </c>
      <c r="T691">
        <f t="shared" si="147"/>
        <v>239</v>
      </c>
      <c r="U691">
        <f t="shared" si="148"/>
        <v>355</v>
      </c>
      <c r="V691" s="2">
        <f t="shared" si="149"/>
        <v>45956.8752556237</v>
      </c>
      <c r="W691" s="2">
        <f t="shared" si="150"/>
        <v>45980.5971370143</v>
      </c>
      <c r="X691" t="str">
        <f t="shared" si="153"/>
        <v>健康</v>
      </c>
      <c r="Y691" s="8" t="str">
        <f>_xlfn.IFS(COUNTIF($B$2:B691,B691)=1,"-",OR(AND(X690="高滞销风险",OR(X691="中滞销风险",X691="低滞销风险",X691="健康")),AND(X690="中滞销风险",OR(X691="低滞销风险",X691="健康")),AND(X690="低滞销风险",X691="健康")),"改善",X690=X691,"维持不变",OR(AND(X690="健康",OR(X691="低滞销风险",X691="中滞销风险",X691="高滞销风险")),AND(X690="低滞销风险",OR(X691="中滞销风险",X691="高滞销风险")),AND(X690="中滞销风险",X691="高滞销风险")),"恶化")</f>
        <v>改善</v>
      </c>
      <c r="Z691" s="10">
        <f t="shared" si="154"/>
        <v>0</v>
      </c>
      <c r="AA691" s="10">
        <f t="shared" si="151"/>
        <v>0</v>
      </c>
      <c r="AB691" s="10">
        <f t="shared" si="155"/>
        <v>0</v>
      </c>
      <c r="AC691" s="10">
        <f t="shared" si="152"/>
        <v>72.5971370143149</v>
      </c>
      <c r="AD691" s="10">
        <f t="shared" si="156"/>
        <v>0</v>
      </c>
      <c r="AE691" s="11">
        <f t="shared" si="157"/>
        <v>4.89</v>
      </c>
    </row>
    <row r="692" spans="1:31">
      <c r="A692" s="5">
        <v>45887</v>
      </c>
      <c r="B692" s="1" t="s">
        <v>405</v>
      </c>
      <c r="C692" s="1" t="s">
        <v>406</v>
      </c>
      <c r="D692" s="1" t="s">
        <v>346</v>
      </c>
      <c r="E692" s="1">
        <v>6.48</v>
      </c>
      <c r="F692" s="1">
        <v>8.43</v>
      </c>
      <c r="G692" s="1">
        <v>8.21</v>
      </c>
      <c r="H692" s="1">
        <v>4.61</v>
      </c>
      <c r="I692" s="1" t="s">
        <v>50</v>
      </c>
      <c r="J692" s="1">
        <v>59</v>
      </c>
      <c r="K692" s="1" t="s">
        <v>51</v>
      </c>
      <c r="L692" s="1" t="s">
        <v>52</v>
      </c>
      <c r="M692" s="1" t="s">
        <v>53</v>
      </c>
      <c r="N692" s="1">
        <v>239</v>
      </c>
      <c r="O692" s="1">
        <v>275</v>
      </c>
      <c r="P692" s="1">
        <v>0</v>
      </c>
      <c r="Q692" s="1">
        <v>148</v>
      </c>
      <c r="R692" s="1">
        <v>0</v>
      </c>
      <c r="S692" s="1">
        <v>2</v>
      </c>
      <c r="T692">
        <f t="shared" si="147"/>
        <v>514</v>
      </c>
      <c r="U692">
        <f t="shared" si="148"/>
        <v>664</v>
      </c>
      <c r="V692" s="2">
        <f t="shared" si="149"/>
        <v>45966.3209876543</v>
      </c>
      <c r="W692" s="2">
        <f t="shared" si="150"/>
        <v>45989.4691358025</v>
      </c>
      <c r="X692" t="str">
        <f t="shared" si="153"/>
        <v>健康</v>
      </c>
      <c r="Y692" s="8" t="str">
        <f>_xlfn.IFS(COUNTIF($B$2:B692,B692)=1,"-",OR(AND(X691="高滞销风险",OR(X692="中滞销风险",X692="低滞销风险",X692="健康")),AND(X691="中滞销风险",OR(X692="低滞销风险",X692="健康")),AND(X691="低滞销风险",X692="健康")),"改善",X691=X692,"维持不变",OR(AND(X691="健康",OR(X692="低滞销风险",X692="中滞销风险",X692="高滞销风险")),AND(X691="低滞销风险",OR(X692="中滞销风险",X692="高滞销风险")),AND(X691="中滞销风险",X692="高滞销风险")),"恶化")</f>
        <v>-</v>
      </c>
      <c r="Z692" s="10">
        <f t="shared" si="154"/>
        <v>0</v>
      </c>
      <c r="AA692" s="10">
        <f t="shared" si="151"/>
        <v>0</v>
      </c>
      <c r="AB692" s="10">
        <f t="shared" si="155"/>
        <v>0</v>
      </c>
      <c r="AC692" s="10">
        <f t="shared" si="152"/>
        <v>102.469135802469</v>
      </c>
      <c r="AD692" s="10">
        <f t="shared" si="156"/>
        <v>0</v>
      </c>
      <c r="AE692" s="11">
        <f t="shared" si="157"/>
        <v>6.48</v>
      </c>
    </row>
    <row r="693" spans="1:31">
      <c r="A693" s="5">
        <v>45894</v>
      </c>
      <c r="B693" s="1" t="s">
        <v>405</v>
      </c>
      <c r="C693" s="1" t="s">
        <v>406</v>
      </c>
      <c r="D693" s="1" t="s">
        <v>346</v>
      </c>
      <c r="E693" s="1">
        <v>8.1</v>
      </c>
      <c r="F693" s="1">
        <v>9.43</v>
      </c>
      <c r="G693" s="1">
        <v>8.93</v>
      </c>
      <c r="H693" s="1">
        <v>6.96</v>
      </c>
      <c r="I693" s="1" t="s">
        <v>50</v>
      </c>
      <c r="J693" s="1">
        <v>66</v>
      </c>
      <c r="K693" s="1" t="s">
        <v>43</v>
      </c>
      <c r="L693" s="1" t="s">
        <v>44</v>
      </c>
      <c r="M693" s="1" t="s">
        <v>45</v>
      </c>
      <c r="N693" s="1">
        <v>180</v>
      </c>
      <c r="O693" s="1">
        <v>376</v>
      </c>
      <c r="P693" s="1">
        <v>0</v>
      </c>
      <c r="Q693" s="1">
        <v>48</v>
      </c>
      <c r="R693" s="1">
        <v>0</v>
      </c>
      <c r="S693" s="1">
        <v>2</v>
      </c>
      <c r="T693">
        <f t="shared" si="147"/>
        <v>556</v>
      </c>
      <c r="U693">
        <f t="shared" si="148"/>
        <v>606</v>
      </c>
      <c r="V693" s="2">
        <f t="shared" si="149"/>
        <v>45962.6419753086</v>
      </c>
      <c r="W693" s="2">
        <f t="shared" si="150"/>
        <v>45968.8148148148</v>
      </c>
      <c r="X693" t="str">
        <f t="shared" si="153"/>
        <v>健康</v>
      </c>
      <c r="Y693" s="8" t="str">
        <f>_xlfn.IFS(COUNTIF($B$2:B693,B693)=1,"-",OR(AND(X692="高滞销风险",OR(X693="中滞销风险",X693="低滞销风险",X693="健康")),AND(X692="中滞销风险",OR(X693="低滞销风险",X693="健康")),AND(X692="低滞销风险",X693="健康")),"改善",X692=X693,"维持不变",OR(AND(X692="健康",OR(X693="低滞销风险",X693="中滞销风险",X693="高滞销风险")),AND(X692="低滞销风险",OR(X693="中滞销风险",X693="高滞销风险")),AND(X692="中滞销风险",X693="高滞销风险")),"恶化")</f>
        <v>维持不变</v>
      </c>
      <c r="Z693" s="10">
        <f t="shared" si="154"/>
        <v>0</v>
      </c>
      <c r="AA693" s="10">
        <f t="shared" si="151"/>
        <v>0</v>
      </c>
      <c r="AB693" s="10">
        <f t="shared" si="155"/>
        <v>0</v>
      </c>
      <c r="AC693" s="10">
        <f t="shared" si="152"/>
        <v>74.8148148148148</v>
      </c>
      <c r="AD693" s="10">
        <f t="shared" si="156"/>
        <v>0</v>
      </c>
      <c r="AE693" s="11">
        <f t="shared" si="157"/>
        <v>8.1</v>
      </c>
    </row>
    <row r="694" spans="1:31">
      <c r="A694" s="5">
        <v>45901</v>
      </c>
      <c r="B694" s="1" t="s">
        <v>405</v>
      </c>
      <c r="C694" s="1" t="s">
        <v>406</v>
      </c>
      <c r="D694" s="1" t="s">
        <v>346</v>
      </c>
      <c r="E694" s="1">
        <v>9.05</v>
      </c>
      <c r="F694" s="1">
        <v>9.29</v>
      </c>
      <c r="G694" s="1">
        <v>9.36</v>
      </c>
      <c r="H694" s="1">
        <v>8.79</v>
      </c>
      <c r="I694" s="1" t="s">
        <v>50</v>
      </c>
      <c r="J694" s="1">
        <v>65</v>
      </c>
      <c r="K694" s="1" t="s">
        <v>35</v>
      </c>
      <c r="L694" s="1" t="s">
        <v>36</v>
      </c>
      <c r="M694" s="1" t="s">
        <v>37</v>
      </c>
      <c r="N694" s="1">
        <v>172</v>
      </c>
      <c r="O694" s="1">
        <v>361</v>
      </c>
      <c r="P694" s="1">
        <v>0</v>
      </c>
      <c r="Q694" s="1">
        <v>13</v>
      </c>
      <c r="R694" s="1">
        <v>0</v>
      </c>
      <c r="S694" s="1">
        <v>150</v>
      </c>
      <c r="T694">
        <f t="shared" si="147"/>
        <v>533</v>
      </c>
      <c r="U694">
        <f t="shared" si="148"/>
        <v>696</v>
      </c>
      <c r="V694" s="2">
        <f t="shared" si="149"/>
        <v>45959.8950276243</v>
      </c>
      <c r="W694" s="2">
        <f t="shared" si="150"/>
        <v>45977.9060773481</v>
      </c>
      <c r="X694" t="str">
        <f t="shared" si="153"/>
        <v>健康</v>
      </c>
      <c r="Y694" s="8" t="str">
        <f>_xlfn.IFS(COUNTIF($B$2:B694,B694)=1,"-",OR(AND(X693="高滞销风险",OR(X694="中滞销风险",X694="低滞销风险",X694="健康")),AND(X693="中滞销风险",OR(X694="低滞销风险",X694="健康")),AND(X693="低滞销风险",X694="健康")),"改善",X693=X694,"维持不变",OR(AND(X693="健康",OR(X694="低滞销风险",X694="中滞销风险",X694="高滞销风险")),AND(X693="低滞销风险",OR(X694="中滞销风险",X694="高滞销风险")),AND(X693="中滞销风险",X694="高滞销风险")),"恶化")</f>
        <v>维持不变</v>
      </c>
      <c r="Z694" s="10">
        <f t="shared" si="154"/>
        <v>0</v>
      </c>
      <c r="AA694" s="10">
        <f t="shared" si="151"/>
        <v>0</v>
      </c>
      <c r="AB694" s="10">
        <f t="shared" si="155"/>
        <v>0</v>
      </c>
      <c r="AC694" s="10">
        <f t="shared" si="152"/>
        <v>76.9060773480663</v>
      </c>
      <c r="AD694" s="10">
        <f t="shared" si="156"/>
        <v>0</v>
      </c>
      <c r="AE694" s="11">
        <f t="shared" si="157"/>
        <v>9.05</v>
      </c>
    </row>
    <row r="695" spans="1:31">
      <c r="A695" s="5">
        <v>45908</v>
      </c>
      <c r="B695" s="1" t="s">
        <v>405</v>
      </c>
      <c r="C695" s="1" t="s">
        <v>406</v>
      </c>
      <c r="D695" s="1" t="s">
        <v>346</v>
      </c>
      <c r="E695" s="1">
        <v>6.57</v>
      </c>
      <c r="F695" s="1">
        <v>6.57</v>
      </c>
      <c r="G695" s="1">
        <v>7.93</v>
      </c>
      <c r="H695" s="1">
        <v>8.43</v>
      </c>
      <c r="I695" s="1" t="s">
        <v>54</v>
      </c>
      <c r="J695" s="1">
        <v>46</v>
      </c>
      <c r="K695" s="1" t="s">
        <v>38</v>
      </c>
      <c r="L695" s="1" t="s">
        <v>39</v>
      </c>
      <c r="M695" s="1" t="s">
        <v>40</v>
      </c>
      <c r="N695" s="1">
        <v>171</v>
      </c>
      <c r="O695" s="1">
        <v>320</v>
      </c>
      <c r="P695" s="1">
        <v>0</v>
      </c>
      <c r="Q695" s="1">
        <v>13</v>
      </c>
      <c r="R695" s="1">
        <v>0</v>
      </c>
      <c r="S695" s="1">
        <v>150</v>
      </c>
      <c r="T695">
        <f t="shared" si="147"/>
        <v>491</v>
      </c>
      <c r="U695">
        <f t="shared" si="148"/>
        <v>654</v>
      </c>
      <c r="V695" s="2">
        <f t="shared" si="149"/>
        <v>45982.7336377473</v>
      </c>
      <c r="W695" s="2">
        <f t="shared" si="150"/>
        <v>46007.5433789954</v>
      </c>
      <c r="X695" t="str">
        <f t="shared" si="153"/>
        <v>中滞销风险</v>
      </c>
      <c r="Y695" s="8" t="str">
        <f>_xlfn.IFS(COUNTIF($B$2:B695,B695)=1,"-",OR(AND(X694="高滞销风险",OR(X695="中滞销风险",X695="低滞销风险",X695="健康")),AND(X694="中滞销风险",OR(X695="低滞销风险",X695="健康")),AND(X694="低滞销风险",X695="健康")),"改善",X694=X695,"维持不变",OR(AND(X694="健康",OR(X695="低滞销风险",X695="中滞销风险",X695="高滞销风险")),AND(X694="低滞销风险",OR(X695="中滞销风险",X695="高滞销风险")),AND(X694="中滞销风险",X695="高滞销风险")),"恶化")</f>
        <v>恶化</v>
      </c>
      <c r="Z695" s="10">
        <f t="shared" si="154"/>
        <v>0</v>
      </c>
      <c r="AA695" s="10">
        <f t="shared" si="151"/>
        <v>102.12</v>
      </c>
      <c r="AB695" s="10">
        <f t="shared" si="155"/>
        <v>102.12</v>
      </c>
      <c r="AC695" s="10">
        <f t="shared" si="152"/>
        <v>99.5433789954338</v>
      </c>
      <c r="AD695" s="10">
        <f t="shared" si="156"/>
        <v>15.5433789954332</v>
      </c>
      <c r="AE695" s="11">
        <f t="shared" si="157"/>
        <v>7.78571428571429</v>
      </c>
    </row>
    <row r="696" spans="1:31">
      <c r="A696" s="5">
        <v>45887</v>
      </c>
      <c r="B696" s="1" t="s">
        <v>407</v>
      </c>
      <c r="C696" s="1" t="s">
        <v>408</v>
      </c>
      <c r="D696" s="1" t="s">
        <v>346</v>
      </c>
      <c r="E696" s="1">
        <v>3.93</v>
      </c>
      <c r="F696" s="1">
        <v>3.86</v>
      </c>
      <c r="G696" s="1">
        <v>5.64</v>
      </c>
      <c r="H696" s="1">
        <v>3.29</v>
      </c>
      <c r="I696" s="1" t="s">
        <v>50</v>
      </c>
      <c r="J696" s="1">
        <v>27</v>
      </c>
      <c r="K696" s="1" t="s">
        <v>51</v>
      </c>
      <c r="L696" s="1" t="s">
        <v>52</v>
      </c>
      <c r="M696" s="1" t="s">
        <v>53</v>
      </c>
      <c r="N696" s="1">
        <v>113</v>
      </c>
      <c r="O696" s="1">
        <v>259</v>
      </c>
      <c r="P696" s="1">
        <v>0</v>
      </c>
      <c r="Q696" s="1">
        <v>0</v>
      </c>
      <c r="R696" s="1">
        <v>0</v>
      </c>
      <c r="S696" s="1">
        <v>200</v>
      </c>
      <c r="T696">
        <f t="shared" si="147"/>
        <v>372</v>
      </c>
      <c r="U696">
        <f t="shared" si="148"/>
        <v>572</v>
      </c>
      <c r="V696" s="2">
        <f t="shared" si="149"/>
        <v>45981.6564885496</v>
      </c>
      <c r="W696" s="2">
        <f t="shared" si="150"/>
        <v>46032.5470737913</v>
      </c>
      <c r="X696" t="str">
        <f t="shared" si="153"/>
        <v>高滞销风险</v>
      </c>
      <c r="Y696" s="8" t="str">
        <f>_xlfn.IFS(COUNTIF($B$2:B696,B696)=1,"-",OR(AND(X695="高滞销风险",OR(X696="中滞销风险",X696="低滞销风险",X696="健康")),AND(X695="中滞销风险",OR(X696="低滞销风险",X696="健康")),AND(X695="低滞销风险",X696="健康")),"改善",X695=X696,"维持不变",OR(AND(X695="健康",OR(X696="低滞销风险",X696="中滞销风险",X696="高滞销风险")),AND(X695="低滞销风险",OR(X696="中滞销风险",X696="高滞销风险")),AND(X695="中滞销风险",X696="高滞销风险")),"恶化")</f>
        <v>-</v>
      </c>
      <c r="Z696" s="10">
        <f t="shared" si="154"/>
        <v>0</v>
      </c>
      <c r="AA696" s="10">
        <f t="shared" si="151"/>
        <v>159.35</v>
      </c>
      <c r="AB696" s="10">
        <f t="shared" si="155"/>
        <v>159.35</v>
      </c>
      <c r="AC696" s="10">
        <f t="shared" si="152"/>
        <v>145.547073791349</v>
      </c>
      <c r="AD696" s="10">
        <f t="shared" si="156"/>
        <v>40.5470737913492</v>
      </c>
      <c r="AE696" s="11">
        <f t="shared" si="157"/>
        <v>5.44761904761905</v>
      </c>
    </row>
    <row r="697" spans="1:31">
      <c r="A697" s="5">
        <v>45894</v>
      </c>
      <c r="B697" s="1" t="s">
        <v>407</v>
      </c>
      <c r="C697" s="1" t="s">
        <v>408</v>
      </c>
      <c r="D697" s="1" t="s">
        <v>346</v>
      </c>
      <c r="E697" s="1">
        <v>2.29</v>
      </c>
      <c r="F697" s="1">
        <v>2.29</v>
      </c>
      <c r="G697" s="1">
        <v>3.07</v>
      </c>
      <c r="H697" s="1">
        <v>3.86</v>
      </c>
      <c r="I697" s="1" t="s">
        <v>54</v>
      </c>
      <c r="J697" s="1">
        <v>16</v>
      </c>
      <c r="K697" s="1" t="s">
        <v>43</v>
      </c>
      <c r="L697" s="1" t="s">
        <v>44</v>
      </c>
      <c r="M697" s="1" t="s">
        <v>45</v>
      </c>
      <c r="N697" s="1">
        <v>131</v>
      </c>
      <c r="O697" s="1">
        <v>231</v>
      </c>
      <c r="P697" s="1">
        <v>0</v>
      </c>
      <c r="Q697" s="1">
        <v>199</v>
      </c>
      <c r="R697" s="1">
        <v>0</v>
      </c>
      <c r="S697" s="1">
        <v>1</v>
      </c>
      <c r="T697">
        <f t="shared" si="147"/>
        <v>362</v>
      </c>
      <c r="U697">
        <f t="shared" si="148"/>
        <v>562</v>
      </c>
      <c r="V697" s="2">
        <f t="shared" si="149"/>
        <v>46052.0786026201</v>
      </c>
      <c r="W697" s="2">
        <f t="shared" si="150"/>
        <v>46139.4148471616</v>
      </c>
      <c r="X697" t="str">
        <f t="shared" si="153"/>
        <v>高滞销风险</v>
      </c>
      <c r="Y697" s="8" t="str">
        <f>_xlfn.IFS(COUNTIF($B$2:B697,B697)=1,"-",OR(AND(X696="高滞销风险",OR(X697="中滞销风险",X697="低滞销风险",X697="健康")),AND(X696="中滞销风险",OR(X697="低滞销风险",X697="健康")),AND(X696="低滞销风险",X697="健康")),"改善",X696=X697,"维持不变",OR(AND(X696="健康",OR(X697="低滞销风险",X697="中滞销风险",X697="高滞销风险")),AND(X696="低滞销风险",OR(X697="中滞销风险",X697="高滞销风险")),AND(X696="中滞销风险",X697="高滞销风险")),"恶化")</f>
        <v>维持不变</v>
      </c>
      <c r="Z697" s="10">
        <f t="shared" si="154"/>
        <v>137.58</v>
      </c>
      <c r="AA697" s="10">
        <f t="shared" si="151"/>
        <v>200</v>
      </c>
      <c r="AB697" s="10">
        <f t="shared" si="155"/>
        <v>337.58</v>
      </c>
      <c r="AC697" s="10">
        <f t="shared" si="152"/>
        <v>245.414847161572</v>
      </c>
      <c r="AD697" s="10">
        <f t="shared" si="156"/>
        <v>147.41484716157</v>
      </c>
      <c r="AE697" s="11">
        <f t="shared" si="157"/>
        <v>5.73469387755102</v>
      </c>
    </row>
    <row r="698" spans="1:31">
      <c r="A698" s="5">
        <v>45901</v>
      </c>
      <c r="B698" s="1" t="s">
        <v>407</v>
      </c>
      <c r="C698" s="1" t="s">
        <v>408</v>
      </c>
      <c r="D698" s="1" t="s">
        <v>346</v>
      </c>
      <c r="E698" s="1">
        <v>4.18</v>
      </c>
      <c r="F698" s="1">
        <v>4.29</v>
      </c>
      <c r="G698" s="1">
        <v>3.29</v>
      </c>
      <c r="H698" s="1">
        <v>4.46</v>
      </c>
      <c r="I698" s="1" t="s">
        <v>50</v>
      </c>
      <c r="J698" s="1">
        <v>30</v>
      </c>
      <c r="K698" s="1" t="s">
        <v>35</v>
      </c>
      <c r="L698" s="1" t="s">
        <v>36</v>
      </c>
      <c r="M698" s="1" t="s">
        <v>37</v>
      </c>
      <c r="N698" s="1">
        <v>147</v>
      </c>
      <c r="O698" s="1">
        <v>172</v>
      </c>
      <c r="P698" s="1">
        <v>0</v>
      </c>
      <c r="Q698" s="1">
        <v>199</v>
      </c>
      <c r="R698" s="1">
        <v>0</v>
      </c>
      <c r="S698" s="1">
        <v>1</v>
      </c>
      <c r="T698">
        <f t="shared" si="147"/>
        <v>319</v>
      </c>
      <c r="U698">
        <f t="shared" si="148"/>
        <v>519</v>
      </c>
      <c r="V698" s="2">
        <f t="shared" si="149"/>
        <v>45977.3157894737</v>
      </c>
      <c r="W698" s="2">
        <f t="shared" si="150"/>
        <v>46025.1626794258</v>
      </c>
      <c r="X698" t="str">
        <f t="shared" si="153"/>
        <v>高滞销风险</v>
      </c>
      <c r="Y698" s="8" t="str">
        <f>_xlfn.IFS(COUNTIF($B$2:B698,B698)=1,"-",OR(AND(X697="高滞销风险",OR(X698="中滞销风险",X698="低滞销风险",X698="健康")),AND(X697="中滞销风险",OR(X698="低滞销风险",X698="健康")),AND(X697="低滞销风险",X698="健康")),"改善",X697=X698,"维持不变",OR(AND(X697="健康",OR(X698="低滞销风险",X698="中滞销风险",X698="高滞销风险")),AND(X697="低滞销风险",OR(X698="中滞销风险",X698="高滞销风险")),AND(X697="中滞销风险",X698="高滞销风险")),"恶化")</f>
        <v>维持不变</v>
      </c>
      <c r="Z698" s="10">
        <f t="shared" si="154"/>
        <v>0</v>
      </c>
      <c r="AA698" s="10">
        <f t="shared" si="151"/>
        <v>138.62</v>
      </c>
      <c r="AB698" s="10">
        <f t="shared" si="155"/>
        <v>138.62</v>
      </c>
      <c r="AC698" s="10">
        <f t="shared" si="152"/>
        <v>124.162679425837</v>
      </c>
      <c r="AD698" s="10">
        <f t="shared" si="156"/>
        <v>33.1626794258409</v>
      </c>
      <c r="AE698" s="11">
        <f t="shared" si="157"/>
        <v>5.7032967032967</v>
      </c>
    </row>
    <row r="699" spans="1:31">
      <c r="A699" s="5">
        <v>45908</v>
      </c>
      <c r="B699" s="1" t="s">
        <v>407</v>
      </c>
      <c r="C699" s="1" t="s">
        <v>408</v>
      </c>
      <c r="D699" s="1" t="s">
        <v>346</v>
      </c>
      <c r="E699" s="1">
        <v>4.73</v>
      </c>
      <c r="F699" s="1">
        <v>5.71</v>
      </c>
      <c r="G699" s="1">
        <v>5</v>
      </c>
      <c r="H699" s="1">
        <v>4.04</v>
      </c>
      <c r="I699" s="1" t="s">
        <v>50</v>
      </c>
      <c r="J699" s="1">
        <v>40</v>
      </c>
      <c r="K699" s="1" t="s">
        <v>38</v>
      </c>
      <c r="L699" s="1" t="s">
        <v>39</v>
      </c>
      <c r="M699" s="1" t="s">
        <v>40</v>
      </c>
      <c r="N699" s="1">
        <v>205</v>
      </c>
      <c r="O699" s="1">
        <v>71</v>
      </c>
      <c r="P699" s="1">
        <v>0</v>
      </c>
      <c r="Q699" s="1">
        <v>199</v>
      </c>
      <c r="R699" s="1">
        <v>0</v>
      </c>
      <c r="S699" s="1">
        <v>1</v>
      </c>
      <c r="T699">
        <f t="shared" si="147"/>
        <v>276</v>
      </c>
      <c r="U699">
        <f t="shared" si="148"/>
        <v>476</v>
      </c>
      <c r="V699" s="2">
        <f t="shared" si="149"/>
        <v>45966.3509513742</v>
      </c>
      <c r="W699" s="2">
        <f t="shared" si="150"/>
        <v>46008.6342494715</v>
      </c>
      <c r="X699" t="str">
        <f t="shared" si="153"/>
        <v>中滞销风险</v>
      </c>
      <c r="Y699" s="8" t="str">
        <f>_xlfn.IFS(COUNTIF($B$2:B699,B699)=1,"-",OR(AND(X698="高滞销风险",OR(X699="中滞销风险",X699="低滞销风险",X699="健康")),AND(X698="中滞销风险",OR(X699="低滞销风险",X699="健康")),AND(X698="低滞销风险",X699="健康")),"改善",X698=X699,"维持不变",OR(AND(X698="健康",OR(X699="低滞销风险",X699="中滞销风险",X699="高滞销风险")),AND(X698="低滞销风险",OR(X699="中滞销风险",X699="高滞销风险")),AND(X698="中滞销风险",X699="高滞销风险")),"恶化")</f>
        <v>改善</v>
      </c>
      <c r="Z699" s="10">
        <f t="shared" si="154"/>
        <v>0</v>
      </c>
      <c r="AA699" s="10">
        <f t="shared" si="151"/>
        <v>78.6799999999999</v>
      </c>
      <c r="AB699" s="10">
        <f t="shared" si="155"/>
        <v>78.6799999999999</v>
      </c>
      <c r="AC699" s="10">
        <f t="shared" si="152"/>
        <v>100.634249471459</v>
      </c>
      <c r="AD699" s="10">
        <f t="shared" si="156"/>
        <v>16.6342494714554</v>
      </c>
      <c r="AE699" s="11">
        <f t="shared" si="157"/>
        <v>5.66666666666667</v>
      </c>
    </row>
    <row r="700" spans="1:31">
      <c r="A700" s="5">
        <v>45887</v>
      </c>
      <c r="B700" s="1" t="s">
        <v>409</v>
      </c>
      <c r="C700" s="1" t="s">
        <v>410</v>
      </c>
      <c r="D700" s="1" t="s">
        <v>346</v>
      </c>
      <c r="E700" s="1">
        <v>4.88</v>
      </c>
      <c r="F700" s="1">
        <v>7.71</v>
      </c>
      <c r="G700" s="1">
        <v>5.5</v>
      </c>
      <c r="H700" s="1">
        <v>2.93</v>
      </c>
      <c r="I700" s="1" t="s">
        <v>50</v>
      </c>
      <c r="J700" s="1">
        <v>54</v>
      </c>
      <c r="K700" s="1" t="s">
        <v>51</v>
      </c>
      <c r="L700" s="1" t="s">
        <v>52</v>
      </c>
      <c r="M700" s="1" t="s">
        <v>53</v>
      </c>
      <c r="N700" s="1">
        <v>149</v>
      </c>
      <c r="O700" s="1">
        <v>80</v>
      </c>
      <c r="P700" s="1">
        <v>0</v>
      </c>
      <c r="Q700" s="1">
        <v>4</v>
      </c>
      <c r="R700" s="1">
        <v>0</v>
      </c>
      <c r="S700" s="1">
        <v>200</v>
      </c>
      <c r="T700">
        <f t="shared" si="147"/>
        <v>229</v>
      </c>
      <c r="U700">
        <f t="shared" si="148"/>
        <v>433</v>
      </c>
      <c r="V700" s="2">
        <f t="shared" si="149"/>
        <v>45933.9262295082</v>
      </c>
      <c r="W700" s="2">
        <f t="shared" si="150"/>
        <v>45975.7295081967</v>
      </c>
      <c r="X700" t="str">
        <f t="shared" si="153"/>
        <v>健康</v>
      </c>
      <c r="Y700" s="8" t="str">
        <f>_xlfn.IFS(COUNTIF($B$2:B700,B700)=1,"-",OR(AND(X699="高滞销风险",OR(X700="中滞销风险",X700="低滞销风险",X700="健康")),AND(X699="中滞销风险",OR(X700="低滞销风险",X700="健康")),AND(X699="低滞销风险",X700="健康")),"改善",X699=X700,"维持不变",OR(AND(X699="健康",OR(X700="低滞销风险",X700="中滞销风险",X700="高滞销风险")),AND(X699="低滞销风险",OR(X700="中滞销风险",X700="高滞销风险")),AND(X699="中滞销风险",X700="高滞销风险")),"恶化")</f>
        <v>-</v>
      </c>
      <c r="Z700" s="10">
        <f t="shared" si="154"/>
        <v>0</v>
      </c>
      <c r="AA700" s="10">
        <f t="shared" si="151"/>
        <v>0</v>
      </c>
      <c r="AB700" s="10">
        <f t="shared" si="155"/>
        <v>0</v>
      </c>
      <c r="AC700" s="10">
        <f t="shared" si="152"/>
        <v>88.7295081967213</v>
      </c>
      <c r="AD700" s="10">
        <f t="shared" si="156"/>
        <v>0</v>
      </c>
      <c r="AE700" s="11">
        <f t="shared" si="157"/>
        <v>4.88</v>
      </c>
    </row>
    <row r="701" spans="1:31">
      <c r="A701" s="5">
        <v>45894</v>
      </c>
      <c r="B701" s="1" t="s">
        <v>409</v>
      </c>
      <c r="C701" s="1" t="s">
        <v>410</v>
      </c>
      <c r="D701" s="1" t="s">
        <v>346</v>
      </c>
      <c r="E701" s="1">
        <v>5.91</v>
      </c>
      <c r="F701" s="1">
        <v>7</v>
      </c>
      <c r="G701" s="1">
        <v>7.36</v>
      </c>
      <c r="H701" s="1">
        <v>4.68</v>
      </c>
      <c r="I701" s="1" t="s">
        <v>50</v>
      </c>
      <c r="J701" s="1">
        <v>49</v>
      </c>
      <c r="K701" s="1" t="s">
        <v>43</v>
      </c>
      <c r="L701" s="1" t="s">
        <v>44</v>
      </c>
      <c r="M701" s="1" t="s">
        <v>45</v>
      </c>
      <c r="N701" s="1">
        <v>145</v>
      </c>
      <c r="O701" s="1">
        <v>223</v>
      </c>
      <c r="P701" s="1">
        <v>0</v>
      </c>
      <c r="Q701" s="1">
        <v>24</v>
      </c>
      <c r="R701" s="1">
        <v>0</v>
      </c>
      <c r="S701" s="1">
        <v>150</v>
      </c>
      <c r="T701">
        <f t="shared" si="147"/>
        <v>368</v>
      </c>
      <c r="U701">
        <f t="shared" si="148"/>
        <v>542</v>
      </c>
      <c r="V701" s="2">
        <f t="shared" si="149"/>
        <v>45956.2673434856</v>
      </c>
      <c r="W701" s="2">
        <f t="shared" si="150"/>
        <v>45985.7089678511</v>
      </c>
      <c r="X701" t="str">
        <f t="shared" si="153"/>
        <v>健康</v>
      </c>
      <c r="Y701" s="8" t="str">
        <f>_xlfn.IFS(COUNTIF($B$2:B701,B701)=1,"-",OR(AND(X700="高滞销风险",OR(X701="中滞销风险",X701="低滞销风险",X701="健康")),AND(X700="中滞销风险",OR(X701="低滞销风险",X701="健康")),AND(X700="低滞销风险",X701="健康")),"改善",X700=X701,"维持不变",OR(AND(X700="健康",OR(X701="低滞销风险",X701="中滞销风险",X701="高滞销风险")),AND(X700="低滞销风险",OR(X701="中滞销风险",X701="高滞销风险")),AND(X700="中滞销风险",X701="高滞销风险")),"恶化")</f>
        <v>维持不变</v>
      </c>
      <c r="Z701" s="10">
        <f t="shared" si="154"/>
        <v>0</v>
      </c>
      <c r="AA701" s="10">
        <f t="shared" si="151"/>
        <v>0</v>
      </c>
      <c r="AB701" s="10">
        <f t="shared" si="155"/>
        <v>0</v>
      </c>
      <c r="AC701" s="10">
        <f t="shared" si="152"/>
        <v>91.7089678510998</v>
      </c>
      <c r="AD701" s="10">
        <f t="shared" si="156"/>
        <v>0</v>
      </c>
      <c r="AE701" s="11">
        <f t="shared" si="157"/>
        <v>5.91</v>
      </c>
    </row>
    <row r="702" spans="1:31">
      <c r="A702" s="5">
        <v>45901</v>
      </c>
      <c r="B702" s="1" t="s">
        <v>409</v>
      </c>
      <c r="C702" s="1" t="s">
        <v>410</v>
      </c>
      <c r="D702" s="1" t="s">
        <v>346</v>
      </c>
      <c r="E702" s="1">
        <v>3.29</v>
      </c>
      <c r="F702" s="1">
        <v>3.29</v>
      </c>
      <c r="G702" s="1">
        <v>5.14</v>
      </c>
      <c r="H702" s="1">
        <v>5.32</v>
      </c>
      <c r="I702" s="1" t="s">
        <v>54</v>
      </c>
      <c r="J702" s="1">
        <v>23</v>
      </c>
      <c r="K702" s="1" t="s">
        <v>35</v>
      </c>
      <c r="L702" s="1" t="s">
        <v>36</v>
      </c>
      <c r="M702" s="1" t="s">
        <v>37</v>
      </c>
      <c r="N702" s="1">
        <v>162</v>
      </c>
      <c r="O702" s="1">
        <v>183</v>
      </c>
      <c r="P702" s="1">
        <v>0</v>
      </c>
      <c r="Q702" s="1">
        <v>24</v>
      </c>
      <c r="R702" s="1">
        <v>0</v>
      </c>
      <c r="S702" s="1">
        <v>150</v>
      </c>
      <c r="T702">
        <f t="shared" si="147"/>
        <v>345</v>
      </c>
      <c r="U702">
        <f t="shared" si="148"/>
        <v>519</v>
      </c>
      <c r="V702" s="2">
        <f t="shared" si="149"/>
        <v>46005.8632218845</v>
      </c>
      <c r="W702" s="2">
        <f t="shared" si="150"/>
        <v>46058.7507598784</v>
      </c>
      <c r="X702" t="str">
        <f t="shared" si="153"/>
        <v>高滞销风险</v>
      </c>
      <c r="Y702" s="8" t="str">
        <f>_xlfn.IFS(COUNTIF($B$2:B702,B702)=1,"-",OR(AND(X701="高滞销风险",OR(X702="中滞销风险",X702="低滞销风险",X702="健康")),AND(X701="中滞销风险",OR(X702="低滞销风险",X702="健康")),AND(X701="低滞销风险",X702="健康")),"改善",X701=X702,"维持不变",OR(AND(X701="健康",OR(X702="低滞销风险",X702="中滞销风险",X702="高滞销风险")),AND(X701="低滞销风险",OR(X702="中滞销风险",X702="高滞销风险")),AND(X701="中滞销风险",X702="高滞销风险")),"恶化")</f>
        <v>恶化</v>
      </c>
      <c r="Z702" s="10">
        <f t="shared" si="154"/>
        <v>45.61</v>
      </c>
      <c r="AA702" s="10">
        <f t="shared" si="151"/>
        <v>174</v>
      </c>
      <c r="AB702" s="10">
        <f t="shared" si="155"/>
        <v>219.61</v>
      </c>
      <c r="AC702" s="10">
        <f t="shared" si="152"/>
        <v>157.750759878419</v>
      </c>
      <c r="AD702" s="10">
        <f t="shared" si="156"/>
        <v>66.7507598784214</v>
      </c>
      <c r="AE702" s="11">
        <f t="shared" si="157"/>
        <v>5.7032967032967</v>
      </c>
    </row>
    <row r="703" spans="1:31">
      <c r="A703" s="5">
        <v>45908</v>
      </c>
      <c r="B703" s="1" t="s">
        <v>409</v>
      </c>
      <c r="C703" s="1" t="s">
        <v>410</v>
      </c>
      <c r="D703" s="1" t="s">
        <v>346</v>
      </c>
      <c r="E703" s="1">
        <v>6.1</v>
      </c>
      <c r="F703" s="1">
        <v>6.71</v>
      </c>
      <c r="G703" s="1">
        <v>5</v>
      </c>
      <c r="H703" s="1">
        <v>6.18</v>
      </c>
      <c r="I703" s="1" t="s">
        <v>50</v>
      </c>
      <c r="J703" s="1">
        <v>47</v>
      </c>
      <c r="K703" s="1" t="s">
        <v>38</v>
      </c>
      <c r="L703" s="1" t="s">
        <v>39</v>
      </c>
      <c r="M703" s="1" t="s">
        <v>40</v>
      </c>
      <c r="N703" s="1">
        <v>133</v>
      </c>
      <c r="O703" s="1">
        <v>167</v>
      </c>
      <c r="P703" s="1">
        <v>0</v>
      </c>
      <c r="Q703" s="1">
        <v>24</v>
      </c>
      <c r="R703" s="1">
        <v>0</v>
      </c>
      <c r="S703" s="1">
        <v>150</v>
      </c>
      <c r="T703">
        <f t="shared" si="147"/>
        <v>300</v>
      </c>
      <c r="U703">
        <f t="shared" si="148"/>
        <v>474</v>
      </c>
      <c r="V703" s="2">
        <f t="shared" si="149"/>
        <v>45957.1803278689</v>
      </c>
      <c r="W703" s="2">
        <f t="shared" si="150"/>
        <v>45985.7049180328</v>
      </c>
      <c r="X703" t="str">
        <f t="shared" si="153"/>
        <v>健康</v>
      </c>
      <c r="Y703" s="8" t="str">
        <f>_xlfn.IFS(COUNTIF($B$2:B703,B703)=1,"-",OR(AND(X702="高滞销风险",OR(X703="中滞销风险",X703="低滞销风险",X703="健康")),AND(X702="中滞销风险",OR(X703="低滞销风险",X703="健康")),AND(X702="低滞销风险",X703="健康")),"改善",X702=X703,"维持不变",OR(AND(X702="健康",OR(X703="低滞销风险",X703="中滞销风险",X703="高滞销风险")),AND(X702="低滞销风险",OR(X703="中滞销风险",X703="高滞销风险")),AND(X702="中滞销风险",X703="高滞销风险")),"恶化")</f>
        <v>改善</v>
      </c>
      <c r="Z703" s="10">
        <f t="shared" si="154"/>
        <v>0</v>
      </c>
      <c r="AA703" s="10">
        <f t="shared" si="151"/>
        <v>0</v>
      </c>
      <c r="AB703" s="10">
        <f t="shared" si="155"/>
        <v>0</v>
      </c>
      <c r="AC703" s="10">
        <f t="shared" si="152"/>
        <v>77.7049180327869</v>
      </c>
      <c r="AD703" s="10">
        <f t="shared" si="156"/>
        <v>0</v>
      </c>
      <c r="AE703" s="11">
        <f t="shared" si="157"/>
        <v>6.1</v>
      </c>
    </row>
    <row r="704" spans="1:31">
      <c r="A704" s="5">
        <v>45887</v>
      </c>
      <c r="B704" s="1" t="s">
        <v>411</v>
      </c>
      <c r="C704" s="1" t="s">
        <v>412</v>
      </c>
      <c r="D704" s="1" t="s">
        <v>346</v>
      </c>
      <c r="E704" s="1">
        <v>4.31</v>
      </c>
      <c r="F704" s="1">
        <v>5.43</v>
      </c>
      <c r="G704" s="1">
        <v>5.57</v>
      </c>
      <c r="H704" s="1">
        <v>3.14</v>
      </c>
      <c r="I704" s="1" t="s">
        <v>50</v>
      </c>
      <c r="J704" s="1">
        <v>38</v>
      </c>
      <c r="K704" s="1" t="s">
        <v>51</v>
      </c>
      <c r="L704" s="1" t="s">
        <v>52</v>
      </c>
      <c r="M704" s="1" t="s">
        <v>53</v>
      </c>
      <c r="N704" s="1">
        <v>157</v>
      </c>
      <c r="O704" s="1">
        <v>234</v>
      </c>
      <c r="P704" s="1">
        <v>0</v>
      </c>
      <c r="Q704" s="1">
        <v>3</v>
      </c>
      <c r="R704" s="1">
        <v>0</v>
      </c>
      <c r="S704" s="1">
        <v>201</v>
      </c>
      <c r="T704">
        <f t="shared" si="147"/>
        <v>391</v>
      </c>
      <c r="U704">
        <f t="shared" si="148"/>
        <v>595</v>
      </c>
      <c r="V704" s="2">
        <f t="shared" si="149"/>
        <v>45977.7192575406</v>
      </c>
      <c r="W704" s="2">
        <f t="shared" si="150"/>
        <v>46025.0510440835</v>
      </c>
      <c r="X704" t="str">
        <f t="shared" si="153"/>
        <v>高滞销风险</v>
      </c>
      <c r="Y704" s="8" t="str">
        <f>_xlfn.IFS(COUNTIF($B$2:B704,B704)=1,"-",OR(AND(X703="高滞销风险",OR(X704="中滞销风险",X704="低滞销风险",X704="健康")),AND(X703="中滞销风险",OR(X704="低滞销风险",X704="健康")),AND(X703="低滞销风险",X704="健康")),"改善",X703=X704,"维持不变",OR(AND(X703="健康",OR(X704="低滞销风险",X704="中滞销风险",X704="高滞销风险")),AND(X703="低滞销风险",OR(X704="中滞销风险",X704="高滞销风险")),AND(X703="中滞销风险",X704="高滞销风险")),"恶化")</f>
        <v>-</v>
      </c>
      <c r="Z704" s="10">
        <f t="shared" si="154"/>
        <v>0</v>
      </c>
      <c r="AA704" s="10">
        <f t="shared" si="151"/>
        <v>142.45</v>
      </c>
      <c r="AB704" s="10">
        <f t="shared" si="155"/>
        <v>142.45</v>
      </c>
      <c r="AC704" s="10">
        <f t="shared" si="152"/>
        <v>138.051044083527</v>
      </c>
      <c r="AD704" s="10">
        <f t="shared" si="156"/>
        <v>33.0510440835278</v>
      </c>
      <c r="AE704" s="11">
        <f t="shared" si="157"/>
        <v>5.66666666666667</v>
      </c>
    </row>
    <row r="705" spans="1:31">
      <c r="A705" s="5">
        <v>45894</v>
      </c>
      <c r="B705" s="1" t="s">
        <v>411</v>
      </c>
      <c r="C705" s="1" t="s">
        <v>412</v>
      </c>
      <c r="D705" s="1" t="s">
        <v>346</v>
      </c>
      <c r="E705" s="1">
        <v>5.26</v>
      </c>
      <c r="F705" s="1">
        <v>6</v>
      </c>
      <c r="G705" s="1">
        <v>5.71</v>
      </c>
      <c r="H705" s="1">
        <v>4.64</v>
      </c>
      <c r="I705" s="1" t="s">
        <v>50</v>
      </c>
      <c r="J705" s="1">
        <v>42</v>
      </c>
      <c r="K705" s="1" t="s">
        <v>43</v>
      </c>
      <c r="L705" s="1" t="s">
        <v>44</v>
      </c>
      <c r="M705" s="1" t="s">
        <v>45</v>
      </c>
      <c r="N705" s="1">
        <v>137</v>
      </c>
      <c r="O705" s="1">
        <v>265</v>
      </c>
      <c r="P705" s="1">
        <v>0</v>
      </c>
      <c r="Q705" s="1">
        <v>148</v>
      </c>
      <c r="R705" s="1">
        <v>0</v>
      </c>
      <c r="S705" s="1">
        <v>6</v>
      </c>
      <c r="T705">
        <f t="shared" si="147"/>
        <v>402</v>
      </c>
      <c r="U705">
        <f t="shared" si="148"/>
        <v>556</v>
      </c>
      <c r="V705" s="2">
        <f t="shared" si="149"/>
        <v>45970.4258555133</v>
      </c>
      <c r="W705" s="2">
        <f t="shared" si="150"/>
        <v>45999.7034220532</v>
      </c>
      <c r="X705" t="str">
        <f t="shared" si="153"/>
        <v>低滞销风险</v>
      </c>
      <c r="Y705" s="8" t="str">
        <f>_xlfn.IFS(COUNTIF($B$2:B705,B705)=1,"-",OR(AND(X704="高滞销风险",OR(X705="中滞销风险",X705="低滞销风险",X705="健康")),AND(X704="中滞销风险",OR(X705="低滞销风险",X705="健康")),AND(X704="低滞销风险",X705="健康")),"改善",X704=X705,"维持不变",OR(AND(X704="健康",OR(X705="低滞销风险",X705="中滞销风险",X705="高滞销风险")),AND(X704="低滞销风险",OR(X705="中滞销风险",X705="高滞销风险")),AND(X704="中滞销风险",X705="高滞销风险")),"恶化")</f>
        <v>改善</v>
      </c>
      <c r="Z705" s="10">
        <f t="shared" si="154"/>
        <v>0</v>
      </c>
      <c r="AA705" s="10">
        <f t="shared" si="151"/>
        <v>40.52</v>
      </c>
      <c r="AB705" s="10">
        <f t="shared" si="155"/>
        <v>40.52</v>
      </c>
      <c r="AC705" s="10">
        <f t="shared" si="152"/>
        <v>105.703422053232</v>
      </c>
      <c r="AD705" s="10">
        <f t="shared" si="156"/>
        <v>7.70342205322959</v>
      </c>
      <c r="AE705" s="11">
        <f t="shared" si="157"/>
        <v>5.6734693877551</v>
      </c>
    </row>
    <row r="706" spans="1:31">
      <c r="A706" s="5">
        <v>45901</v>
      </c>
      <c r="B706" s="1" t="s">
        <v>411</v>
      </c>
      <c r="C706" s="1" t="s">
        <v>412</v>
      </c>
      <c r="D706" s="1" t="s">
        <v>346</v>
      </c>
      <c r="E706" s="1">
        <v>5</v>
      </c>
      <c r="F706" s="1">
        <v>5</v>
      </c>
      <c r="G706" s="1">
        <v>5.5</v>
      </c>
      <c r="H706" s="1">
        <v>5.54</v>
      </c>
      <c r="I706" s="1" t="s">
        <v>54</v>
      </c>
      <c r="J706" s="1">
        <v>35</v>
      </c>
      <c r="K706" s="1" t="s">
        <v>35</v>
      </c>
      <c r="L706" s="1" t="s">
        <v>36</v>
      </c>
      <c r="M706" s="1" t="s">
        <v>37</v>
      </c>
      <c r="N706" s="1">
        <v>132</v>
      </c>
      <c r="O706" s="1">
        <v>285</v>
      </c>
      <c r="P706" s="1">
        <v>0</v>
      </c>
      <c r="Q706" s="1">
        <v>98</v>
      </c>
      <c r="R706" s="1">
        <v>0</v>
      </c>
      <c r="S706" s="1">
        <v>5</v>
      </c>
      <c r="T706">
        <f t="shared" si="147"/>
        <v>417</v>
      </c>
      <c r="U706">
        <f t="shared" si="148"/>
        <v>520</v>
      </c>
      <c r="V706" s="2">
        <f t="shared" si="149"/>
        <v>45984.4</v>
      </c>
      <c r="W706" s="2">
        <f t="shared" si="150"/>
        <v>46005</v>
      </c>
      <c r="X706" t="str">
        <f t="shared" si="153"/>
        <v>中滞销风险</v>
      </c>
      <c r="Y706" s="8" t="str">
        <f>_xlfn.IFS(COUNTIF($B$2:B706,B706)=1,"-",OR(AND(X705="高滞销风险",OR(X706="中滞销风险",X706="低滞销风险",X706="健康")),AND(X705="中滞销风险",OR(X706="低滞销风险",X706="健康")),AND(X705="低滞销风险",X706="健康")),"改善",X705=X706,"维持不变",OR(AND(X705="健康",OR(X706="低滞销风险",X706="中滞销风险",X706="高滞销风险")),AND(X705="低滞销风险",OR(X706="中滞销风险",X706="高滞销风险")),AND(X705="中滞销风险",X706="高滞销风险")),"恶化")</f>
        <v>恶化</v>
      </c>
      <c r="Z706" s="10">
        <f t="shared" si="154"/>
        <v>0</v>
      </c>
      <c r="AA706" s="10">
        <f t="shared" si="151"/>
        <v>65</v>
      </c>
      <c r="AB706" s="10">
        <f t="shared" si="155"/>
        <v>65</v>
      </c>
      <c r="AC706" s="10">
        <f t="shared" si="152"/>
        <v>104</v>
      </c>
      <c r="AD706" s="10">
        <f t="shared" si="156"/>
        <v>13</v>
      </c>
      <c r="AE706" s="11">
        <f t="shared" si="157"/>
        <v>5.71428571428571</v>
      </c>
    </row>
    <row r="707" spans="1:31">
      <c r="A707" s="5">
        <v>45908</v>
      </c>
      <c r="B707" s="1" t="s">
        <v>411</v>
      </c>
      <c r="C707" s="1" t="s">
        <v>412</v>
      </c>
      <c r="D707" s="1" t="s">
        <v>346</v>
      </c>
      <c r="E707" s="1">
        <v>5.48</v>
      </c>
      <c r="F707" s="1">
        <v>5.57</v>
      </c>
      <c r="G707" s="1">
        <v>5.29</v>
      </c>
      <c r="H707" s="1">
        <v>5.5</v>
      </c>
      <c r="I707" s="1" t="s">
        <v>50</v>
      </c>
      <c r="J707" s="1">
        <v>39</v>
      </c>
      <c r="K707" s="1" t="s">
        <v>38</v>
      </c>
      <c r="L707" s="1" t="s">
        <v>39</v>
      </c>
      <c r="M707" s="1" t="s">
        <v>40</v>
      </c>
      <c r="N707" s="1">
        <v>176</v>
      </c>
      <c r="O707" s="1">
        <v>201</v>
      </c>
      <c r="P707" s="1">
        <v>0</v>
      </c>
      <c r="Q707" s="1">
        <v>98</v>
      </c>
      <c r="R707" s="1">
        <v>0</v>
      </c>
      <c r="S707" s="1">
        <v>5</v>
      </c>
      <c r="T707">
        <f t="shared" si="147"/>
        <v>377</v>
      </c>
      <c r="U707">
        <f t="shared" si="148"/>
        <v>480</v>
      </c>
      <c r="V707" s="2">
        <f t="shared" si="149"/>
        <v>45976.795620438</v>
      </c>
      <c r="W707" s="2">
        <f t="shared" si="150"/>
        <v>45995.5912408759</v>
      </c>
      <c r="X707" t="str">
        <f t="shared" si="153"/>
        <v>低滞销风险</v>
      </c>
      <c r="Y707" s="8" t="str">
        <f>_xlfn.IFS(COUNTIF($B$2:B707,B707)=1,"-",OR(AND(X706="高滞销风险",OR(X707="中滞销风险",X707="低滞销风险",X707="健康")),AND(X706="中滞销风险",OR(X707="低滞销风险",X707="健康")),AND(X706="低滞销风险",X707="健康")),"改善",X706=X707,"维持不变",OR(AND(X706="健康",OR(X707="低滞销风险",X707="中滞销风险",X707="高滞销风险")),AND(X706="低滞销风险",OR(X707="中滞销风险",X707="高滞销风险")),AND(X706="中滞销风险",X707="高滞销风险")),"恶化")</f>
        <v>改善</v>
      </c>
      <c r="Z707" s="10">
        <f t="shared" si="154"/>
        <v>0</v>
      </c>
      <c r="AA707" s="10">
        <f t="shared" si="151"/>
        <v>19.6799999999999</v>
      </c>
      <c r="AB707" s="10">
        <f t="shared" si="155"/>
        <v>19.6799999999999</v>
      </c>
      <c r="AC707" s="10">
        <f t="shared" si="152"/>
        <v>87.5912408759124</v>
      </c>
      <c r="AD707" s="10">
        <f t="shared" si="156"/>
        <v>3.59124087591044</v>
      </c>
      <c r="AE707" s="11">
        <f t="shared" si="157"/>
        <v>5.71428571428571</v>
      </c>
    </row>
    <row r="708" spans="1:31">
      <c r="A708" s="5">
        <v>45887</v>
      </c>
      <c r="B708" s="1" t="s">
        <v>413</v>
      </c>
      <c r="C708" s="1" t="s">
        <v>414</v>
      </c>
      <c r="D708" s="1" t="s">
        <v>346</v>
      </c>
      <c r="E708" s="1">
        <v>0.86</v>
      </c>
      <c r="F708" s="1">
        <v>0.86</v>
      </c>
      <c r="G708" s="1">
        <v>1.07</v>
      </c>
      <c r="H708" s="1">
        <v>0.79</v>
      </c>
      <c r="I708" s="1" t="s">
        <v>50</v>
      </c>
      <c r="J708" s="1">
        <v>6</v>
      </c>
      <c r="K708" s="1" t="s">
        <v>51</v>
      </c>
      <c r="L708" s="1" t="s">
        <v>52</v>
      </c>
      <c r="M708" s="1" t="s">
        <v>53</v>
      </c>
      <c r="N708" s="1">
        <v>70</v>
      </c>
      <c r="O708" s="1">
        <v>0</v>
      </c>
      <c r="P708" s="1">
        <v>0</v>
      </c>
      <c r="Q708" s="1">
        <v>4</v>
      </c>
      <c r="R708" s="1">
        <v>0</v>
      </c>
      <c r="S708" s="1">
        <v>0</v>
      </c>
      <c r="T708">
        <f t="shared" si="147"/>
        <v>70</v>
      </c>
      <c r="U708">
        <f t="shared" si="148"/>
        <v>74</v>
      </c>
      <c r="V708" s="2">
        <f t="shared" si="149"/>
        <v>45968.3953488372</v>
      </c>
      <c r="W708" s="2">
        <f t="shared" si="150"/>
        <v>45973.0465116279</v>
      </c>
      <c r="X708" t="str">
        <f t="shared" si="153"/>
        <v>健康</v>
      </c>
      <c r="Y708" s="8" t="str">
        <f>_xlfn.IFS(COUNTIF($B$2:B708,B708)=1,"-",OR(AND(X707="高滞销风险",OR(X708="中滞销风险",X708="低滞销风险",X708="健康")),AND(X707="中滞销风险",OR(X708="低滞销风险",X708="健康")),AND(X707="低滞销风险",X708="健康")),"改善",X707=X708,"维持不变",OR(AND(X707="健康",OR(X708="低滞销风险",X708="中滞销风险",X708="高滞销风险")),AND(X707="低滞销风险",OR(X708="中滞销风险",X708="高滞销风险")),AND(X707="中滞销风险",X708="高滞销风险")),"恶化")</f>
        <v>-</v>
      </c>
      <c r="Z708" s="10">
        <f t="shared" si="154"/>
        <v>0</v>
      </c>
      <c r="AA708" s="10">
        <f t="shared" si="151"/>
        <v>0</v>
      </c>
      <c r="AB708" s="10">
        <f t="shared" si="155"/>
        <v>0</v>
      </c>
      <c r="AC708" s="10">
        <f t="shared" si="152"/>
        <v>86.046511627907</v>
      </c>
      <c r="AD708" s="10">
        <f t="shared" si="156"/>
        <v>0</v>
      </c>
      <c r="AE708" s="11">
        <f t="shared" si="157"/>
        <v>0.86</v>
      </c>
    </row>
    <row r="709" spans="1:31">
      <c r="A709" s="5">
        <v>45894</v>
      </c>
      <c r="B709" s="1" t="s">
        <v>413</v>
      </c>
      <c r="C709" s="1" t="s">
        <v>414</v>
      </c>
      <c r="D709" s="1" t="s">
        <v>346</v>
      </c>
      <c r="E709" s="1">
        <v>1</v>
      </c>
      <c r="F709" s="1">
        <v>1</v>
      </c>
      <c r="G709" s="1">
        <v>0.93</v>
      </c>
      <c r="H709" s="1">
        <v>1.04</v>
      </c>
      <c r="I709" s="1" t="s">
        <v>54</v>
      </c>
      <c r="J709" s="1">
        <v>7</v>
      </c>
      <c r="K709" s="1" t="s">
        <v>43</v>
      </c>
      <c r="L709" s="1" t="s">
        <v>44</v>
      </c>
      <c r="M709" s="1" t="s">
        <v>45</v>
      </c>
      <c r="N709" s="1">
        <v>63</v>
      </c>
      <c r="O709" s="1">
        <v>0</v>
      </c>
      <c r="P709" s="1">
        <v>0</v>
      </c>
      <c r="Q709" s="1">
        <v>4</v>
      </c>
      <c r="R709" s="1">
        <v>0</v>
      </c>
      <c r="S709" s="1">
        <v>0</v>
      </c>
      <c r="T709">
        <f t="shared" ref="T709:T727" si="158">N709+O709+P709</f>
        <v>63</v>
      </c>
      <c r="U709">
        <f t="shared" ref="U709:U727" si="159">T709+Q709+R709+S709</f>
        <v>67</v>
      </c>
      <c r="V709" s="2">
        <f t="shared" ref="V709:V727" si="160">A709+T709/E709</f>
        <v>45957</v>
      </c>
      <c r="W709" s="2">
        <f t="shared" ref="W709:W727" si="161">A709+U709/E709</f>
        <v>45961</v>
      </c>
      <c r="X709" t="str">
        <f t="shared" si="153"/>
        <v>健康</v>
      </c>
      <c r="Y709" s="8" t="str">
        <f>_xlfn.IFS(COUNTIF($B$2:B709,B709)=1,"-",OR(AND(X708="高滞销风险",OR(X709="中滞销风险",X709="低滞销风险",X709="健康")),AND(X708="中滞销风险",OR(X709="低滞销风险",X709="健康")),AND(X708="低滞销风险",X709="健康")),"改善",X708=X709,"维持不变",OR(AND(X708="健康",OR(X709="低滞销风险",X709="中滞销风险",X709="高滞销风险")),AND(X708="低滞销风险",OR(X709="中滞销风险",X709="高滞销风险")),AND(X708="中滞销风险",X709="高滞销风险")),"恶化")</f>
        <v>维持不变</v>
      </c>
      <c r="Z709" s="10">
        <f t="shared" si="154"/>
        <v>0</v>
      </c>
      <c r="AA709" s="10">
        <f t="shared" ref="AA709:AA727" si="162">AB709-Z709</f>
        <v>0</v>
      </c>
      <c r="AB709" s="10">
        <f t="shared" si="155"/>
        <v>0</v>
      </c>
      <c r="AC709" s="10">
        <f t="shared" ref="AC709:AC727" si="163">U709/E709</f>
        <v>67</v>
      </c>
      <c r="AD709" s="10">
        <f t="shared" si="156"/>
        <v>0</v>
      </c>
      <c r="AE709" s="11">
        <f t="shared" si="157"/>
        <v>1</v>
      </c>
    </row>
    <row r="710" spans="1:31">
      <c r="A710" s="5">
        <v>45901</v>
      </c>
      <c r="B710" s="1" t="s">
        <v>413</v>
      </c>
      <c r="C710" s="1" t="s">
        <v>414</v>
      </c>
      <c r="D710" s="1" t="s">
        <v>346</v>
      </c>
      <c r="E710" s="1">
        <v>1.17</v>
      </c>
      <c r="F710" s="1">
        <v>1.29</v>
      </c>
      <c r="G710" s="1">
        <v>1.14</v>
      </c>
      <c r="H710" s="1">
        <v>1.11</v>
      </c>
      <c r="I710" s="1" t="s">
        <v>50</v>
      </c>
      <c r="J710" s="1">
        <v>9</v>
      </c>
      <c r="K710" s="1" t="s">
        <v>35</v>
      </c>
      <c r="L710" s="1" t="s">
        <v>36</v>
      </c>
      <c r="M710" s="1" t="s">
        <v>37</v>
      </c>
      <c r="N710" s="1">
        <v>56</v>
      </c>
      <c r="O710" s="1">
        <v>0</v>
      </c>
      <c r="P710" s="1">
        <v>0</v>
      </c>
      <c r="Q710" s="1">
        <v>4</v>
      </c>
      <c r="R710" s="1">
        <v>0</v>
      </c>
      <c r="S710" s="1">
        <v>0</v>
      </c>
      <c r="T710">
        <f t="shared" si="158"/>
        <v>56</v>
      </c>
      <c r="U710">
        <f t="shared" si="159"/>
        <v>60</v>
      </c>
      <c r="V710" s="2">
        <f t="shared" si="160"/>
        <v>45948.8632478632</v>
      </c>
      <c r="W710" s="2">
        <f t="shared" si="161"/>
        <v>45952.2820512821</v>
      </c>
      <c r="X710" t="str">
        <f t="shared" si="153"/>
        <v>健康</v>
      </c>
      <c r="Y710" s="8" t="str">
        <f>_xlfn.IFS(COUNTIF($B$2:B710,B710)=1,"-",OR(AND(X709="高滞销风险",OR(X710="中滞销风险",X710="低滞销风险",X710="健康")),AND(X709="中滞销风险",OR(X710="低滞销风险",X710="健康")),AND(X709="低滞销风险",X710="健康")),"改善",X709=X710,"维持不变",OR(AND(X709="健康",OR(X710="低滞销风险",X710="中滞销风险",X710="高滞销风险")),AND(X709="低滞销风险",OR(X710="中滞销风险",X710="高滞销风险")),AND(X709="中滞销风险",X710="高滞销风险")),"恶化")</f>
        <v>维持不变</v>
      </c>
      <c r="Z710" s="10">
        <f t="shared" si="154"/>
        <v>0</v>
      </c>
      <c r="AA710" s="10">
        <f t="shared" si="162"/>
        <v>0</v>
      </c>
      <c r="AB710" s="10">
        <f t="shared" si="155"/>
        <v>0</v>
      </c>
      <c r="AC710" s="10">
        <f t="shared" si="163"/>
        <v>51.2820512820513</v>
      </c>
      <c r="AD710" s="10">
        <f t="shared" si="156"/>
        <v>0</v>
      </c>
      <c r="AE710" s="11">
        <f t="shared" si="157"/>
        <v>1.17</v>
      </c>
    </row>
    <row r="711" spans="1:31">
      <c r="A711" s="5">
        <v>45908</v>
      </c>
      <c r="B711" s="1" t="s">
        <v>413</v>
      </c>
      <c r="C711" s="1" t="s">
        <v>414</v>
      </c>
      <c r="D711" s="1" t="s">
        <v>346</v>
      </c>
      <c r="E711" s="1">
        <v>1.42</v>
      </c>
      <c r="F711" s="1">
        <v>1.71</v>
      </c>
      <c r="G711" s="1">
        <v>1.5</v>
      </c>
      <c r="H711" s="1">
        <v>1.21</v>
      </c>
      <c r="I711" s="1" t="s">
        <v>50</v>
      </c>
      <c r="J711" s="1">
        <v>12</v>
      </c>
      <c r="K711" s="1" t="s">
        <v>38</v>
      </c>
      <c r="L711" s="1" t="s">
        <v>39</v>
      </c>
      <c r="M711" s="1" t="s">
        <v>40</v>
      </c>
      <c r="N711" s="1">
        <v>46</v>
      </c>
      <c r="O711" s="1">
        <v>0</v>
      </c>
      <c r="P711" s="1">
        <v>0</v>
      </c>
      <c r="Q711" s="1">
        <v>4</v>
      </c>
      <c r="R711" s="1">
        <v>0</v>
      </c>
      <c r="S711" s="1">
        <v>0</v>
      </c>
      <c r="T711">
        <f t="shared" si="158"/>
        <v>46</v>
      </c>
      <c r="U711">
        <f t="shared" si="159"/>
        <v>50</v>
      </c>
      <c r="V711" s="2">
        <f t="shared" si="160"/>
        <v>45940.3943661972</v>
      </c>
      <c r="W711" s="2">
        <f t="shared" si="161"/>
        <v>45943.2112676056</v>
      </c>
      <c r="X711" t="str">
        <f t="shared" si="153"/>
        <v>健康</v>
      </c>
      <c r="Y711" s="8" t="str">
        <f>_xlfn.IFS(COUNTIF($B$2:B711,B711)=1,"-",OR(AND(X710="高滞销风险",OR(X711="中滞销风险",X711="低滞销风险",X711="健康")),AND(X710="中滞销风险",OR(X711="低滞销风险",X711="健康")),AND(X710="低滞销风险",X711="健康")),"改善",X710=X711,"维持不变",OR(AND(X710="健康",OR(X711="低滞销风险",X711="中滞销风险",X711="高滞销风险")),AND(X710="低滞销风险",OR(X711="中滞销风险",X711="高滞销风险")),AND(X710="中滞销风险",X711="高滞销风险")),"恶化")</f>
        <v>维持不变</v>
      </c>
      <c r="Z711" s="10">
        <f t="shared" si="154"/>
        <v>0</v>
      </c>
      <c r="AA711" s="10">
        <f t="shared" si="162"/>
        <v>0</v>
      </c>
      <c r="AB711" s="10">
        <f t="shared" si="155"/>
        <v>0</v>
      </c>
      <c r="AC711" s="10">
        <f t="shared" si="163"/>
        <v>35.2112676056338</v>
      </c>
      <c r="AD711" s="10">
        <f t="shared" si="156"/>
        <v>0</v>
      </c>
      <c r="AE711" s="11">
        <f t="shared" si="157"/>
        <v>1.42</v>
      </c>
    </row>
    <row r="712" spans="1:31">
      <c r="A712" s="5">
        <v>45887</v>
      </c>
      <c r="B712" s="1" t="s">
        <v>415</v>
      </c>
      <c r="C712" s="1" t="s">
        <v>416</v>
      </c>
      <c r="D712" s="1" t="s">
        <v>346</v>
      </c>
      <c r="E712" s="1">
        <v>6.16</v>
      </c>
      <c r="F712" s="1">
        <v>9.43</v>
      </c>
      <c r="G712" s="1">
        <v>6.57</v>
      </c>
      <c r="H712" s="1">
        <v>4.04</v>
      </c>
      <c r="I712" s="1" t="s">
        <v>50</v>
      </c>
      <c r="J712" s="1">
        <v>66</v>
      </c>
      <c r="K712" s="1" t="s">
        <v>51</v>
      </c>
      <c r="L712" s="1" t="s">
        <v>52</v>
      </c>
      <c r="M712" s="1" t="s">
        <v>53</v>
      </c>
      <c r="N712" s="1">
        <v>187</v>
      </c>
      <c r="O712" s="1">
        <v>271</v>
      </c>
      <c r="P712" s="1">
        <v>0</v>
      </c>
      <c r="Q712" s="1">
        <v>1</v>
      </c>
      <c r="R712" s="1">
        <v>0</v>
      </c>
      <c r="S712" s="1">
        <v>202</v>
      </c>
      <c r="T712">
        <f t="shared" si="158"/>
        <v>458</v>
      </c>
      <c r="U712">
        <f t="shared" si="159"/>
        <v>661</v>
      </c>
      <c r="V712" s="2">
        <f t="shared" si="160"/>
        <v>45961.3506493507</v>
      </c>
      <c r="W712" s="2">
        <f t="shared" si="161"/>
        <v>45994.3051948052</v>
      </c>
      <c r="X712" t="str">
        <f t="shared" si="153"/>
        <v>低滞销风险</v>
      </c>
      <c r="Y712" s="8" t="str">
        <f>_xlfn.IFS(COUNTIF($B$2:B712,B712)=1,"-",OR(AND(X711="高滞销风险",OR(X712="中滞销风险",X712="低滞销风险",X712="健康")),AND(X711="中滞销风险",OR(X712="低滞销风险",X712="健康")),AND(X711="低滞销风险",X712="健康")),"改善",X711=X712,"维持不变",OR(AND(X711="健康",OR(X712="低滞销风险",X712="中滞销风险",X712="高滞销风险")),AND(X711="低滞销风险",OR(X712="中滞销风险",X712="高滞销风险")),AND(X711="中滞销风险",X712="高滞销风险")),"恶化")</f>
        <v>-</v>
      </c>
      <c r="Z712" s="10">
        <f t="shared" si="154"/>
        <v>0</v>
      </c>
      <c r="AA712" s="10">
        <f t="shared" si="162"/>
        <v>14.1999999999999</v>
      </c>
      <c r="AB712" s="10">
        <f t="shared" si="155"/>
        <v>14.1999999999999</v>
      </c>
      <c r="AC712" s="10">
        <f t="shared" si="163"/>
        <v>107.305194805195</v>
      </c>
      <c r="AD712" s="10">
        <f t="shared" si="156"/>
        <v>2.30519480519433</v>
      </c>
      <c r="AE712" s="11">
        <f t="shared" si="157"/>
        <v>6.2952380952381</v>
      </c>
    </row>
    <row r="713" spans="1:31">
      <c r="A713" s="5">
        <v>45894</v>
      </c>
      <c r="B713" s="1" t="s">
        <v>415</v>
      </c>
      <c r="C713" s="1" t="s">
        <v>416</v>
      </c>
      <c r="D713" s="1" t="s">
        <v>346</v>
      </c>
      <c r="E713" s="1">
        <v>10.31</v>
      </c>
      <c r="F713" s="1">
        <v>14</v>
      </c>
      <c r="G713" s="1">
        <v>11.71</v>
      </c>
      <c r="H713" s="1">
        <v>7.54</v>
      </c>
      <c r="I713" s="1" t="s">
        <v>50</v>
      </c>
      <c r="J713" s="1">
        <v>98</v>
      </c>
      <c r="K713" s="1" t="s">
        <v>43</v>
      </c>
      <c r="L713" s="1" t="s">
        <v>44</v>
      </c>
      <c r="M713" s="1" t="s">
        <v>45</v>
      </c>
      <c r="N713" s="1">
        <v>117</v>
      </c>
      <c r="O713" s="1">
        <v>441</v>
      </c>
      <c r="P713" s="1">
        <v>0</v>
      </c>
      <c r="Q713" s="1">
        <v>1</v>
      </c>
      <c r="R713" s="1">
        <v>0</v>
      </c>
      <c r="S713" s="1">
        <v>152</v>
      </c>
      <c r="T713">
        <f t="shared" si="158"/>
        <v>558</v>
      </c>
      <c r="U713">
        <f t="shared" si="159"/>
        <v>711</v>
      </c>
      <c r="V713" s="2">
        <f t="shared" si="160"/>
        <v>45948.1222114452</v>
      </c>
      <c r="W713" s="2">
        <f t="shared" si="161"/>
        <v>45962.9621726479</v>
      </c>
      <c r="X713" t="str">
        <f t="shared" si="153"/>
        <v>健康</v>
      </c>
      <c r="Y713" s="8" t="str">
        <f>_xlfn.IFS(COUNTIF($B$2:B713,B713)=1,"-",OR(AND(X712="高滞销风险",OR(X713="中滞销风险",X713="低滞销风险",X713="健康")),AND(X712="中滞销风险",OR(X713="低滞销风险",X713="健康")),AND(X712="低滞销风险",X713="健康")),"改善",X712=X713,"维持不变",OR(AND(X712="健康",OR(X713="低滞销风险",X713="中滞销风险",X713="高滞销风险")),AND(X712="低滞销风险",OR(X713="中滞销风险",X713="高滞销风险")),AND(X712="中滞销风险",X713="高滞销风险")),"恶化")</f>
        <v>改善</v>
      </c>
      <c r="Z713" s="10">
        <f t="shared" si="154"/>
        <v>0</v>
      </c>
      <c r="AA713" s="10">
        <f t="shared" si="162"/>
        <v>0</v>
      </c>
      <c r="AB713" s="10">
        <f t="shared" si="155"/>
        <v>0</v>
      </c>
      <c r="AC713" s="10">
        <f t="shared" si="163"/>
        <v>68.9621726479146</v>
      </c>
      <c r="AD713" s="10">
        <f t="shared" si="156"/>
        <v>0</v>
      </c>
      <c r="AE713" s="11">
        <f t="shared" si="157"/>
        <v>10.31</v>
      </c>
    </row>
    <row r="714" spans="1:31">
      <c r="A714" s="5">
        <v>45901</v>
      </c>
      <c r="B714" s="1" t="s">
        <v>415</v>
      </c>
      <c r="C714" s="1" t="s">
        <v>416</v>
      </c>
      <c r="D714" s="1" t="s">
        <v>346</v>
      </c>
      <c r="E714" s="1">
        <v>6.29</v>
      </c>
      <c r="F714" s="1">
        <v>6.29</v>
      </c>
      <c r="G714" s="1">
        <v>10.14</v>
      </c>
      <c r="H714" s="1">
        <v>8.36</v>
      </c>
      <c r="I714" s="1" t="s">
        <v>54</v>
      </c>
      <c r="J714" s="1">
        <v>44</v>
      </c>
      <c r="K714" s="1" t="s">
        <v>35</v>
      </c>
      <c r="L714" s="1" t="s">
        <v>36</v>
      </c>
      <c r="M714" s="1" t="s">
        <v>37</v>
      </c>
      <c r="N714" s="1">
        <v>120</v>
      </c>
      <c r="O714" s="1">
        <v>400</v>
      </c>
      <c r="P714" s="1">
        <v>0</v>
      </c>
      <c r="Q714" s="1">
        <v>1</v>
      </c>
      <c r="R714" s="1">
        <v>0</v>
      </c>
      <c r="S714" s="1">
        <v>300</v>
      </c>
      <c r="T714">
        <f t="shared" si="158"/>
        <v>520</v>
      </c>
      <c r="U714">
        <f t="shared" si="159"/>
        <v>821</v>
      </c>
      <c r="V714" s="2">
        <f t="shared" si="160"/>
        <v>45983.6709062003</v>
      </c>
      <c r="W714" s="2">
        <f t="shared" si="161"/>
        <v>46031.5246422893</v>
      </c>
      <c r="X714" t="str">
        <f t="shared" si="153"/>
        <v>高滞销风险</v>
      </c>
      <c r="Y714" s="8" t="str">
        <f>_xlfn.IFS(COUNTIF($B$2:B714,B714)=1,"-",OR(AND(X713="高滞销风险",OR(X714="中滞销风险",X714="低滞销风险",X714="健康")),AND(X713="中滞销风险",OR(X714="低滞销风险",X714="健康")),AND(X713="低滞销风险",X714="健康")),"改善",X713=X714,"维持不变",OR(AND(X713="健康",OR(X714="低滞销风险",X714="中滞销风险",X714="高滞销风险")),AND(X713="低滞销风险",OR(X714="中滞销风险",X714="高滞销风险")),AND(X713="中滞销风险",X714="高滞销风险")),"恶化")</f>
        <v>恶化</v>
      </c>
      <c r="Z714" s="10">
        <f t="shared" si="154"/>
        <v>0</v>
      </c>
      <c r="AA714" s="10">
        <f t="shared" si="162"/>
        <v>248.61</v>
      </c>
      <c r="AB714" s="10">
        <f t="shared" si="155"/>
        <v>248.61</v>
      </c>
      <c r="AC714" s="10">
        <f t="shared" si="163"/>
        <v>130.524642289348</v>
      </c>
      <c r="AD714" s="10">
        <f t="shared" si="156"/>
        <v>39.524642289347</v>
      </c>
      <c r="AE714" s="11">
        <f t="shared" si="157"/>
        <v>9.02197802197802</v>
      </c>
    </row>
    <row r="715" spans="1:31">
      <c r="A715" s="5">
        <v>45908</v>
      </c>
      <c r="B715" s="1" t="s">
        <v>415</v>
      </c>
      <c r="C715" s="1" t="s">
        <v>416</v>
      </c>
      <c r="D715" s="1" t="s">
        <v>346</v>
      </c>
      <c r="E715" s="1">
        <v>3.57</v>
      </c>
      <c r="F715" s="1">
        <v>3.57</v>
      </c>
      <c r="G715" s="1">
        <v>4.93</v>
      </c>
      <c r="H715" s="1">
        <v>8.32</v>
      </c>
      <c r="I715" s="1" t="s">
        <v>54</v>
      </c>
      <c r="J715" s="1">
        <v>25</v>
      </c>
      <c r="K715" s="1" t="s">
        <v>38</v>
      </c>
      <c r="L715" s="1" t="s">
        <v>39</v>
      </c>
      <c r="M715" s="1" t="s">
        <v>40</v>
      </c>
      <c r="N715" s="1">
        <v>178</v>
      </c>
      <c r="O715" s="1">
        <v>317</v>
      </c>
      <c r="P715" s="1">
        <v>0</v>
      </c>
      <c r="Q715" s="1">
        <v>1</v>
      </c>
      <c r="R715" s="1">
        <v>0</v>
      </c>
      <c r="S715" s="1">
        <v>300</v>
      </c>
      <c r="T715">
        <f t="shared" si="158"/>
        <v>495</v>
      </c>
      <c r="U715">
        <f t="shared" si="159"/>
        <v>796</v>
      </c>
      <c r="V715" s="2">
        <f t="shared" si="160"/>
        <v>46046.6554621849</v>
      </c>
      <c r="W715" s="2">
        <f t="shared" si="161"/>
        <v>46130.9691876751</v>
      </c>
      <c r="X715" t="str">
        <f t="shared" si="153"/>
        <v>高滞销风险</v>
      </c>
      <c r="Y715" s="8" t="str">
        <f>_xlfn.IFS(COUNTIF($B$2:B715,B715)=1,"-",OR(AND(X714="高滞销风险",OR(X715="中滞销风险",X715="低滞销风险",X715="健康")),AND(X714="中滞销风险",OR(X715="低滞销风险",X715="健康")),AND(X714="低滞销风险",X715="健康")),"改善",X714=X715,"维持不变",OR(AND(X714="健康",OR(X715="低滞销风险",X715="中滞销风险",X715="高滞销风险")),AND(X714="低滞销风险",OR(X715="中滞销风险",X715="高滞销风险")),AND(X714="中滞销风险",X715="高滞销风险")),"恶化")</f>
        <v>维持不变</v>
      </c>
      <c r="Z715" s="10">
        <f t="shared" si="154"/>
        <v>195.12</v>
      </c>
      <c r="AA715" s="10">
        <f t="shared" si="162"/>
        <v>301</v>
      </c>
      <c r="AB715" s="10">
        <f t="shared" si="155"/>
        <v>496.12</v>
      </c>
      <c r="AC715" s="10">
        <f t="shared" si="163"/>
        <v>222.96918767507</v>
      </c>
      <c r="AD715" s="10">
        <f t="shared" si="156"/>
        <v>138.969187675073</v>
      </c>
      <c r="AE715" s="11">
        <f t="shared" si="157"/>
        <v>9.47619047619048</v>
      </c>
    </row>
    <row r="716" spans="1:31">
      <c r="A716" s="5">
        <v>45887</v>
      </c>
      <c r="B716" s="1" t="s">
        <v>417</v>
      </c>
      <c r="C716" s="1" t="s">
        <v>418</v>
      </c>
      <c r="D716" s="1" t="s">
        <v>346</v>
      </c>
      <c r="E716" s="1">
        <v>2.39</v>
      </c>
      <c r="F716" s="1">
        <v>2.14</v>
      </c>
      <c r="G716" s="1">
        <v>3.57</v>
      </c>
      <c r="H716" s="1">
        <v>2.07</v>
      </c>
      <c r="I716" s="1" t="s">
        <v>50</v>
      </c>
      <c r="J716" s="1">
        <v>15</v>
      </c>
      <c r="K716" s="1" t="s">
        <v>51</v>
      </c>
      <c r="L716" s="1" t="s">
        <v>52</v>
      </c>
      <c r="M716" s="1" t="s">
        <v>53</v>
      </c>
      <c r="N716" s="1">
        <v>137</v>
      </c>
      <c r="O716" s="1">
        <v>157</v>
      </c>
      <c r="P716" s="1">
        <v>0</v>
      </c>
      <c r="Q716" s="1">
        <v>115</v>
      </c>
      <c r="R716" s="1">
        <v>0</v>
      </c>
      <c r="S716" s="1">
        <v>0</v>
      </c>
      <c r="T716">
        <f t="shared" si="158"/>
        <v>294</v>
      </c>
      <c r="U716">
        <f t="shared" si="159"/>
        <v>409</v>
      </c>
      <c r="V716" s="2">
        <f t="shared" si="160"/>
        <v>46010.0125523013</v>
      </c>
      <c r="W716" s="2">
        <f t="shared" si="161"/>
        <v>46058.129707113</v>
      </c>
      <c r="X716" t="str">
        <f t="shared" si="153"/>
        <v>高滞销风险</v>
      </c>
      <c r="Y716" s="8" t="str">
        <f>_xlfn.IFS(COUNTIF($B$2:B716,B716)=1,"-",OR(AND(X715="高滞销风险",OR(X716="中滞销风险",X716="低滞销风险",X716="健康")),AND(X715="中滞销风险",OR(X716="低滞销风险",X716="健康")),AND(X715="低滞销风险",X716="健康")),"改善",X715=X716,"维持不变",OR(AND(X715="健康",OR(X716="低滞销风险",X716="中滞销风险",X716="高滞销风险")),AND(X715="低滞销风险",OR(X716="中滞销风险",X716="高滞销风险")),AND(X715="中滞销风险",X716="高滞销风险")),"恶化")</f>
        <v>-</v>
      </c>
      <c r="Z716" s="10">
        <f t="shared" si="154"/>
        <v>43.05</v>
      </c>
      <c r="AA716" s="10">
        <f t="shared" si="162"/>
        <v>115</v>
      </c>
      <c r="AB716" s="10">
        <f t="shared" si="155"/>
        <v>158.05</v>
      </c>
      <c r="AC716" s="10">
        <f t="shared" si="163"/>
        <v>171.129707112971</v>
      </c>
      <c r="AD716" s="10">
        <f t="shared" si="156"/>
        <v>66.1297071129738</v>
      </c>
      <c r="AE716" s="11">
        <f t="shared" si="157"/>
        <v>3.89523809523809</v>
      </c>
    </row>
    <row r="717" spans="1:31">
      <c r="A717" s="5">
        <v>45894</v>
      </c>
      <c r="B717" s="1" t="s">
        <v>417</v>
      </c>
      <c r="C717" s="1" t="s">
        <v>418</v>
      </c>
      <c r="D717" s="1" t="s">
        <v>346</v>
      </c>
      <c r="E717" s="1">
        <v>3.35</v>
      </c>
      <c r="F717" s="1">
        <v>4</v>
      </c>
      <c r="G717" s="1">
        <v>3.07</v>
      </c>
      <c r="H717" s="1">
        <v>3.07</v>
      </c>
      <c r="I717" s="1" t="s">
        <v>50</v>
      </c>
      <c r="J717" s="1">
        <v>28</v>
      </c>
      <c r="K717" s="1" t="s">
        <v>43</v>
      </c>
      <c r="L717" s="1" t="s">
        <v>44</v>
      </c>
      <c r="M717" s="1" t="s">
        <v>45</v>
      </c>
      <c r="N717" s="1">
        <v>149</v>
      </c>
      <c r="O717" s="1">
        <v>124</v>
      </c>
      <c r="P717" s="1">
        <v>0</v>
      </c>
      <c r="Q717" s="1">
        <v>115</v>
      </c>
      <c r="R717" s="1">
        <v>0</v>
      </c>
      <c r="S717" s="1">
        <v>0</v>
      </c>
      <c r="T717">
        <f t="shared" si="158"/>
        <v>273</v>
      </c>
      <c r="U717">
        <f t="shared" si="159"/>
        <v>388</v>
      </c>
      <c r="V717" s="2">
        <f t="shared" si="160"/>
        <v>45975.4925373134</v>
      </c>
      <c r="W717" s="2">
        <f t="shared" si="161"/>
        <v>46009.8208955224</v>
      </c>
      <c r="X717" t="str">
        <f t="shared" si="153"/>
        <v>中滞销风险</v>
      </c>
      <c r="Y717" s="8" t="str">
        <f>_xlfn.IFS(COUNTIF($B$2:B717,B717)=1,"-",OR(AND(X716="高滞销风险",OR(X717="中滞销风险",X717="低滞销风险",X717="健康")),AND(X716="中滞销风险",OR(X717="低滞销风险",X717="健康")),AND(X716="低滞销风险",X717="健康")),"改善",X716=X717,"维持不变",OR(AND(X716="健康",OR(X717="低滞销风险",X717="中滞销风险",X717="高滞销风险")),AND(X716="低滞销风险",OR(X717="中滞销风险",X717="高滞销风险")),AND(X716="中滞销风险",X717="高滞销风险")),"恶化")</f>
        <v>改善</v>
      </c>
      <c r="Z717" s="10">
        <f t="shared" si="154"/>
        <v>0</v>
      </c>
      <c r="AA717" s="10">
        <f t="shared" si="162"/>
        <v>59.7</v>
      </c>
      <c r="AB717" s="10">
        <f t="shared" si="155"/>
        <v>59.7</v>
      </c>
      <c r="AC717" s="10">
        <f t="shared" si="163"/>
        <v>115.820895522388</v>
      </c>
      <c r="AD717" s="10">
        <f t="shared" si="156"/>
        <v>17.820895522389</v>
      </c>
      <c r="AE717" s="11">
        <f t="shared" si="157"/>
        <v>3.95918367346939</v>
      </c>
    </row>
    <row r="718" spans="1:31">
      <c r="A718" s="5">
        <v>45901</v>
      </c>
      <c r="B718" s="1" t="s">
        <v>417</v>
      </c>
      <c r="C718" s="1" t="s">
        <v>418</v>
      </c>
      <c r="D718" s="1" t="s">
        <v>346</v>
      </c>
      <c r="E718" s="1">
        <v>2.43</v>
      </c>
      <c r="F718" s="1">
        <v>2.43</v>
      </c>
      <c r="G718" s="1">
        <v>3.21</v>
      </c>
      <c r="H718" s="1">
        <v>3.39</v>
      </c>
      <c r="I718" s="1" t="s">
        <v>54</v>
      </c>
      <c r="J718" s="1">
        <v>17</v>
      </c>
      <c r="K718" s="1" t="s">
        <v>35</v>
      </c>
      <c r="L718" s="1" t="s">
        <v>36</v>
      </c>
      <c r="M718" s="1" t="s">
        <v>37</v>
      </c>
      <c r="N718" s="1">
        <v>163</v>
      </c>
      <c r="O718" s="1">
        <v>86</v>
      </c>
      <c r="P718" s="1">
        <v>0</v>
      </c>
      <c r="Q718" s="1">
        <v>115</v>
      </c>
      <c r="R718" s="1">
        <v>0</v>
      </c>
      <c r="S718" s="1">
        <v>0</v>
      </c>
      <c r="T718">
        <f t="shared" si="158"/>
        <v>249</v>
      </c>
      <c r="U718">
        <f t="shared" si="159"/>
        <v>364</v>
      </c>
      <c r="V718" s="2">
        <f t="shared" si="160"/>
        <v>46003.4691358025</v>
      </c>
      <c r="W718" s="2">
        <f t="shared" si="161"/>
        <v>46050.7942386831</v>
      </c>
      <c r="X718" t="str">
        <f t="shared" si="153"/>
        <v>高滞销风险</v>
      </c>
      <c r="Y718" s="8" t="str">
        <f>_xlfn.IFS(COUNTIF($B$2:B718,B718)=1,"-",OR(AND(X717="高滞销风险",OR(X718="中滞销风险",X718="低滞销风险",X718="健康")),AND(X717="中滞销风险",OR(X718="低滞销风险",X718="健康")),AND(X717="低滞销风险",X718="健康")),"改善",X717=X718,"维持不变",OR(AND(X717="健康",OR(X718="低滞销风险",X718="中滞销风险",X718="高滞销风险")),AND(X717="低滞销风险",OR(X718="中滞销风险",X718="高滞销风险")),AND(X717="中滞销风险",X718="高滞销风险")),"恶化")</f>
        <v>恶化</v>
      </c>
      <c r="Z718" s="10">
        <f t="shared" si="154"/>
        <v>27.87</v>
      </c>
      <c r="AA718" s="10">
        <f t="shared" si="162"/>
        <v>115</v>
      </c>
      <c r="AB718" s="10">
        <f t="shared" si="155"/>
        <v>142.87</v>
      </c>
      <c r="AC718" s="10">
        <f t="shared" si="163"/>
        <v>149.794238683128</v>
      </c>
      <c r="AD718" s="10">
        <f t="shared" si="156"/>
        <v>58.7942386831273</v>
      </c>
      <c r="AE718" s="11">
        <f t="shared" si="157"/>
        <v>4</v>
      </c>
    </row>
    <row r="719" spans="1:31">
      <c r="A719" s="5">
        <v>45908</v>
      </c>
      <c r="B719" s="1" t="s">
        <v>417</v>
      </c>
      <c r="C719" s="1" t="s">
        <v>418</v>
      </c>
      <c r="D719" s="1" t="s">
        <v>346</v>
      </c>
      <c r="E719" s="1">
        <v>3.04</v>
      </c>
      <c r="F719" s="1">
        <v>3.29</v>
      </c>
      <c r="G719" s="1">
        <v>2.86</v>
      </c>
      <c r="H719" s="1">
        <v>2.96</v>
      </c>
      <c r="I719" s="1" t="s">
        <v>50</v>
      </c>
      <c r="J719" s="1">
        <v>23</v>
      </c>
      <c r="K719" s="1" t="s">
        <v>38</v>
      </c>
      <c r="L719" s="1" t="s">
        <v>39</v>
      </c>
      <c r="M719" s="1" t="s">
        <v>40</v>
      </c>
      <c r="N719" s="1">
        <v>159</v>
      </c>
      <c r="O719" s="1">
        <v>72</v>
      </c>
      <c r="P719" s="1">
        <v>0</v>
      </c>
      <c r="Q719" s="1">
        <v>115</v>
      </c>
      <c r="R719" s="1">
        <v>0</v>
      </c>
      <c r="S719" s="1">
        <v>0</v>
      </c>
      <c r="T719">
        <f t="shared" si="158"/>
        <v>231</v>
      </c>
      <c r="U719">
        <f t="shared" si="159"/>
        <v>346</v>
      </c>
      <c r="V719" s="2">
        <f t="shared" si="160"/>
        <v>45983.9868421053</v>
      </c>
      <c r="W719" s="2">
        <f t="shared" si="161"/>
        <v>46021.8157894737</v>
      </c>
      <c r="X719" t="str">
        <f t="shared" si="153"/>
        <v>高滞销风险</v>
      </c>
      <c r="Y719" s="8" t="str">
        <f>_xlfn.IFS(COUNTIF($B$2:B719,B719)=1,"-",OR(AND(X718="高滞销风险",OR(X719="中滞销风险",X719="低滞销风险",X719="健康")),AND(X718="中滞销风险",OR(X719="低滞销风险",X719="健康")),AND(X718="低滞销风险",X719="健康")),"改善",X718=X719,"维持不变",OR(AND(X718="健康",OR(X719="低滞销风险",X719="中滞销风险",X719="高滞销风险")),AND(X718="低滞销风险",OR(X719="中滞销风险",X719="高滞销风险")),AND(X718="中滞销风险",X719="高滞销风险")),"恶化")</f>
        <v>维持不变</v>
      </c>
      <c r="Z719" s="10">
        <f t="shared" si="154"/>
        <v>0</v>
      </c>
      <c r="AA719" s="10">
        <f t="shared" si="162"/>
        <v>90.64</v>
      </c>
      <c r="AB719" s="10">
        <f t="shared" si="155"/>
        <v>90.64</v>
      </c>
      <c r="AC719" s="10">
        <f t="shared" si="163"/>
        <v>113.815789473684</v>
      </c>
      <c r="AD719" s="10">
        <f t="shared" si="156"/>
        <v>29.8157894736869</v>
      </c>
      <c r="AE719" s="11">
        <f t="shared" si="157"/>
        <v>4.11904761904762</v>
      </c>
    </row>
    <row r="720" spans="1:31">
      <c r="A720" s="5">
        <v>45887</v>
      </c>
      <c r="B720" s="1" t="s">
        <v>419</v>
      </c>
      <c r="C720" s="1" t="s">
        <v>420</v>
      </c>
      <c r="D720" s="1" t="s">
        <v>346</v>
      </c>
      <c r="E720" s="1">
        <v>4.44</v>
      </c>
      <c r="F720" s="1">
        <v>5.14</v>
      </c>
      <c r="G720" s="1">
        <v>6</v>
      </c>
      <c r="H720" s="1">
        <v>3.39</v>
      </c>
      <c r="I720" s="1" t="s">
        <v>50</v>
      </c>
      <c r="J720" s="1">
        <v>36</v>
      </c>
      <c r="K720" s="1" t="s">
        <v>51</v>
      </c>
      <c r="L720" s="1" t="s">
        <v>52</v>
      </c>
      <c r="M720" s="1" t="s">
        <v>53</v>
      </c>
      <c r="N720" s="1">
        <v>156</v>
      </c>
      <c r="O720" s="1">
        <v>198</v>
      </c>
      <c r="P720" s="1">
        <v>0</v>
      </c>
      <c r="Q720" s="1">
        <v>163</v>
      </c>
      <c r="R720" s="1">
        <v>0</v>
      </c>
      <c r="S720" s="1">
        <v>0</v>
      </c>
      <c r="T720">
        <f t="shared" si="158"/>
        <v>354</v>
      </c>
      <c r="U720">
        <f t="shared" si="159"/>
        <v>517</v>
      </c>
      <c r="V720" s="2">
        <f t="shared" si="160"/>
        <v>45966.7297297297</v>
      </c>
      <c r="W720" s="2">
        <f t="shared" si="161"/>
        <v>46003.4414414414</v>
      </c>
      <c r="X720" t="str">
        <f t="shared" si="153"/>
        <v>中滞销风险</v>
      </c>
      <c r="Y720" s="8" t="str">
        <f>_xlfn.IFS(COUNTIF($B$2:B720,B720)=1,"-",OR(AND(X719="高滞销风险",OR(X720="中滞销风险",X720="低滞销风险",X720="健康")),AND(X719="中滞销风险",OR(X720="低滞销风险",X720="健康")),AND(X719="低滞销风险",X720="健康")),"改善",X719=X720,"维持不变",OR(AND(X719="健康",OR(X720="低滞销风险",X720="中滞销风险",X720="高滞销风险")),AND(X719="低滞销风险",OR(X720="中滞销风险",X720="高滞销风险")),AND(X719="中滞销风险",X720="高滞销风险")),"恶化")</f>
        <v>-</v>
      </c>
      <c r="Z720" s="10">
        <f t="shared" si="154"/>
        <v>0</v>
      </c>
      <c r="AA720" s="10">
        <f t="shared" si="162"/>
        <v>50.8</v>
      </c>
      <c r="AB720" s="10">
        <f t="shared" si="155"/>
        <v>50.8</v>
      </c>
      <c r="AC720" s="10">
        <f t="shared" si="163"/>
        <v>116.441441441441</v>
      </c>
      <c r="AD720" s="10">
        <f t="shared" si="156"/>
        <v>11.4414414414423</v>
      </c>
      <c r="AE720" s="11">
        <f t="shared" si="157"/>
        <v>4.92380952380952</v>
      </c>
    </row>
    <row r="721" spans="1:31">
      <c r="A721" s="5">
        <v>45894</v>
      </c>
      <c r="B721" s="1" t="s">
        <v>419</v>
      </c>
      <c r="C721" s="1" t="s">
        <v>420</v>
      </c>
      <c r="D721" s="1" t="s">
        <v>346</v>
      </c>
      <c r="E721" s="1">
        <v>4.76</v>
      </c>
      <c r="F721" s="1">
        <v>4.86</v>
      </c>
      <c r="G721" s="1">
        <v>5</v>
      </c>
      <c r="H721" s="1">
        <v>4.61</v>
      </c>
      <c r="I721" s="1" t="s">
        <v>50</v>
      </c>
      <c r="J721" s="1">
        <v>34</v>
      </c>
      <c r="K721" s="1" t="s">
        <v>43</v>
      </c>
      <c r="L721" s="1" t="s">
        <v>44</v>
      </c>
      <c r="M721" s="1" t="s">
        <v>45</v>
      </c>
      <c r="N721" s="1">
        <v>123</v>
      </c>
      <c r="O721" s="1">
        <v>222</v>
      </c>
      <c r="P721" s="1">
        <v>0</v>
      </c>
      <c r="Q721" s="1">
        <v>133</v>
      </c>
      <c r="R721" s="1">
        <v>0</v>
      </c>
      <c r="S721" s="1">
        <v>0</v>
      </c>
      <c r="T721">
        <f t="shared" si="158"/>
        <v>345</v>
      </c>
      <c r="U721">
        <f t="shared" si="159"/>
        <v>478</v>
      </c>
      <c r="V721" s="2">
        <f t="shared" si="160"/>
        <v>45966.4789915966</v>
      </c>
      <c r="W721" s="2">
        <f t="shared" si="161"/>
        <v>45994.4201680672</v>
      </c>
      <c r="X721" t="str">
        <f t="shared" si="153"/>
        <v>低滞销风险</v>
      </c>
      <c r="Y721" s="8" t="str">
        <f>_xlfn.IFS(COUNTIF($B$2:B721,B721)=1,"-",OR(AND(X720="高滞销风险",OR(X721="中滞销风险",X721="低滞销风险",X721="健康")),AND(X720="中滞销风险",OR(X721="低滞销风险",X721="健康")),AND(X720="低滞销风险",X721="健康")),"改善",X720=X721,"维持不变",OR(AND(X720="健康",OR(X721="低滞销风险",X721="中滞销风险",X721="高滞销风险")),AND(X720="低滞销风险",OR(X721="中滞销风险",X721="高滞销风险")),AND(X720="中滞销风险",X721="高滞销风险")),"恶化")</f>
        <v>改善</v>
      </c>
      <c r="Z721" s="10">
        <f t="shared" si="154"/>
        <v>0</v>
      </c>
      <c r="AA721" s="10">
        <f t="shared" si="162"/>
        <v>11.52</v>
      </c>
      <c r="AB721" s="10">
        <f t="shared" si="155"/>
        <v>11.52</v>
      </c>
      <c r="AC721" s="10">
        <f t="shared" si="163"/>
        <v>100.420168067227</v>
      </c>
      <c r="AD721" s="10">
        <f t="shared" si="156"/>
        <v>2.42016806722677</v>
      </c>
      <c r="AE721" s="11">
        <f t="shared" si="157"/>
        <v>4.87755102040816</v>
      </c>
    </row>
    <row r="722" spans="1:31">
      <c r="A722" s="5">
        <v>45901</v>
      </c>
      <c r="B722" s="1" t="s">
        <v>419</v>
      </c>
      <c r="C722" s="1" t="s">
        <v>420</v>
      </c>
      <c r="D722" s="1" t="s">
        <v>346</v>
      </c>
      <c r="E722" s="1">
        <v>5.59</v>
      </c>
      <c r="F722" s="1">
        <v>5.71</v>
      </c>
      <c r="G722" s="1">
        <v>5.29</v>
      </c>
      <c r="H722" s="1">
        <v>5.64</v>
      </c>
      <c r="I722" s="1" t="s">
        <v>50</v>
      </c>
      <c r="J722" s="1">
        <v>40</v>
      </c>
      <c r="K722" s="1" t="s">
        <v>35</v>
      </c>
      <c r="L722" s="1" t="s">
        <v>36</v>
      </c>
      <c r="M722" s="1" t="s">
        <v>37</v>
      </c>
      <c r="N722" s="1">
        <v>114</v>
      </c>
      <c r="O722" s="1">
        <v>264</v>
      </c>
      <c r="P722" s="1">
        <v>0</v>
      </c>
      <c r="Q722" s="1">
        <v>63</v>
      </c>
      <c r="R722" s="1">
        <v>0</v>
      </c>
      <c r="S722" s="1">
        <v>0</v>
      </c>
      <c r="T722">
        <f t="shared" si="158"/>
        <v>378</v>
      </c>
      <c r="U722">
        <f t="shared" si="159"/>
        <v>441</v>
      </c>
      <c r="V722" s="2">
        <f t="shared" si="160"/>
        <v>45968.6207513417</v>
      </c>
      <c r="W722" s="2">
        <f t="shared" si="161"/>
        <v>45979.8908765653</v>
      </c>
      <c r="X722" t="str">
        <f t="shared" si="153"/>
        <v>健康</v>
      </c>
      <c r="Y722" s="8" t="str">
        <f>_xlfn.IFS(COUNTIF($B$2:B722,B722)=1,"-",OR(AND(X721="高滞销风险",OR(X722="中滞销风险",X722="低滞销风险",X722="健康")),AND(X721="中滞销风险",OR(X722="低滞销风险",X722="健康")),AND(X721="低滞销风险",X722="健康")),"改善",X721=X722,"维持不变",OR(AND(X721="健康",OR(X722="低滞销风险",X722="中滞销风险",X722="高滞销风险")),AND(X721="低滞销风险",OR(X722="中滞销风险",X722="高滞销风险")),AND(X721="中滞销风险",X722="高滞销风险")),"恶化")</f>
        <v>改善</v>
      </c>
      <c r="Z722" s="10">
        <f t="shared" si="154"/>
        <v>0</v>
      </c>
      <c r="AA722" s="10">
        <f t="shared" si="162"/>
        <v>0</v>
      </c>
      <c r="AB722" s="10">
        <f t="shared" si="155"/>
        <v>0</v>
      </c>
      <c r="AC722" s="10">
        <f t="shared" si="163"/>
        <v>78.8908765652952</v>
      </c>
      <c r="AD722" s="10">
        <f t="shared" si="156"/>
        <v>0</v>
      </c>
      <c r="AE722" s="11">
        <f t="shared" si="157"/>
        <v>5.59</v>
      </c>
    </row>
    <row r="723" spans="1:31">
      <c r="A723" s="5">
        <v>45908</v>
      </c>
      <c r="B723" s="1" t="s">
        <v>419</v>
      </c>
      <c r="C723" s="1" t="s">
        <v>420</v>
      </c>
      <c r="D723" s="1" t="s">
        <v>346</v>
      </c>
      <c r="E723" s="1">
        <v>5.69</v>
      </c>
      <c r="F723" s="1">
        <v>6</v>
      </c>
      <c r="G723" s="1">
        <v>5.86</v>
      </c>
      <c r="H723" s="1">
        <v>5.43</v>
      </c>
      <c r="I723" s="1" t="s">
        <v>50</v>
      </c>
      <c r="J723" s="1">
        <v>42</v>
      </c>
      <c r="K723" s="1" t="s">
        <v>38</v>
      </c>
      <c r="L723" s="1" t="s">
        <v>39</v>
      </c>
      <c r="M723" s="1" t="s">
        <v>40</v>
      </c>
      <c r="N723" s="1">
        <v>161</v>
      </c>
      <c r="O723" s="1">
        <v>171</v>
      </c>
      <c r="P723" s="1">
        <v>0</v>
      </c>
      <c r="Q723" s="1">
        <v>63</v>
      </c>
      <c r="R723" s="1">
        <v>0</v>
      </c>
      <c r="S723" s="1">
        <v>0</v>
      </c>
      <c r="T723">
        <f t="shared" si="158"/>
        <v>332</v>
      </c>
      <c r="U723">
        <f t="shared" si="159"/>
        <v>395</v>
      </c>
      <c r="V723" s="2">
        <f t="shared" si="160"/>
        <v>45966.3479789104</v>
      </c>
      <c r="W723" s="2">
        <f t="shared" si="161"/>
        <v>45977.4200351494</v>
      </c>
      <c r="X723" t="str">
        <f t="shared" si="153"/>
        <v>健康</v>
      </c>
      <c r="Y723" s="8" t="str">
        <f>_xlfn.IFS(COUNTIF($B$2:B723,B723)=1,"-",OR(AND(X722="高滞销风险",OR(X723="中滞销风险",X723="低滞销风险",X723="健康")),AND(X722="中滞销风险",OR(X723="低滞销风险",X723="健康")),AND(X722="低滞销风险",X723="健康")),"改善",X722=X723,"维持不变",OR(AND(X722="健康",OR(X723="低滞销风险",X723="中滞销风险",X723="高滞销风险")),AND(X722="低滞销风险",OR(X723="中滞销风险",X723="高滞销风险")),AND(X722="中滞销风险",X723="高滞销风险")),"恶化")</f>
        <v>维持不变</v>
      </c>
      <c r="Z723" s="10">
        <f t="shared" si="154"/>
        <v>0</v>
      </c>
      <c r="AA723" s="10">
        <f t="shared" si="162"/>
        <v>0</v>
      </c>
      <c r="AB723" s="10">
        <f t="shared" si="155"/>
        <v>0</v>
      </c>
      <c r="AC723" s="10">
        <f t="shared" si="163"/>
        <v>69.4200351493849</v>
      </c>
      <c r="AD723" s="10">
        <f t="shared" si="156"/>
        <v>0</v>
      </c>
      <c r="AE723" s="11">
        <f t="shared" si="157"/>
        <v>5.69</v>
      </c>
    </row>
    <row r="724" spans="1:31">
      <c r="A724" s="5">
        <v>45887</v>
      </c>
      <c r="B724" s="1" t="s">
        <v>421</v>
      </c>
      <c r="C724" s="1" t="s">
        <v>422</v>
      </c>
      <c r="D724" s="1" t="s">
        <v>346</v>
      </c>
      <c r="E724" s="1">
        <v>2.75</v>
      </c>
      <c r="F724" s="1">
        <v>3.43</v>
      </c>
      <c r="G724" s="1">
        <v>3.5</v>
      </c>
      <c r="H724" s="1">
        <v>2.04</v>
      </c>
      <c r="I724" s="1" t="s">
        <v>50</v>
      </c>
      <c r="J724" s="1">
        <v>24</v>
      </c>
      <c r="K724" s="1" t="s">
        <v>51</v>
      </c>
      <c r="L724" s="1" t="s">
        <v>52</v>
      </c>
      <c r="M724" s="1" t="s">
        <v>53</v>
      </c>
      <c r="N724" s="1">
        <v>126</v>
      </c>
      <c r="O724" s="1">
        <v>138</v>
      </c>
      <c r="P724" s="1">
        <v>0</v>
      </c>
      <c r="Q724" s="1">
        <v>0</v>
      </c>
      <c r="R724" s="1">
        <v>0</v>
      </c>
      <c r="S724" s="1">
        <v>0</v>
      </c>
      <c r="T724">
        <f t="shared" si="158"/>
        <v>264</v>
      </c>
      <c r="U724">
        <f t="shared" si="159"/>
        <v>264</v>
      </c>
      <c r="V724" s="2">
        <f t="shared" si="160"/>
        <v>45983</v>
      </c>
      <c r="W724" s="2">
        <f t="shared" si="161"/>
        <v>45983</v>
      </c>
      <c r="X724" t="str">
        <f t="shared" si="153"/>
        <v>健康</v>
      </c>
      <c r="Y724" s="8" t="str">
        <f>_xlfn.IFS(COUNTIF($B$2:B724,B724)=1,"-",OR(AND(X723="高滞销风险",OR(X724="中滞销风险",X724="低滞销风险",X724="健康")),AND(X723="中滞销风险",OR(X724="低滞销风险",X724="健康")),AND(X723="低滞销风险",X724="健康")),"改善",X723=X724,"维持不变",OR(AND(X723="健康",OR(X724="低滞销风险",X724="中滞销风险",X724="高滞销风险")),AND(X723="低滞销风险",OR(X724="中滞销风险",X724="高滞销风险")),AND(X723="中滞销风险",X724="高滞销风险")),"恶化")</f>
        <v>-</v>
      </c>
      <c r="Z724" s="10">
        <f t="shared" si="154"/>
        <v>0</v>
      </c>
      <c r="AA724" s="10">
        <f t="shared" si="162"/>
        <v>0</v>
      </c>
      <c r="AB724" s="10">
        <f t="shared" si="155"/>
        <v>0</v>
      </c>
      <c r="AC724" s="10">
        <f t="shared" si="163"/>
        <v>96</v>
      </c>
      <c r="AD724" s="10">
        <f t="shared" si="156"/>
        <v>0</v>
      </c>
      <c r="AE724" s="11">
        <f t="shared" si="157"/>
        <v>2.75</v>
      </c>
    </row>
    <row r="725" spans="1:31">
      <c r="A725" s="5">
        <v>45894</v>
      </c>
      <c r="B725" s="1" t="s">
        <v>421</v>
      </c>
      <c r="C725" s="1" t="s">
        <v>422</v>
      </c>
      <c r="D725" s="1" t="s">
        <v>346</v>
      </c>
      <c r="E725" s="1">
        <v>3.99</v>
      </c>
      <c r="F725" s="1">
        <v>5</v>
      </c>
      <c r="G725" s="1">
        <v>4.21</v>
      </c>
      <c r="H725" s="1">
        <v>3.29</v>
      </c>
      <c r="I725" s="1" t="s">
        <v>50</v>
      </c>
      <c r="J725" s="1">
        <v>35</v>
      </c>
      <c r="K725" s="1" t="s">
        <v>43</v>
      </c>
      <c r="L725" s="1" t="s">
        <v>44</v>
      </c>
      <c r="M725" s="1" t="s">
        <v>45</v>
      </c>
      <c r="N725" s="1">
        <v>86</v>
      </c>
      <c r="O725" s="1">
        <v>141</v>
      </c>
      <c r="P725" s="1">
        <v>0</v>
      </c>
      <c r="Q725" s="1">
        <v>0</v>
      </c>
      <c r="R725" s="1">
        <v>0</v>
      </c>
      <c r="S725" s="1">
        <v>0</v>
      </c>
      <c r="T725">
        <f t="shared" si="158"/>
        <v>227</v>
      </c>
      <c r="U725">
        <f t="shared" si="159"/>
        <v>227</v>
      </c>
      <c r="V725" s="2">
        <f t="shared" si="160"/>
        <v>45950.8922305764</v>
      </c>
      <c r="W725" s="2">
        <f t="shared" si="161"/>
        <v>45950.8922305764</v>
      </c>
      <c r="X725" t="str">
        <f t="shared" si="153"/>
        <v>健康</v>
      </c>
      <c r="Y725" s="8" t="str">
        <f>_xlfn.IFS(COUNTIF($B$2:B725,B725)=1,"-",OR(AND(X724="高滞销风险",OR(X725="中滞销风险",X725="低滞销风险",X725="健康")),AND(X724="中滞销风险",OR(X725="低滞销风险",X725="健康")),AND(X724="低滞销风险",X725="健康")),"改善",X724=X725,"维持不变",OR(AND(X724="健康",OR(X725="低滞销风险",X725="中滞销风险",X725="高滞销风险")),AND(X724="低滞销风险",OR(X725="中滞销风险",X725="高滞销风险")),AND(X724="中滞销风险",X725="高滞销风险")),"恶化")</f>
        <v>维持不变</v>
      </c>
      <c r="Z725" s="10">
        <f t="shared" si="154"/>
        <v>0</v>
      </c>
      <c r="AA725" s="10">
        <f t="shared" si="162"/>
        <v>0</v>
      </c>
      <c r="AB725" s="10">
        <f t="shared" si="155"/>
        <v>0</v>
      </c>
      <c r="AC725" s="10">
        <f t="shared" si="163"/>
        <v>56.8922305764411</v>
      </c>
      <c r="AD725" s="10">
        <f t="shared" si="156"/>
        <v>0</v>
      </c>
      <c r="AE725" s="11">
        <f t="shared" si="157"/>
        <v>3.99</v>
      </c>
    </row>
    <row r="726" spans="1:31">
      <c r="A726" s="5">
        <v>45901</v>
      </c>
      <c r="B726" s="1" t="s">
        <v>421</v>
      </c>
      <c r="C726" s="1" t="s">
        <v>422</v>
      </c>
      <c r="D726" s="1" t="s">
        <v>346</v>
      </c>
      <c r="E726" s="1">
        <v>4.78</v>
      </c>
      <c r="F726" s="1">
        <v>5.29</v>
      </c>
      <c r="G726" s="1">
        <v>5.14</v>
      </c>
      <c r="H726" s="1">
        <v>4.32</v>
      </c>
      <c r="I726" s="1" t="s">
        <v>50</v>
      </c>
      <c r="J726" s="1">
        <v>37</v>
      </c>
      <c r="K726" s="1" t="s">
        <v>35</v>
      </c>
      <c r="L726" s="1" t="s">
        <v>36</v>
      </c>
      <c r="M726" s="1" t="s">
        <v>37</v>
      </c>
      <c r="N726" s="1">
        <v>52</v>
      </c>
      <c r="O726" s="1">
        <v>142</v>
      </c>
      <c r="P726" s="1">
        <v>0</v>
      </c>
      <c r="Q726" s="1">
        <v>0</v>
      </c>
      <c r="R726" s="1">
        <v>0</v>
      </c>
      <c r="S726" s="1">
        <v>150</v>
      </c>
      <c r="T726">
        <f t="shared" si="158"/>
        <v>194</v>
      </c>
      <c r="U726">
        <f t="shared" si="159"/>
        <v>344</v>
      </c>
      <c r="V726" s="2">
        <f t="shared" si="160"/>
        <v>45941.5857740586</v>
      </c>
      <c r="W726" s="2">
        <f t="shared" si="161"/>
        <v>45972.9665271967</v>
      </c>
      <c r="X726" t="str">
        <f t="shared" si="153"/>
        <v>健康</v>
      </c>
      <c r="Y726" s="8" t="str">
        <f>_xlfn.IFS(COUNTIF($B$2:B726,B726)=1,"-",OR(AND(X725="高滞销风险",OR(X726="中滞销风险",X726="低滞销风险",X726="健康")),AND(X725="中滞销风险",OR(X726="低滞销风险",X726="健康")),AND(X725="低滞销风险",X726="健康")),"改善",X725=X726,"维持不变",OR(AND(X725="健康",OR(X726="低滞销风险",X726="中滞销风险",X726="高滞销风险")),AND(X725="低滞销风险",OR(X726="中滞销风险",X726="高滞销风险")),AND(X725="中滞销风险",X726="高滞销风险")),"恶化")</f>
        <v>维持不变</v>
      </c>
      <c r="Z726" s="10">
        <f t="shared" si="154"/>
        <v>0</v>
      </c>
      <c r="AA726" s="10">
        <f t="shared" si="162"/>
        <v>0</v>
      </c>
      <c r="AB726" s="10">
        <f t="shared" si="155"/>
        <v>0</v>
      </c>
      <c r="AC726" s="10">
        <f t="shared" si="163"/>
        <v>71.9665271966527</v>
      </c>
      <c r="AD726" s="10">
        <f t="shared" si="156"/>
        <v>0</v>
      </c>
      <c r="AE726" s="11">
        <f t="shared" si="157"/>
        <v>4.78</v>
      </c>
    </row>
    <row r="727" spans="1:31">
      <c r="A727" s="5">
        <v>45908</v>
      </c>
      <c r="B727" s="1" t="s">
        <v>421</v>
      </c>
      <c r="C727" s="1" t="s">
        <v>422</v>
      </c>
      <c r="D727" s="1" t="s">
        <v>346</v>
      </c>
      <c r="E727" s="1">
        <v>4.79</v>
      </c>
      <c r="F727" s="1">
        <v>4.86</v>
      </c>
      <c r="G727" s="1">
        <v>5.07</v>
      </c>
      <c r="H727" s="1">
        <v>4.64</v>
      </c>
      <c r="I727" s="1" t="s">
        <v>50</v>
      </c>
      <c r="J727" s="1">
        <v>34</v>
      </c>
      <c r="K727" s="1" t="s">
        <v>38</v>
      </c>
      <c r="L727" s="1" t="s">
        <v>39</v>
      </c>
      <c r="M727" s="1" t="s">
        <v>40</v>
      </c>
      <c r="N727" s="1">
        <v>58</v>
      </c>
      <c r="O727" s="1">
        <v>253</v>
      </c>
      <c r="P727" s="1">
        <v>0</v>
      </c>
      <c r="Q727" s="1">
        <v>0</v>
      </c>
      <c r="R727" s="1">
        <v>0</v>
      </c>
      <c r="S727" s="1">
        <v>0</v>
      </c>
      <c r="T727">
        <f t="shared" si="158"/>
        <v>311</v>
      </c>
      <c r="U727">
        <f t="shared" si="159"/>
        <v>311</v>
      </c>
      <c r="V727" s="2">
        <f t="shared" si="160"/>
        <v>45972.9269311065</v>
      </c>
      <c r="W727" s="2">
        <f t="shared" si="161"/>
        <v>45972.9269311065</v>
      </c>
      <c r="X727" t="str">
        <f t="shared" si="153"/>
        <v>健康</v>
      </c>
      <c r="Y727" s="8" t="str">
        <f>_xlfn.IFS(COUNTIF($B$2:B727,B727)=1,"-",OR(AND(X726="高滞销风险",OR(X727="中滞销风险",X727="低滞销风险",X727="健康")),AND(X726="中滞销风险",OR(X727="低滞销风险",X727="健康")),AND(X726="低滞销风险",X727="健康")),"改善",X726=X727,"维持不变",OR(AND(X726="健康",OR(X727="低滞销风险",X727="中滞销风险",X727="高滞销风险")),AND(X726="低滞销风险",OR(X727="中滞销风险",X727="高滞销风险")),AND(X726="中滞销风险",X727="高滞销风险")),"恶化")</f>
        <v>维持不变</v>
      </c>
      <c r="Z727" s="10">
        <f t="shared" si="154"/>
        <v>0</v>
      </c>
      <c r="AA727" s="10">
        <f t="shared" si="162"/>
        <v>0</v>
      </c>
      <c r="AB727" s="10">
        <f t="shared" si="155"/>
        <v>0</v>
      </c>
      <c r="AC727" s="10">
        <f t="shared" si="163"/>
        <v>64.9269311064718</v>
      </c>
      <c r="AD727" s="10">
        <f t="shared" si="156"/>
        <v>0</v>
      </c>
      <c r="AE727" s="11">
        <f t="shared" si="157"/>
        <v>4.79</v>
      </c>
    </row>
    <row r="728" spans="1:31">
      <c r="A728" s="5">
        <v>45887</v>
      </c>
      <c r="B728" s="1" t="s">
        <v>423</v>
      </c>
      <c r="C728" s="1" t="s">
        <v>424</v>
      </c>
      <c r="D728" s="1" t="s">
        <v>346</v>
      </c>
      <c r="E728" s="1">
        <v>4.61</v>
      </c>
      <c r="F728" s="1">
        <v>5.43</v>
      </c>
      <c r="G728" s="1">
        <v>5.79</v>
      </c>
      <c r="H728" s="1">
        <v>3.64</v>
      </c>
      <c r="I728" s="1" t="s">
        <v>50</v>
      </c>
      <c r="J728" s="1">
        <v>38</v>
      </c>
      <c r="K728" s="1" t="s">
        <v>51</v>
      </c>
      <c r="L728" s="1" t="s">
        <v>52</v>
      </c>
      <c r="M728" s="1" t="s">
        <v>53</v>
      </c>
      <c r="N728" s="1">
        <v>482</v>
      </c>
      <c r="O728" s="1">
        <v>106</v>
      </c>
      <c r="P728" s="1">
        <v>0</v>
      </c>
      <c r="Q728" s="1">
        <v>39</v>
      </c>
      <c r="R728" s="1">
        <v>0</v>
      </c>
      <c r="S728" s="1">
        <v>0</v>
      </c>
      <c r="T728">
        <f t="shared" ref="T728:T764" si="164">N728+O728+P728</f>
        <v>588</v>
      </c>
      <c r="U728">
        <f t="shared" ref="U728:U764" si="165">T728+Q728+R728+S728</f>
        <v>627</v>
      </c>
      <c r="V728" s="2">
        <f t="shared" ref="V728:V764" si="166">A728+T728/E728</f>
        <v>46014.5488069414</v>
      </c>
      <c r="W728" s="2">
        <f t="shared" ref="W728:W764" si="167">A728+U728/E728</f>
        <v>46023.0086767896</v>
      </c>
      <c r="X728" t="str">
        <f t="shared" si="153"/>
        <v>高滞销风险</v>
      </c>
      <c r="Y728" s="8" t="str">
        <f>_xlfn.IFS(COUNTIF($B$2:B728,B728)=1,"-",OR(AND(X727="高滞销风险",OR(X728="中滞销风险",X728="低滞销风险",X728="健康")),AND(X727="中滞销风险",OR(X728="低滞销风险",X728="健康")),AND(X727="低滞销风险",X728="健康")),"改善",X727=X728,"维持不变",OR(AND(X727="健康",OR(X728="低滞销风险",X728="中滞销风险",X728="高滞销风险")),AND(X727="低滞销风险",OR(X728="中滞销风险",X728="高滞销风险")),AND(X727="中滞销风险",X728="高滞销风险")),"恶化")</f>
        <v>-</v>
      </c>
      <c r="Z728" s="10">
        <f t="shared" si="154"/>
        <v>103.95</v>
      </c>
      <c r="AA728" s="10">
        <f t="shared" ref="AA728:AA764" si="168">AB728-Z728</f>
        <v>39</v>
      </c>
      <c r="AB728" s="10">
        <f t="shared" si="155"/>
        <v>142.95</v>
      </c>
      <c r="AC728" s="10">
        <f t="shared" ref="AC728:AC764" si="169">U728/E728</f>
        <v>136.008676789588</v>
      </c>
      <c r="AD728" s="10">
        <f t="shared" si="156"/>
        <v>31.0086767895846</v>
      </c>
      <c r="AE728" s="11">
        <f t="shared" si="157"/>
        <v>5.97142857142857</v>
      </c>
    </row>
    <row r="729" spans="1:31">
      <c r="A729" s="5">
        <v>45894</v>
      </c>
      <c r="B729" s="1" t="s">
        <v>423</v>
      </c>
      <c r="C729" s="1" t="s">
        <v>424</v>
      </c>
      <c r="D729" s="1" t="s">
        <v>346</v>
      </c>
      <c r="E729" s="1">
        <v>6.26</v>
      </c>
      <c r="F729" s="1">
        <v>7.43</v>
      </c>
      <c r="G729" s="1">
        <v>6.43</v>
      </c>
      <c r="H729" s="1">
        <v>5.5</v>
      </c>
      <c r="I729" s="1" t="s">
        <v>50</v>
      </c>
      <c r="J729" s="1">
        <v>52</v>
      </c>
      <c r="K729" s="1" t="s">
        <v>43</v>
      </c>
      <c r="L729" s="1" t="s">
        <v>44</v>
      </c>
      <c r="M729" s="1" t="s">
        <v>45</v>
      </c>
      <c r="N729" s="1">
        <v>478</v>
      </c>
      <c r="O729" s="1">
        <v>58</v>
      </c>
      <c r="P729" s="1">
        <v>0</v>
      </c>
      <c r="Q729" s="1">
        <v>39</v>
      </c>
      <c r="R729" s="1">
        <v>0</v>
      </c>
      <c r="S729" s="1">
        <v>0</v>
      </c>
      <c r="T729">
        <f t="shared" si="164"/>
        <v>536</v>
      </c>
      <c r="U729">
        <f t="shared" si="165"/>
        <v>575</v>
      </c>
      <c r="V729" s="2">
        <f t="shared" si="166"/>
        <v>45979.6230031949</v>
      </c>
      <c r="W729" s="2">
        <f t="shared" si="167"/>
        <v>45985.8530351438</v>
      </c>
      <c r="X729" t="str">
        <f t="shared" ref="X729:X792" si="170">_xlfn.IFS(AD729&gt;=20,"高滞销风险",AD729&gt;=10,"中滞销风险",AD729&gt;0,"低滞销风险",AD729=0,"健康")</f>
        <v>健康</v>
      </c>
      <c r="Y729" s="8" t="str">
        <f>_xlfn.IFS(COUNTIF($B$2:B729,B729)=1,"-",OR(AND(X728="高滞销风险",OR(X729="中滞销风险",X729="低滞销风险",X729="健康")),AND(X728="中滞销风险",OR(X729="低滞销风险",X729="健康")),AND(X728="低滞销风险",X729="健康")),"改善",X728=X729,"维持不变",OR(AND(X728="健康",OR(X729="低滞销风险",X729="中滞销风险",X729="高滞销风险")),AND(X728="低滞销风险",OR(X729="中滞销风险",X729="高滞销风险")),AND(X728="中滞销风险",X729="高滞销风险")),"恶化")</f>
        <v>改善</v>
      </c>
      <c r="Z729" s="10">
        <f t="shared" ref="Z729:Z792" si="171">IF(V729&gt;=DATE(2025,12,1),T729-(DATE(2025,12,1)-A729)*E729,0)</f>
        <v>0</v>
      </c>
      <c r="AA729" s="10">
        <f t="shared" si="168"/>
        <v>0</v>
      </c>
      <c r="AB729" s="10">
        <f t="shared" ref="AB729:AB792" si="172">IF(W729&gt;=DATE(2025,12,1),U729-(DATE(2025,12,1)-A729)*E729,0)</f>
        <v>0</v>
      </c>
      <c r="AC729" s="10">
        <f t="shared" si="169"/>
        <v>91.85303514377</v>
      </c>
      <c r="AD729" s="10">
        <f t="shared" ref="AD729:AD792" si="173">IF(W729&gt;DATE(2025,12,1),W729-DATE(2025,12,1),0)</f>
        <v>0</v>
      </c>
      <c r="AE729" s="11">
        <f t="shared" ref="AE729:AE792" si="174">IF(X729="健康",E729,U729/(DATE(2025,12,1)-A729))</f>
        <v>6.26</v>
      </c>
    </row>
    <row r="730" spans="1:31">
      <c r="A730" s="5">
        <v>45901</v>
      </c>
      <c r="B730" s="1" t="s">
        <v>423</v>
      </c>
      <c r="C730" s="1" t="s">
        <v>424</v>
      </c>
      <c r="D730" s="1" t="s">
        <v>346</v>
      </c>
      <c r="E730" s="1">
        <v>9.19</v>
      </c>
      <c r="F730" s="1">
        <v>11.57</v>
      </c>
      <c r="G730" s="1">
        <v>9.5</v>
      </c>
      <c r="H730" s="1">
        <v>7.64</v>
      </c>
      <c r="I730" s="1" t="s">
        <v>50</v>
      </c>
      <c r="J730" s="1">
        <v>81</v>
      </c>
      <c r="K730" s="1" t="s">
        <v>35</v>
      </c>
      <c r="L730" s="1" t="s">
        <v>36</v>
      </c>
      <c r="M730" s="1" t="s">
        <v>37</v>
      </c>
      <c r="N730" s="1">
        <v>446</v>
      </c>
      <c r="O730" s="1">
        <v>49</v>
      </c>
      <c r="P730" s="1">
        <v>0</v>
      </c>
      <c r="Q730" s="1">
        <v>0</v>
      </c>
      <c r="R730" s="1">
        <v>0</v>
      </c>
      <c r="S730" s="1">
        <v>150</v>
      </c>
      <c r="T730">
        <f t="shared" si="164"/>
        <v>495</v>
      </c>
      <c r="U730">
        <f t="shared" si="165"/>
        <v>645</v>
      </c>
      <c r="V730" s="2">
        <f t="shared" si="166"/>
        <v>45954.8628944505</v>
      </c>
      <c r="W730" s="2">
        <f t="shared" si="167"/>
        <v>45971.1849836779</v>
      </c>
      <c r="X730" t="str">
        <f t="shared" si="170"/>
        <v>健康</v>
      </c>
      <c r="Y730" s="8" t="str">
        <f>_xlfn.IFS(COUNTIF($B$2:B730,B730)=1,"-",OR(AND(X729="高滞销风险",OR(X730="中滞销风险",X730="低滞销风险",X730="健康")),AND(X729="中滞销风险",OR(X730="低滞销风险",X730="健康")),AND(X729="低滞销风险",X730="健康")),"改善",X729=X730,"维持不变",OR(AND(X729="健康",OR(X730="低滞销风险",X730="中滞销风险",X730="高滞销风险")),AND(X729="低滞销风险",OR(X730="中滞销风险",X730="高滞销风险")),AND(X729="中滞销风险",X730="高滞销风险")),"恶化")</f>
        <v>维持不变</v>
      </c>
      <c r="Z730" s="10">
        <f t="shared" si="171"/>
        <v>0</v>
      </c>
      <c r="AA730" s="10">
        <f t="shared" si="168"/>
        <v>0</v>
      </c>
      <c r="AB730" s="10">
        <f t="shared" si="172"/>
        <v>0</v>
      </c>
      <c r="AC730" s="10">
        <f t="shared" si="169"/>
        <v>70.1849836779108</v>
      </c>
      <c r="AD730" s="10">
        <f t="shared" si="173"/>
        <v>0</v>
      </c>
      <c r="AE730" s="11">
        <f t="shared" si="174"/>
        <v>9.19</v>
      </c>
    </row>
    <row r="731" spans="1:31">
      <c r="A731" s="5">
        <v>45908</v>
      </c>
      <c r="B731" s="1" t="s">
        <v>423</v>
      </c>
      <c r="C731" s="1" t="s">
        <v>424</v>
      </c>
      <c r="D731" s="1" t="s">
        <v>346</v>
      </c>
      <c r="E731" s="1">
        <v>9.84</v>
      </c>
      <c r="F731" s="1">
        <v>10.71</v>
      </c>
      <c r="G731" s="1">
        <v>11.14</v>
      </c>
      <c r="H731" s="1">
        <v>8.79</v>
      </c>
      <c r="I731" s="1" t="s">
        <v>50</v>
      </c>
      <c r="J731" s="1">
        <v>75</v>
      </c>
      <c r="K731" s="1" t="s">
        <v>38</v>
      </c>
      <c r="L731" s="1" t="s">
        <v>39</v>
      </c>
      <c r="M731" s="1" t="s">
        <v>40</v>
      </c>
      <c r="N731" s="1">
        <v>370</v>
      </c>
      <c r="O731" s="1">
        <v>48</v>
      </c>
      <c r="P731" s="1">
        <v>0</v>
      </c>
      <c r="Q731" s="1">
        <v>150</v>
      </c>
      <c r="R731" s="1">
        <v>0</v>
      </c>
      <c r="S731" s="1">
        <v>0</v>
      </c>
      <c r="T731">
        <f t="shared" si="164"/>
        <v>418</v>
      </c>
      <c r="U731">
        <f t="shared" si="165"/>
        <v>568</v>
      </c>
      <c r="V731" s="2">
        <f t="shared" si="166"/>
        <v>45950.4796747967</v>
      </c>
      <c r="W731" s="2">
        <f t="shared" si="167"/>
        <v>45965.7235772358</v>
      </c>
      <c r="X731" t="str">
        <f t="shared" si="170"/>
        <v>健康</v>
      </c>
      <c r="Y731" s="8" t="str">
        <f>_xlfn.IFS(COUNTIF($B$2:B731,B731)=1,"-",OR(AND(X730="高滞销风险",OR(X731="中滞销风险",X731="低滞销风险",X731="健康")),AND(X730="中滞销风险",OR(X731="低滞销风险",X731="健康")),AND(X730="低滞销风险",X731="健康")),"改善",X730=X731,"维持不变",OR(AND(X730="健康",OR(X731="低滞销风险",X731="中滞销风险",X731="高滞销风险")),AND(X730="低滞销风险",OR(X731="中滞销风险",X731="高滞销风险")),AND(X730="中滞销风险",X731="高滞销风险")),"恶化")</f>
        <v>维持不变</v>
      </c>
      <c r="Z731" s="10">
        <f t="shared" si="171"/>
        <v>0</v>
      </c>
      <c r="AA731" s="10">
        <f t="shared" si="168"/>
        <v>0</v>
      </c>
      <c r="AB731" s="10">
        <f t="shared" si="172"/>
        <v>0</v>
      </c>
      <c r="AC731" s="10">
        <f t="shared" si="169"/>
        <v>57.7235772357724</v>
      </c>
      <c r="AD731" s="10">
        <f t="shared" si="173"/>
        <v>0</v>
      </c>
      <c r="AE731" s="11">
        <f t="shared" si="174"/>
        <v>9.84</v>
      </c>
    </row>
    <row r="732" spans="1:31">
      <c r="A732" s="5">
        <v>45887</v>
      </c>
      <c r="B732" s="1" t="s">
        <v>425</v>
      </c>
      <c r="C732" s="1" t="s">
        <v>426</v>
      </c>
      <c r="D732" s="1" t="s">
        <v>346</v>
      </c>
      <c r="E732" s="1">
        <v>3.06</v>
      </c>
      <c r="F732" s="1">
        <v>4.43</v>
      </c>
      <c r="G732" s="1">
        <v>3.5</v>
      </c>
      <c r="H732" s="1">
        <v>2.07</v>
      </c>
      <c r="I732" s="1" t="s">
        <v>50</v>
      </c>
      <c r="J732" s="1">
        <v>31</v>
      </c>
      <c r="K732" s="1" t="s">
        <v>51</v>
      </c>
      <c r="L732" s="1" t="s">
        <v>52</v>
      </c>
      <c r="M732" s="1" t="s">
        <v>53</v>
      </c>
      <c r="N732" s="1">
        <v>211</v>
      </c>
      <c r="O732" s="1">
        <v>72</v>
      </c>
      <c r="P732" s="1">
        <v>0</v>
      </c>
      <c r="Q732" s="1">
        <v>130</v>
      </c>
      <c r="R732" s="1">
        <v>0</v>
      </c>
      <c r="S732" s="1">
        <v>0</v>
      </c>
      <c r="T732">
        <f t="shared" si="164"/>
        <v>283</v>
      </c>
      <c r="U732">
        <f t="shared" si="165"/>
        <v>413</v>
      </c>
      <c r="V732" s="2">
        <f t="shared" si="166"/>
        <v>45979.4836601307</v>
      </c>
      <c r="W732" s="2">
        <f t="shared" si="167"/>
        <v>46021.9673202614</v>
      </c>
      <c r="X732" t="str">
        <f t="shared" si="170"/>
        <v>高滞销风险</v>
      </c>
      <c r="Y732" s="8" t="str">
        <f>_xlfn.IFS(COUNTIF($B$2:B732,B732)=1,"-",OR(AND(X731="高滞销风险",OR(X732="中滞销风险",X732="低滞销风险",X732="健康")),AND(X731="中滞销风险",OR(X732="低滞销风险",X732="健康")),AND(X731="低滞销风险",X732="健康")),"改善",X731=X732,"维持不变",OR(AND(X731="健康",OR(X732="低滞销风险",X732="中滞销风险",X732="高滞销风险")),AND(X731="低滞销风险",OR(X732="中滞销风险",X732="高滞销风险")),AND(X731="中滞销风险",X732="高滞销风险")),"恶化")</f>
        <v>-</v>
      </c>
      <c r="Z732" s="10">
        <f t="shared" si="171"/>
        <v>0</v>
      </c>
      <c r="AA732" s="10">
        <f t="shared" si="168"/>
        <v>91.7</v>
      </c>
      <c r="AB732" s="10">
        <f t="shared" si="172"/>
        <v>91.7</v>
      </c>
      <c r="AC732" s="10">
        <f t="shared" si="169"/>
        <v>134.967320261438</v>
      </c>
      <c r="AD732" s="10">
        <f t="shared" si="173"/>
        <v>29.9673202614358</v>
      </c>
      <c r="AE732" s="11">
        <f t="shared" si="174"/>
        <v>3.93333333333333</v>
      </c>
    </row>
    <row r="733" spans="1:31">
      <c r="A733" s="5">
        <v>45894</v>
      </c>
      <c r="B733" s="1" t="s">
        <v>425</v>
      </c>
      <c r="C733" s="1" t="s">
        <v>426</v>
      </c>
      <c r="D733" s="1" t="s">
        <v>346</v>
      </c>
      <c r="E733" s="1">
        <v>3.35</v>
      </c>
      <c r="F733" s="1">
        <v>3.57</v>
      </c>
      <c r="G733" s="1">
        <v>4</v>
      </c>
      <c r="H733" s="1">
        <v>2.96</v>
      </c>
      <c r="I733" s="1" t="s">
        <v>50</v>
      </c>
      <c r="J733" s="1">
        <v>25</v>
      </c>
      <c r="K733" s="1" t="s">
        <v>43</v>
      </c>
      <c r="L733" s="1" t="s">
        <v>44</v>
      </c>
      <c r="M733" s="1" t="s">
        <v>45</v>
      </c>
      <c r="N733" s="1">
        <v>190</v>
      </c>
      <c r="O733" s="1">
        <v>74</v>
      </c>
      <c r="P733" s="1">
        <v>0</v>
      </c>
      <c r="Q733" s="1">
        <v>130</v>
      </c>
      <c r="R733" s="1">
        <v>0</v>
      </c>
      <c r="S733" s="1">
        <v>0</v>
      </c>
      <c r="T733">
        <f t="shared" si="164"/>
        <v>264</v>
      </c>
      <c r="U733">
        <f t="shared" si="165"/>
        <v>394</v>
      </c>
      <c r="V733" s="2">
        <f t="shared" si="166"/>
        <v>45972.8059701493</v>
      </c>
      <c r="W733" s="2">
        <f t="shared" si="167"/>
        <v>46011.6119402985</v>
      </c>
      <c r="X733" t="str">
        <f t="shared" si="170"/>
        <v>中滞销风险</v>
      </c>
      <c r="Y733" s="8" t="str">
        <f>_xlfn.IFS(COUNTIF($B$2:B733,B733)=1,"-",OR(AND(X732="高滞销风险",OR(X733="中滞销风险",X733="低滞销风险",X733="健康")),AND(X732="中滞销风险",OR(X733="低滞销风险",X733="健康")),AND(X732="低滞销风险",X733="健康")),"改善",X732=X733,"维持不变",OR(AND(X732="健康",OR(X733="低滞销风险",X733="中滞销风险",X733="高滞销风险")),AND(X732="低滞销风险",OR(X733="中滞销风险",X733="高滞销风险")),AND(X732="中滞销风险",X733="高滞销风险")),"恶化")</f>
        <v>改善</v>
      </c>
      <c r="Z733" s="10">
        <f t="shared" si="171"/>
        <v>0</v>
      </c>
      <c r="AA733" s="10">
        <f t="shared" si="168"/>
        <v>65.7</v>
      </c>
      <c r="AB733" s="10">
        <f t="shared" si="172"/>
        <v>65.7</v>
      </c>
      <c r="AC733" s="10">
        <f t="shared" si="169"/>
        <v>117.611940298507</v>
      </c>
      <c r="AD733" s="10">
        <f t="shared" si="173"/>
        <v>19.6119402985059</v>
      </c>
      <c r="AE733" s="11">
        <f t="shared" si="174"/>
        <v>4.02040816326531</v>
      </c>
    </row>
    <row r="734" spans="1:31">
      <c r="A734" s="5">
        <v>45901</v>
      </c>
      <c r="B734" s="1" t="s">
        <v>425</v>
      </c>
      <c r="C734" s="1" t="s">
        <v>426</v>
      </c>
      <c r="D734" s="1" t="s">
        <v>346</v>
      </c>
      <c r="E734" s="1">
        <v>4.75</v>
      </c>
      <c r="F734" s="1">
        <v>5.86</v>
      </c>
      <c r="G734" s="1">
        <v>4.71</v>
      </c>
      <c r="H734" s="1">
        <v>4.11</v>
      </c>
      <c r="I734" s="1" t="s">
        <v>50</v>
      </c>
      <c r="J734" s="1">
        <v>41</v>
      </c>
      <c r="K734" s="1" t="s">
        <v>35</v>
      </c>
      <c r="L734" s="1" t="s">
        <v>36</v>
      </c>
      <c r="M734" s="1" t="s">
        <v>37</v>
      </c>
      <c r="N734" s="1">
        <v>132</v>
      </c>
      <c r="O734" s="1">
        <v>136</v>
      </c>
      <c r="P734" s="1">
        <v>0</v>
      </c>
      <c r="Q734" s="1">
        <v>70</v>
      </c>
      <c r="R734" s="1">
        <v>0</v>
      </c>
      <c r="S734" s="1">
        <v>0</v>
      </c>
      <c r="T734">
        <f t="shared" si="164"/>
        <v>268</v>
      </c>
      <c r="U734">
        <f t="shared" si="165"/>
        <v>338</v>
      </c>
      <c r="V734" s="2">
        <f t="shared" si="166"/>
        <v>45957.4210526316</v>
      </c>
      <c r="W734" s="2">
        <f t="shared" si="167"/>
        <v>45972.1578947368</v>
      </c>
      <c r="X734" t="str">
        <f t="shared" si="170"/>
        <v>健康</v>
      </c>
      <c r="Y734" s="8" t="str">
        <f>_xlfn.IFS(COUNTIF($B$2:B734,B734)=1,"-",OR(AND(X733="高滞销风险",OR(X734="中滞销风险",X734="低滞销风险",X734="健康")),AND(X733="中滞销风险",OR(X734="低滞销风险",X734="健康")),AND(X733="低滞销风险",X734="健康")),"改善",X733=X734,"维持不变",OR(AND(X733="健康",OR(X734="低滞销风险",X734="中滞销风险",X734="高滞销风险")),AND(X733="低滞销风险",OR(X734="中滞销风险",X734="高滞销风险")),AND(X733="中滞销风险",X734="高滞销风险")),"恶化")</f>
        <v>改善</v>
      </c>
      <c r="Z734" s="10">
        <f t="shared" si="171"/>
        <v>0</v>
      </c>
      <c r="AA734" s="10">
        <f t="shared" si="168"/>
        <v>0</v>
      </c>
      <c r="AB734" s="10">
        <f t="shared" si="172"/>
        <v>0</v>
      </c>
      <c r="AC734" s="10">
        <f t="shared" si="169"/>
        <v>71.1578947368421</v>
      </c>
      <c r="AD734" s="10">
        <f t="shared" si="173"/>
        <v>0</v>
      </c>
      <c r="AE734" s="11">
        <f t="shared" si="174"/>
        <v>4.75</v>
      </c>
    </row>
    <row r="735" spans="1:31">
      <c r="A735" s="5">
        <v>45908</v>
      </c>
      <c r="B735" s="1" t="s">
        <v>425</v>
      </c>
      <c r="C735" s="1" t="s">
        <v>426</v>
      </c>
      <c r="D735" s="1" t="s">
        <v>346</v>
      </c>
      <c r="E735" s="1">
        <v>4.72</v>
      </c>
      <c r="F735" s="1">
        <v>4.57</v>
      </c>
      <c r="G735" s="1">
        <v>5.21</v>
      </c>
      <c r="H735" s="1">
        <v>4.61</v>
      </c>
      <c r="I735" s="1" t="s">
        <v>50</v>
      </c>
      <c r="J735" s="1">
        <v>32</v>
      </c>
      <c r="K735" s="1" t="s">
        <v>38</v>
      </c>
      <c r="L735" s="1" t="s">
        <v>39</v>
      </c>
      <c r="M735" s="1" t="s">
        <v>40</v>
      </c>
      <c r="N735" s="1">
        <v>128</v>
      </c>
      <c r="O735" s="1">
        <v>177</v>
      </c>
      <c r="P735" s="1">
        <v>0</v>
      </c>
      <c r="Q735" s="1">
        <v>0</v>
      </c>
      <c r="R735" s="1">
        <v>0</v>
      </c>
      <c r="S735" s="1">
        <v>0</v>
      </c>
      <c r="T735">
        <f t="shared" si="164"/>
        <v>305</v>
      </c>
      <c r="U735">
        <f t="shared" si="165"/>
        <v>305</v>
      </c>
      <c r="V735" s="2">
        <f t="shared" si="166"/>
        <v>45972.6186440678</v>
      </c>
      <c r="W735" s="2">
        <f t="shared" si="167"/>
        <v>45972.6186440678</v>
      </c>
      <c r="X735" t="str">
        <f t="shared" si="170"/>
        <v>健康</v>
      </c>
      <c r="Y735" s="8" t="str">
        <f>_xlfn.IFS(COUNTIF($B$2:B735,B735)=1,"-",OR(AND(X734="高滞销风险",OR(X735="中滞销风险",X735="低滞销风险",X735="健康")),AND(X734="中滞销风险",OR(X735="低滞销风险",X735="健康")),AND(X734="低滞销风险",X735="健康")),"改善",X734=X735,"维持不变",OR(AND(X734="健康",OR(X735="低滞销风险",X735="中滞销风险",X735="高滞销风险")),AND(X734="低滞销风险",OR(X735="中滞销风险",X735="高滞销风险")),AND(X734="中滞销风险",X735="高滞销风险")),"恶化")</f>
        <v>维持不变</v>
      </c>
      <c r="Z735" s="10">
        <f t="shared" si="171"/>
        <v>0</v>
      </c>
      <c r="AA735" s="10">
        <f t="shared" si="168"/>
        <v>0</v>
      </c>
      <c r="AB735" s="10">
        <f t="shared" si="172"/>
        <v>0</v>
      </c>
      <c r="AC735" s="10">
        <f t="shared" si="169"/>
        <v>64.6186440677966</v>
      </c>
      <c r="AD735" s="10">
        <f t="shared" si="173"/>
        <v>0</v>
      </c>
      <c r="AE735" s="11">
        <f t="shared" si="174"/>
        <v>4.72</v>
      </c>
    </row>
    <row r="736" spans="1:31">
      <c r="A736" s="5">
        <v>45887</v>
      </c>
      <c r="B736" s="1" t="s">
        <v>427</v>
      </c>
      <c r="C736" s="1" t="s">
        <v>428</v>
      </c>
      <c r="D736" s="1" t="s">
        <v>346</v>
      </c>
      <c r="E736" s="1">
        <v>2.35</v>
      </c>
      <c r="F736" s="1">
        <v>2.71</v>
      </c>
      <c r="G736" s="1">
        <v>3.21</v>
      </c>
      <c r="H736" s="1">
        <v>1.79</v>
      </c>
      <c r="I736" s="1" t="s">
        <v>50</v>
      </c>
      <c r="J736" s="1">
        <v>19</v>
      </c>
      <c r="K736" s="1" t="s">
        <v>51</v>
      </c>
      <c r="L736" s="1" t="s">
        <v>52</v>
      </c>
      <c r="M736" s="1" t="s">
        <v>53</v>
      </c>
      <c r="N736" s="1">
        <v>161</v>
      </c>
      <c r="O736" s="1">
        <v>24</v>
      </c>
      <c r="P736" s="1">
        <v>0</v>
      </c>
      <c r="Q736" s="1">
        <v>189</v>
      </c>
      <c r="R736" s="1">
        <v>0</v>
      </c>
      <c r="S736" s="1">
        <v>0</v>
      </c>
      <c r="T736">
        <f t="shared" si="164"/>
        <v>185</v>
      </c>
      <c r="U736">
        <f t="shared" si="165"/>
        <v>374</v>
      </c>
      <c r="V736" s="2">
        <f t="shared" si="166"/>
        <v>45965.7234042553</v>
      </c>
      <c r="W736" s="2">
        <f t="shared" si="167"/>
        <v>46046.1489361702</v>
      </c>
      <c r="X736" t="str">
        <f t="shared" si="170"/>
        <v>高滞销风险</v>
      </c>
      <c r="Y736" s="8" t="str">
        <f>_xlfn.IFS(COUNTIF($B$2:B736,B736)=1,"-",OR(AND(X735="高滞销风险",OR(X736="中滞销风险",X736="低滞销风险",X736="健康")),AND(X735="中滞销风险",OR(X736="低滞销风险",X736="健康")),AND(X735="低滞销风险",X736="健康")),"改善",X735=X736,"维持不变",OR(AND(X735="健康",OR(X736="低滞销风险",X736="中滞销风险",X736="高滞销风险")),AND(X735="低滞销风险",OR(X736="中滞销风险",X736="高滞销风险")),AND(X735="中滞销风险",X736="高滞销风险")),"恶化")</f>
        <v>-</v>
      </c>
      <c r="Z736" s="10">
        <f t="shared" si="171"/>
        <v>0</v>
      </c>
      <c r="AA736" s="10">
        <f t="shared" si="168"/>
        <v>127.25</v>
      </c>
      <c r="AB736" s="10">
        <f t="shared" si="172"/>
        <v>127.25</v>
      </c>
      <c r="AC736" s="10">
        <f t="shared" si="169"/>
        <v>159.148936170213</v>
      </c>
      <c r="AD736" s="10">
        <f t="shared" si="173"/>
        <v>54.1489361702115</v>
      </c>
      <c r="AE736" s="11">
        <f t="shared" si="174"/>
        <v>3.56190476190476</v>
      </c>
    </row>
    <row r="737" spans="1:31">
      <c r="A737" s="5">
        <v>45894</v>
      </c>
      <c r="B737" s="1" t="s">
        <v>427</v>
      </c>
      <c r="C737" s="1" t="s">
        <v>428</v>
      </c>
      <c r="D737" s="1" t="s">
        <v>346</v>
      </c>
      <c r="E737" s="1">
        <v>2.51</v>
      </c>
      <c r="F737" s="1">
        <v>2.57</v>
      </c>
      <c r="G737" s="1">
        <v>2.64</v>
      </c>
      <c r="H737" s="1">
        <v>2.43</v>
      </c>
      <c r="I737" s="1" t="s">
        <v>50</v>
      </c>
      <c r="J737" s="1">
        <v>18</v>
      </c>
      <c r="K737" s="1" t="s">
        <v>43</v>
      </c>
      <c r="L737" s="1" t="s">
        <v>44</v>
      </c>
      <c r="M737" s="1" t="s">
        <v>45</v>
      </c>
      <c r="N737" s="1">
        <v>159</v>
      </c>
      <c r="O737" s="1">
        <v>42</v>
      </c>
      <c r="P737" s="1">
        <v>0</v>
      </c>
      <c r="Q737" s="1">
        <v>159</v>
      </c>
      <c r="R737" s="1">
        <v>0</v>
      </c>
      <c r="S737" s="1">
        <v>0</v>
      </c>
      <c r="T737">
        <f t="shared" si="164"/>
        <v>201</v>
      </c>
      <c r="U737">
        <f t="shared" si="165"/>
        <v>360</v>
      </c>
      <c r="V737" s="2">
        <f t="shared" si="166"/>
        <v>45974.0796812749</v>
      </c>
      <c r="W737" s="2">
        <f t="shared" si="167"/>
        <v>46037.4262948207</v>
      </c>
      <c r="X737" t="str">
        <f t="shared" si="170"/>
        <v>高滞销风险</v>
      </c>
      <c r="Y737" s="8" t="str">
        <f>_xlfn.IFS(COUNTIF($B$2:B737,B737)=1,"-",OR(AND(X736="高滞销风险",OR(X737="中滞销风险",X737="低滞销风险",X737="健康")),AND(X736="中滞销风险",OR(X737="低滞销风险",X737="健康")),AND(X736="低滞销风险",X737="健康")),"改善",X736=X737,"维持不变",OR(AND(X736="健康",OR(X737="低滞销风险",X737="中滞销风险",X737="高滞销风险")),AND(X736="低滞销风险",OR(X737="中滞销风险",X737="高滞销风险")),AND(X736="中滞销风险",X737="高滞销风险")),"恶化")</f>
        <v>维持不变</v>
      </c>
      <c r="Z737" s="10">
        <f t="shared" si="171"/>
        <v>0</v>
      </c>
      <c r="AA737" s="10">
        <f t="shared" si="168"/>
        <v>114.02</v>
      </c>
      <c r="AB737" s="10">
        <f t="shared" si="172"/>
        <v>114.02</v>
      </c>
      <c r="AC737" s="10">
        <f t="shared" si="169"/>
        <v>143.426294820717</v>
      </c>
      <c r="AD737" s="10">
        <f t="shared" si="173"/>
        <v>45.4262948207179</v>
      </c>
      <c r="AE737" s="11">
        <f t="shared" si="174"/>
        <v>3.6734693877551</v>
      </c>
    </row>
    <row r="738" spans="1:31">
      <c r="A738" s="5">
        <v>45901</v>
      </c>
      <c r="B738" s="1" t="s">
        <v>427</v>
      </c>
      <c r="C738" s="1" t="s">
        <v>428</v>
      </c>
      <c r="D738" s="1" t="s">
        <v>346</v>
      </c>
      <c r="E738" s="1">
        <v>1.71</v>
      </c>
      <c r="F738" s="1">
        <v>1.71</v>
      </c>
      <c r="G738" s="1">
        <v>2.14</v>
      </c>
      <c r="H738" s="1">
        <v>2.68</v>
      </c>
      <c r="I738" s="1" t="s">
        <v>54</v>
      </c>
      <c r="J738" s="1">
        <v>12</v>
      </c>
      <c r="K738" s="1" t="s">
        <v>35</v>
      </c>
      <c r="L738" s="1" t="s">
        <v>36</v>
      </c>
      <c r="M738" s="1" t="s">
        <v>37</v>
      </c>
      <c r="N738" s="1">
        <v>160</v>
      </c>
      <c r="O738" s="1">
        <v>30</v>
      </c>
      <c r="P738" s="1">
        <v>0</v>
      </c>
      <c r="Q738" s="1">
        <v>159</v>
      </c>
      <c r="R738" s="1">
        <v>0</v>
      </c>
      <c r="S738" s="1">
        <v>0</v>
      </c>
      <c r="T738">
        <f t="shared" si="164"/>
        <v>190</v>
      </c>
      <c r="U738">
        <f t="shared" si="165"/>
        <v>349</v>
      </c>
      <c r="V738" s="2">
        <f t="shared" si="166"/>
        <v>46012.1111111111</v>
      </c>
      <c r="W738" s="2">
        <f t="shared" si="167"/>
        <v>46105.0935672515</v>
      </c>
      <c r="X738" t="str">
        <f t="shared" si="170"/>
        <v>高滞销风险</v>
      </c>
      <c r="Y738" s="8" t="str">
        <f>_xlfn.IFS(COUNTIF($B$2:B738,B738)=1,"-",OR(AND(X737="高滞销风险",OR(X738="中滞销风险",X738="低滞销风险",X738="健康")),AND(X737="中滞销风险",OR(X738="低滞销风险",X738="健康")),AND(X737="低滞销风险",X738="健康")),"改善",X737=X738,"维持不变",OR(AND(X737="健康",OR(X738="低滞销风险",X738="中滞销风险",X738="高滞销风险")),AND(X737="低滞销风险",OR(X738="中滞销风险",X738="高滞销风险")),AND(X737="中滞销风险",X738="高滞销风险")),"恶化")</f>
        <v>维持不变</v>
      </c>
      <c r="Z738" s="10">
        <f t="shared" si="171"/>
        <v>34.39</v>
      </c>
      <c r="AA738" s="10">
        <f t="shared" si="168"/>
        <v>159</v>
      </c>
      <c r="AB738" s="10">
        <f t="shared" si="172"/>
        <v>193.39</v>
      </c>
      <c r="AC738" s="10">
        <f t="shared" si="169"/>
        <v>204.093567251462</v>
      </c>
      <c r="AD738" s="10">
        <f t="shared" si="173"/>
        <v>113.093567251461</v>
      </c>
      <c r="AE738" s="11">
        <f t="shared" si="174"/>
        <v>3.83516483516484</v>
      </c>
    </row>
    <row r="739" spans="1:31">
      <c r="A739" s="5">
        <v>45908</v>
      </c>
      <c r="B739" s="1" t="s">
        <v>427</v>
      </c>
      <c r="C739" s="1" t="s">
        <v>428</v>
      </c>
      <c r="D739" s="1" t="s">
        <v>346</v>
      </c>
      <c r="E739" s="1">
        <v>2.85</v>
      </c>
      <c r="F739" s="1">
        <v>3.43</v>
      </c>
      <c r="G739" s="1">
        <v>2.57</v>
      </c>
      <c r="H739" s="1">
        <v>2.61</v>
      </c>
      <c r="I739" s="1" t="s">
        <v>50</v>
      </c>
      <c r="J739" s="1">
        <v>24</v>
      </c>
      <c r="K739" s="1" t="s">
        <v>38</v>
      </c>
      <c r="L739" s="1" t="s">
        <v>39</v>
      </c>
      <c r="M739" s="1" t="s">
        <v>40</v>
      </c>
      <c r="N739" s="1">
        <v>136</v>
      </c>
      <c r="O739" s="1">
        <v>30</v>
      </c>
      <c r="P739" s="1">
        <v>0</v>
      </c>
      <c r="Q739" s="1">
        <v>159</v>
      </c>
      <c r="R739" s="1">
        <v>0</v>
      </c>
      <c r="S739" s="1">
        <v>0</v>
      </c>
      <c r="T739">
        <f t="shared" si="164"/>
        <v>166</v>
      </c>
      <c r="U739">
        <f t="shared" si="165"/>
        <v>325</v>
      </c>
      <c r="V739" s="2">
        <f t="shared" si="166"/>
        <v>45966.2456140351</v>
      </c>
      <c r="W739" s="2">
        <f t="shared" si="167"/>
        <v>46022.0350877193</v>
      </c>
      <c r="X739" t="str">
        <f t="shared" si="170"/>
        <v>高滞销风险</v>
      </c>
      <c r="Y739" s="8" t="str">
        <f>_xlfn.IFS(COUNTIF($B$2:B739,B739)=1,"-",OR(AND(X738="高滞销风险",OR(X739="中滞销风险",X739="低滞销风险",X739="健康")),AND(X738="中滞销风险",OR(X739="低滞销风险",X739="健康")),AND(X738="低滞销风险",X739="健康")),"改善",X738=X739,"维持不变",OR(AND(X738="健康",OR(X739="低滞销风险",X739="中滞销风险",X739="高滞销风险")),AND(X738="低滞销风险",OR(X739="中滞销风险",X739="高滞销风险")),AND(X738="中滞销风险",X739="高滞销风险")),"恶化")</f>
        <v>维持不变</v>
      </c>
      <c r="Z739" s="10">
        <f t="shared" si="171"/>
        <v>0</v>
      </c>
      <c r="AA739" s="10">
        <f t="shared" si="168"/>
        <v>85.6</v>
      </c>
      <c r="AB739" s="10">
        <f t="shared" si="172"/>
        <v>85.6</v>
      </c>
      <c r="AC739" s="10">
        <f t="shared" si="169"/>
        <v>114.035087719298</v>
      </c>
      <c r="AD739" s="10">
        <f t="shared" si="173"/>
        <v>30.0350877192977</v>
      </c>
      <c r="AE739" s="11">
        <f t="shared" si="174"/>
        <v>3.86904761904762</v>
      </c>
    </row>
    <row r="740" spans="1:31">
      <c r="A740" s="5">
        <v>45887</v>
      </c>
      <c r="B740" s="1" t="s">
        <v>429</v>
      </c>
      <c r="C740" s="1" t="s">
        <v>430</v>
      </c>
      <c r="D740" s="1" t="s">
        <v>346</v>
      </c>
      <c r="E740" s="1">
        <v>4.34</v>
      </c>
      <c r="F740" s="1">
        <v>4.71</v>
      </c>
      <c r="G740" s="1">
        <v>6.14</v>
      </c>
      <c r="H740" s="1">
        <v>3.39</v>
      </c>
      <c r="I740" s="1" t="s">
        <v>50</v>
      </c>
      <c r="J740" s="1">
        <v>33</v>
      </c>
      <c r="K740" s="1" t="s">
        <v>51</v>
      </c>
      <c r="L740" s="1" t="s">
        <v>52</v>
      </c>
      <c r="M740" s="1" t="s">
        <v>53</v>
      </c>
      <c r="N740" s="1">
        <v>132</v>
      </c>
      <c r="O740" s="1">
        <v>216</v>
      </c>
      <c r="P740" s="1">
        <v>150</v>
      </c>
      <c r="Q740" s="1">
        <v>90</v>
      </c>
      <c r="R740" s="1">
        <v>0</v>
      </c>
      <c r="S740" s="1">
        <v>0</v>
      </c>
      <c r="T740">
        <f t="shared" si="164"/>
        <v>498</v>
      </c>
      <c r="U740">
        <f t="shared" si="165"/>
        <v>588</v>
      </c>
      <c r="V740" s="2">
        <f t="shared" si="166"/>
        <v>46001.7465437788</v>
      </c>
      <c r="W740" s="2">
        <f t="shared" si="167"/>
        <v>46022.4838709677</v>
      </c>
      <c r="X740" t="str">
        <f t="shared" si="170"/>
        <v>高滞销风险</v>
      </c>
      <c r="Y740" s="8" t="str">
        <f>_xlfn.IFS(COUNTIF($B$2:B740,B740)=1,"-",OR(AND(X739="高滞销风险",OR(X740="中滞销风险",X740="低滞销风险",X740="健康")),AND(X739="中滞销风险",OR(X740="低滞销风险",X740="健康")),AND(X739="低滞销风险",X740="健康")),"改善",X739=X740,"维持不变",OR(AND(X739="健康",OR(X740="低滞销风险",X740="中滞销风险",X740="高滞销风险")),AND(X739="低滞销风险",OR(X740="中滞销风险",X740="高滞销风险")),AND(X739="中滞销风险",X740="高滞销风险")),"恶化")</f>
        <v>-</v>
      </c>
      <c r="Z740" s="10">
        <f t="shared" si="171"/>
        <v>42.3</v>
      </c>
      <c r="AA740" s="10">
        <f t="shared" si="168"/>
        <v>90</v>
      </c>
      <c r="AB740" s="10">
        <f t="shared" si="172"/>
        <v>132.3</v>
      </c>
      <c r="AC740" s="10">
        <f t="shared" si="169"/>
        <v>135.483870967742</v>
      </c>
      <c r="AD740" s="10">
        <f t="shared" si="173"/>
        <v>30.4838709677424</v>
      </c>
      <c r="AE740" s="11">
        <f t="shared" si="174"/>
        <v>5.6</v>
      </c>
    </row>
    <row r="741" spans="1:31">
      <c r="A741" s="5">
        <v>45894</v>
      </c>
      <c r="B741" s="1" t="s">
        <v>429</v>
      </c>
      <c r="C741" s="1" t="s">
        <v>430</v>
      </c>
      <c r="D741" s="1" t="s">
        <v>346</v>
      </c>
      <c r="E741" s="1">
        <v>6.37</v>
      </c>
      <c r="F741" s="1">
        <v>8</v>
      </c>
      <c r="G741" s="1">
        <v>6.36</v>
      </c>
      <c r="H741" s="1">
        <v>5.39</v>
      </c>
      <c r="I741" s="1" t="s">
        <v>50</v>
      </c>
      <c r="J741" s="1">
        <v>56</v>
      </c>
      <c r="K741" s="1" t="s">
        <v>43</v>
      </c>
      <c r="L741" s="1" t="s">
        <v>44</v>
      </c>
      <c r="M741" s="1" t="s">
        <v>45</v>
      </c>
      <c r="N741" s="1">
        <v>182</v>
      </c>
      <c r="O741" s="1">
        <v>136</v>
      </c>
      <c r="P741" s="1">
        <v>150</v>
      </c>
      <c r="Q741" s="1">
        <v>90</v>
      </c>
      <c r="R741" s="1">
        <v>0</v>
      </c>
      <c r="S741" s="1">
        <v>0</v>
      </c>
      <c r="T741">
        <f t="shared" si="164"/>
        <v>468</v>
      </c>
      <c r="U741">
        <f t="shared" si="165"/>
        <v>558</v>
      </c>
      <c r="V741" s="2">
        <f t="shared" si="166"/>
        <v>45967.4693877551</v>
      </c>
      <c r="W741" s="2">
        <f t="shared" si="167"/>
        <v>45981.5981161695</v>
      </c>
      <c r="X741" t="str">
        <f t="shared" si="170"/>
        <v>健康</v>
      </c>
      <c r="Y741" s="8" t="str">
        <f>_xlfn.IFS(COUNTIF($B$2:B741,B741)=1,"-",OR(AND(X740="高滞销风险",OR(X741="中滞销风险",X741="低滞销风险",X741="健康")),AND(X740="中滞销风险",OR(X741="低滞销风险",X741="健康")),AND(X740="低滞销风险",X741="健康")),"改善",X740=X741,"维持不变",OR(AND(X740="健康",OR(X741="低滞销风险",X741="中滞销风险",X741="高滞销风险")),AND(X740="低滞销风险",OR(X741="中滞销风险",X741="高滞销风险")),AND(X740="中滞销风险",X741="高滞销风险")),"恶化")</f>
        <v>改善</v>
      </c>
      <c r="Z741" s="10">
        <f t="shared" si="171"/>
        <v>0</v>
      </c>
      <c r="AA741" s="10">
        <f t="shared" si="168"/>
        <v>0</v>
      </c>
      <c r="AB741" s="10">
        <f t="shared" si="172"/>
        <v>0</v>
      </c>
      <c r="AC741" s="10">
        <f t="shared" si="169"/>
        <v>87.5981161695447</v>
      </c>
      <c r="AD741" s="10">
        <f t="shared" si="173"/>
        <v>0</v>
      </c>
      <c r="AE741" s="11">
        <f t="shared" si="174"/>
        <v>6.37</v>
      </c>
    </row>
    <row r="742" spans="1:31">
      <c r="A742" s="5">
        <v>45901</v>
      </c>
      <c r="B742" s="1" t="s">
        <v>429</v>
      </c>
      <c r="C742" s="1" t="s">
        <v>430</v>
      </c>
      <c r="D742" s="1" t="s">
        <v>346</v>
      </c>
      <c r="E742" s="1">
        <v>8.51</v>
      </c>
      <c r="F742" s="1">
        <v>9.86</v>
      </c>
      <c r="G742" s="1">
        <v>8.93</v>
      </c>
      <c r="H742" s="1">
        <v>7.54</v>
      </c>
      <c r="I742" s="1" t="s">
        <v>50</v>
      </c>
      <c r="J742" s="1">
        <v>69</v>
      </c>
      <c r="K742" s="1" t="s">
        <v>35</v>
      </c>
      <c r="L742" s="1" t="s">
        <v>36</v>
      </c>
      <c r="M742" s="1" t="s">
        <v>37</v>
      </c>
      <c r="N742" s="1">
        <v>177</v>
      </c>
      <c r="O742" s="1">
        <v>163</v>
      </c>
      <c r="P742" s="1">
        <v>150</v>
      </c>
      <c r="Q742" s="1">
        <v>0</v>
      </c>
      <c r="R742" s="1">
        <v>0</v>
      </c>
      <c r="S742" s="1">
        <v>150</v>
      </c>
      <c r="T742">
        <f t="shared" si="164"/>
        <v>490</v>
      </c>
      <c r="U742">
        <f t="shared" si="165"/>
        <v>640</v>
      </c>
      <c r="V742" s="2">
        <f t="shared" si="166"/>
        <v>45958.5793184489</v>
      </c>
      <c r="W742" s="2">
        <f t="shared" si="167"/>
        <v>45976.205640423</v>
      </c>
      <c r="X742" t="str">
        <f t="shared" si="170"/>
        <v>健康</v>
      </c>
      <c r="Y742" s="8" t="str">
        <f>_xlfn.IFS(COUNTIF($B$2:B742,B742)=1,"-",OR(AND(X741="高滞销风险",OR(X742="中滞销风险",X742="低滞销风险",X742="健康")),AND(X741="中滞销风险",OR(X742="低滞销风险",X742="健康")),AND(X741="低滞销风险",X742="健康")),"改善",X741=X742,"维持不变",OR(AND(X741="健康",OR(X742="低滞销风险",X742="中滞销风险",X742="高滞销风险")),AND(X741="低滞销风险",OR(X742="中滞销风险",X742="高滞销风险")),AND(X741="中滞销风险",X742="高滞销风险")),"恶化")</f>
        <v>维持不变</v>
      </c>
      <c r="Z742" s="10">
        <f t="shared" si="171"/>
        <v>0</v>
      </c>
      <c r="AA742" s="10">
        <f t="shared" si="168"/>
        <v>0</v>
      </c>
      <c r="AB742" s="10">
        <f t="shared" si="172"/>
        <v>0</v>
      </c>
      <c r="AC742" s="10">
        <f t="shared" si="169"/>
        <v>75.2056404230317</v>
      </c>
      <c r="AD742" s="10">
        <f t="shared" si="173"/>
        <v>0</v>
      </c>
      <c r="AE742" s="11">
        <f t="shared" si="174"/>
        <v>8.51</v>
      </c>
    </row>
    <row r="743" spans="1:31">
      <c r="A743" s="5">
        <v>45908</v>
      </c>
      <c r="B743" s="1" t="s">
        <v>429</v>
      </c>
      <c r="C743" s="1" t="s">
        <v>430</v>
      </c>
      <c r="D743" s="1" t="s">
        <v>346</v>
      </c>
      <c r="E743" s="1">
        <v>7.29</v>
      </c>
      <c r="F743" s="1">
        <v>7.29</v>
      </c>
      <c r="G743" s="1">
        <v>8.57</v>
      </c>
      <c r="H743" s="1">
        <v>7.46</v>
      </c>
      <c r="I743" s="1" t="s">
        <v>54</v>
      </c>
      <c r="J743" s="1">
        <v>51</v>
      </c>
      <c r="K743" s="1" t="s">
        <v>38</v>
      </c>
      <c r="L743" s="1" t="s">
        <v>39</v>
      </c>
      <c r="M743" s="1" t="s">
        <v>40</v>
      </c>
      <c r="N743" s="1">
        <v>170</v>
      </c>
      <c r="O743" s="1">
        <v>144</v>
      </c>
      <c r="P743" s="1">
        <v>150</v>
      </c>
      <c r="Q743" s="1">
        <v>120</v>
      </c>
      <c r="R743" s="1">
        <v>0</v>
      </c>
      <c r="S743" s="1">
        <v>0</v>
      </c>
      <c r="T743">
        <f t="shared" si="164"/>
        <v>464</v>
      </c>
      <c r="U743">
        <f t="shared" si="165"/>
        <v>584</v>
      </c>
      <c r="V743" s="2">
        <f t="shared" si="166"/>
        <v>45971.6488340192</v>
      </c>
      <c r="W743" s="2">
        <f t="shared" si="167"/>
        <v>45988.109739369</v>
      </c>
      <c r="X743" t="str">
        <f t="shared" si="170"/>
        <v>健康</v>
      </c>
      <c r="Y743" s="8" t="str">
        <f>_xlfn.IFS(COUNTIF($B$2:B743,B743)=1,"-",OR(AND(X742="高滞销风险",OR(X743="中滞销风险",X743="低滞销风险",X743="健康")),AND(X742="中滞销风险",OR(X743="低滞销风险",X743="健康")),AND(X742="低滞销风险",X743="健康")),"改善",X742=X743,"维持不变",OR(AND(X742="健康",OR(X743="低滞销风险",X743="中滞销风险",X743="高滞销风险")),AND(X742="低滞销风险",OR(X743="中滞销风险",X743="高滞销风险")),AND(X742="中滞销风险",X743="高滞销风险")),"恶化")</f>
        <v>维持不变</v>
      </c>
      <c r="Z743" s="10">
        <f t="shared" si="171"/>
        <v>0</v>
      </c>
      <c r="AA743" s="10">
        <f t="shared" si="168"/>
        <v>0</v>
      </c>
      <c r="AB743" s="10">
        <f t="shared" si="172"/>
        <v>0</v>
      </c>
      <c r="AC743" s="10">
        <f t="shared" si="169"/>
        <v>80.1097393689986</v>
      </c>
      <c r="AD743" s="10">
        <f t="shared" si="173"/>
        <v>0</v>
      </c>
      <c r="AE743" s="11">
        <f t="shared" si="174"/>
        <v>7.29</v>
      </c>
    </row>
    <row r="744" spans="1:31">
      <c r="A744" s="5">
        <v>45887</v>
      </c>
      <c r="B744" s="1" t="s">
        <v>431</v>
      </c>
      <c r="C744" s="1" t="s">
        <v>432</v>
      </c>
      <c r="D744" s="1" t="s">
        <v>346</v>
      </c>
      <c r="E744" s="1">
        <v>4.74</v>
      </c>
      <c r="F744" s="1">
        <v>5.43</v>
      </c>
      <c r="G744" s="1">
        <v>6.07</v>
      </c>
      <c r="H744" s="1">
        <v>3.79</v>
      </c>
      <c r="I744" s="1" t="s">
        <v>50</v>
      </c>
      <c r="J744" s="1">
        <v>38</v>
      </c>
      <c r="K744" s="1" t="s">
        <v>51</v>
      </c>
      <c r="L744" s="1" t="s">
        <v>52</v>
      </c>
      <c r="M744" s="1" t="s">
        <v>53</v>
      </c>
      <c r="N744" s="1">
        <v>454</v>
      </c>
      <c r="O744" s="1">
        <v>149</v>
      </c>
      <c r="P744" s="1">
        <v>0</v>
      </c>
      <c r="Q744" s="1">
        <v>292</v>
      </c>
      <c r="R744" s="1">
        <v>0</v>
      </c>
      <c r="S744" s="1">
        <v>0</v>
      </c>
      <c r="T744">
        <f t="shared" si="164"/>
        <v>603</v>
      </c>
      <c r="U744">
        <f t="shared" si="165"/>
        <v>895</v>
      </c>
      <c r="V744" s="2">
        <f t="shared" si="166"/>
        <v>46014.2151898734</v>
      </c>
      <c r="W744" s="2">
        <f t="shared" si="167"/>
        <v>46075.8185654008</v>
      </c>
      <c r="X744" t="str">
        <f t="shared" si="170"/>
        <v>高滞销风险</v>
      </c>
      <c r="Y744" s="8" t="str">
        <f>_xlfn.IFS(COUNTIF($B$2:B744,B744)=1,"-",OR(AND(X743="高滞销风险",OR(X744="中滞销风险",X744="低滞销风险",X744="健康")),AND(X743="中滞销风险",OR(X744="低滞销风险",X744="健康")),AND(X743="低滞销风险",X744="健康")),"改善",X743=X744,"维持不变",OR(AND(X743="健康",OR(X744="低滞销风险",X744="中滞销风险",X744="高滞销风险")),AND(X743="低滞销风险",OR(X744="中滞销风险",X744="高滞销风险")),AND(X743="中滞销风险",X744="高滞销风险")),"恶化")</f>
        <v>-</v>
      </c>
      <c r="Z744" s="10">
        <f t="shared" si="171"/>
        <v>105.3</v>
      </c>
      <c r="AA744" s="10">
        <f t="shared" si="168"/>
        <v>292</v>
      </c>
      <c r="AB744" s="10">
        <f t="shared" si="172"/>
        <v>397.3</v>
      </c>
      <c r="AC744" s="10">
        <f t="shared" si="169"/>
        <v>188.818565400844</v>
      </c>
      <c r="AD744" s="10">
        <f t="shared" si="173"/>
        <v>83.8185654008412</v>
      </c>
      <c r="AE744" s="11">
        <f t="shared" si="174"/>
        <v>8.52380952380952</v>
      </c>
    </row>
    <row r="745" spans="1:31">
      <c r="A745" s="5">
        <v>45894</v>
      </c>
      <c r="B745" s="1" t="s">
        <v>431</v>
      </c>
      <c r="C745" s="1" t="s">
        <v>432</v>
      </c>
      <c r="D745" s="1" t="s">
        <v>346</v>
      </c>
      <c r="E745" s="1">
        <v>5.29</v>
      </c>
      <c r="F745" s="1">
        <v>5.43</v>
      </c>
      <c r="G745" s="1">
        <v>5.43</v>
      </c>
      <c r="H745" s="1">
        <v>5.14</v>
      </c>
      <c r="I745" s="1" t="s">
        <v>50</v>
      </c>
      <c r="J745" s="1">
        <v>38</v>
      </c>
      <c r="K745" s="1" t="s">
        <v>43</v>
      </c>
      <c r="L745" s="1" t="s">
        <v>44</v>
      </c>
      <c r="M745" s="1" t="s">
        <v>45</v>
      </c>
      <c r="N745" s="1">
        <v>447</v>
      </c>
      <c r="O745" s="1">
        <v>86</v>
      </c>
      <c r="P745" s="1">
        <v>0</v>
      </c>
      <c r="Q745" s="1">
        <v>292</v>
      </c>
      <c r="R745" s="1">
        <v>0</v>
      </c>
      <c r="S745" s="1">
        <v>0</v>
      </c>
      <c r="T745">
        <f t="shared" si="164"/>
        <v>533</v>
      </c>
      <c r="U745">
        <f t="shared" si="165"/>
        <v>825</v>
      </c>
      <c r="V745" s="2">
        <f t="shared" si="166"/>
        <v>45994.7561436673</v>
      </c>
      <c r="W745" s="2">
        <f t="shared" si="167"/>
        <v>46049.95463138</v>
      </c>
      <c r="X745" t="str">
        <f t="shared" si="170"/>
        <v>高滞销风险</v>
      </c>
      <c r="Y745" s="8" t="str">
        <f>_xlfn.IFS(COUNTIF($B$2:B745,B745)=1,"-",OR(AND(X744="高滞销风险",OR(X745="中滞销风险",X745="低滞销风险",X745="健康")),AND(X744="中滞销风险",OR(X745="低滞销风险",X745="健康")),AND(X744="低滞销风险",X745="健康")),"改善",X744=X745,"维持不变",OR(AND(X744="健康",OR(X745="低滞销风险",X745="中滞销风险",X745="高滞销风险")),AND(X744="低滞销风险",OR(X745="中滞销风险",X745="高滞销风险")),AND(X744="中滞销风险",X745="高滞销风险")),"恶化")</f>
        <v>维持不变</v>
      </c>
      <c r="Z745" s="10">
        <f t="shared" si="171"/>
        <v>14.58</v>
      </c>
      <c r="AA745" s="10">
        <f t="shared" si="168"/>
        <v>292</v>
      </c>
      <c r="AB745" s="10">
        <f t="shared" si="172"/>
        <v>306.58</v>
      </c>
      <c r="AC745" s="10">
        <f t="shared" si="169"/>
        <v>155.954631379962</v>
      </c>
      <c r="AD745" s="10">
        <f t="shared" si="173"/>
        <v>57.9546313799656</v>
      </c>
      <c r="AE745" s="11">
        <f t="shared" si="174"/>
        <v>8.41836734693878</v>
      </c>
    </row>
    <row r="746" spans="1:31">
      <c r="A746" s="5">
        <v>45901</v>
      </c>
      <c r="B746" s="1" t="s">
        <v>431</v>
      </c>
      <c r="C746" s="1" t="s">
        <v>432</v>
      </c>
      <c r="D746" s="1" t="s">
        <v>346</v>
      </c>
      <c r="E746" s="1">
        <v>6.19</v>
      </c>
      <c r="F746" s="1">
        <v>6.57</v>
      </c>
      <c r="G746" s="1">
        <v>6</v>
      </c>
      <c r="H746" s="1">
        <v>6.04</v>
      </c>
      <c r="I746" s="1" t="s">
        <v>50</v>
      </c>
      <c r="J746" s="1">
        <v>46</v>
      </c>
      <c r="K746" s="1" t="s">
        <v>35</v>
      </c>
      <c r="L746" s="1" t="s">
        <v>36</v>
      </c>
      <c r="M746" s="1" t="s">
        <v>37</v>
      </c>
      <c r="N746" s="1">
        <v>469</v>
      </c>
      <c r="O746" s="1">
        <v>18</v>
      </c>
      <c r="P746" s="1">
        <v>0</v>
      </c>
      <c r="Q746" s="1">
        <v>292</v>
      </c>
      <c r="R746" s="1">
        <v>0</v>
      </c>
      <c r="S746" s="1">
        <v>0</v>
      </c>
      <c r="T746">
        <f t="shared" si="164"/>
        <v>487</v>
      </c>
      <c r="U746">
        <f t="shared" si="165"/>
        <v>779</v>
      </c>
      <c r="V746" s="2">
        <f t="shared" si="166"/>
        <v>45979.6752827141</v>
      </c>
      <c r="W746" s="2">
        <f t="shared" si="167"/>
        <v>46026.8481421648</v>
      </c>
      <c r="X746" t="str">
        <f t="shared" si="170"/>
        <v>高滞销风险</v>
      </c>
      <c r="Y746" s="8" t="str">
        <f>_xlfn.IFS(COUNTIF($B$2:B746,B746)=1,"-",OR(AND(X745="高滞销风险",OR(X746="中滞销风险",X746="低滞销风险",X746="健康")),AND(X745="中滞销风险",OR(X746="低滞销风险",X746="健康")),AND(X745="低滞销风险",X746="健康")),"改善",X745=X746,"维持不变",OR(AND(X745="健康",OR(X746="低滞销风险",X746="中滞销风险",X746="高滞销风险")),AND(X745="低滞销风险",OR(X746="中滞销风险",X746="高滞销风险")),AND(X745="中滞销风险",X746="高滞销风险")),"恶化")</f>
        <v>维持不变</v>
      </c>
      <c r="Z746" s="10">
        <f t="shared" si="171"/>
        <v>0</v>
      </c>
      <c r="AA746" s="10">
        <f t="shared" si="168"/>
        <v>215.71</v>
      </c>
      <c r="AB746" s="10">
        <f t="shared" si="172"/>
        <v>215.71</v>
      </c>
      <c r="AC746" s="10">
        <f t="shared" si="169"/>
        <v>125.848142164782</v>
      </c>
      <c r="AD746" s="10">
        <f t="shared" si="173"/>
        <v>34.8481421647812</v>
      </c>
      <c r="AE746" s="11">
        <f t="shared" si="174"/>
        <v>8.56043956043956</v>
      </c>
    </row>
    <row r="747" spans="1:31">
      <c r="A747" s="5">
        <v>45908</v>
      </c>
      <c r="B747" s="1" t="s">
        <v>431</v>
      </c>
      <c r="C747" s="1" t="s">
        <v>432</v>
      </c>
      <c r="D747" s="1" t="s">
        <v>346</v>
      </c>
      <c r="E747" s="1">
        <v>6.81</v>
      </c>
      <c r="F747" s="1">
        <v>7.57</v>
      </c>
      <c r="G747" s="1">
        <v>7.07</v>
      </c>
      <c r="H747" s="1">
        <v>6.25</v>
      </c>
      <c r="I747" s="1" t="s">
        <v>50</v>
      </c>
      <c r="J747" s="1">
        <v>53</v>
      </c>
      <c r="K747" s="1" t="s">
        <v>38</v>
      </c>
      <c r="L747" s="1" t="s">
        <v>39</v>
      </c>
      <c r="M747" s="1" t="s">
        <v>40</v>
      </c>
      <c r="N747" s="1">
        <v>408</v>
      </c>
      <c r="O747" s="1">
        <v>16</v>
      </c>
      <c r="P747" s="1">
        <v>0</v>
      </c>
      <c r="Q747" s="1">
        <v>292</v>
      </c>
      <c r="R747" s="1">
        <v>0</v>
      </c>
      <c r="S747" s="1">
        <v>0</v>
      </c>
      <c r="T747">
        <f t="shared" si="164"/>
        <v>424</v>
      </c>
      <c r="U747">
        <f t="shared" si="165"/>
        <v>716</v>
      </c>
      <c r="V747" s="2">
        <f t="shared" si="166"/>
        <v>45970.2613803231</v>
      </c>
      <c r="W747" s="2">
        <f t="shared" si="167"/>
        <v>46013.1395007342</v>
      </c>
      <c r="X747" t="str">
        <f t="shared" si="170"/>
        <v>高滞销风险</v>
      </c>
      <c r="Y747" s="8" t="str">
        <f>_xlfn.IFS(COUNTIF($B$2:B747,B747)=1,"-",OR(AND(X746="高滞销风险",OR(X747="中滞销风险",X747="低滞销风险",X747="健康")),AND(X746="中滞销风险",OR(X747="低滞销风险",X747="健康")),AND(X746="低滞销风险",X747="健康")),"改善",X746=X747,"维持不变",OR(AND(X746="健康",OR(X747="低滞销风险",X747="中滞销风险",X747="高滞销风险")),AND(X746="低滞销风险",OR(X747="中滞销风险",X747="高滞销风险")),AND(X746="中滞销风险",X747="高滞销风险")),"恶化")</f>
        <v>维持不变</v>
      </c>
      <c r="Z747" s="10">
        <f t="shared" si="171"/>
        <v>0</v>
      </c>
      <c r="AA747" s="10">
        <f t="shared" si="168"/>
        <v>143.96</v>
      </c>
      <c r="AB747" s="10">
        <f t="shared" si="172"/>
        <v>143.96</v>
      </c>
      <c r="AC747" s="10">
        <f t="shared" si="169"/>
        <v>105.139500734214</v>
      </c>
      <c r="AD747" s="10">
        <f t="shared" si="173"/>
        <v>21.1395007342144</v>
      </c>
      <c r="AE747" s="11">
        <f t="shared" si="174"/>
        <v>8.52380952380952</v>
      </c>
    </row>
    <row r="748" spans="1:31">
      <c r="A748" s="5">
        <v>45887</v>
      </c>
      <c r="B748" s="1" t="s">
        <v>433</v>
      </c>
      <c r="C748" s="1" t="s">
        <v>434</v>
      </c>
      <c r="D748" s="1" t="s">
        <v>346</v>
      </c>
      <c r="E748" s="1">
        <v>3.46</v>
      </c>
      <c r="F748" s="1">
        <v>4.57</v>
      </c>
      <c r="G748" s="1">
        <v>4.36</v>
      </c>
      <c r="H748" s="1">
        <v>2.43</v>
      </c>
      <c r="I748" s="1" t="s">
        <v>50</v>
      </c>
      <c r="J748" s="1">
        <v>32</v>
      </c>
      <c r="K748" s="1" t="s">
        <v>51</v>
      </c>
      <c r="L748" s="1" t="s">
        <v>52</v>
      </c>
      <c r="M748" s="1" t="s">
        <v>53</v>
      </c>
      <c r="N748" s="1">
        <v>308</v>
      </c>
      <c r="O748" s="1">
        <v>119</v>
      </c>
      <c r="P748" s="1">
        <v>0</v>
      </c>
      <c r="Q748" s="1">
        <v>203</v>
      </c>
      <c r="R748" s="1">
        <v>0</v>
      </c>
      <c r="S748" s="1">
        <v>0</v>
      </c>
      <c r="T748">
        <f t="shared" si="164"/>
        <v>427</v>
      </c>
      <c r="U748">
        <f t="shared" si="165"/>
        <v>630</v>
      </c>
      <c r="V748" s="2">
        <f t="shared" si="166"/>
        <v>46010.4104046243</v>
      </c>
      <c r="W748" s="2">
        <f t="shared" si="167"/>
        <v>46069.0809248555</v>
      </c>
      <c r="X748" t="str">
        <f t="shared" si="170"/>
        <v>高滞销风险</v>
      </c>
      <c r="Y748" s="8" t="str">
        <f>_xlfn.IFS(COUNTIF($B$2:B748,B748)=1,"-",OR(AND(X747="高滞销风险",OR(X748="中滞销风险",X748="低滞销风险",X748="健康")),AND(X747="中滞销风险",OR(X748="低滞销风险",X748="健康")),AND(X747="低滞销风险",X748="健康")),"改善",X747=X748,"维持不变",OR(AND(X747="健康",OR(X748="低滞销风险",X748="中滞销风险",X748="高滞销风险")),AND(X747="低滞销风险",OR(X748="中滞销风险",X748="高滞销风险")),AND(X747="中滞销风险",X748="高滞销风险")),"恶化")</f>
        <v>-</v>
      </c>
      <c r="Z748" s="10">
        <f t="shared" si="171"/>
        <v>63.7</v>
      </c>
      <c r="AA748" s="10">
        <f t="shared" si="168"/>
        <v>203</v>
      </c>
      <c r="AB748" s="10">
        <f t="shared" si="172"/>
        <v>266.7</v>
      </c>
      <c r="AC748" s="10">
        <f t="shared" si="169"/>
        <v>182.080924855491</v>
      </c>
      <c r="AD748" s="10">
        <f t="shared" si="173"/>
        <v>77.0809248554942</v>
      </c>
      <c r="AE748" s="11">
        <f t="shared" si="174"/>
        <v>6</v>
      </c>
    </row>
    <row r="749" spans="1:31">
      <c r="A749" s="5">
        <v>45894</v>
      </c>
      <c r="B749" s="1" t="s">
        <v>433</v>
      </c>
      <c r="C749" s="1" t="s">
        <v>434</v>
      </c>
      <c r="D749" s="1" t="s">
        <v>346</v>
      </c>
      <c r="E749" s="1">
        <v>4.22</v>
      </c>
      <c r="F749" s="1">
        <v>4.86</v>
      </c>
      <c r="G749" s="1">
        <v>4.71</v>
      </c>
      <c r="H749" s="1">
        <v>3.64</v>
      </c>
      <c r="I749" s="1" t="s">
        <v>50</v>
      </c>
      <c r="J749" s="1">
        <v>34</v>
      </c>
      <c r="K749" s="1" t="s">
        <v>43</v>
      </c>
      <c r="L749" s="1" t="s">
        <v>44</v>
      </c>
      <c r="M749" s="1" t="s">
        <v>45</v>
      </c>
      <c r="N749" s="1">
        <v>321</v>
      </c>
      <c r="O749" s="1">
        <v>66</v>
      </c>
      <c r="P749" s="1">
        <v>0</v>
      </c>
      <c r="Q749" s="1">
        <v>203</v>
      </c>
      <c r="R749" s="1">
        <v>0</v>
      </c>
      <c r="S749" s="1">
        <v>0</v>
      </c>
      <c r="T749">
        <f t="shared" si="164"/>
        <v>387</v>
      </c>
      <c r="U749">
        <f t="shared" si="165"/>
        <v>590</v>
      </c>
      <c r="V749" s="2">
        <f t="shared" si="166"/>
        <v>45985.7061611374</v>
      </c>
      <c r="W749" s="2">
        <f t="shared" si="167"/>
        <v>46033.8104265403</v>
      </c>
      <c r="X749" t="str">
        <f t="shared" si="170"/>
        <v>高滞销风险</v>
      </c>
      <c r="Y749" s="8" t="str">
        <f>_xlfn.IFS(COUNTIF($B$2:B749,B749)=1,"-",OR(AND(X748="高滞销风险",OR(X749="中滞销风险",X749="低滞销风险",X749="健康")),AND(X748="中滞销风险",OR(X749="低滞销风险",X749="健康")),AND(X748="低滞销风险",X749="健康")),"改善",X748=X749,"维持不变",OR(AND(X748="健康",OR(X749="低滞销风险",X749="中滞销风险",X749="高滞销风险")),AND(X748="低滞销风险",OR(X749="中滞销风险",X749="高滞销风险")),AND(X748="中滞销风险",X749="高滞销风险")),"恶化")</f>
        <v>维持不变</v>
      </c>
      <c r="Z749" s="10">
        <f t="shared" si="171"/>
        <v>0</v>
      </c>
      <c r="AA749" s="10">
        <f t="shared" si="168"/>
        <v>176.44</v>
      </c>
      <c r="AB749" s="10">
        <f t="shared" si="172"/>
        <v>176.44</v>
      </c>
      <c r="AC749" s="10">
        <f t="shared" si="169"/>
        <v>139.810426540284</v>
      </c>
      <c r="AD749" s="10">
        <f t="shared" si="173"/>
        <v>41.8104265402872</v>
      </c>
      <c r="AE749" s="11">
        <f t="shared" si="174"/>
        <v>6.02040816326531</v>
      </c>
    </row>
    <row r="750" spans="1:31">
      <c r="A750" s="5">
        <v>45901</v>
      </c>
      <c r="B750" s="1" t="s">
        <v>433</v>
      </c>
      <c r="C750" s="1" t="s">
        <v>434</v>
      </c>
      <c r="D750" s="1" t="s">
        <v>346</v>
      </c>
      <c r="E750" s="1">
        <v>4</v>
      </c>
      <c r="F750" s="1">
        <v>4</v>
      </c>
      <c r="G750" s="1">
        <v>4.43</v>
      </c>
      <c r="H750" s="1">
        <v>4.39</v>
      </c>
      <c r="I750" s="1" t="s">
        <v>54</v>
      </c>
      <c r="J750" s="1">
        <v>28</v>
      </c>
      <c r="K750" s="1" t="s">
        <v>35</v>
      </c>
      <c r="L750" s="1" t="s">
        <v>36</v>
      </c>
      <c r="M750" s="1" t="s">
        <v>37</v>
      </c>
      <c r="N750" s="1">
        <v>354</v>
      </c>
      <c r="O750" s="1">
        <v>10</v>
      </c>
      <c r="P750" s="1">
        <v>0</v>
      </c>
      <c r="Q750" s="1">
        <v>203</v>
      </c>
      <c r="R750" s="1">
        <v>0</v>
      </c>
      <c r="S750" s="1">
        <v>0</v>
      </c>
      <c r="T750">
        <f t="shared" si="164"/>
        <v>364</v>
      </c>
      <c r="U750">
        <f t="shared" si="165"/>
        <v>567</v>
      </c>
      <c r="V750" s="2">
        <f t="shared" si="166"/>
        <v>45992</v>
      </c>
      <c r="W750" s="2">
        <f t="shared" si="167"/>
        <v>46042.75</v>
      </c>
      <c r="X750" t="str">
        <f t="shared" si="170"/>
        <v>高滞销风险</v>
      </c>
      <c r="Y750" s="8" t="str">
        <f>_xlfn.IFS(COUNTIF($B$2:B750,B750)=1,"-",OR(AND(X749="高滞销风险",OR(X750="中滞销风险",X750="低滞销风险",X750="健康")),AND(X749="中滞销风险",OR(X750="低滞销风险",X750="健康")),AND(X749="低滞销风险",X750="健康")),"改善",X749=X750,"维持不变",OR(AND(X749="健康",OR(X750="低滞销风险",X750="中滞销风险",X750="高滞销风险")),AND(X749="低滞销风险",OR(X750="中滞销风险",X750="高滞销风险")),AND(X749="中滞销风险",X750="高滞销风险")),"恶化")</f>
        <v>维持不变</v>
      </c>
      <c r="Z750" s="10">
        <f t="shared" si="171"/>
        <v>0</v>
      </c>
      <c r="AA750" s="10">
        <f t="shared" si="168"/>
        <v>203</v>
      </c>
      <c r="AB750" s="10">
        <f t="shared" si="172"/>
        <v>203</v>
      </c>
      <c r="AC750" s="10">
        <f t="shared" si="169"/>
        <v>141.75</v>
      </c>
      <c r="AD750" s="10">
        <f t="shared" si="173"/>
        <v>50.75</v>
      </c>
      <c r="AE750" s="11">
        <f t="shared" si="174"/>
        <v>6.23076923076923</v>
      </c>
    </row>
    <row r="751" spans="1:31">
      <c r="A751" s="5">
        <v>45908</v>
      </c>
      <c r="B751" s="1" t="s">
        <v>433</v>
      </c>
      <c r="C751" s="1" t="s">
        <v>434</v>
      </c>
      <c r="D751" s="1" t="s">
        <v>346</v>
      </c>
      <c r="E751" s="1">
        <v>4.7</v>
      </c>
      <c r="F751" s="1">
        <v>5</v>
      </c>
      <c r="G751" s="1">
        <v>4.5</v>
      </c>
      <c r="H751" s="1">
        <v>4.61</v>
      </c>
      <c r="I751" s="1" t="s">
        <v>50</v>
      </c>
      <c r="J751" s="1">
        <v>35</v>
      </c>
      <c r="K751" s="1" t="s">
        <v>38</v>
      </c>
      <c r="L751" s="1" t="s">
        <v>39</v>
      </c>
      <c r="M751" s="1" t="s">
        <v>40</v>
      </c>
      <c r="N751" s="1">
        <v>319</v>
      </c>
      <c r="O751" s="1">
        <v>10</v>
      </c>
      <c r="P751" s="1">
        <v>0</v>
      </c>
      <c r="Q751" s="1">
        <v>203</v>
      </c>
      <c r="R751" s="1">
        <v>0</v>
      </c>
      <c r="S751" s="1">
        <v>0</v>
      </c>
      <c r="T751">
        <f t="shared" si="164"/>
        <v>329</v>
      </c>
      <c r="U751">
        <f t="shared" si="165"/>
        <v>532</v>
      </c>
      <c r="V751" s="2">
        <f t="shared" si="166"/>
        <v>45978</v>
      </c>
      <c r="W751" s="2">
        <f t="shared" si="167"/>
        <v>46021.1914893617</v>
      </c>
      <c r="X751" t="str">
        <f t="shared" si="170"/>
        <v>高滞销风险</v>
      </c>
      <c r="Y751" s="8" t="str">
        <f>_xlfn.IFS(COUNTIF($B$2:B751,B751)=1,"-",OR(AND(X750="高滞销风险",OR(X751="中滞销风险",X751="低滞销风险",X751="健康")),AND(X750="中滞销风险",OR(X751="低滞销风险",X751="健康")),AND(X750="低滞销风险",X751="健康")),"改善",X750=X751,"维持不变",OR(AND(X750="健康",OR(X751="低滞销风险",X751="中滞销风险",X751="高滞销风险")),AND(X750="低滞销风险",OR(X751="中滞销风险",X751="高滞销风险")),AND(X750="中滞销风险",X751="高滞销风险")),"恶化")</f>
        <v>维持不变</v>
      </c>
      <c r="Z751" s="10">
        <f t="shared" si="171"/>
        <v>0</v>
      </c>
      <c r="AA751" s="10">
        <f t="shared" si="168"/>
        <v>137.2</v>
      </c>
      <c r="AB751" s="10">
        <f t="shared" si="172"/>
        <v>137.2</v>
      </c>
      <c r="AC751" s="10">
        <f t="shared" si="169"/>
        <v>113.191489361702</v>
      </c>
      <c r="AD751" s="10">
        <f t="shared" si="173"/>
        <v>29.1914893616995</v>
      </c>
      <c r="AE751" s="11">
        <f t="shared" si="174"/>
        <v>6.33333333333333</v>
      </c>
    </row>
    <row r="752" spans="1:31">
      <c r="A752" s="5">
        <v>45887</v>
      </c>
      <c r="B752" s="1" t="s">
        <v>435</v>
      </c>
      <c r="C752" s="1" t="s">
        <v>436</v>
      </c>
      <c r="D752" s="1" t="s">
        <v>346</v>
      </c>
      <c r="E752" s="1">
        <v>3</v>
      </c>
      <c r="F752" s="1">
        <v>3.57</v>
      </c>
      <c r="G752" s="1">
        <v>4</v>
      </c>
      <c r="H752" s="1">
        <v>2.25</v>
      </c>
      <c r="I752" s="1" t="s">
        <v>50</v>
      </c>
      <c r="J752" s="1">
        <v>25</v>
      </c>
      <c r="K752" s="1" t="s">
        <v>51</v>
      </c>
      <c r="L752" s="1" t="s">
        <v>52</v>
      </c>
      <c r="M752" s="1" t="s">
        <v>53</v>
      </c>
      <c r="N752" s="1">
        <v>206</v>
      </c>
      <c r="O752" s="1">
        <v>72</v>
      </c>
      <c r="P752" s="1">
        <v>160</v>
      </c>
      <c r="Q752" s="1">
        <v>203</v>
      </c>
      <c r="R752" s="1">
        <v>0</v>
      </c>
      <c r="S752" s="1">
        <v>0</v>
      </c>
      <c r="T752">
        <f t="shared" si="164"/>
        <v>438</v>
      </c>
      <c r="U752">
        <f t="shared" si="165"/>
        <v>641</v>
      </c>
      <c r="V752" s="2">
        <f t="shared" si="166"/>
        <v>46033</v>
      </c>
      <c r="W752" s="2">
        <f t="shared" si="167"/>
        <v>46100.6666666667</v>
      </c>
      <c r="X752" t="str">
        <f t="shared" si="170"/>
        <v>高滞销风险</v>
      </c>
      <c r="Y752" s="8" t="str">
        <f>_xlfn.IFS(COUNTIF($B$2:B752,B752)=1,"-",OR(AND(X751="高滞销风险",OR(X752="中滞销风险",X752="低滞销风险",X752="健康")),AND(X751="中滞销风险",OR(X752="低滞销风险",X752="健康")),AND(X751="低滞销风险",X752="健康")),"改善",X751=X752,"维持不变",OR(AND(X751="健康",OR(X752="低滞销风险",X752="中滞销风险",X752="高滞销风险")),AND(X751="低滞销风险",OR(X752="中滞销风险",X752="高滞销风险")),AND(X751="中滞销风险",X752="高滞销风险")),"恶化")</f>
        <v>-</v>
      </c>
      <c r="Z752" s="10">
        <f t="shared" si="171"/>
        <v>123</v>
      </c>
      <c r="AA752" s="10">
        <f t="shared" si="168"/>
        <v>203</v>
      </c>
      <c r="AB752" s="10">
        <f t="shared" si="172"/>
        <v>326</v>
      </c>
      <c r="AC752" s="10">
        <f t="shared" si="169"/>
        <v>213.666666666667</v>
      </c>
      <c r="AD752" s="10">
        <f t="shared" si="173"/>
        <v>108.666666666664</v>
      </c>
      <c r="AE752" s="11">
        <f t="shared" si="174"/>
        <v>6.1047619047619</v>
      </c>
    </row>
    <row r="753" spans="1:31">
      <c r="A753" s="5">
        <v>45894</v>
      </c>
      <c r="B753" s="1" t="s">
        <v>435</v>
      </c>
      <c r="C753" s="1" t="s">
        <v>436</v>
      </c>
      <c r="D753" s="1" t="s">
        <v>346</v>
      </c>
      <c r="E753" s="1">
        <v>4.26</v>
      </c>
      <c r="F753" s="1">
        <v>5.29</v>
      </c>
      <c r="G753" s="1">
        <v>4.43</v>
      </c>
      <c r="H753" s="1">
        <v>3.57</v>
      </c>
      <c r="I753" s="1" t="s">
        <v>50</v>
      </c>
      <c r="J753" s="1">
        <v>37</v>
      </c>
      <c r="K753" s="1" t="s">
        <v>43</v>
      </c>
      <c r="L753" s="1" t="s">
        <v>44</v>
      </c>
      <c r="M753" s="1" t="s">
        <v>45</v>
      </c>
      <c r="N753" s="1">
        <v>204</v>
      </c>
      <c r="O753" s="1">
        <v>38</v>
      </c>
      <c r="P753" s="1">
        <v>0</v>
      </c>
      <c r="Q753" s="1">
        <v>203</v>
      </c>
      <c r="R753" s="1">
        <v>0</v>
      </c>
      <c r="S753" s="1">
        <v>0</v>
      </c>
      <c r="T753">
        <f t="shared" si="164"/>
        <v>242</v>
      </c>
      <c r="U753">
        <f t="shared" si="165"/>
        <v>445</v>
      </c>
      <c r="V753" s="2">
        <f t="shared" si="166"/>
        <v>45950.8075117371</v>
      </c>
      <c r="W753" s="2">
        <f t="shared" si="167"/>
        <v>45998.4600938967</v>
      </c>
      <c r="X753" t="str">
        <f t="shared" si="170"/>
        <v>低滞销风险</v>
      </c>
      <c r="Y753" s="8" t="str">
        <f>_xlfn.IFS(COUNTIF($B$2:B753,B753)=1,"-",OR(AND(X752="高滞销风险",OR(X753="中滞销风险",X753="低滞销风险",X753="健康")),AND(X752="中滞销风险",OR(X753="低滞销风险",X753="健康")),AND(X752="低滞销风险",X753="健康")),"改善",X752=X753,"维持不变",OR(AND(X752="健康",OR(X753="低滞销风险",X753="中滞销风险",X753="高滞销风险")),AND(X752="低滞销风险",OR(X753="中滞销风险",X753="高滞销风险")),AND(X752="中滞销风险",X753="高滞销风险")),"恶化")</f>
        <v>改善</v>
      </c>
      <c r="Z753" s="10">
        <f t="shared" si="171"/>
        <v>0</v>
      </c>
      <c r="AA753" s="10">
        <f t="shared" si="168"/>
        <v>27.52</v>
      </c>
      <c r="AB753" s="10">
        <f t="shared" si="172"/>
        <v>27.52</v>
      </c>
      <c r="AC753" s="10">
        <f t="shared" si="169"/>
        <v>104.460093896714</v>
      </c>
      <c r="AD753" s="10">
        <f t="shared" si="173"/>
        <v>6.46009389671235</v>
      </c>
      <c r="AE753" s="11">
        <f t="shared" si="174"/>
        <v>4.54081632653061</v>
      </c>
    </row>
    <row r="754" spans="1:31">
      <c r="A754" s="5">
        <v>45901</v>
      </c>
      <c r="B754" s="1" t="s">
        <v>435</v>
      </c>
      <c r="C754" s="1" t="s">
        <v>436</v>
      </c>
      <c r="D754" s="1" t="s">
        <v>346</v>
      </c>
      <c r="E754" s="1">
        <v>5.19</v>
      </c>
      <c r="F754" s="1">
        <v>5.71</v>
      </c>
      <c r="G754" s="1">
        <v>5.5</v>
      </c>
      <c r="H754" s="1">
        <v>4.75</v>
      </c>
      <c r="I754" s="1" t="s">
        <v>50</v>
      </c>
      <c r="J754" s="1">
        <v>40</v>
      </c>
      <c r="K754" s="1" t="s">
        <v>35</v>
      </c>
      <c r="L754" s="1" t="s">
        <v>36</v>
      </c>
      <c r="M754" s="1" t="s">
        <v>37</v>
      </c>
      <c r="N754" s="1">
        <v>191</v>
      </c>
      <c r="O754" s="1">
        <v>3</v>
      </c>
      <c r="P754" s="1">
        <v>0</v>
      </c>
      <c r="Q754" s="1">
        <v>203</v>
      </c>
      <c r="R754" s="1">
        <v>0</v>
      </c>
      <c r="S754" s="1">
        <v>0</v>
      </c>
      <c r="T754">
        <f t="shared" si="164"/>
        <v>194</v>
      </c>
      <c r="U754">
        <f t="shared" si="165"/>
        <v>397</v>
      </c>
      <c r="V754" s="2">
        <f t="shared" si="166"/>
        <v>45938.3795761079</v>
      </c>
      <c r="W754" s="2">
        <f t="shared" si="167"/>
        <v>45977.493256262</v>
      </c>
      <c r="X754" t="str">
        <f t="shared" si="170"/>
        <v>健康</v>
      </c>
      <c r="Y754" s="8" t="str">
        <f>_xlfn.IFS(COUNTIF($B$2:B754,B754)=1,"-",OR(AND(X753="高滞销风险",OR(X754="中滞销风险",X754="低滞销风险",X754="健康")),AND(X753="中滞销风险",OR(X754="低滞销风险",X754="健康")),AND(X753="低滞销风险",X754="健康")),"改善",X753=X754,"维持不变",OR(AND(X753="健康",OR(X754="低滞销风险",X754="中滞销风险",X754="高滞销风险")),AND(X753="低滞销风险",OR(X754="中滞销风险",X754="高滞销风险")),AND(X753="中滞销风险",X754="高滞销风险")),"恶化")</f>
        <v>改善</v>
      </c>
      <c r="Z754" s="10">
        <f t="shared" si="171"/>
        <v>0</v>
      </c>
      <c r="AA754" s="10">
        <f t="shared" si="168"/>
        <v>0</v>
      </c>
      <c r="AB754" s="10">
        <f t="shared" si="172"/>
        <v>0</v>
      </c>
      <c r="AC754" s="10">
        <f t="shared" si="169"/>
        <v>76.4932562620424</v>
      </c>
      <c r="AD754" s="10">
        <f t="shared" si="173"/>
        <v>0</v>
      </c>
      <c r="AE754" s="11">
        <f t="shared" si="174"/>
        <v>5.19</v>
      </c>
    </row>
    <row r="755" spans="1:31">
      <c r="A755" s="5">
        <v>45908</v>
      </c>
      <c r="B755" s="1" t="s">
        <v>435</v>
      </c>
      <c r="C755" s="1" t="s">
        <v>436</v>
      </c>
      <c r="D755" s="1" t="s">
        <v>346</v>
      </c>
      <c r="E755" s="1">
        <v>5.02</v>
      </c>
      <c r="F755" s="1">
        <v>5</v>
      </c>
      <c r="G755" s="1">
        <v>5.36</v>
      </c>
      <c r="H755" s="1">
        <v>4.89</v>
      </c>
      <c r="I755" s="1" t="s">
        <v>50</v>
      </c>
      <c r="J755" s="1">
        <v>35</v>
      </c>
      <c r="K755" s="1" t="s">
        <v>38</v>
      </c>
      <c r="L755" s="1" t="s">
        <v>39</v>
      </c>
      <c r="M755" s="1" t="s">
        <v>40</v>
      </c>
      <c r="N755" s="1">
        <v>323</v>
      </c>
      <c r="O755" s="1">
        <v>33</v>
      </c>
      <c r="P755" s="1">
        <v>0</v>
      </c>
      <c r="Q755" s="1">
        <v>173</v>
      </c>
      <c r="R755" s="1">
        <v>0</v>
      </c>
      <c r="S755" s="1">
        <v>0</v>
      </c>
      <c r="T755">
        <f t="shared" si="164"/>
        <v>356</v>
      </c>
      <c r="U755">
        <f t="shared" si="165"/>
        <v>529</v>
      </c>
      <c r="V755" s="2">
        <f t="shared" si="166"/>
        <v>45978.9163346614</v>
      </c>
      <c r="W755" s="2">
        <f t="shared" si="167"/>
        <v>46013.3784860558</v>
      </c>
      <c r="X755" t="str">
        <f t="shared" si="170"/>
        <v>高滞销风险</v>
      </c>
      <c r="Y755" s="8" t="str">
        <f>_xlfn.IFS(COUNTIF($B$2:B755,B755)=1,"-",OR(AND(X754="高滞销风险",OR(X755="中滞销风险",X755="低滞销风险",X755="健康")),AND(X754="中滞销风险",OR(X755="低滞销风险",X755="健康")),AND(X754="低滞销风险",X755="健康")),"改善",X754=X755,"维持不变",OR(AND(X754="健康",OR(X755="低滞销风险",X755="中滞销风险",X755="高滞销风险")),AND(X754="低滞销风险",OR(X755="中滞销风险",X755="高滞销风险")),AND(X754="中滞销风险",X755="高滞销风险")),"恶化")</f>
        <v>恶化</v>
      </c>
      <c r="Z755" s="10">
        <f t="shared" si="171"/>
        <v>0</v>
      </c>
      <c r="AA755" s="10">
        <f t="shared" si="168"/>
        <v>107.32</v>
      </c>
      <c r="AB755" s="10">
        <f t="shared" si="172"/>
        <v>107.32</v>
      </c>
      <c r="AC755" s="10">
        <f t="shared" si="169"/>
        <v>105.378486055777</v>
      </c>
      <c r="AD755" s="10">
        <f t="shared" si="173"/>
        <v>21.3784860557789</v>
      </c>
      <c r="AE755" s="11">
        <f t="shared" si="174"/>
        <v>6.29761904761905</v>
      </c>
    </row>
    <row r="756" spans="1:31">
      <c r="A756" s="5">
        <v>45887</v>
      </c>
      <c r="B756" s="1" t="s">
        <v>437</v>
      </c>
      <c r="C756" s="1" t="s">
        <v>438</v>
      </c>
      <c r="D756" s="1" t="s">
        <v>346</v>
      </c>
      <c r="E756" s="1">
        <v>8.11</v>
      </c>
      <c r="F756" s="1">
        <v>9.43</v>
      </c>
      <c r="G756" s="1">
        <v>10.71</v>
      </c>
      <c r="H756" s="1">
        <v>6.29</v>
      </c>
      <c r="I756" s="1" t="s">
        <v>50</v>
      </c>
      <c r="J756" s="1">
        <v>66</v>
      </c>
      <c r="K756" s="1" t="s">
        <v>51</v>
      </c>
      <c r="L756" s="1" t="s">
        <v>52</v>
      </c>
      <c r="M756" s="1" t="s">
        <v>53</v>
      </c>
      <c r="N756" s="1">
        <v>429</v>
      </c>
      <c r="O756" s="1">
        <v>374</v>
      </c>
      <c r="P756" s="1">
        <v>0</v>
      </c>
      <c r="Q756" s="1">
        <v>152</v>
      </c>
      <c r="R756" s="1">
        <v>0</v>
      </c>
      <c r="S756" s="1">
        <v>0</v>
      </c>
      <c r="T756">
        <f t="shared" si="164"/>
        <v>803</v>
      </c>
      <c r="U756">
        <f t="shared" si="165"/>
        <v>955</v>
      </c>
      <c r="V756" s="2">
        <f t="shared" si="166"/>
        <v>45986.0135635019</v>
      </c>
      <c r="W756" s="2">
        <f t="shared" si="167"/>
        <v>46004.7558569667</v>
      </c>
      <c r="X756" t="str">
        <f t="shared" si="170"/>
        <v>中滞销风险</v>
      </c>
      <c r="Y756" s="8" t="str">
        <f>_xlfn.IFS(COUNTIF($B$2:B756,B756)=1,"-",OR(AND(X755="高滞销风险",OR(X756="中滞销风险",X756="低滞销风险",X756="健康")),AND(X755="中滞销风险",OR(X756="低滞销风险",X756="健康")),AND(X755="低滞销风险",X756="健康")),"改善",X755=X756,"维持不变",OR(AND(X755="健康",OR(X756="低滞销风险",X756="中滞销风险",X756="高滞销风险")),AND(X755="低滞销风险",OR(X756="中滞销风险",X756="高滞销风险")),AND(X755="中滞销风险",X756="高滞销风险")),"恶化")</f>
        <v>-</v>
      </c>
      <c r="Z756" s="10">
        <f t="shared" si="171"/>
        <v>0</v>
      </c>
      <c r="AA756" s="10">
        <f t="shared" si="168"/>
        <v>103.45</v>
      </c>
      <c r="AB756" s="10">
        <f t="shared" si="172"/>
        <v>103.45</v>
      </c>
      <c r="AC756" s="10">
        <f t="shared" si="169"/>
        <v>117.755856966708</v>
      </c>
      <c r="AD756" s="10">
        <f t="shared" si="173"/>
        <v>12.755856966709</v>
      </c>
      <c r="AE756" s="11">
        <f t="shared" si="174"/>
        <v>9.09523809523809</v>
      </c>
    </row>
    <row r="757" spans="1:31">
      <c r="A757" s="5">
        <v>45894</v>
      </c>
      <c r="B757" s="1" t="s">
        <v>437</v>
      </c>
      <c r="C757" s="1" t="s">
        <v>438</v>
      </c>
      <c r="D757" s="1" t="s">
        <v>346</v>
      </c>
      <c r="E757" s="1">
        <v>11.06</v>
      </c>
      <c r="F757" s="1">
        <v>13.29</v>
      </c>
      <c r="G757" s="1">
        <v>11.36</v>
      </c>
      <c r="H757" s="1">
        <v>9.61</v>
      </c>
      <c r="I757" s="1" t="s">
        <v>50</v>
      </c>
      <c r="J757" s="1">
        <v>93</v>
      </c>
      <c r="K757" s="1" t="s">
        <v>43</v>
      </c>
      <c r="L757" s="1" t="s">
        <v>44</v>
      </c>
      <c r="M757" s="1" t="s">
        <v>45</v>
      </c>
      <c r="N757" s="1">
        <v>436</v>
      </c>
      <c r="O757" s="1">
        <v>302</v>
      </c>
      <c r="P757" s="1">
        <v>0</v>
      </c>
      <c r="Q757" s="1">
        <v>152</v>
      </c>
      <c r="R757" s="1">
        <v>0</v>
      </c>
      <c r="S757" s="1">
        <v>0</v>
      </c>
      <c r="T757">
        <f t="shared" si="164"/>
        <v>738</v>
      </c>
      <c r="U757">
        <f t="shared" si="165"/>
        <v>890</v>
      </c>
      <c r="V757" s="2">
        <f t="shared" si="166"/>
        <v>45960.7269439421</v>
      </c>
      <c r="W757" s="2">
        <f t="shared" si="167"/>
        <v>45974.4701627486</v>
      </c>
      <c r="X757" t="str">
        <f t="shared" si="170"/>
        <v>健康</v>
      </c>
      <c r="Y757" s="8" t="str">
        <f>_xlfn.IFS(COUNTIF($B$2:B757,B757)=1,"-",OR(AND(X756="高滞销风险",OR(X757="中滞销风险",X757="低滞销风险",X757="健康")),AND(X756="中滞销风险",OR(X757="低滞销风险",X757="健康")),AND(X756="低滞销风险",X757="健康")),"改善",X756=X757,"维持不变",OR(AND(X756="健康",OR(X757="低滞销风险",X757="中滞销风险",X757="高滞销风险")),AND(X756="低滞销风险",OR(X757="中滞销风险",X757="高滞销风险")),AND(X756="中滞销风险",X757="高滞销风险")),"恶化")</f>
        <v>改善</v>
      </c>
      <c r="Z757" s="10">
        <f t="shared" si="171"/>
        <v>0</v>
      </c>
      <c r="AA757" s="10">
        <f t="shared" si="168"/>
        <v>0</v>
      </c>
      <c r="AB757" s="10">
        <f t="shared" si="172"/>
        <v>0</v>
      </c>
      <c r="AC757" s="10">
        <f t="shared" si="169"/>
        <v>80.4701627486438</v>
      </c>
      <c r="AD757" s="10">
        <f t="shared" si="173"/>
        <v>0</v>
      </c>
      <c r="AE757" s="11">
        <f t="shared" si="174"/>
        <v>11.06</v>
      </c>
    </row>
    <row r="758" spans="1:31">
      <c r="A758" s="5">
        <v>45901</v>
      </c>
      <c r="B758" s="1" t="s">
        <v>437</v>
      </c>
      <c r="C758" s="1" t="s">
        <v>438</v>
      </c>
      <c r="D758" s="1" t="s">
        <v>346</v>
      </c>
      <c r="E758" s="1">
        <v>12.42</v>
      </c>
      <c r="F758" s="1">
        <v>12.86</v>
      </c>
      <c r="G758" s="1">
        <v>13.07</v>
      </c>
      <c r="H758" s="1">
        <v>11.89</v>
      </c>
      <c r="I758" s="1" t="s">
        <v>50</v>
      </c>
      <c r="J758" s="1">
        <v>90</v>
      </c>
      <c r="K758" s="1" t="s">
        <v>35</v>
      </c>
      <c r="L758" s="1" t="s">
        <v>36</v>
      </c>
      <c r="M758" s="1" t="s">
        <v>37</v>
      </c>
      <c r="N758" s="1">
        <v>380</v>
      </c>
      <c r="O758" s="1">
        <v>401</v>
      </c>
      <c r="P758" s="1">
        <v>0</v>
      </c>
      <c r="Q758" s="1">
        <v>2</v>
      </c>
      <c r="R758" s="1">
        <v>0</v>
      </c>
      <c r="S758" s="1">
        <v>150</v>
      </c>
      <c r="T758">
        <f t="shared" si="164"/>
        <v>781</v>
      </c>
      <c r="U758">
        <f t="shared" si="165"/>
        <v>933</v>
      </c>
      <c r="V758" s="2">
        <f t="shared" si="166"/>
        <v>45963.8824476651</v>
      </c>
      <c r="W758" s="2">
        <f t="shared" si="167"/>
        <v>45976.1207729469</v>
      </c>
      <c r="X758" t="str">
        <f t="shared" si="170"/>
        <v>健康</v>
      </c>
      <c r="Y758" s="8" t="str">
        <f>_xlfn.IFS(COUNTIF($B$2:B758,B758)=1,"-",OR(AND(X757="高滞销风险",OR(X758="中滞销风险",X758="低滞销风险",X758="健康")),AND(X757="中滞销风险",OR(X758="低滞销风险",X758="健康")),AND(X757="低滞销风险",X758="健康")),"改善",X757=X758,"维持不变",OR(AND(X757="健康",OR(X758="低滞销风险",X758="中滞销风险",X758="高滞销风险")),AND(X757="低滞销风险",OR(X758="中滞销风险",X758="高滞销风险")),AND(X757="中滞销风险",X758="高滞销风险")),"恶化")</f>
        <v>维持不变</v>
      </c>
      <c r="Z758" s="10">
        <f t="shared" si="171"/>
        <v>0</v>
      </c>
      <c r="AA758" s="10">
        <f t="shared" si="168"/>
        <v>0</v>
      </c>
      <c r="AB758" s="10">
        <f t="shared" si="172"/>
        <v>0</v>
      </c>
      <c r="AC758" s="10">
        <f t="shared" si="169"/>
        <v>75.1207729468599</v>
      </c>
      <c r="AD758" s="10">
        <f t="shared" si="173"/>
        <v>0</v>
      </c>
      <c r="AE758" s="11">
        <f t="shared" si="174"/>
        <v>12.42</v>
      </c>
    </row>
    <row r="759" spans="1:31">
      <c r="A759" s="5">
        <v>45908</v>
      </c>
      <c r="B759" s="1" t="s">
        <v>437</v>
      </c>
      <c r="C759" s="1" t="s">
        <v>438</v>
      </c>
      <c r="D759" s="1" t="s">
        <v>346</v>
      </c>
      <c r="E759" s="1">
        <v>10.29</v>
      </c>
      <c r="F759" s="1">
        <v>10.29</v>
      </c>
      <c r="G759" s="1">
        <v>11.57</v>
      </c>
      <c r="H759" s="1">
        <v>11.46</v>
      </c>
      <c r="I759" s="1" t="s">
        <v>54</v>
      </c>
      <c r="J759" s="1">
        <v>72</v>
      </c>
      <c r="K759" s="1" t="s">
        <v>38</v>
      </c>
      <c r="L759" s="1" t="s">
        <v>39</v>
      </c>
      <c r="M759" s="1" t="s">
        <v>40</v>
      </c>
      <c r="N759" s="1">
        <v>360</v>
      </c>
      <c r="O759" s="1">
        <v>345</v>
      </c>
      <c r="P759" s="1">
        <v>0</v>
      </c>
      <c r="Q759" s="1">
        <v>152</v>
      </c>
      <c r="R759" s="1">
        <v>0</v>
      </c>
      <c r="S759" s="1">
        <v>0</v>
      </c>
      <c r="T759">
        <f t="shared" si="164"/>
        <v>705</v>
      </c>
      <c r="U759">
        <f t="shared" si="165"/>
        <v>857</v>
      </c>
      <c r="V759" s="2">
        <f t="shared" si="166"/>
        <v>45976.5131195335</v>
      </c>
      <c r="W759" s="2">
        <f t="shared" si="167"/>
        <v>45991.2847424684</v>
      </c>
      <c r="X759" t="str">
        <f t="shared" si="170"/>
        <v>健康</v>
      </c>
      <c r="Y759" s="8" t="str">
        <f>_xlfn.IFS(COUNTIF($B$2:B759,B759)=1,"-",OR(AND(X758="高滞销风险",OR(X759="中滞销风险",X759="低滞销风险",X759="健康")),AND(X758="中滞销风险",OR(X759="低滞销风险",X759="健康")),AND(X758="低滞销风险",X759="健康")),"改善",X758=X759,"维持不变",OR(AND(X758="健康",OR(X759="低滞销风险",X759="中滞销风险",X759="高滞销风险")),AND(X758="低滞销风险",OR(X759="中滞销风险",X759="高滞销风险")),AND(X758="中滞销风险",X759="高滞销风险")),"恶化")</f>
        <v>维持不变</v>
      </c>
      <c r="Z759" s="10">
        <f t="shared" si="171"/>
        <v>0</v>
      </c>
      <c r="AA759" s="10">
        <f t="shared" si="168"/>
        <v>0</v>
      </c>
      <c r="AB759" s="10">
        <f t="shared" si="172"/>
        <v>0</v>
      </c>
      <c r="AC759" s="10">
        <f t="shared" si="169"/>
        <v>83.2847424684159</v>
      </c>
      <c r="AD759" s="10">
        <f t="shared" si="173"/>
        <v>0</v>
      </c>
      <c r="AE759" s="11">
        <f t="shared" si="174"/>
        <v>10.29</v>
      </c>
    </row>
    <row r="760" spans="1:31">
      <c r="A760" s="5">
        <v>45887</v>
      </c>
      <c r="B760" s="1" t="s">
        <v>439</v>
      </c>
      <c r="C760" s="1" t="s">
        <v>440</v>
      </c>
      <c r="D760" s="1" t="s">
        <v>346</v>
      </c>
      <c r="E760" s="1">
        <v>5.94</v>
      </c>
      <c r="F760" s="1">
        <v>6</v>
      </c>
      <c r="G760" s="1">
        <v>8.57</v>
      </c>
      <c r="H760" s="1">
        <v>4.86</v>
      </c>
      <c r="I760" s="1" t="s">
        <v>50</v>
      </c>
      <c r="J760" s="1">
        <v>42</v>
      </c>
      <c r="K760" s="1" t="s">
        <v>51</v>
      </c>
      <c r="L760" s="1" t="s">
        <v>52</v>
      </c>
      <c r="M760" s="1" t="s">
        <v>53</v>
      </c>
      <c r="N760" s="1">
        <v>171</v>
      </c>
      <c r="O760" s="1">
        <v>225</v>
      </c>
      <c r="P760" s="1">
        <v>160</v>
      </c>
      <c r="Q760" s="1">
        <v>0</v>
      </c>
      <c r="R760" s="1">
        <v>0</v>
      </c>
      <c r="S760" s="1">
        <v>200</v>
      </c>
      <c r="T760">
        <f t="shared" si="164"/>
        <v>556</v>
      </c>
      <c r="U760">
        <f t="shared" si="165"/>
        <v>756</v>
      </c>
      <c r="V760" s="2">
        <f t="shared" si="166"/>
        <v>45980.6026936027</v>
      </c>
      <c r="W760" s="2">
        <f t="shared" si="167"/>
        <v>46014.2727272727</v>
      </c>
      <c r="X760" t="str">
        <f t="shared" si="170"/>
        <v>高滞销风险</v>
      </c>
      <c r="Y760" s="8" t="str">
        <f>_xlfn.IFS(COUNTIF($B$2:B760,B760)=1,"-",OR(AND(X759="高滞销风险",OR(X760="中滞销风险",X760="低滞销风险",X760="健康")),AND(X759="中滞销风险",OR(X760="低滞销风险",X760="健康")),AND(X759="低滞销风险",X760="健康")),"改善",X759=X760,"维持不变",OR(AND(X759="健康",OR(X760="低滞销风险",X760="中滞销风险",X760="高滞销风险")),AND(X759="低滞销风险",OR(X760="中滞销风险",X760="高滞销风险")),AND(X759="中滞销风险",X760="高滞销风险")),"恶化")</f>
        <v>-</v>
      </c>
      <c r="Z760" s="10">
        <f t="shared" si="171"/>
        <v>0</v>
      </c>
      <c r="AA760" s="10">
        <f t="shared" si="168"/>
        <v>132.3</v>
      </c>
      <c r="AB760" s="10">
        <f t="shared" si="172"/>
        <v>132.3</v>
      </c>
      <c r="AC760" s="10">
        <f t="shared" si="169"/>
        <v>127.272727272727</v>
      </c>
      <c r="AD760" s="10">
        <f t="shared" si="173"/>
        <v>22.2727272727279</v>
      </c>
      <c r="AE760" s="11">
        <f t="shared" si="174"/>
        <v>7.2</v>
      </c>
    </row>
    <row r="761" spans="1:31">
      <c r="A761" s="5">
        <v>45894</v>
      </c>
      <c r="B761" s="1" t="s">
        <v>439</v>
      </c>
      <c r="C761" s="1" t="s">
        <v>440</v>
      </c>
      <c r="D761" s="1" t="s">
        <v>346</v>
      </c>
      <c r="E761" s="1">
        <v>7.45</v>
      </c>
      <c r="F761" s="1">
        <v>8.43</v>
      </c>
      <c r="G761" s="1">
        <v>7.21</v>
      </c>
      <c r="H761" s="1">
        <v>6.96</v>
      </c>
      <c r="I761" s="1" t="s">
        <v>50</v>
      </c>
      <c r="J761" s="1">
        <v>59</v>
      </c>
      <c r="K761" s="1" t="s">
        <v>43</v>
      </c>
      <c r="L761" s="1" t="s">
        <v>44</v>
      </c>
      <c r="M761" s="1" t="s">
        <v>45</v>
      </c>
      <c r="N761" s="1">
        <v>348</v>
      </c>
      <c r="O761" s="1">
        <v>157</v>
      </c>
      <c r="P761" s="1">
        <v>0</v>
      </c>
      <c r="Q761" s="1">
        <v>200</v>
      </c>
      <c r="R761" s="1">
        <v>0</v>
      </c>
      <c r="S761" s="1">
        <v>0</v>
      </c>
      <c r="T761">
        <f t="shared" si="164"/>
        <v>505</v>
      </c>
      <c r="U761">
        <f t="shared" si="165"/>
        <v>705</v>
      </c>
      <c r="V761" s="2">
        <f t="shared" si="166"/>
        <v>45961.7852348993</v>
      </c>
      <c r="W761" s="2">
        <f t="shared" si="167"/>
        <v>45988.6308724832</v>
      </c>
      <c r="X761" t="str">
        <f t="shared" si="170"/>
        <v>健康</v>
      </c>
      <c r="Y761" s="8" t="str">
        <f>_xlfn.IFS(COUNTIF($B$2:B761,B761)=1,"-",OR(AND(X760="高滞销风险",OR(X761="中滞销风险",X761="低滞销风险",X761="健康")),AND(X760="中滞销风险",OR(X761="低滞销风险",X761="健康")),AND(X760="低滞销风险",X761="健康")),"改善",X760=X761,"维持不变",OR(AND(X760="健康",OR(X761="低滞销风险",X761="中滞销风险",X761="高滞销风险")),AND(X760="低滞销风险",OR(X761="中滞销风险",X761="高滞销风险")),AND(X760="中滞销风险",X761="高滞销风险")),"恶化")</f>
        <v>改善</v>
      </c>
      <c r="Z761" s="10">
        <f t="shared" si="171"/>
        <v>0</v>
      </c>
      <c r="AA761" s="10">
        <f t="shared" si="168"/>
        <v>0</v>
      </c>
      <c r="AB761" s="10">
        <f t="shared" si="172"/>
        <v>0</v>
      </c>
      <c r="AC761" s="10">
        <f t="shared" si="169"/>
        <v>94.6308724832215</v>
      </c>
      <c r="AD761" s="10">
        <f t="shared" si="173"/>
        <v>0</v>
      </c>
      <c r="AE761" s="11">
        <f t="shared" si="174"/>
        <v>7.45</v>
      </c>
    </row>
    <row r="762" spans="1:31">
      <c r="A762" s="5">
        <v>45901</v>
      </c>
      <c r="B762" s="1" t="s">
        <v>439</v>
      </c>
      <c r="C762" s="1" t="s">
        <v>440</v>
      </c>
      <c r="D762" s="1" t="s">
        <v>346</v>
      </c>
      <c r="E762" s="1">
        <v>10.11</v>
      </c>
      <c r="F762" s="1">
        <v>11.57</v>
      </c>
      <c r="G762" s="1">
        <v>10</v>
      </c>
      <c r="H762" s="1">
        <v>9.29</v>
      </c>
      <c r="I762" s="1" t="s">
        <v>50</v>
      </c>
      <c r="J762" s="1">
        <v>81</v>
      </c>
      <c r="K762" s="1" t="s">
        <v>35</v>
      </c>
      <c r="L762" s="1" t="s">
        <v>36</v>
      </c>
      <c r="M762" s="1" t="s">
        <v>37</v>
      </c>
      <c r="N762" s="1">
        <v>347</v>
      </c>
      <c r="O762" s="1">
        <v>213</v>
      </c>
      <c r="P762" s="1">
        <v>0</v>
      </c>
      <c r="Q762" s="1">
        <v>0</v>
      </c>
      <c r="R762" s="1">
        <v>0</v>
      </c>
      <c r="S762" s="1">
        <v>100</v>
      </c>
      <c r="T762">
        <f t="shared" si="164"/>
        <v>560</v>
      </c>
      <c r="U762">
        <f t="shared" si="165"/>
        <v>660</v>
      </c>
      <c r="V762" s="2">
        <f t="shared" si="166"/>
        <v>45956.390702275</v>
      </c>
      <c r="W762" s="2">
        <f t="shared" si="167"/>
        <v>45966.2818991098</v>
      </c>
      <c r="X762" t="str">
        <f t="shared" si="170"/>
        <v>健康</v>
      </c>
      <c r="Y762" s="8" t="str">
        <f>_xlfn.IFS(COUNTIF($B$2:B762,B762)=1,"-",OR(AND(X761="高滞销风险",OR(X762="中滞销风险",X762="低滞销风险",X762="健康")),AND(X761="中滞销风险",OR(X762="低滞销风险",X762="健康")),AND(X761="低滞销风险",X762="健康")),"改善",X761=X762,"维持不变",OR(AND(X761="健康",OR(X762="低滞销风险",X762="中滞销风险",X762="高滞销风险")),AND(X761="低滞销风险",OR(X762="中滞销风险",X762="高滞销风险")),AND(X761="中滞销风险",X762="高滞销风险")),"恶化")</f>
        <v>维持不变</v>
      </c>
      <c r="Z762" s="10">
        <f t="shared" si="171"/>
        <v>0</v>
      </c>
      <c r="AA762" s="10">
        <f t="shared" si="168"/>
        <v>0</v>
      </c>
      <c r="AB762" s="10">
        <f t="shared" si="172"/>
        <v>0</v>
      </c>
      <c r="AC762" s="10">
        <f t="shared" si="169"/>
        <v>65.2818991097923</v>
      </c>
      <c r="AD762" s="10">
        <f t="shared" si="173"/>
        <v>0</v>
      </c>
      <c r="AE762" s="11">
        <f t="shared" si="174"/>
        <v>10.11</v>
      </c>
    </row>
    <row r="763" spans="1:31">
      <c r="A763" s="5">
        <v>45908</v>
      </c>
      <c r="B763" s="1" t="s">
        <v>439</v>
      </c>
      <c r="C763" s="1" t="s">
        <v>440</v>
      </c>
      <c r="D763" s="1" t="s">
        <v>346</v>
      </c>
      <c r="E763" s="1">
        <v>8.83</v>
      </c>
      <c r="F763" s="1">
        <v>8.43</v>
      </c>
      <c r="G763" s="1">
        <v>10</v>
      </c>
      <c r="H763" s="1">
        <v>8.61</v>
      </c>
      <c r="I763" s="1" t="s">
        <v>50</v>
      </c>
      <c r="J763" s="1">
        <v>59</v>
      </c>
      <c r="K763" s="1" t="s">
        <v>38</v>
      </c>
      <c r="L763" s="1" t="s">
        <v>39</v>
      </c>
      <c r="M763" s="1" t="s">
        <v>40</v>
      </c>
      <c r="N763" s="1">
        <v>313</v>
      </c>
      <c r="O763" s="1">
        <v>285</v>
      </c>
      <c r="P763" s="1">
        <v>0</v>
      </c>
      <c r="Q763" s="1">
        <v>0</v>
      </c>
      <c r="R763" s="1">
        <v>0</v>
      </c>
      <c r="S763" s="1">
        <v>0</v>
      </c>
      <c r="T763">
        <f t="shared" si="164"/>
        <v>598</v>
      </c>
      <c r="U763">
        <f t="shared" si="165"/>
        <v>598</v>
      </c>
      <c r="V763" s="2">
        <f t="shared" si="166"/>
        <v>45975.7236693092</v>
      </c>
      <c r="W763" s="2">
        <f t="shared" si="167"/>
        <v>45975.7236693092</v>
      </c>
      <c r="X763" t="str">
        <f t="shared" si="170"/>
        <v>健康</v>
      </c>
      <c r="Y763" s="8" t="str">
        <f>_xlfn.IFS(COUNTIF($B$2:B763,B763)=1,"-",OR(AND(X762="高滞销风险",OR(X763="中滞销风险",X763="低滞销风险",X763="健康")),AND(X762="中滞销风险",OR(X763="低滞销风险",X763="健康")),AND(X762="低滞销风险",X763="健康")),"改善",X762=X763,"维持不变",OR(AND(X762="健康",OR(X763="低滞销风险",X763="中滞销风险",X763="高滞销风险")),AND(X762="低滞销风险",OR(X763="中滞销风险",X763="高滞销风险")),AND(X762="中滞销风险",X763="高滞销风险")),"恶化")</f>
        <v>维持不变</v>
      </c>
      <c r="Z763" s="10">
        <f t="shared" si="171"/>
        <v>0</v>
      </c>
      <c r="AA763" s="10">
        <f t="shared" si="168"/>
        <v>0</v>
      </c>
      <c r="AB763" s="10">
        <f t="shared" si="172"/>
        <v>0</v>
      </c>
      <c r="AC763" s="10">
        <f t="shared" si="169"/>
        <v>67.7236693091733</v>
      </c>
      <c r="AD763" s="10">
        <f t="shared" si="173"/>
        <v>0</v>
      </c>
      <c r="AE763" s="11">
        <f t="shared" si="174"/>
        <v>8.83</v>
      </c>
    </row>
    <row r="764" spans="1:31">
      <c r="A764" s="5">
        <v>45887</v>
      </c>
      <c r="B764" s="1" t="s">
        <v>441</v>
      </c>
      <c r="C764" s="1" t="s">
        <v>442</v>
      </c>
      <c r="D764" s="1" t="s">
        <v>346</v>
      </c>
      <c r="E764" s="1">
        <v>0.86</v>
      </c>
      <c r="F764" s="1">
        <v>1</v>
      </c>
      <c r="G764" s="1">
        <v>1.21</v>
      </c>
      <c r="H764" s="1">
        <v>0.64</v>
      </c>
      <c r="I764" s="1" t="s">
        <v>50</v>
      </c>
      <c r="J764" s="1">
        <v>7</v>
      </c>
      <c r="K764" s="1" t="s">
        <v>51</v>
      </c>
      <c r="L764" s="1" t="s">
        <v>52</v>
      </c>
      <c r="M764" s="1" t="s">
        <v>53</v>
      </c>
      <c r="N764" s="1">
        <v>39</v>
      </c>
      <c r="O764" s="1">
        <v>11</v>
      </c>
      <c r="P764" s="1">
        <v>0</v>
      </c>
      <c r="Q764" s="1">
        <v>0</v>
      </c>
      <c r="R764" s="1">
        <v>0</v>
      </c>
      <c r="S764" s="1">
        <v>0</v>
      </c>
      <c r="T764">
        <f t="shared" si="164"/>
        <v>50</v>
      </c>
      <c r="U764">
        <f t="shared" si="165"/>
        <v>50</v>
      </c>
      <c r="V764" s="2">
        <f t="shared" si="166"/>
        <v>45945.1395348837</v>
      </c>
      <c r="W764" s="2">
        <f t="shared" si="167"/>
        <v>45945.1395348837</v>
      </c>
      <c r="X764" t="str">
        <f t="shared" si="170"/>
        <v>健康</v>
      </c>
      <c r="Y764" s="8" t="str">
        <f>_xlfn.IFS(COUNTIF($B$2:B764,B764)=1,"-",OR(AND(X763="高滞销风险",OR(X764="中滞销风险",X764="低滞销风险",X764="健康")),AND(X763="中滞销风险",OR(X764="低滞销风险",X764="健康")),AND(X763="低滞销风险",X764="健康")),"改善",X763=X764,"维持不变",OR(AND(X763="健康",OR(X764="低滞销风险",X764="中滞销风险",X764="高滞销风险")),AND(X763="低滞销风险",OR(X764="中滞销风险",X764="高滞销风险")),AND(X763="中滞销风险",X764="高滞销风险")),"恶化")</f>
        <v>-</v>
      </c>
      <c r="Z764" s="10">
        <f t="shared" si="171"/>
        <v>0</v>
      </c>
      <c r="AA764" s="10">
        <f t="shared" si="168"/>
        <v>0</v>
      </c>
      <c r="AB764" s="10">
        <f t="shared" si="172"/>
        <v>0</v>
      </c>
      <c r="AC764" s="10">
        <f t="shared" si="169"/>
        <v>58.1395348837209</v>
      </c>
      <c r="AD764" s="10">
        <f t="shared" si="173"/>
        <v>0</v>
      </c>
      <c r="AE764" s="11">
        <f t="shared" si="174"/>
        <v>0.86</v>
      </c>
    </row>
    <row r="765" spans="1:31">
      <c r="A765" s="5">
        <v>45894</v>
      </c>
      <c r="B765" s="1" t="s">
        <v>441</v>
      </c>
      <c r="C765" s="1" t="s">
        <v>442</v>
      </c>
      <c r="D765" s="1" t="s">
        <v>346</v>
      </c>
      <c r="E765" s="1">
        <v>1.1</v>
      </c>
      <c r="F765" s="1">
        <v>1.29</v>
      </c>
      <c r="G765" s="1">
        <v>1.14</v>
      </c>
      <c r="H765" s="1">
        <v>0.96</v>
      </c>
      <c r="I765" s="1" t="s">
        <v>50</v>
      </c>
      <c r="J765" s="1">
        <v>9</v>
      </c>
      <c r="K765" s="1" t="s">
        <v>43</v>
      </c>
      <c r="L765" s="1" t="s">
        <v>44</v>
      </c>
      <c r="M765" s="1" t="s">
        <v>45</v>
      </c>
      <c r="N765" s="1">
        <v>26</v>
      </c>
      <c r="O765" s="1">
        <v>12</v>
      </c>
      <c r="P765" s="1">
        <v>0</v>
      </c>
      <c r="Q765" s="1">
        <v>0</v>
      </c>
      <c r="R765" s="1">
        <v>0</v>
      </c>
      <c r="S765" s="1">
        <v>0</v>
      </c>
      <c r="T765">
        <f t="shared" ref="T765:T828" si="175">N765+O765+P765</f>
        <v>38</v>
      </c>
      <c r="U765">
        <f t="shared" ref="U765:U828" si="176">T765+Q765+R765+S765</f>
        <v>38</v>
      </c>
      <c r="V765" s="2">
        <f t="shared" ref="V765:V828" si="177">A765+T765/E765</f>
        <v>45928.5454545455</v>
      </c>
      <c r="W765" s="2">
        <f t="shared" ref="W765:W828" si="178">A765+U765/E765</f>
        <v>45928.5454545455</v>
      </c>
      <c r="X765" t="str">
        <f t="shared" si="170"/>
        <v>健康</v>
      </c>
      <c r="Y765" s="8" t="str">
        <f>_xlfn.IFS(COUNTIF($B$2:B765,B765)=1,"-",OR(AND(X764="高滞销风险",OR(X765="中滞销风险",X765="低滞销风险",X765="健康")),AND(X764="中滞销风险",OR(X765="低滞销风险",X765="健康")),AND(X764="低滞销风险",X765="健康")),"改善",X764=X765,"维持不变",OR(AND(X764="健康",OR(X765="低滞销风险",X765="中滞销风险",X765="高滞销风险")),AND(X764="低滞销风险",OR(X765="中滞销风险",X765="高滞销风险")),AND(X764="中滞销风险",X765="高滞销风险")),"恶化")</f>
        <v>维持不变</v>
      </c>
      <c r="Z765" s="10">
        <f t="shared" si="171"/>
        <v>0</v>
      </c>
      <c r="AA765" s="10">
        <f t="shared" ref="AA765:AA828" si="179">AB765-Z765</f>
        <v>0</v>
      </c>
      <c r="AB765" s="10">
        <f t="shared" si="172"/>
        <v>0</v>
      </c>
      <c r="AC765" s="10">
        <f t="shared" ref="AC765:AC828" si="180">U765/E765</f>
        <v>34.5454545454545</v>
      </c>
      <c r="AD765" s="10">
        <f t="shared" si="173"/>
        <v>0</v>
      </c>
      <c r="AE765" s="11">
        <f t="shared" si="174"/>
        <v>1.1</v>
      </c>
    </row>
    <row r="766" spans="1:31">
      <c r="A766" s="5">
        <v>45901</v>
      </c>
      <c r="B766" s="1" t="s">
        <v>441</v>
      </c>
      <c r="C766" s="1" t="s">
        <v>442</v>
      </c>
      <c r="D766" s="1" t="s">
        <v>346</v>
      </c>
      <c r="E766" s="1">
        <v>1.42</v>
      </c>
      <c r="F766" s="1">
        <v>1.57</v>
      </c>
      <c r="G766" s="1">
        <v>1.43</v>
      </c>
      <c r="H766" s="1">
        <v>1.32</v>
      </c>
      <c r="I766" s="1" t="s">
        <v>50</v>
      </c>
      <c r="J766" s="1">
        <v>11</v>
      </c>
      <c r="K766" s="1" t="s">
        <v>35</v>
      </c>
      <c r="L766" s="1" t="s">
        <v>36</v>
      </c>
      <c r="M766" s="1" t="s">
        <v>37</v>
      </c>
      <c r="N766" s="1">
        <v>23</v>
      </c>
      <c r="O766" s="1">
        <v>7</v>
      </c>
      <c r="P766" s="1">
        <v>0</v>
      </c>
      <c r="Q766" s="1">
        <v>0</v>
      </c>
      <c r="R766" s="1">
        <v>0</v>
      </c>
      <c r="S766" s="1">
        <v>0</v>
      </c>
      <c r="T766">
        <f t="shared" si="175"/>
        <v>30</v>
      </c>
      <c r="U766">
        <f t="shared" si="176"/>
        <v>30</v>
      </c>
      <c r="V766" s="2">
        <f t="shared" si="177"/>
        <v>45922.1267605634</v>
      </c>
      <c r="W766" s="2">
        <f t="shared" si="178"/>
        <v>45922.1267605634</v>
      </c>
      <c r="X766" t="str">
        <f t="shared" si="170"/>
        <v>健康</v>
      </c>
      <c r="Y766" s="8" t="str">
        <f>_xlfn.IFS(COUNTIF($B$2:B766,B766)=1,"-",OR(AND(X765="高滞销风险",OR(X766="中滞销风险",X766="低滞销风险",X766="健康")),AND(X765="中滞销风险",OR(X766="低滞销风险",X766="健康")),AND(X765="低滞销风险",X766="健康")),"改善",X765=X766,"维持不变",OR(AND(X765="健康",OR(X766="低滞销风险",X766="中滞销风险",X766="高滞销风险")),AND(X765="低滞销风险",OR(X766="中滞销风险",X766="高滞销风险")),AND(X765="中滞销风险",X766="高滞销风险")),"恶化")</f>
        <v>维持不变</v>
      </c>
      <c r="Z766" s="10">
        <f t="shared" si="171"/>
        <v>0</v>
      </c>
      <c r="AA766" s="10">
        <f t="shared" si="179"/>
        <v>0</v>
      </c>
      <c r="AB766" s="10">
        <f t="shared" si="172"/>
        <v>0</v>
      </c>
      <c r="AC766" s="10">
        <f t="shared" si="180"/>
        <v>21.1267605633803</v>
      </c>
      <c r="AD766" s="10">
        <f t="shared" si="173"/>
        <v>0</v>
      </c>
      <c r="AE766" s="11">
        <f t="shared" si="174"/>
        <v>1.42</v>
      </c>
    </row>
    <row r="767" spans="1:31">
      <c r="A767" s="5">
        <v>45908</v>
      </c>
      <c r="B767" s="1" t="s">
        <v>441</v>
      </c>
      <c r="C767" s="1" t="s">
        <v>442</v>
      </c>
      <c r="D767" s="1" t="s">
        <v>346</v>
      </c>
      <c r="E767" s="1">
        <v>1.84</v>
      </c>
      <c r="F767" s="1">
        <v>2.29</v>
      </c>
      <c r="G767" s="1">
        <v>1.93</v>
      </c>
      <c r="H767" s="1">
        <v>1.54</v>
      </c>
      <c r="I767" s="1" t="s">
        <v>50</v>
      </c>
      <c r="J767" s="1">
        <v>16</v>
      </c>
      <c r="K767" s="1" t="s">
        <v>38</v>
      </c>
      <c r="L767" s="1" t="s">
        <v>39</v>
      </c>
      <c r="M767" s="1" t="s">
        <v>40</v>
      </c>
      <c r="N767" s="1">
        <v>13</v>
      </c>
      <c r="O767" s="1">
        <v>1</v>
      </c>
      <c r="P767" s="1">
        <v>0</v>
      </c>
      <c r="Q767" s="1">
        <v>0</v>
      </c>
      <c r="R767" s="1">
        <v>0</v>
      </c>
      <c r="S767" s="1">
        <v>0</v>
      </c>
      <c r="T767">
        <f t="shared" si="175"/>
        <v>14</v>
      </c>
      <c r="U767">
        <f t="shared" si="176"/>
        <v>14</v>
      </c>
      <c r="V767" s="2">
        <f t="shared" si="177"/>
        <v>45915.6086956522</v>
      </c>
      <c r="W767" s="2">
        <f t="shared" si="178"/>
        <v>45915.6086956522</v>
      </c>
      <c r="X767" t="str">
        <f t="shared" si="170"/>
        <v>健康</v>
      </c>
      <c r="Y767" s="8" t="str">
        <f>_xlfn.IFS(COUNTIF($B$2:B767,B767)=1,"-",OR(AND(X766="高滞销风险",OR(X767="中滞销风险",X767="低滞销风险",X767="健康")),AND(X766="中滞销风险",OR(X767="低滞销风险",X767="健康")),AND(X766="低滞销风险",X767="健康")),"改善",X766=X767,"维持不变",OR(AND(X766="健康",OR(X767="低滞销风险",X767="中滞销风险",X767="高滞销风险")),AND(X766="低滞销风险",OR(X767="中滞销风险",X767="高滞销风险")),AND(X766="中滞销风险",X767="高滞销风险")),"恶化")</f>
        <v>维持不变</v>
      </c>
      <c r="Z767" s="10">
        <f t="shared" si="171"/>
        <v>0</v>
      </c>
      <c r="AA767" s="10">
        <f t="shared" si="179"/>
        <v>0</v>
      </c>
      <c r="AB767" s="10">
        <f t="shared" si="172"/>
        <v>0</v>
      </c>
      <c r="AC767" s="10">
        <f t="shared" si="180"/>
        <v>7.60869565217391</v>
      </c>
      <c r="AD767" s="10">
        <f t="shared" si="173"/>
        <v>0</v>
      </c>
      <c r="AE767" s="11">
        <f t="shared" si="174"/>
        <v>1.84</v>
      </c>
    </row>
    <row r="768" spans="1:31">
      <c r="A768" s="5">
        <v>45887</v>
      </c>
      <c r="B768" s="1" t="s">
        <v>443</v>
      </c>
      <c r="C768" s="1" t="s">
        <v>444</v>
      </c>
      <c r="D768" s="1" t="s">
        <v>346</v>
      </c>
      <c r="E768" s="1">
        <v>1.18</v>
      </c>
      <c r="F768" s="1">
        <v>1.71</v>
      </c>
      <c r="G768" s="1">
        <v>1.36</v>
      </c>
      <c r="H768" s="1">
        <v>0.79</v>
      </c>
      <c r="I768" s="1" t="s">
        <v>50</v>
      </c>
      <c r="J768" s="1">
        <v>12</v>
      </c>
      <c r="K768" s="1" t="s">
        <v>51</v>
      </c>
      <c r="L768" s="1" t="s">
        <v>52</v>
      </c>
      <c r="M768" s="1" t="s">
        <v>53</v>
      </c>
      <c r="N768" s="1">
        <v>207</v>
      </c>
      <c r="O768" s="1">
        <v>0</v>
      </c>
      <c r="P768" s="1">
        <v>0</v>
      </c>
      <c r="Q768" s="1">
        <v>303</v>
      </c>
      <c r="R768" s="1">
        <v>0</v>
      </c>
      <c r="S768" s="1">
        <v>0</v>
      </c>
      <c r="T768">
        <f t="shared" si="175"/>
        <v>207</v>
      </c>
      <c r="U768">
        <f t="shared" si="176"/>
        <v>510</v>
      </c>
      <c r="V768" s="2">
        <f t="shared" si="177"/>
        <v>46062.4237288136</v>
      </c>
      <c r="W768" s="2">
        <f t="shared" si="178"/>
        <v>46319.2033898305</v>
      </c>
      <c r="X768" t="str">
        <f t="shared" si="170"/>
        <v>高滞销风险</v>
      </c>
      <c r="Y768" s="8" t="str">
        <f>_xlfn.IFS(COUNTIF($B$2:B768,B768)=1,"-",OR(AND(X767="高滞销风险",OR(X768="中滞销风险",X768="低滞销风险",X768="健康")),AND(X767="中滞销风险",OR(X768="低滞销风险",X768="健康")),AND(X767="低滞销风险",X768="健康")),"改善",X767=X768,"维持不变",OR(AND(X767="健康",OR(X768="低滞销风险",X768="中滞销风险",X768="高滞销风险")),AND(X767="低滞销风险",OR(X768="中滞销风险",X768="高滞销风险")),AND(X767="中滞销风险",X768="高滞销风险")),"恶化")</f>
        <v>-</v>
      </c>
      <c r="Z768" s="10">
        <f t="shared" si="171"/>
        <v>83.1</v>
      </c>
      <c r="AA768" s="10">
        <f t="shared" si="179"/>
        <v>303</v>
      </c>
      <c r="AB768" s="10">
        <f t="shared" si="172"/>
        <v>386.1</v>
      </c>
      <c r="AC768" s="10">
        <f t="shared" si="180"/>
        <v>432.203389830509</v>
      </c>
      <c r="AD768" s="10">
        <f t="shared" si="173"/>
        <v>327.203389830509</v>
      </c>
      <c r="AE768" s="11">
        <f t="shared" si="174"/>
        <v>4.85714285714286</v>
      </c>
    </row>
    <row r="769" spans="1:31">
      <c r="A769" s="5">
        <v>45894</v>
      </c>
      <c r="B769" s="1" t="s">
        <v>443</v>
      </c>
      <c r="C769" s="1" t="s">
        <v>444</v>
      </c>
      <c r="D769" s="1" t="s">
        <v>346</v>
      </c>
      <c r="E769" s="1">
        <v>0.43</v>
      </c>
      <c r="F769" s="1">
        <v>0.43</v>
      </c>
      <c r="G769" s="1">
        <v>1.07</v>
      </c>
      <c r="H769" s="1">
        <v>0.89</v>
      </c>
      <c r="I769" s="1" t="s">
        <v>54</v>
      </c>
      <c r="J769" s="1">
        <v>3</v>
      </c>
      <c r="K769" s="1" t="s">
        <v>43</v>
      </c>
      <c r="L769" s="1" t="s">
        <v>44</v>
      </c>
      <c r="M769" s="1" t="s">
        <v>45</v>
      </c>
      <c r="N769" s="1">
        <v>206</v>
      </c>
      <c r="O769" s="1">
        <v>0</v>
      </c>
      <c r="P769" s="1">
        <v>0</v>
      </c>
      <c r="Q769" s="1">
        <v>303</v>
      </c>
      <c r="R769" s="1">
        <v>0</v>
      </c>
      <c r="S769" s="1">
        <v>0</v>
      </c>
      <c r="T769">
        <f t="shared" si="175"/>
        <v>206</v>
      </c>
      <c r="U769">
        <f t="shared" si="176"/>
        <v>509</v>
      </c>
      <c r="V769" s="2">
        <f t="shared" si="177"/>
        <v>46373.0697674419</v>
      </c>
      <c r="W769" s="2">
        <f t="shared" si="178"/>
        <v>47077.7209302326</v>
      </c>
      <c r="X769" t="str">
        <f t="shared" si="170"/>
        <v>高滞销风险</v>
      </c>
      <c r="Y769" s="8" t="str">
        <f>_xlfn.IFS(COUNTIF($B$2:B769,B769)=1,"-",OR(AND(X768="高滞销风险",OR(X769="中滞销风险",X769="低滞销风险",X769="健康")),AND(X768="中滞销风险",OR(X769="低滞销风险",X769="健康")),AND(X768="低滞销风险",X769="健康")),"改善",X768=X769,"维持不变",OR(AND(X768="健康",OR(X769="低滞销风险",X769="中滞销风险",X769="高滞销风险")),AND(X768="低滞销风险",OR(X769="中滞销风险",X769="高滞销风险")),AND(X768="中滞销风险",X769="高滞销风险")),"恶化")</f>
        <v>维持不变</v>
      </c>
      <c r="Z769" s="10">
        <f t="shared" si="171"/>
        <v>163.86</v>
      </c>
      <c r="AA769" s="10">
        <f t="shared" si="179"/>
        <v>303</v>
      </c>
      <c r="AB769" s="10">
        <f t="shared" si="172"/>
        <v>466.86</v>
      </c>
      <c r="AC769" s="10">
        <f t="shared" si="180"/>
        <v>1183.72093023256</v>
      </c>
      <c r="AD769" s="10">
        <f t="shared" si="173"/>
        <v>1085.72093023256</v>
      </c>
      <c r="AE769" s="11">
        <f t="shared" si="174"/>
        <v>5.19387755102041</v>
      </c>
    </row>
    <row r="770" spans="1:31">
      <c r="A770" s="5">
        <v>45901</v>
      </c>
      <c r="B770" s="1" t="s">
        <v>443</v>
      </c>
      <c r="C770" s="1" t="s">
        <v>444</v>
      </c>
      <c r="D770" s="1" t="s">
        <v>346</v>
      </c>
      <c r="E770" s="1">
        <v>1.26</v>
      </c>
      <c r="F770" s="1">
        <v>1.57</v>
      </c>
      <c r="G770" s="1">
        <v>1</v>
      </c>
      <c r="H770" s="1">
        <v>1.18</v>
      </c>
      <c r="I770" s="1" t="s">
        <v>50</v>
      </c>
      <c r="J770" s="1">
        <v>11</v>
      </c>
      <c r="K770" s="1" t="s">
        <v>35</v>
      </c>
      <c r="L770" s="1" t="s">
        <v>36</v>
      </c>
      <c r="M770" s="1" t="s">
        <v>37</v>
      </c>
      <c r="N770" s="1">
        <v>197</v>
      </c>
      <c r="O770" s="1">
        <v>0</v>
      </c>
      <c r="P770" s="1">
        <v>0</v>
      </c>
      <c r="Q770" s="1">
        <v>303</v>
      </c>
      <c r="R770" s="1">
        <v>0</v>
      </c>
      <c r="S770" s="1">
        <v>0</v>
      </c>
      <c r="T770">
        <f t="shared" si="175"/>
        <v>197</v>
      </c>
      <c r="U770">
        <f t="shared" si="176"/>
        <v>500</v>
      </c>
      <c r="V770" s="2">
        <f t="shared" si="177"/>
        <v>46057.3492063492</v>
      </c>
      <c r="W770" s="2">
        <f t="shared" si="178"/>
        <v>46297.8253968254</v>
      </c>
      <c r="X770" t="str">
        <f t="shared" si="170"/>
        <v>高滞销风险</v>
      </c>
      <c r="Y770" s="8" t="str">
        <f>_xlfn.IFS(COUNTIF($B$2:B770,B770)=1,"-",OR(AND(X769="高滞销风险",OR(X770="中滞销风险",X770="低滞销风险",X770="健康")),AND(X769="中滞销风险",OR(X770="低滞销风险",X770="健康")),AND(X769="低滞销风险",X770="健康")),"改善",X769=X770,"维持不变",OR(AND(X769="健康",OR(X770="低滞销风险",X770="中滞销风险",X770="高滞销风险")),AND(X769="低滞销风险",OR(X770="中滞销风险",X770="高滞销风险")),AND(X769="中滞销风险",X770="高滞销风险")),"恶化")</f>
        <v>维持不变</v>
      </c>
      <c r="Z770" s="10">
        <f t="shared" si="171"/>
        <v>82.34</v>
      </c>
      <c r="AA770" s="10">
        <f t="shared" si="179"/>
        <v>303</v>
      </c>
      <c r="AB770" s="10">
        <f t="shared" si="172"/>
        <v>385.34</v>
      </c>
      <c r="AC770" s="10">
        <f t="shared" si="180"/>
        <v>396.825396825397</v>
      </c>
      <c r="AD770" s="10">
        <f t="shared" si="173"/>
        <v>305.825396825399</v>
      </c>
      <c r="AE770" s="11">
        <f t="shared" si="174"/>
        <v>5.49450549450549</v>
      </c>
    </row>
    <row r="771" spans="1:31">
      <c r="A771" s="5">
        <v>45908</v>
      </c>
      <c r="B771" s="1" t="s">
        <v>443</v>
      </c>
      <c r="C771" s="1" t="s">
        <v>444</v>
      </c>
      <c r="D771" s="1" t="s">
        <v>346</v>
      </c>
      <c r="E771" s="1">
        <v>1.45</v>
      </c>
      <c r="F771" s="1">
        <v>1.57</v>
      </c>
      <c r="G771" s="1">
        <v>1.57</v>
      </c>
      <c r="H771" s="1">
        <v>1.32</v>
      </c>
      <c r="I771" s="1" t="s">
        <v>50</v>
      </c>
      <c r="J771" s="1">
        <v>11</v>
      </c>
      <c r="K771" s="1" t="s">
        <v>38</v>
      </c>
      <c r="L771" s="1" t="s">
        <v>39</v>
      </c>
      <c r="M771" s="1" t="s">
        <v>40</v>
      </c>
      <c r="N771" s="1">
        <v>184</v>
      </c>
      <c r="O771" s="1">
        <v>0</v>
      </c>
      <c r="P771" s="1">
        <v>0</v>
      </c>
      <c r="Q771" s="1">
        <v>303</v>
      </c>
      <c r="R771" s="1">
        <v>0</v>
      </c>
      <c r="S771" s="1">
        <v>0</v>
      </c>
      <c r="T771">
        <f t="shared" si="175"/>
        <v>184</v>
      </c>
      <c r="U771">
        <f t="shared" si="176"/>
        <v>487</v>
      </c>
      <c r="V771" s="2">
        <f t="shared" si="177"/>
        <v>46034.8965517241</v>
      </c>
      <c r="W771" s="2">
        <f t="shared" si="178"/>
        <v>46243.8620689655</v>
      </c>
      <c r="X771" t="str">
        <f t="shared" si="170"/>
        <v>高滞销风险</v>
      </c>
      <c r="Y771" s="8" t="str">
        <f>_xlfn.IFS(COUNTIF($B$2:B771,B771)=1,"-",OR(AND(X770="高滞销风险",OR(X771="中滞销风险",X771="低滞销风险",X771="健康")),AND(X770="中滞销风险",OR(X771="低滞销风险",X771="健康")),AND(X770="低滞销风险",X771="健康")),"改善",X770=X771,"维持不变",OR(AND(X770="健康",OR(X771="低滞销风险",X771="中滞销风险",X771="高滞销风险")),AND(X770="低滞销风险",OR(X771="中滞销风险",X771="高滞销风险")),AND(X770="中滞销风险",X771="高滞销风险")),"恶化")</f>
        <v>维持不变</v>
      </c>
      <c r="Z771" s="10">
        <f t="shared" si="171"/>
        <v>62.2</v>
      </c>
      <c r="AA771" s="10">
        <f t="shared" si="179"/>
        <v>303</v>
      </c>
      <c r="AB771" s="10">
        <f t="shared" si="172"/>
        <v>365.2</v>
      </c>
      <c r="AC771" s="10">
        <f t="shared" si="180"/>
        <v>335.862068965517</v>
      </c>
      <c r="AD771" s="10">
        <f t="shared" si="173"/>
        <v>251.862068965514</v>
      </c>
      <c r="AE771" s="11">
        <f t="shared" si="174"/>
        <v>5.79761904761905</v>
      </c>
    </row>
    <row r="772" spans="1:31">
      <c r="A772" s="5">
        <v>45887</v>
      </c>
      <c r="B772" s="1" t="s">
        <v>445</v>
      </c>
      <c r="C772" s="1" t="s">
        <v>446</v>
      </c>
      <c r="D772" s="1" t="s">
        <v>346</v>
      </c>
      <c r="E772" s="1">
        <v>1.49</v>
      </c>
      <c r="F772" s="1">
        <v>1.86</v>
      </c>
      <c r="G772" s="1">
        <v>2.07</v>
      </c>
      <c r="H772" s="1">
        <v>1.04</v>
      </c>
      <c r="I772" s="1" t="s">
        <v>50</v>
      </c>
      <c r="J772" s="1">
        <v>13</v>
      </c>
      <c r="K772" s="1" t="s">
        <v>51</v>
      </c>
      <c r="L772" s="1" t="s">
        <v>52</v>
      </c>
      <c r="M772" s="1" t="s">
        <v>53</v>
      </c>
      <c r="N772" s="1">
        <v>130</v>
      </c>
      <c r="O772" s="1">
        <v>0</v>
      </c>
      <c r="P772" s="1">
        <v>0</v>
      </c>
      <c r="Q772" s="1">
        <v>397</v>
      </c>
      <c r="R772" s="1">
        <v>0</v>
      </c>
      <c r="S772" s="1">
        <v>0</v>
      </c>
      <c r="T772">
        <f t="shared" si="175"/>
        <v>130</v>
      </c>
      <c r="U772">
        <f t="shared" si="176"/>
        <v>527</v>
      </c>
      <c r="V772" s="2">
        <f t="shared" si="177"/>
        <v>45974.2483221477</v>
      </c>
      <c r="W772" s="2">
        <f t="shared" si="178"/>
        <v>46240.6912751678</v>
      </c>
      <c r="X772" t="str">
        <f t="shared" si="170"/>
        <v>高滞销风险</v>
      </c>
      <c r="Y772" s="8" t="str">
        <f>_xlfn.IFS(COUNTIF($B$2:B772,B772)=1,"-",OR(AND(X771="高滞销风险",OR(X772="中滞销风险",X772="低滞销风险",X772="健康")),AND(X771="中滞销风险",OR(X772="低滞销风险",X772="健康")),AND(X771="低滞销风险",X772="健康")),"改善",X771=X772,"维持不变",OR(AND(X771="健康",OR(X772="低滞销风险",X772="中滞销风险",X772="高滞销风险")),AND(X771="低滞销风险",OR(X772="中滞销风险",X772="高滞销风险")),AND(X771="中滞销风险",X772="高滞销风险")),"恶化")</f>
        <v>-</v>
      </c>
      <c r="Z772" s="10">
        <f t="shared" si="171"/>
        <v>0</v>
      </c>
      <c r="AA772" s="10">
        <f t="shared" si="179"/>
        <v>370.55</v>
      </c>
      <c r="AB772" s="10">
        <f t="shared" si="172"/>
        <v>370.55</v>
      </c>
      <c r="AC772" s="10">
        <f t="shared" si="180"/>
        <v>353.691275167785</v>
      </c>
      <c r="AD772" s="10">
        <f t="shared" si="173"/>
        <v>248.691275167788</v>
      </c>
      <c r="AE772" s="11">
        <f t="shared" si="174"/>
        <v>5.01904761904762</v>
      </c>
    </row>
    <row r="773" spans="1:31">
      <c r="A773" s="5">
        <v>45894</v>
      </c>
      <c r="B773" s="1" t="s">
        <v>445</v>
      </c>
      <c r="C773" s="1" t="s">
        <v>446</v>
      </c>
      <c r="D773" s="1" t="s">
        <v>346</v>
      </c>
      <c r="E773" s="1">
        <v>1</v>
      </c>
      <c r="F773" s="1">
        <v>1</v>
      </c>
      <c r="G773" s="1">
        <v>1.43</v>
      </c>
      <c r="H773" s="1">
        <v>1.29</v>
      </c>
      <c r="I773" s="1" t="s">
        <v>54</v>
      </c>
      <c r="J773" s="1">
        <v>7</v>
      </c>
      <c r="K773" s="1" t="s">
        <v>43</v>
      </c>
      <c r="L773" s="1" t="s">
        <v>44</v>
      </c>
      <c r="M773" s="1" t="s">
        <v>45</v>
      </c>
      <c r="N773" s="1">
        <v>123</v>
      </c>
      <c r="O773" s="1">
        <v>0</v>
      </c>
      <c r="P773" s="1">
        <v>0</v>
      </c>
      <c r="Q773" s="1">
        <v>397</v>
      </c>
      <c r="R773" s="1">
        <v>0</v>
      </c>
      <c r="S773" s="1">
        <v>0</v>
      </c>
      <c r="T773">
        <f t="shared" si="175"/>
        <v>123</v>
      </c>
      <c r="U773">
        <f t="shared" si="176"/>
        <v>520</v>
      </c>
      <c r="V773" s="2">
        <f t="shared" si="177"/>
        <v>46017</v>
      </c>
      <c r="W773" s="2">
        <f t="shared" si="178"/>
        <v>46414</v>
      </c>
      <c r="X773" t="str">
        <f t="shared" si="170"/>
        <v>高滞销风险</v>
      </c>
      <c r="Y773" s="8" t="str">
        <f>_xlfn.IFS(COUNTIF($B$2:B773,B773)=1,"-",OR(AND(X772="高滞销风险",OR(X773="中滞销风险",X773="低滞销风险",X773="健康")),AND(X772="中滞销风险",OR(X773="低滞销风险",X773="健康")),AND(X772="低滞销风险",X773="健康")),"改善",X772=X773,"维持不变",OR(AND(X772="健康",OR(X773="低滞销风险",X773="中滞销风险",X773="高滞销风险")),AND(X772="低滞销风险",OR(X773="中滞销风险",X773="高滞销风险")),AND(X772="中滞销风险",X773="高滞销风险")),"恶化")</f>
        <v>维持不变</v>
      </c>
      <c r="Z773" s="10">
        <f t="shared" si="171"/>
        <v>25</v>
      </c>
      <c r="AA773" s="10">
        <f t="shared" si="179"/>
        <v>397</v>
      </c>
      <c r="AB773" s="10">
        <f t="shared" si="172"/>
        <v>422</v>
      </c>
      <c r="AC773" s="10">
        <f t="shared" si="180"/>
        <v>520</v>
      </c>
      <c r="AD773" s="10">
        <f t="shared" si="173"/>
        <v>422</v>
      </c>
      <c r="AE773" s="11">
        <f t="shared" si="174"/>
        <v>5.30612244897959</v>
      </c>
    </row>
    <row r="774" spans="1:31">
      <c r="A774" s="5">
        <v>45901</v>
      </c>
      <c r="B774" s="1" t="s">
        <v>445</v>
      </c>
      <c r="C774" s="1" t="s">
        <v>446</v>
      </c>
      <c r="D774" s="1" t="s">
        <v>346</v>
      </c>
      <c r="E774" s="1">
        <v>1.64</v>
      </c>
      <c r="F774" s="1">
        <v>1.71</v>
      </c>
      <c r="G774" s="1">
        <v>1.36</v>
      </c>
      <c r="H774" s="1">
        <v>1.71</v>
      </c>
      <c r="I774" s="1" t="s">
        <v>50</v>
      </c>
      <c r="J774" s="1">
        <v>12</v>
      </c>
      <c r="K774" s="1" t="s">
        <v>35</v>
      </c>
      <c r="L774" s="1" t="s">
        <v>36</v>
      </c>
      <c r="M774" s="1" t="s">
        <v>37</v>
      </c>
      <c r="N774" s="1">
        <v>112</v>
      </c>
      <c r="O774" s="1">
        <v>0</v>
      </c>
      <c r="P774" s="1">
        <v>0</v>
      </c>
      <c r="Q774" s="1">
        <v>397</v>
      </c>
      <c r="R774" s="1">
        <v>0</v>
      </c>
      <c r="S774" s="1">
        <v>0</v>
      </c>
      <c r="T774">
        <f t="shared" si="175"/>
        <v>112</v>
      </c>
      <c r="U774">
        <f t="shared" si="176"/>
        <v>509</v>
      </c>
      <c r="V774" s="2">
        <f t="shared" si="177"/>
        <v>45969.2926829268</v>
      </c>
      <c r="W774" s="2">
        <f t="shared" si="178"/>
        <v>46211.3658536585</v>
      </c>
      <c r="X774" t="str">
        <f t="shared" si="170"/>
        <v>高滞销风险</v>
      </c>
      <c r="Y774" s="8" t="str">
        <f>_xlfn.IFS(COUNTIF($B$2:B774,B774)=1,"-",OR(AND(X773="高滞销风险",OR(X774="中滞销风险",X774="低滞销风险",X774="健康")),AND(X773="中滞销风险",OR(X774="低滞销风险",X774="健康")),AND(X773="低滞销风险",X774="健康")),"改善",X773=X774,"维持不变",OR(AND(X773="健康",OR(X774="低滞销风险",X774="中滞销风险",X774="高滞销风险")),AND(X773="低滞销风险",OR(X774="中滞销风险",X774="高滞销风险")),AND(X773="中滞销风险",X774="高滞销风险")),"恶化")</f>
        <v>维持不变</v>
      </c>
      <c r="Z774" s="10">
        <f t="shared" si="171"/>
        <v>0</v>
      </c>
      <c r="AA774" s="10">
        <f t="shared" si="179"/>
        <v>359.76</v>
      </c>
      <c r="AB774" s="10">
        <f t="shared" si="172"/>
        <v>359.76</v>
      </c>
      <c r="AC774" s="10">
        <f t="shared" si="180"/>
        <v>310.365853658537</v>
      </c>
      <c r="AD774" s="10">
        <f t="shared" si="173"/>
        <v>219.365853658535</v>
      </c>
      <c r="AE774" s="11">
        <f t="shared" si="174"/>
        <v>5.59340659340659</v>
      </c>
    </row>
    <row r="775" spans="1:31">
      <c r="A775" s="5">
        <v>45908</v>
      </c>
      <c r="B775" s="1" t="s">
        <v>445</v>
      </c>
      <c r="C775" s="1" t="s">
        <v>446</v>
      </c>
      <c r="D775" s="1" t="s">
        <v>346</v>
      </c>
      <c r="E775" s="1">
        <v>1.72</v>
      </c>
      <c r="F775" s="1">
        <v>1.86</v>
      </c>
      <c r="G775" s="1">
        <v>1.79</v>
      </c>
      <c r="H775" s="1">
        <v>1.61</v>
      </c>
      <c r="I775" s="1" t="s">
        <v>50</v>
      </c>
      <c r="J775" s="1">
        <v>13</v>
      </c>
      <c r="K775" s="1" t="s">
        <v>38</v>
      </c>
      <c r="L775" s="1" t="s">
        <v>39</v>
      </c>
      <c r="M775" s="1" t="s">
        <v>40</v>
      </c>
      <c r="N775" s="1">
        <v>98</v>
      </c>
      <c r="O775" s="1">
        <v>0</v>
      </c>
      <c r="P775" s="1">
        <v>0</v>
      </c>
      <c r="Q775" s="1">
        <v>397</v>
      </c>
      <c r="R775" s="1">
        <v>0</v>
      </c>
      <c r="S775" s="1">
        <v>0</v>
      </c>
      <c r="T775">
        <f t="shared" si="175"/>
        <v>98</v>
      </c>
      <c r="U775">
        <f t="shared" si="176"/>
        <v>495</v>
      </c>
      <c r="V775" s="2">
        <f t="shared" si="177"/>
        <v>45964.976744186</v>
      </c>
      <c r="W775" s="2">
        <f t="shared" si="178"/>
        <v>46195.7906976744</v>
      </c>
      <c r="X775" t="str">
        <f t="shared" si="170"/>
        <v>高滞销风险</v>
      </c>
      <c r="Y775" s="8" t="str">
        <f>_xlfn.IFS(COUNTIF($B$2:B775,B775)=1,"-",OR(AND(X774="高滞销风险",OR(X775="中滞销风险",X775="低滞销风险",X775="健康")),AND(X774="中滞销风险",OR(X775="低滞销风险",X775="健康")),AND(X774="低滞销风险",X775="健康")),"改善",X774=X775,"维持不变",OR(AND(X774="健康",OR(X775="低滞销风险",X775="中滞销风险",X775="高滞销风险")),AND(X774="低滞销风险",OR(X775="中滞销风险",X775="高滞销风险")),AND(X774="中滞销风险",X775="高滞销风险")),"恶化")</f>
        <v>维持不变</v>
      </c>
      <c r="Z775" s="10">
        <f t="shared" si="171"/>
        <v>0</v>
      </c>
      <c r="AA775" s="10">
        <f t="shared" si="179"/>
        <v>350.52</v>
      </c>
      <c r="AB775" s="10">
        <f t="shared" si="172"/>
        <v>350.52</v>
      </c>
      <c r="AC775" s="10">
        <f t="shared" si="180"/>
        <v>287.790697674419</v>
      </c>
      <c r="AD775" s="10">
        <f t="shared" si="173"/>
        <v>203.79069767442</v>
      </c>
      <c r="AE775" s="11">
        <f t="shared" si="174"/>
        <v>5.89285714285714</v>
      </c>
    </row>
    <row r="776" spans="1:31">
      <c r="A776" s="5">
        <v>45887</v>
      </c>
      <c r="B776" s="1" t="s">
        <v>447</v>
      </c>
      <c r="C776" s="1" t="s">
        <v>448</v>
      </c>
      <c r="D776" s="1" t="s">
        <v>346</v>
      </c>
      <c r="E776" s="1">
        <v>1.25</v>
      </c>
      <c r="F776" s="1">
        <v>1.57</v>
      </c>
      <c r="G776" s="1">
        <v>1.64</v>
      </c>
      <c r="H776" s="1">
        <v>0.89</v>
      </c>
      <c r="I776" s="1" t="s">
        <v>50</v>
      </c>
      <c r="J776" s="1">
        <v>11</v>
      </c>
      <c r="K776" s="1" t="s">
        <v>51</v>
      </c>
      <c r="L776" s="1" t="s">
        <v>52</v>
      </c>
      <c r="M776" s="1" t="s">
        <v>53</v>
      </c>
      <c r="N776" s="1">
        <v>111</v>
      </c>
      <c r="O776" s="1">
        <v>0</v>
      </c>
      <c r="P776" s="1">
        <v>0</v>
      </c>
      <c r="Q776" s="1">
        <v>299</v>
      </c>
      <c r="R776" s="1">
        <v>0</v>
      </c>
      <c r="S776" s="1">
        <v>0</v>
      </c>
      <c r="T776">
        <f t="shared" si="175"/>
        <v>111</v>
      </c>
      <c r="U776">
        <f t="shared" si="176"/>
        <v>410</v>
      </c>
      <c r="V776" s="2">
        <f t="shared" si="177"/>
        <v>45975.8</v>
      </c>
      <c r="W776" s="2">
        <f t="shared" si="178"/>
        <v>46215</v>
      </c>
      <c r="X776" t="str">
        <f t="shared" si="170"/>
        <v>高滞销风险</v>
      </c>
      <c r="Y776" s="8" t="str">
        <f>_xlfn.IFS(COUNTIF($B$2:B776,B776)=1,"-",OR(AND(X775="高滞销风险",OR(X776="中滞销风险",X776="低滞销风险",X776="健康")),AND(X775="中滞销风险",OR(X776="低滞销风险",X776="健康")),AND(X775="低滞销风险",X776="健康")),"改善",X775=X776,"维持不变",OR(AND(X775="健康",OR(X776="低滞销风险",X776="中滞销风险",X776="高滞销风险")),AND(X775="低滞销风险",OR(X776="中滞销风险",X776="高滞销风险")),AND(X775="中滞销风险",X776="高滞销风险")),"恶化")</f>
        <v>-</v>
      </c>
      <c r="Z776" s="10">
        <f t="shared" si="171"/>
        <v>0</v>
      </c>
      <c r="AA776" s="10">
        <f t="shared" si="179"/>
        <v>278.75</v>
      </c>
      <c r="AB776" s="10">
        <f t="shared" si="172"/>
        <v>278.75</v>
      </c>
      <c r="AC776" s="10">
        <f t="shared" si="180"/>
        <v>328</v>
      </c>
      <c r="AD776" s="10">
        <f t="shared" si="173"/>
        <v>223</v>
      </c>
      <c r="AE776" s="11">
        <f t="shared" si="174"/>
        <v>3.9047619047619</v>
      </c>
    </row>
    <row r="777" spans="1:31">
      <c r="A777" s="5">
        <v>45894</v>
      </c>
      <c r="B777" s="1" t="s">
        <v>447</v>
      </c>
      <c r="C777" s="1" t="s">
        <v>448</v>
      </c>
      <c r="D777" s="1" t="s">
        <v>346</v>
      </c>
      <c r="E777" s="1">
        <v>1.35</v>
      </c>
      <c r="F777" s="1">
        <v>1.43</v>
      </c>
      <c r="G777" s="1">
        <v>1.5</v>
      </c>
      <c r="H777" s="1">
        <v>1.25</v>
      </c>
      <c r="I777" s="1" t="s">
        <v>50</v>
      </c>
      <c r="J777" s="1">
        <v>10</v>
      </c>
      <c r="K777" s="1" t="s">
        <v>43</v>
      </c>
      <c r="L777" s="1" t="s">
        <v>44</v>
      </c>
      <c r="M777" s="1" t="s">
        <v>45</v>
      </c>
      <c r="N777" s="1">
        <v>100</v>
      </c>
      <c r="O777" s="1">
        <v>0</v>
      </c>
      <c r="P777" s="1">
        <v>0</v>
      </c>
      <c r="Q777" s="1">
        <v>299</v>
      </c>
      <c r="R777" s="1">
        <v>0</v>
      </c>
      <c r="S777" s="1">
        <v>0</v>
      </c>
      <c r="T777">
        <f t="shared" si="175"/>
        <v>100</v>
      </c>
      <c r="U777">
        <f t="shared" si="176"/>
        <v>399</v>
      </c>
      <c r="V777" s="2">
        <f t="shared" si="177"/>
        <v>45968.0740740741</v>
      </c>
      <c r="W777" s="2">
        <f t="shared" si="178"/>
        <v>46189.5555555556</v>
      </c>
      <c r="X777" t="str">
        <f t="shared" si="170"/>
        <v>高滞销风险</v>
      </c>
      <c r="Y777" s="8" t="str">
        <f>_xlfn.IFS(COUNTIF($B$2:B777,B777)=1,"-",OR(AND(X776="高滞销风险",OR(X777="中滞销风险",X777="低滞销风险",X777="健康")),AND(X776="中滞销风险",OR(X777="低滞销风险",X777="健康")),AND(X776="低滞销风险",X777="健康")),"改善",X776=X777,"维持不变",OR(AND(X776="健康",OR(X777="低滞销风险",X777="中滞销风险",X777="高滞销风险")),AND(X776="低滞销风险",OR(X777="中滞销风险",X777="高滞销风险")),AND(X776="中滞销风险",X777="高滞销风险")),"恶化")</f>
        <v>维持不变</v>
      </c>
      <c r="Z777" s="10">
        <f t="shared" si="171"/>
        <v>0</v>
      </c>
      <c r="AA777" s="10">
        <f t="shared" si="179"/>
        <v>266.7</v>
      </c>
      <c r="AB777" s="10">
        <f t="shared" si="172"/>
        <v>266.7</v>
      </c>
      <c r="AC777" s="10">
        <f t="shared" si="180"/>
        <v>295.555555555556</v>
      </c>
      <c r="AD777" s="10">
        <f t="shared" si="173"/>
        <v>197.555555555555</v>
      </c>
      <c r="AE777" s="11">
        <f t="shared" si="174"/>
        <v>4.07142857142857</v>
      </c>
    </row>
    <row r="778" spans="1:31">
      <c r="A778" s="5">
        <v>45901</v>
      </c>
      <c r="B778" s="1" t="s">
        <v>447</v>
      </c>
      <c r="C778" s="1" t="s">
        <v>448</v>
      </c>
      <c r="D778" s="1" t="s">
        <v>346</v>
      </c>
      <c r="E778" s="1">
        <v>1.86</v>
      </c>
      <c r="F778" s="1">
        <v>2.14</v>
      </c>
      <c r="G778" s="1">
        <v>1.79</v>
      </c>
      <c r="H778" s="1">
        <v>1.71</v>
      </c>
      <c r="I778" s="1" t="s">
        <v>50</v>
      </c>
      <c r="J778" s="1">
        <v>15</v>
      </c>
      <c r="K778" s="1" t="s">
        <v>35</v>
      </c>
      <c r="L778" s="1" t="s">
        <v>36</v>
      </c>
      <c r="M778" s="1" t="s">
        <v>37</v>
      </c>
      <c r="N778" s="1">
        <v>85</v>
      </c>
      <c r="O778" s="1">
        <v>0</v>
      </c>
      <c r="P778" s="1">
        <v>0</v>
      </c>
      <c r="Q778" s="1">
        <v>299</v>
      </c>
      <c r="R778" s="1">
        <v>0</v>
      </c>
      <c r="S778" s="1">
        <v>0</v>
      </c>
      <c r="T778">
        <f t="shared" si="175"/>
        <v>85</v>
      </c>
      <c r="U778">
        <f t="shared" si="176"/>
        <v>384</v>
      </c>
      <c r="V778" s="2">
        <f t="shared" si="177"/>
        <v>45946.6989247312</v>
      </c>
      <c r="W778" s="2">
        <f t="shared" si="178"/>
        <v>46107.4516129032</v>
      </c>
      <c r="X778" t="str">
        <f t="shared" si="170"/>
        <v>高滞销风险</v>
      </c>
      <c r="Y778" s="8" t="str">
        <f>_xlfn.IFS(COUNTIF($B$2:B778,B778)=1,"-",OR(AND(X777="高滞销风险",OR(X778="中滞销风险",X778="低滞销风险",X778="健康")),AND(X777="中滞销风险",OR(X778="低滞销风险",X778="健康")),AND(X777="低滞销风险",X778="健康")),"改善",X777=X778,"维持不变",OR(AND(X777="健康",OR(X778="低滞销风险",X778="中滞销风险",X778="高滞销风险")),AND(X777="低滞销风险",OR(X778="中滞销风险",X778="高滞销风险")),AND(X777="中滞销风险",X778="高滞销风险")),"恶化")</f>
        <v>维持不变</v>
      </c>
      <c r="Z778" s="10">
        <f t="shared" si="171"/>
        <v>0</v>
      </c>
      <c r="AA778" s="10">
        <f t="shared" si="179"/>
        <v>214.74</v>
      </c>
      <c r="AB778" s="10">
        <f t="shared" si="172"/>
        <v>214.74</v>
      </c>
      <c r="AC778" s="10">
        <f t="shared" si="180"/>
        <v>206.451612903226</v>
      </c>
      <c r="AD778" s="10">
        <f t="shared" si="173"/>
        <v>115.451612903227</v>
      </c>
      <c r="AE778" s="11">
        <f t="shared" si="174"/>
        <v>4.21978021978022</v>
      </c>
    </row>
    <row r="779" spans="1:31">
      <c r="A779" s="5">
        <v>45908</v>
      </c>
      <c r="B779" s="1" t="s">
        <v>447</v>
      </c>
      <c r="C779" s="1" t="s">
        <v>448</v>
      </c>
      <c r="D779" s="1" t="s">
        <v>346</v>
      </c>
      <c r="E779" s="1">
        <v>1.76</v>
      </c>
      <c r="F779" s="1">
        <v>1.71</v>
      </c>
      <c r="G779" s="1">
        <v>1.93</v>
      </c>
      <c r="H779" s="1">
        <v>1.71</v>
      </c>
      <c r="I779" s="1" t="s">
        <v>50</v>
      </c>
      <c r="J779" s="1">
        <v>12</v>
      </c>
      <c r="K779" s="1" t="s">
        <v>38</v>
      </c>
      <c r="L779" s="1" t="s">
        <v>39</v>
      </c>
      <c r="M779" s="1" t="s">
        <v>40</v>
      </c>
      <c r="N779" s="1">
        <v>76</v>
      </c>
      <c r="O779" s="1">
        <v>40</v>
      </c>
      <c r="P779" s="1">
        <v>0</v>
      </c>
      <c r="Q779" s="1">
        <v>259</v>
      </c>
      <c r="R779" s="1">
        <v>0</v>
      </c>
      <c r="S779" s="1">
        <v>0</v>
      </c>
      <c r="T779">
        <f t="shared" si="175"/>
        <v>116</v>
      </c>
      <c r="U779">
        <f t="shared" si="176"/>
        <v>375</v>
      </c>
      <c r="V779" s="2">
        <f t="shared" si="177"/>
        <v>45973.9090909091</v>
      </c>
      <c r="W779" s="2">
        <f t="shared" si="178"/>
        <v>46121.0681818182</v>
      </c>
      <c r="X779" t="str">
        <f t="shared" si="170"/>
        <v>高滞销风险</v>
      </c>
      <c r="Y779" s="8" t="str">
        <f>_xlfn.IFS(COUNTIF($B$2:B779,B779)=1,"-",OR(AND(X778="高滞销风险",OR(X779="中滞销风险",X779="低滞销风险",X779="健康")),AND(X778="中滞销风险",OR(X779="低滞销风险",X779="健康")),AND(X778="低滞销风险",X779="健康")),"改善",X778=X779,"维持不变",OR(AND(X778="健康",OR(X779="低滞销风险",X779="中滞销风险",X779="高滞销风险")),AND(X778="低滞销风险",OR(X779="中滞销风险",X779="高滞销风险")),AND(X778="中滞销风险",X779="高滞销风险")),"恶化")</f>
        <v>维持不变</v>
      </c>
      <c r="Z779" s="10">
        <f t="shared" si="171"/>
        <v>0</v>
      </c>
      <c r="AA779" s="10">
        <f t="shared" si="179"/>
        <v>227.16</v>
      </c>
      <c r="AB779" s="10">
        <f t="shared" si="172"/>
        <v>227.16</v>
      </c>
      <c r="AC779" s="10">
        <f t="shared" si="180"/>
        <v>213.068181818182</v>
      </c>
      <c r="AD779" s="10">
        <f t="shared" si="173"/>
        <v>129.068181818184</v>
      </c>
      <c r="AE779" s="11">
        <f t="shared" si="174"/>
        <v>4.46428571428571</v>
      </c>
    </row>
    <row r="780" spans="1:31">
      <c r="A780" s="5">
        <v>45887</v>
      </c>
      <c r="B780" s="1" t="s">
        <v>449</v>
      </c>
      <c r="C780" s="1" t="s">
        <v>450</v>
      </c>
      <c r="D780" s="1" t="s">
        <v>346</v>
      </c>
      <c r="E780" s="1">
        <v>1.85</v>
      </c>
      <c r="F780" s="1">
        <v>2.57</v>
      </c>
      <c r="G780" s="1">
        <v>2.29</v>
      </c>
      <c r="H780" s="1">
        <v>1.25</v>
      </c>
      <c r="I780" s="1" t="s">
        <v>50</v>
      </c>
      <c r="J780" s="1">
        <v>18</v>
      </c>
      <c r="K780" s="1" t="s">
        <v>51</v>
      </c>
      <c r="L780" s="1" t="s">
        <v>52</v>
      </c>
      <c r="M780" s="1" t="s">
        <v>53</v>
      </c>
      <c r="N780" s="1">
        <v>21</v>
      </c>
      <c r="O780" s="1">
        <v>95</v>
      </c>
      <c r="P780" s="1">
        <v>0</v>
      </c>
      <c r="Q780" s="1">
        <v>58</v>
      </c>
      <c r="R780" s="1">
        <v>0</v>
      </c>
      <c r="S780" s="1">
        <v>0</v>
      </c>
      <c r="T780">
        <f t="shared" si="175"/>
        <v>116</v>
      </c>
      <c r="U780">
        <f t="shared" si="176"/>
        <v>174</v>
      </c>
      <c r="V780" s="2">
        <f t="shared" si="177"/>
        <v>45949.7027027027</v>
      </c>
      <c r="W780" s="2">
        <f t="shared" si="178"/>
        <v>45981.0540540541</v>
      </c>
      <c r="X780" t="str">
        <f t="shared" si="170"/>
        <v>健康</v>
      </c>
      <c r="Y780" s="8" t="str">
        <f>_xlfn.IFS(COUNTIF($B$2:B780,B780)=1,"-",OR(AND(X779="高滞销风险",OR(X780="中滞销风险",X780="低滞销风险",X780="健康")),AND(X779="中滞销风险",OR(X780="低滞销风险",X780="健康")),AND(X779="低滞销风险",X780="健康")),"改善",X779=X780,"维持不变",OR(AND(X779="健康",OR(X780="低滞销风险",X780="中滞销风险",X780="高滞销风险")),AND(X779="低滞销风险",OR(X780="中滞销风险",X780="高滞销风险")),AND(X779="中滞销风险",X780="高滞销风险")),"恶化")</f>
        <v>-</v>
      </c>
      <c r="Z780" s="10">
        <f t="shared" si="171"/>
        <v>0</v>
      </c>
      <c r="AA780" s="10">
        <f t="shared" si="179"/>
        <v>0</v>
      </c>
      <c r="AB780" s="10">
        <f t="shared" si="172"/>
        <v>0</v>
      </c>
      <c r="AC780" s="10">
        <f t="shared" si="180"/>
        <v>94.054054054054</v>
      </c>
      <c r="AD780" s="10">
        <f t="shared" si="173"/>
        <v>0</v>
      </c>
      <c r="AE780" s="11">
        <f t="shared" si="174"/>
        <v>1.85</v>
      </c>
    </row>
    <row r="781" spans="1:31">
      <c r="A781" s="5">
        <v>45894</v>
      </c>
      <c r="B781" s="1" t="s">
        <v>449</v>
      </c>
      <c r="C781" s="1" t="s">
        <v>450</v>
      </c>
      <c r="D781" s="1" t="s">
        <v>346</v>
      </c>
      <c r="E781" s="1">
        <v>2.01</v>
      </c>
      <c r="F781" s="1">
        <v>2.14</v>
      </c>
      <c r="G781" s="1">
        <v>2.36</v>
      </c>
      <c r="H781" s="1">
        <v>1.79</v>
      </c>
      <c r="I781" s="1" t="s">
        <v>50</v>
      </c>
      <c r="J781" s="1">
        <v>15</v>
      </c>
      <c r="K781" s="1" t="s">
        <v>43</v>
      </c>
      <c r="L781" s="1" t="s">
        <v>44</v>
      </c>
      <c r="M781" s="1" t="s">
        <v>45</v>
      </c>
      <c r="N781" s="1">
        <v>36</v>
      </c>
      <c r="O781" s="1">
        <v>95</v>
      </c>
      <c r="P781" s="1">
        <v>0</v>
      </c>
      <c r="Q781" s="1">
        <v>28</v>
      </c>
      <c r="R781" s="1">
        <v>0</v>
      </c>
      <c r="S781" s="1">
        <v>0</v>
      </c>
      <c r="T781">
        <f t="shared" si="175"/>
        <v>131</v>
      </c>
      <c r="U781">
        <f t="shared" si="176"/>
        <v>159</v>
      </c>
      <c r="V781" s="2">
        <f t="shared" si="177"/>
        <v>45959.1741293532</v>
      </c>
      <c r="W781" s="2">
        <f t="shared" si="178"/>
        <v>45973.1044776119</v>
      </c>
      <c r="X781" t="str">
        <f t="shared" si="170"/>
        <v>健康</v>
      </c>
      <c r="Y781" s="8" t="str">
        <f>_xlfn.IFS(COUNTIF($B$2:B781,B781)=1,"-",OR(AND(X780="高滞销风险",OR(X781="中滞销风险",X781="低滞销风险",X781="健康")),AND(X780="中滞销风险",OR(X781="低滞销风险",X781="健康")),AND(X780="低滞销风险",X781="健康")),"改善",X780=X781,"维持不变",OR(AND(X780="健康",OR(X781="低滞销风险",X781="中滞销风险",X781="高滞销风险")),AND(X780="低滞销风险",OR(X781="中滞销风险",X781="高滞销风险")),AND(X780="中滞销风险",X781="高滞销风险")),"恶化")</f>
        <v>维持不变</v>
      </c>
      <c r="Z781" s="10">
        <f t="shared" si="171"/>
        <v>0</v>
      </c>
      <c r="AA781" s="10">
        <f t="shared" si="179"/>
        <v>0</v>
      </c>
      <c r="AB781" s="10">
        <f t="shared" si="172"/>
        <v>0</v>
      </c>
      <c r="AC781" s="10">
        <f t="shared" si="180"/>
        <v>79.1044776119403</v>
      </c>
      <c r="AD781" s="10">
        <f t="shared" si="173"/>
        <v>0</v>
      </c>
      <c r="AE781" s="11">
        <f t="shared" si="174"/>
        <v>2.01</v>
      </c>
    </row>
    <row r="782" spans="1:31">
      <c r="A782" s="5">
        <v>45901</v>
      </c>
      <c r="B782" s="1" t="s">
        <v>449</v>
      </c>
      <c r="C782" s="1" t="s">
        <v>450</v>
      </c>
      <c r="D782" s="1" t="s">
        <v>346</v>
      </c>
      <c r="E782" s="1">
        <v>2.55</v>
      </c>
      <c r="F782" s="1">
        <v>2.86</v>
      </c>
      <c r="G782" s="1">
        <v>2.5</v>
      </c>
      <c r="H782" s="1">
        <v>2.39</v>
      </c>
      <c r="I782" s="1" t="s">
        <v>50</v>
      </c>
      <c r="J782" s="1">
        <v>20</v>
      </c>
      <c r="K782" s="1" t="s">
        <v>35</v>
      </c>
      <c r="L782" s="1" t="s">
        <v>36</v>
      </c>
      <c r="M782" s="1" t="s">
        <v>37</v>
      </c>
      <c r="N782" s="1">
        <v>26</v>
      </c>
      <c r="O782" s="1">
        <v>110</v>
      </c>
      <c r="P782" s="1">
        <v>0</v>
      </c>
      <c r="Q782" s="1">
        <v>3</v>
      </c>
      <c r="R782" s="1">
        <v>0</v>
      </c>
      <c r="S782" s="1">
        <v>50</v>
      </c>
      <c r="T782">
        <f t="shared" si="175"/>
        <v>136</v>
      </c>
      <c r="U782">
        <f t="shared" si="176"/>
        <v>189</v>
      </c>
      <c r="V782" s="2">
        <f t="shared" si="177"/>
        <v>45954.3333333333</v>
      </c>
      <c r="W782" s="2">
        <f t="shared" si="178"/>
        <v>45975.1176470588</v>
      </c>
      <c r="X782" t="str">
        <f t="shared" si="170"/>
        <v>健康</v>
      </c>
      <c r="Y782" s="8" t="str">
        <f>_xlfn.IFS(COUNTIF($B$2:B782,B782)=1,"-",OR(AND(X781="高滞销风险",OR(X782="中滞销风险",X782="低滞销风险",X782="健康")),AND(X781="中滞销风险",OR(X782="低滞销风险",X782="健康")),AND(X781="低滞销风险",X782="健康")),"改善",X781=X782,"维持不变",OR(AND(X781="健康",OR(X782="低滞销风险",X782="中滞销风险",X782="高滞销风险")),AND(X781="低滞销风险",OR(X782="中滞销风险",X782="高滞销风险")),AND(X781="中滞销风险",X782="高滞销风险")),"恶化")</f>
        <v>维持不变</v>
      </c>
      <c r="Z782" s="10">
        <f t="shared" si="171"/>
        <v>0</v>
      </c>
      <c r="AA782" s="10">
        <f t="shared" si="179"/>
        <v>0</v>
      </c>
      <c r="AB782" s="10">
        <f t="shared" si="172"/>
        <v>0</v>
      </c>
      <c r="AC782" s="10">
        <f t="shared" si="180"/>
        <v>74.1176470588235</v>
      </c>
      <c r="AD782" s="10">
        <f t="shared" si="173"/>
        <v>0</v>
      </c>
      <c r="AE782" s="11">
        <f t="shared" si="174"/>
        <v>2.55</v>
      </c>
    </row>
    <row r="783" spans="1:31">
      <c r="A783" s="5">
        <v>45908</v>
      </c>
      <c r="B783" s="1" t="s">
        <v>449</v>
      </c>
      <c r="C783" s="1" t="s">
        <v>450</v>
      </c>
      <c r="D783" s="1" t="s">
        <v>346</v>
      </c>
      <c r="E783" s="1">
        <v>1.86</v>
      </c>
      <c r="F783" s="1">
        <v>1.86</v>
      </c>
      <c r="G783" s="1">
        <v>2.36</v>
      </c>
      <c r="H783" s="1">
        <v>2.36</v>
      </c>
      <c r="I783" s="1" t="s">
        <v>54</v>
      </c>
      <c r="J783" s="1">
        <v>13</v>
      </c>
      <c r="K783" s="1" t="s">
        <v>38</v>
      </c>
      <c r="L783" s="1" t="s">
        <v>39</v>
      </c>
      <c r="M783" s="1" t="s">
        <v>40</v>
      </c>
      <c r="N783" s="1">
        <v>14</v>
      </c>
      <c r="O783" s="1">
        <v>104</v>
      </c>
      <c r="P783" s="1">
        <v>0</v>
      </c>
      <c r="Q783" s="1">
        <v>3</v>
      </c>
      <c r="R783" s="1">
        <v>0</v>
      </c>
      <c r="S783" s="1">
        <v>50</v>
      </c>
      <c r="T783">
        <f t="shared" si="175"/>
        <v>118</v>
      </c>
      <c r="U783">
        <f t="shared" si="176"/>
        <v>171</v>
      </c>
      <c r="V783" s="2">
        <f t="shared" si="177"/>
        <v>45971.4408602151</v>
      </c>
      <c r="W783" s="2">
        <f t="shared" si="178"/>
        <v>45999.935483871</v>
      </c>
      <c r="X783" t="str">
        <f t="shared" si="170"/>
        <v>低滞销风险</v>
      </c>
      <c r="Y783" s="8" t="str">
        <f>_xlfn.IFS(COUNTIF($B$2:B783,B783)=1,"-",OR(AND(X782="高滞销风险",OR(X783="中滞销风险",X783="低滞销风险",X783="健康")),AND(X782="中滞销风险",OR(X783="低滞销风险",X783="健康")),AND(X782="低滞销风险",X783="健康")),"改善",X782=X783,"维持不变",OR(AND(X782="健康",OR(X783="低滞销风险",X783="中滞销风险",X783="高滞销风险")),AND(X782="低滞销风险",OR(X783="中滞销风险",X783="高滞销风险")),AND(X782="中滞销风险",X783="高滞销风险")),"恶化")</f>
        <v>恶化</v>
      </c>
      <c r="Z783" s="10">
        <f t="shared" si="171"/>
        <v>0</v>
      </c>
      <c r="AA783" s="10">
        <f t="shared" si="179"/>
        <v>14.76</v>
      </c>
      <c r="AB783" s="10">
        <f t="shared" si="172"/>
        <v>14.76</v>
      </c>
      <c r="AC783" s="10">
        <f t="shared" si="180"/>
        <v>91.9354838709677</v>
      </c>
      <c r="AD783" s="10">
        <f t="shared" si="173"/>
        <v>7.93548387096962</v>
      </c>
      <c r="AE783" s="11">
        <f t="shared" si="174"/>
        <v>2.03571428571429</v>
      </c>
    </row>
    <row r="784" spans="1:31">
      <c r="A784" s="5">
        <v>45887</v>
      </c>
      <c r="B784" s="1" t="s">
        <v>451</v>
      </c>
      <c r="C784" s="1" t="s">
        <v>452</v>
      </c>
      <c r="D784" s="1" t="s">
        <v>346</v>
      </c>
      <c r="E784" s="1">
        <v>4.79</v>
      </c>
      <c r="F784" s="1">
        <v>6.86</v>
      </c>
      <c r="G784" s="1">
        <v>5.71</v>
      </c>
      <c r="H784" s="1">
        <v>3.18</v>
      </c>
      <c r="I784" s="1" t="s">
        <v>50</v>
      </c>
      <c r="J784" s="1">
        <v>48</v>
      </c>
      <c r="K784" s="1" t="s">
        <v>51</v>
      </c>
      <c r="L784" s="1" t="s">
        <v>52</v>
      </c>
      <c r="M784" s="1" t="s">
        <v>53</v>
      </c>
      <c r="N784" s="1">
        <v>9</v>
      </c>
      <c r="O784" s="1">
        <v>250</v>
      </c>
      <c r="P784" s="1">
        <v>0</v>
      </c>
      <c r="Q784" s="1">
        <v>13</v>
      </c>
      <c r="R784" s="1">
        <v>0</v>
      </c>
      <c r="S784" s="1">
        <v>100</v>
      </c>
      <c r="T784">
        <f t="shared" si="175"/>
        <v>259</v>
      </c>
      <c r="U784">
        <f t="shared" si="176"/>
        <v>372</v>
      </c>
      <c r="V784" s="2">
        <f t="shared" si="177"/>
        <v>45941.0709812109</v>
      </c>
      <c r="W784" s="2">
        <f t="shared" si="178"/>
        <v>45964.6617954071</v>
      </c>
      <c r="X784" t="str">
        <f t="shared" si="170"/>
        <v>健康</v>
      </c>
      <c r="Y784" s="8" t="str">
        <f>_xlfn.IFS(COUNTIF($B$2:B784,B784)=1,"-",OR(AND(X783="高滞销风险",OR(X784="中滞销风险",X784="低滞销风险",X784="健康")),AND(X783="中滞销风险",OR(X784="低滞销风险",X784="健康")),AND(X783="低滞销风险",X784="健康")),"改善",X783=X784,"维持不变",OR(AND(X783="健康",OR(X784="低滞销风险",X784="中滞销风险",X784="高滞销风险")),AND(X783="低滞销风险",OR(X784="中滞销风险",X784="高滞销风险")),AND(X783="中滞销风险",X784="高滞销风险")),"恶化")</f>
        <v>-</v>
      </c>
      <c r="Z784" s="10">
        <f t="shared" si="171"/>
        <v>0</v>
      </c>
      <c r="AA784" s="10">
        <f t="shared" si="179"/>
        <v>0</v>
      </c>
      <c r="AB784" s="10">
        <f t="shared" si="172"/>
        <v>0</v>
      </c>
      <c r="AC784" s="10">
        <f t="shared" si="180"/>
        <v>77.6617954070981</v>
      </c>
      <c r="AD784" s="10">
        <f t="shared" si="173"/>
        <v>0</v>
      </c>
      <c r="AE784" s="11">
        <f t="shared" si="174"/>
        <v>4.79</v>
      </c>
    </row>
    <row r="785" spans="1:31">
      <c r="A785" s="5">
        <v>45894</v>
      </c>
      <c r="B785" s="1" t="s">
        <v>451</v>
      </c>
      <c r="C785" s="1" t="s">
        <v>452</v>
      </c>
      <c r="D785" s="1" t="s">
        <v>346</v>
      </c>
      <c r="E785" s="1">
        <v>2</v>
      </c>
      <c r="F785" s="1">
        <v>2</v>
      </c>
      <c r="G785" s="1">
        <v>4.43</v>
      </c>
      <c r="H785" s="1">
        <v>3.68</v>
      </c>
      <c r="I785" s="1" t="s">
        <v>54</v>
      </c>
      <c r="J785" s="1">
        <v>14</v>
      </c>
      <c r="K785" s="1" t="s">
        <v>43</v>
      </c>
      <c r="L785" s="1" t="s">
        <v>44</v>
      </c>
      <c r="M785" s="1" t="s">
        <v>45</v>
      </c>
      <c r="N785" s="1">
        <v>28</v>
      </c>
      <c r="O785" s="1">
        <v>298</v>
      </c>
      <c r="P785" s="1">
        <v>0</v>
      </c>
      <c r="Q785" s="1">
        <v>33</v>
      </c>
      <c r="R785" s="1">
        <v>0</v>
      </c>
      <c r="S785" s="1">
        <v>50</v>
      </c>
      <c r="T785">
        <f t="shared" si="175"/>
        <v>326</v>
      </c>
      <c r="U785">
        <f t="shared" si="176"/>
        <v>409</v>
      </c>
      <c r="V785" s="2">
        <f t="shared" si="177"/>
        <v>46057</v>
      </c>
      <c r="W785" s="2">
        <f t="shared" si="178"/>
        <v>46098.5</v>
      </c>
      <c r="X785" t="str">
        <f t="shared" si="170"/>
        <v>高滞销风险</v>
      </c>
      <c r="Y785" s="8" t="str">
        <f>_xlfn.IFS(COUNTIF($B$2:B785,B785)=1,"-",OR(AND(X784="高滞销风险",OR(X785="中滞销风险",X785="低滞销风险",X785="健康")),AND(X784="中滞销风险",OR(X785="低滞销风险",X785="健康")),AND(X784="低滞销风险",X785="健康")),"改善",X784=X785,"维持不变",OR(AND(X784="健康",OR(X785="低滞销风险",X785="中滞销风险",X785="高滞销风险")),AND(X784="低滞销风险",OR(X785="中滞销风险",X785="高滞销风险")),AND(X784="中滞销风险",X785="高滞销风险")),"恶化")</f>
        <v>恶化</v>
      </c>
      <c r="Z785" s="10">
        <f t="shared" si="171"/>
        <v>130</v>
      </c>
      <c r="AA785" s="10">
        <f t="shared" si="179"/>
        <v>83</v>
      </c>
      <c r="AB785" s="10">
        <f t="shared" si="172"/>
        <v>213</v>
      </c>
      <c r="AC785" s="10">
        <f t="shared" si="180"/>
        <v>204.5</v>
      </c>
      <c r="AD785" s="10">
        <f t="shared" si="173"/>
        <v>106.5</v>
      </c>
      <c r="AE785" s="11">
        <f t="shared" si="174"/>
        <v>4.1734693877551</v>
      </c>
    </row>
    <row r="786" spans="1:31">
      <c r="A786" s="5">
        <v>45901</v>
      </c>
      <c r="B786" s="1" t="s">
        <v>451</v>
      </c>
      <c r="C786" s="1" t="s">
        <v>452</v>
      </c>
      <c r="D786" s="1" t="s">
        <v>346</v>
      </c>
      <c r="E786" s="1">
        <v>2</v>
      </c>
      <c r="F786" s="1">
        <v>2</v>
      </c>
      <c r="G786" s="1">
        <v>2</v>
      </c>
      <c r="H786" s="1">
        <v>3.86</v>
      </c>
      <c r="I786" s="1" t="s">
        <v>54</v>
      </c>
      <c r="J786" s="1">
        <v>14</v>
      </c>
      <c r="K786" s="1" t="s">
        <v>35</v>
      </c>
      <c r="L786" s="1" t="s">
        <v>36</v>
      </c>
      <c r="M786" s="1" t="s">
        <v>37</v>
      </c>
      <c r="N786" s="1">
        <v>91</v>
      </c>
      <c r="O786" s="1">
        <v>222</v>
      </c>
      <c r="P786" s="1">
        <v>0</v>
      </c>
      <c r="Q786" s="1">
        <v>83</v>
      </c>
      <c r="R786" s="1">
        <v>0</v>
      </c>
      <c r="S786" s="1">
        <v>0</v>
      </c>
      <c r="T786">
        <f t="shared" si="175"/>
        <v>313</v>
      </c>
      <c r="U786">
        <f t="shared" si="176"/>
        <v>396</v>
      </c>
      <c r="V786" s="2">
        <f t="shared" si="177"/>
        <v>46057.5</v>
      </c>
      <c r="W786" s="2">
        <f t="shared" si="178"/>
        <v>46099</v>
      </c>
      <c r="X786" t="str">
        <f t="shared" si="170"/>
        <v>高滞销风险</v>
      </c>
      <c r="Y786" s="8" t="str">
        <f>_xlfn.IFS(COUNTIF($B$2:B786,B786)=1,"-",OR(AND(X785="高滞销风险",OR(X786="中滞销风险",X786="低滞销风险",X786="健康")),AND(X785="中滞销风险",OR(X786="低滞销风险",X786="健康")),AND(X785="低滞销风险",X786="健康")),"改善",X785=X786,"维持不变",OR(AND(X785="健康",OR(X786="低滞销风险",X786="中滞销风险",X786="高滞销风险")),AND(X785="低滞销风险",OR(X786="中滞销风险",X786="高滞销风险")),AND(X785="中滞销风险",X786="高滞销风险")),"恶化")</f>
        <v>维持不变</v>
      </c>
      <c r="Z786" s="10">
        <f t="shared" si="171"/>
        <v>131</v>
      </c>
      <c r="AA786" s="10">
        <f t="shared" si="179"/>
        <v>83</v>
      </c>
      <c r="AB786" s="10">
        <f t="shared" si="172"/>
        <v>214</v>
      </c>
      <c r="AC786" s="10">
        <f t="shared" si="180"/>
        <v>198</v>
      </c>
      <c r="AD786" s="10">
        <f t="shared" si="173"/>
        <v>107</v>
      </c>
      <c r="AE786" s="11">
        <f t="shared" si="174"/>
        <v>4.35164835164835</v>
      </c>
    </row>
    <row r="787" spans="1:31">
      <c r="A787" s="5">
        <v>45908</v>
      </c>
      <c r="B787" s="1" t="s">
        <v>451</v>
      </c>
      <c r="C787" s="1" t="s">
        <v>452</v>
      </c>
      <c r="D787" s="1" t="s">
        <v>346</v>
      </c>
      <c r="E787" s="1">
        <v>3.29</v>
      </c>
      <c r="F787" s="1">
        <v>3.29</v>
      </c>
      <c r="G787" s="1">
        <v>2.64</v>
      </c>
      <c r="H787" s="1">
        <v>3.54</v>
      </c>
      <c r="I787" s="1" t="s">
        <v>54</v>
      </c>
      <c r="J787" s="1">
        <v>23</v>
      </c>
      <c r="K787" s="1" t="s">
        <v>38</v>
      </c>
      <c r="L787" s="1" t="s">
        <v>39</v>
      </c>
      <c r="M787" s="1" t="s">
        <v>40</v>
      </c>
      <c r="N787" s="1">
        <v>134</v>
      </c>
      <c r="O787" s="1">
        <v>154</v>
      </c>
      <c r="P787" s="1">
        <v>0</v>
      </c>
      <c r="Q787" s="1">
        <v>83</v>
      </c>
      <c r="R787" s="1">
        <v>0</v>
      </c>
      <c r="S787" s="1">
        <v>0</v>
      </c>
      <c r="T787">
        <f t="shared" si="175"/>
        <v>288</v>
      </c>
      <c r="U787">
        <f t="shared" si="176"/>
        <v>371</v>
      </c>
      <c r="V787" s="2">
        <f t="shared" si="177"/>
        <v>45995.537993921</v>
      </c>
      <c r="W787" s="2">
        <f t="shared" si="178"/>
        <v>46020.7659574468</v>
      </c>
      <c r="X787" t="str">
        <f t="shared" si="170"/>
        <v>高滞销风险</v>
      </c>
      <c r="Y787" s="8" t="str">
        <f>_xlfn.IFS(COUNTIF($B$2:B787,B787)=1,"-",OR(AND(X786="高滞销风险",OR(X787="中滞销风险",X787="低滞销风险",X787="健康")),AND(X786="中滞销风险",OR(X787="低滞销风险",X787="健康")),AND(X786="低滞销风险",X787="健康")),"改善",X786=X787,"维持不变",OR(AND(X786="健康",OR(X787="低滞销风险",X787="中滞销风险",X787="高滞销风险")),AND(X786="低滞销风险",OR(X787="中滞销风险",X787="高滞销风险")),AND(X786="中滞销风险",X787="高滞销风险")),"恶化")</f>
        <v>维持不变</v>
      </c>
      <c r="Z787" s="10">
        <f t="shared" si="171"/>
        <v>11.64</v>
      </c>
      <c r="AA787" s="10">
        <f t="shared" si="179"/>
        <v>83</v>
      </c>
      <c r="AB787" s="10">
        <f t="shared" si="172"/>
        <v>94.64</v>
      </c>
      <c r="AC787" s="10">
        <f t="shared" si="180"/>
        <v>112.765957446809</v>
      </c>
      <c r="AD787" s="10">
        <f t="shared" si="173"/>
        <v>28.7659574468053</v>
      </c>
      <c r="AE787" s="11">
        <f t="shared" si="174"/>
        <v>4.41666666666667</v>
      </c>
    </row>
    <row r="788" spans="1:31">
      <c r="A788" s="5">
        <v>45887</v>
      </c>
      <c r="B788" s="1" t="s">
        <v>453</v>
      </c>
      <c r="C788" s="1" t="s">
        <v>454</v>
      </c>
      <c r="D788" s="1" t="s">
        <v>346</v>
      </c>
      <c r="E788" s="1">
        <v>0.56</v>
      </c>
      <c r="F788" s="1">
        <v>0.86</v>
      </c>
      <c r="G788" s="1">
        <v>0.64</v>
      </c>
      <c r="H788" s="1">
        <v>0.36</v>
      </c>
      <c r="I788" s="1" t="s">
        <v>50</v>
      </c>
      <c r="J788" s="1">
        <v>6</v>
      </c>
      <c r="K788" s="1" t="s">
        <v>51</v>
      </c>
      <c r="L788" s="1" t="s">
        <v>52</v>
      </c>
      <c r="M788" s="1" t="s">
        <v>53</v>
      </c>
      <c r="N788" s="1">
        <v>37</v>
      </c>
      <c r="O788" s="1">
        <v>0</v>
      </c>
      <c r="P788" s="1">
        <v>0</v>
      </c>
      <c r="Q788" s="1">
        <v>144</v>
      </c>
      <c r="R788" s="1">
        <v>0</v>
      </c>
      <c r="S788" s="1">
        <v>0</v>
      </c>
      <c r="T788">
        <f t="shared" si="175"/>
        <v>37</v>
      </c>
      <c r="U788">
        <f t="shared" si="176"/>
        <v>181</v>
      </c>
      <c r="V788" s="2">
        <f t="shared" si="177"/>
        <v>45953.0714285714</v>
      </c>
      <c r="W788" s="2">
        <f t="shared" si="178"/>
        <v>46210.2142857143</v>
      </c>
      <c r="X788" t="str">
        <f t="shared" si="170"/>
        <v>高滞销风险</v>
      </c>
      <c r="Y788" s="8" t="str">
        <f>_xlfn.IFS(COUNTIF($B$2:B788,B788)=1,"-",OR(AND(X787="高滞销风险",OR(X788="中滞销风险",X788="低滞销风险",X788="健康")),AND(X787="中滞销风险",OR(X788="低滞销风险",X788="健康")),AND(X787="低滞销风险",X788="健康")),"改善",X787=X788,"维持不变",OR(AND(X787="健康",OR(X788="低滞销风险",X788="中滞销风险",X788="高滞销风险")),AND(X787="低滞销风险",OR(X788="中滞销风险",X788="高滞销风险")),AND(X787="中滞销风险",X788="高滞销风险")),"恶化")</f>
        <v>-</v>
      </c>
      <c r="Z788" s="10">
        <f t="shared" si="171"/>
        <v>0</v>
      </c>
      <c r="AA788" s="10">
        <f t="shared" si="179"/>
        <v>122.2</v>
      </c>
      <c r="AB788" s="10">
        <f t="shared" si="172"/>
        <v>122.2</v>
      </c>
      <c r="AC788" s="10">
        <f t="shared" si="180"/>
        <v>323.214285714286</v>
      </c>
      <c r="AD788" s="10">
        <f t="shared" si="173"/>
        <v>218.214285714283</v>
      </c>
      <c r="AE788" s="11">
        <f t="shared" si="174"/>
        <v>1.72380952380952</v>
      </c>
    </row>
    <row r="789" spans="1:31">
      <c r="A789" s="5">
        <v>45894</v>
      </c>
      <c r="B789" s="1" t="s">
        <v>453</v>
      </c>
      <c r="C789" s="1" t="s">
        <v>454</v>
      </c>
      <c r="D789" s="1" t="s">
        <v>346</v>
      </c>
      <c r="E789" s="1">
        <v>0.71</v>
      </c>
      <c r="F789" s="1">
        <v>0.86</v>
      </c>
      <c r="G789" s="1">
        <v>0.86</v>
      </c>
      <c r="H789" s="1">
        <v>0.57</v>
      </c>
      <c r="I789" s="1" t="s">
        <v>50</v>
      </c>
      <c r="J789" s="1">
        <v>6</v>
      </c>
      <c r="K789" s="1" t="s">
        <v>43</v>
      </c>
      <c r="L789" s="1" t="s">
        <v>44</v>
      </c>
      <c r="M789" s="1" t="s">
        <v>45</v>
      </c>
      <c r="N789" s="1">
        <v>33</v>
      </c>
      <c r="O789" s="1">
        <v>20</v>
      </c>
      <c r="P789" s="1">
        <v>0</v>
      </c>
      <c r="Q789" s="1">
        <v>124</v>
      </c>
      <c r="R789" s="1">
        <v>0</v>
      </c>
      <c r="S789" s="1">
        <v>0</v>
      </c>
      <c r="T789">
        <f t="shared" si="175"/>
        <v>53</v>
      </c>
      <c r="U789">
        <f t="shared" si="176"/>
        <v>177</v>
      </c>
      <c r="V789" s="2">
        <f t="shared" si="177"/>
        <v>45968.6478873239</v>
      </c>
      <c r="W789" s="2">
        <f t="shared" si="178"/>
        <v>46143.2957746479</v>
      </c>
      <c r="X789" t="str">
        <f t="shared" si="170"/>
        <v>高滞销风险</v>
      </c>
      <c r="Y789" s="8" t="str">
        <f>_xlfn.IFS(COUNTIF($B$2:B789,B789)=1,"-",OR(AND(X788="高滞销风险",OR(X789="中滞销风险",X789="低滞销风险",X789="健康")),AND(X788="中滞销风险",OR(X789="低滞销风险",X789="健康")),AND(X788="低滞销风险",X789="健康")),"改善",X788=X789,"维持不变",OR(AND(X788="健康",OR(X789="低滞销风险",X789="中滞销风险",X789="高滞销风险")),AND(X788="低滞销风险",OR(X789="中滞销风险",X789="高滞销风险")),AND(X788="中滞销风险",X789="高滞销风险")),"恶化")</f>
        <v>维持不变</v>
      </c>
      <c r="Z789" s="10">
        <f t="shared" si="171"/>
        <v>0</v>
      </c>
      <c r="AA789" s="10">
        <f t="shared" si="179"/>
        <v>107.42</v>
      </c>
      <c r="AB789" s="10">
        <f t="shared" si="172"/>
        <v>107.42</v>
      </c>
      <c r="AC789" s="10">
        <f t="shared" si="180"/>
        <v>249.295774647887</v>
      </c>
      <c r="AD789" s="10">
        <f t="shared" si="173"/>
        <v>151.295774647886</v>
      </c>
      <c r="AE789" s="11">
        <f t="shared" si="174"/>
        <v>1.80612244897959</v>
      </c>
    </row>
    <row r="790" spans="1:31">
      <c r="A790" s="5">
        <v>45901</v>
      </c>
      <c r="B790" s="1" t="s">
        <v>453</v>
      </c>
      <c r="C790" s="1" t="s">
        <v>454</v>
      </c>
      <c r="D790" s="1" t="s">
        <v>346</v>
      </c>
      <c r="E790" s="1">
        <v>0.8</v>
      </c>
      <c r="F790" s="1">
        <v>0.86</v>
      </c>
      <c r="G790" s="1">
        <v>0.86</v>
      </c>
      <c r="H790" s="1">
        <v>0.75</v>
      </c>
      <c r="I790" s="1" t="s">
        <v>50</v>
      </c>
      <c r="J790" s="1">
        <v>6</v>
      </c>
      <c r="K790" s="1" t="s">
        <v>35</v>
      </c>
      <c r="L790" s="1" t="s">
        <v>36</v>
      </c>
      <c r="M790" s="1" t="s">
        <v>37</v>
      </c>
      <c r="N790" s="1">
        <v>27</v>
      </c>
      <c r="O790" s="1">
        <v>20</v>
      </c>
      <c r="P790" s="1">
        <v>0</v>
      </c>
      <c r="Q790" s="1">
        <v>124</v>
      </c>
      <c r="R790" s="1">
        <v>0</v>
      </c>
      <c r="S790" s="1">
        <v>0</v>
      </c>
      <c r="T790">
        <f t="shared" si="175"/>
        <v>47</v>
      </c>
      <c r="U790">
        <f t="shared" si="176"/>
        <v>171</v>
      </c>
      <c r="V790" s="2">
        <f t="shared" si="177"/>
        <v>45959.75</v>
      </c>
      <c r="W790" s="2">
        <f t="shared" si="178"/>
        <v>46114.75</v>
      </c>
      <c r="X790" t="str">
        <f t="shared" si="170"/>
        <v>高滞销风险</v>
      </c>
      <c r="Y790" s="8" t="str">
        <f>_xlfn.IFS(COUNTIF($B$2:B790,B790)=1,"-",OR(AND(X789="高滞销风险",OR(X790="中滞销风险",X790="低滞销风险",X790="健康")),AND(X789="中滞销风险",OR(X790="低滞销风险",X790="健康")),AND(X789="低滞销风险",X790="健康")),"改善",X789=X790,"维持不变",OR(AND(X789="健康",OR(X790="低滞销风险",X790="中滞销风险",X790="高滞销风险")),AND(X789="低滞销风险",OR(X790="中滞销风险",X790="高滞销风险")),AND(X789="中滞销风险",X790="高滞销风险")),"恶化")</f>
        <v>维持不变</v>
      </c>
      <c r="Z790" s="10">
        <f t="shared" si="171"/>
        <v>0</v>
      </c>
      <c r="AA790" s="10">
        <f t="shared" si="179"/>
        <v>98.2</v>
      </c>
      <c r="AB790" s="10">
        <f t="shared" si="172"/>
        <v>98.2</v>
      </c>
      <c r="AC790" s="10">
        <f t="shared" si="180"/>
        <v>213.75</v>
      </c>
      <c r="AD790" s="10">
        <f t="shared" si="173"/>
        <v>122.75</v>
      </c>
      <c r="AE790" s="11">
        <f t="shared" si="174"/>
        <v>1.87912087912088</v>
      </c>
    </row>
    <row r="791" spans="1:31">
      <c r="A791" s="5">
        <v>45908</v>
      </c>
      <c r="B791" s="1" t="s">
        <v>453</v>
      </c>
      <c r="C791" s="1" t="s">
        <v>454</v>
      </c>
      <c r="D791" s="1" t="s">
        <v>346</v>
      </c>
      <c r="E791" s="1">
        <v>0.93</v>
      </c>
      <c r="F791" s="1">
        <v>1</v>
      </c>
      <c r="G791" s="1">
        <v>0.93</v>
      </c>
      <c r="H791" s="1">
        <v>0.89</v>
      </c>
      <c r="I791" s="1" t="s">
        <v>50</v>
      </c>
      <c r="J791" s="1">
        <v>7</v>
      </c>
      <c r="K791" s="1" t="s">
        <v>38</v>
      </c>
      <c r="L791" s="1" t="s">
        <v>39</v>
      </c>
      <c r="M791" s="1" t="s">
        <v>40</v>
      </c>
      <c r="N791" s="1">
        <v>20</v>
      </c>
      <c r="O791" s="1">
        <v>35</v>
      </c>
      <c r="P791" s="1">
        <v>0</v>
      </c>
      <c r="Q791" s="1">
        <v>109</v>
      </c>
      <c r="R791" s="1">
        <v>0</v>
      </c>
      <c r="S791" s="1">
        <v>0</v>
      </c>
      <c r="T791">
        <f t="shared" si="175"/>
        <v>55</v>
      </c>
      <c r="U791">
        <f t="shared" si="176"/>
        <v>164</v>
      </c>
      <c r="V791" s="2">
        <f t="shared" si="177"/>
        <v>45967.1397849462</v>
      </c>
      <c r="W791" s="2">
        <f t="shared" si="178"/>
        <v>46084.3440860215</v>
      </c>
      <c r="X791" t="str">
        <f t="shared" si="170"/>
        <v>高滞销风险</v>
      </c>
      <c r="Y791" s="8" t="str">
        <f>_xlfn.IFS(COUNTIF($B$2:B791,B791)=1,"-",OR(AND(X790="高滞销风险",OR(X791="中滞销风险",X791="低滞销风险",X791="健康")),AND(X790="中滞销风险",OR(X791="低滞销风险",X791="健康")),AND(X790="低滞销风险",X791="健康")),"改善",X790=X791,"维持不变",OR(AND(X790="健康",OR(X791="低滞销风险",X791="中滞销风险",X791="高滞销风险")),AND(X790="低滞销风险",OR(X791="中滞销风险",X791="高滞销风险")),AND(X790="中滞销风险",X791="高滞销风险")),"恶化")</f>
        <v>维持不变</v>
      </c>
      <c r="Z791" s="10">
        <f t="shared" si="171"/>
        <v>0</v>
      </c>
      <c r="AA791" s="10">
        <f t="shared" si="179"/>
        <v>85.88</v>
      </c>
      <c r="AB791" s="10">
        <f t="shared" si="172"/>
        <v>85.88</v>
      </c>
      <c r="AC791" s="10">
        <f t="shared" si="180"/>
        <v>176.344086021505</v>
      </c>
      <c r="AD791" s="10">
        <f t="shared" si="173"/>
        <v>92.3440860215051</v>
      </c>
      <c r="AE791" s="11">
        <f t="shared" si="174"/>
        <v>1.95238095238095</v>
      </c>
    </row>
    <row r="792" spans="1:31">
      <c r="A792" s="5">
        <v>45887</v>
      </c>
      <c r="B792" s="1" t="s">
        <v>455</v>
      </c>
      <c r="C792" s="1" t="s">
        <v>456</v>
      </c>
      <c r="D792" s="1" t="s">
        <v>346</v>
      </c>
      <c r="E792" s="1">
        <v>2.05</v>
      </c>
      <c r="F792" s="1">
        <v>2.14</v>
      </c>
      <c r="G792" s="1">
        <v>2.93</v>
      </c>
      <c r="H792" s="1">
        <v>1.64</v>
      </c>
      <c r="I792" s="1" t="s">
        <v>50</v>
      </c>
      <c r="J792" s="1">
        <v>15</v>
      </c>
      <c r="K792" s="1" t="s">
        <v>51</v>
      </c>
      <c r="L792" s="1" t="s">
        <v>52</v>
      </c>
      <c r="M792" s="1" t="s">
        <v>53</v>
      </c>
      <c r="N792" s="1">
        <v>34</v>
      </c>
      <c r="O792" s="1">
        <v>116</v>
      </c>
      <c r="P792" s="1">
        <v>0</v>
      </c>
      <c r="Q792" s="1">
        <v>19</v>
      </c>
      <c r="R792" s="1">
        <v>0</v>
      </c>
      <c r="S792" s="1">
        <v>100</v>
      </c>
      <c r="T792">
        <f t="shared" si="175"/>
        <v>150</v>
      </c>
      <c r="U792">
        <f t="shared" si="176"/>
        <v>269</v>
      </c>
      <c r="V792" s="2">
        <f t="shared" si="177"/>
        <v>45960.1707317073</v>
      </c>
      <c r="W792" s="2">
        <f t="shared" si="178"/>
        <v>46018.2195121951</v>
      </c>
      <c r="X792" t="str">
        <f t="shared" si="170"/>
        <v>高滞销风险</v>
      </c>
      <c r="Y792" s="8" t="str">
        <f>_xlfn.IFS(COUNTIF($B$2:B792,B792)=1,"-",OR(AND(X791="高滞销风险",OR(X792="中滞销风险",X792="低滞销风险",X792="健康")),AND(X791="中滞销风险",OR(X792="低滞销风险",X792="健康")),AND(X791="低滞销风险",X792="健康")),"改善",X791=X792,"维持不变",OR(AND(X791="健康",OR(X792="低滞销风险",X792="中滞销风险",X792="高滞销风险")),AND(X791="低滞销风险",OR(X792="中滞销风险",X792="高滞销风险")),AND(X791="中滞销风险",X792="高滞销风险")),"恶化")</f>
        <v>-</v>
      </c>
      <c r="Z792" s="10">
        <f t="shared" si="171"/>
        <v>0</v>
      </c>
      <c r="AA792" s="10">
        <f t="shared" si="179"/>
        <v>53.75</v>
      </c>
      <c r="AB792" s="10">
        <f t="shared" si="172"/>
        <v>53.75</v>
      </c>
      <c r="AC792" s="10">
        <f t="shared" si="180"/>
        <v>131.219512195122</v>
      </c>
      <c r="AD792" s="10">
        <f t="shared" si="173"/>
        <v>26.2195121951227</v>
      </c>
      <c r="AE792" s="11">
        <f t="shared" si="174"/>
        <v>2.56190476190476</v>
      </c>
    </row>
    <row r="793" spans="1:31">
      <c r="A793" s="5">
        <v>45894</v>
      </c>
      <c r="B793" s="1" t="s">
        <v>455</v>
      </c>
      <c r="C793" s="1" t="s">
        <v>456</v>
      </c>
      <c r="D793" s="1" t="s">
        <v>346</v>
      </c>
      <c r="E793" s="1">
        <v>2.46</v>
      </c>
      <c r="F793" s="1">
        <v>2.71</v>
      </c>
      <c r="G793" s="1">
        <v>2.43</v>
      </c>
      <c r="H793" s="1">
        <v>2.32</v>
      </c>
      <c r="I793" s="1" t="s">
        <v>50</v>
      </c>
      <c r="J793" s="1">
        <v>19</v>
      </c>
      <c r="K793" s="1" t="s">
        <v>43</v>
      </c>
      <c r="L793" s="1" t="s">
        <v>44</v>
      </c>
      <c r="M793" s="1" t="s">
        <v>45</v>
      </c>
      <c r="N793" s="1">
        <v>36</v>
      </c>
      <c r="O793" s="1">
        <v>128</v>
      </c>
      <c r="P793" s="1">
        <v>0</v>
      </c>
      <c r="Q793" s="1">
        <v>89</v>
      </c>
      <c r="R793" s="1">
        <v>0</v>
      </c>
      <c r="S793" s="1">
        <v>0</v>
      </c>
      <c r="T793">
        <f t="shared" si="175"/>
        <v>164</v>
      </c>
      <c r="U793">
        <f t="shared" si="176"/>
        <v>253</v>
      </c>
      <c r="V793" s="2">
        <f t="shared" si="177"/>
        <v>45960.6666666667</v>
      </c>
      <c r="W793" s="2">
        <f t="shared" si="178"/>
        <v>45996.8455284553</v>
      </c>
      <c r="X793" t="str">
        <f t="shared" ref="X793:X839" si="181">_xlfn.IFS(AD793&gt;=20,"高滞销风险",AD793&gt;=10,"中滞销风险",AD793&gt;0,"低滞销风险",AD793=0,"健康")</f>
        <v>低滞销风险</v>
      </c>
      <c r="Y793" s="8" t="str">
        <f>_xlfn.IFS(COUNTIF($B$2:B793,B793)=1,"-",OR(AND(X792="高滞销风险",OR(X793="中滞销风险",X793="低滞销风险",X793="健康")),AND(X792="中滞销风险",OR(X793="低滞销风险",X793="健康")),AND(X792="低滞销风险",X793="健康")),"改善",X792=X793,"维持不变",OR(AND(X792="健康",OR(X793="低滞销风险",X793="中滞销风险",X793="高滞销风险")),AND(X792="低滞销风险",OR(X793="中滞销风险",X793="高滞销风险")),AND(X792="中滞销风险",X793="高滞销风险")),"恶化")</f>
        <v>改善</v>
      </c>
      <c r="Z793" s="10">
        <f t="shared" ref="Z793:Z839" si="182">IF(V793&gt;=DATE(2025,12,1),T793-(DATE(2025,12,1)-A793)*E793,0)</f>
        <v>0</v>
      </c>
      <c r="AA793" s="10">
        <f t="shared" si="179"/>
        <v>11.92</v>
      </c>
      <c r="AB793" s="10">
        <f t="shared" ref="AB793:AB839" si="183">IF(W793&gt;=DATE(2025,12,1),U793-(DATE(2025,12,1)-A793)*E793,0)</f>
        <v>11.92</v>
      </c>
      <c r="AC793" s="10">
        <f t="shared" si="180"/>
        <v>102.845528455285</v>
      </c>
      <c r="AD793" s="10">
        <f t="shared" ref="AD793:AD839" si="184">IF(W793&gt;DATE(2025,12,1),W793-DATE(2025,12,1),0)</f>
        <v>4.84552845528378</v>
      </c>
      <c r="AE793" s="11">
        <f t="shared" ref="AE793:AE839" si="185">IF(X793="健康",E793,U793/(DATE(2025,12,1)-A793))</f>
        <v>2.58163265306122</v>
      </c>
    </row>
    <row r="794" spans="1:31">
      <c r="A794" s="5">
        <v>45901</v>
      </c>
      <c r="B794" s="1" t="s">
        <v>455</v>
      </c>
      <c r="C794" s="1" t="s">
        <v>456</v>
      </c>
      <c r="D794" s="1" t="s">
        <v>346</v>
      </c>
      <c r="E794" s="1">
        <v>2.14</v>
      </c>
      <c r="F794" s="1">
        <v>2.14</v>
      </c>
      <c r="G794" s="1">
        <v>2.43</v>
      </c>
      <c r="H794" s="1">
        <v>2.68</v>
      </c>
      <c r="I794" s="1" t="s">
        <v>54</v>
      </c>
      <c r="J794" s="1">
        <v>15</v>
      </c>
      <c r="K794" s="1" t="s">
        <v>35</v>
      </c>
      <c r="L794" s="1" t="s">
        <v>36</v>
      </c>
      <c r="M794" s="1" t="s">
        <v>37</v>
      </c>
      <c r="N794" s="1">
        <v>41</v>
      </c>
      <c r="O794" s="1">
        <v>125</v>
      </c>
      <c r="P794" s="1">
        <v>0</v>
      </c>
      <c r="Q794" s="1">
        <v>74</v>
      </c>
      <c r="R794" s="1">
        <v>0</v>
      </c>
      <c r="S794" s="1">
        <v>0</v>
      </c>
      <c r="T794">
        <f t="shared" si="175"/>
        <v>166</v>
      </c>
      <c r="U794">
        <f t="shared" si="176"/>
        <v>240</v>
      </c>
      <c r="V794" s="2">
        <f t="shared" si="177"/>
        <v>45978.5700934579</v>
      </c>
      <c r="W794" s="2">
        <f t="shared" si="178"/>
        <v>46013.1495327103</v>
      </c>
      <c r="X794" t="str">
        <f t="shared" si="181"/>
        <v>高滞销风险</v>
      </c>
      <c r="Y794" s="8" t="str">
        <f>_xlfn.IFS(COUNTIF($B$2:B794,B794)=1,"-",OR(AND(X793="高滞销风险",OR(X794="中滞销风险",X794="低滞销风险",X794="健康")),AND(X793="中滞销风险",OR(X794="低滞销风险",X794="健康")),AND(X793="低滞销风险",X794="健康")),"改善",X793=X794,"维持不变",OR(AND(X793="健康",OR(X794="低滞销风险",X794="中滞销风险",X794="高滞销风险")),AND(X793="低滞销风险",OR(X794="中滞销风险",X794="高滞销风险")),AND(X793="中滞销风险",X794="高滞销风险")),"恶化")</f>
        <v>恶化</v>
      </c>
      <c r="Z794" s="10">
        <f t="shared" si="182"/>
        <v>0</v>
      </c>
      <c r="AA794" s="10">
        <f t="shared" si="179"/>
        <v>45.26</v>
      </c>
      <c r="AB794" s="10">
        <f t="shared" si="183"/>
        <v>45.26</v>
      </c>
      <c r="AC794" s="10">
        <f t="shared" si="180"/>
        <v>112.14953271028</v>
      </c>
      <c r="AD794" s="10">
        <f t="shared" si="184"/>
        <v>21.1495327102821</v>
      </c>
      <c r="AE794" s="11">
        <f t="shared" si="185"/>
        <v>2.63736263736264</v>
      </c>
    </row>
    <row r="795" spans="1:31">
      <c r="A795" s="5">
        <v>45908</v>
      </c>
      <c r="B795" s="1" t="s">
        <v>455</v>
      </c>
      <c r="C795" s="1" t="s">
        <v>456</v>
      </c>
      <c r="D795" s="1" t="s">
        <v>346</v>
      </c>
      <c r="E795" s="1">
        <v>1.71</v>
      </c>
      <c r="F795" s="1">
        <v>1.71</v>
      </c>
      <c r="G795" s="1">
        <v>1.93</v>
      </c>
      <c r="H795" s="1">
        <v>2.18</v>
      </c>
      <c r="I795" s="1" t="s">
        <v>54</v>
      </c>
      <c r="J795" s="1">
        <v>12</v>
      </c>
      <c r="K795" s="1" t="s">
        <v>38</v>
      </c>
      <c r="L795" s="1" t="s">
        <v>39</v>
      </c>
      <c r="M795" s="1" t="s">
        <v>40</v>
      </c>
      <c r="N795" s="1">
        <v>72</v>
      </c>
      <c r="O795" s="1">
        <v>85</v>
      </c>
      <c r="P795" s="1">
        <v>0</v>
      </c>
      <c r="Q795" s="1">
        <v>74</v>
      </c>
      <c r="R795" s="1">
        <v>0</v>
      </c>
      <c r="S795" s="1">
        <v>0</v>
      </c>
      <c r="T795">
        <f t="shared" si="175"/>
        <v>157</v>
      </c>
      <c r="U795">
        <f t="shared" si="176"/>
        <v>231</v>
      </c>
      <c r="V795" s="2">
        <f t="shared" si="177"/>
        <v>45999.8128654971</v>
      </c>
      <c r="W795" s="2">
        <f t="shared" si="178"/>
        <v>46043.0877192982</v>
      </c>
      <c r="X795" t="str">
        <f t="shared" si="181"/>
        <v>高滞销风险</v>
      </c>
      <c r="Y795" s="8" t="str">
        <f>_xlfn.IFS(COUNTIF($B$2:B795,B795)=1,"-",OR(AND(X794="高滞销风险",OR(X795="中滞销风险",X795="低滞销风险",X795="健康")),AND(X794="中滞销风险",OR(X795="低滞销风险",X795="健康")),AND(X794="低滞销风险",X795="健康")),"改善",X794=X795,"维持不变",OR(AND(X794="健康",OR(X795="低滞销风险",X795="中滞销风险",X795="高滞销风险")),AND(X794="低滞销风险",OR(X795="中滞销风险",X795="高滞销风险")),AND(X794="中滞销风险",X795="高滞销风险")),"恶化")</f>
        <v>维持不变</v>
      </c>
      <c r="Z795" s="10">
        <f t="shared" si="182"/>
        <v>13.36</v>
      </c>
      <c r="AA795" s="10">
        <f t="shared" si="179"/>
        <v>74</v>
      </c>
      <c r="AB795" s="10">
        <f t="shared" si="183"/>
        <v>87.36</v>
      </c>
      <c r="AC795" s="10">
        <f t="shared" si="180"/>
        <v>135.087719298246</v>
      </c>
      <c r="AD795" s="10">
        <f t="shared" si="184"/>
        <v>51.0877192982443</v>
      </c>
      <c r="AE795" s="11">
        <f t="shared" si="185"/>
        <v>2.75</v>
      </c>
    </row>
    <row r="796" spans="1:31">
      <c r="A796" s="5">
        <v>45887</v>
      </c>
      <c r="B796" s="1" t="s">
        <v>457</v>
      </c>
      <c r="C796" s="1" t="s">
        <v>458</v>
      </c>
      <c r="D796" s="1" t="s">
        <v>346</v>
      </c>
      <c r="E796" s="1">
        <v>3.52</v>
      </c>
      <c r="F796" s="1">
        <v>4.57</v>
      </c>
      <c r="G796" s="1">
        <v>4.5</v>
      </c>
      <c r="H796" s="1">
        <v>2.5</v>
      </c>
      <c r="I796" s="1" t="s">
        <v>50</v>
      </c>
      <c r="J796" s="1">
        <v>32</v>
      </c>
      <c r="K796" s="1" t="s">
        <v>51</v>
      </c>
      <c r="L796" s="1" t="s">
        <v>52</v>
      </c>
      <c r="M796" s="1" t="s">
        <v>53</v>
      </c>
      <c r="N796" s="1">
        <v>92</v>
      </c>
      <c r="O796" s="1">
        <v>168</v>
      </c>
      <c r="P796" s="1">
        <v>0</v>
      </c>
      <c r="Q796" s="1">
        <v>3</v>
      </c>
      <c r="R796" s="1">
        <v>0</v>
      </c>
      <c r="S796" s="1">
        <v>100</v>
      </c>
      <c r="T796">
        <f t="shared" si="175"/>
        <v>260</v>
      </c>
      <c r="U796">
        <f t="shared" si="176"/>
        <v>363</v>
      </c>
      <c r="V796" s="2">
        <f t="shared" si="177"/>
        <v>45960.8636363636</v>
      </c>
      <c r="W796" s="2">
        <f t="shared" si="178"/>
        <v>45990.125</v>
      </c>
      <c r="X796" t="str">
        <f t="shared" si="181"/>
        <v>健康</v>
      </c>
      <c r="Y796" s="8" t="str">
        <f>_xlfn.IFS(COUNTIF($B$2:B796,B796)=1,"-",OR(AND(X795="高滞销风险",OR(X796="中滞销风险",X796="低滞销风险",X796="健康")),AND(X795="中滞销风险",OR(X796="低滞销风险",X796="健康")),AND(X795="低滞销风险",X796="健康")),"改善",X795=X796,"维持不变",OR(AND(X795="健康",OR(X796="低滞销风险",X796="中滞销风险",X796="高滞销风险")),AND(X795="低滞销风险",OR(X796="中滞销风险",X796="高滞销风险")),AND(X795="中滞销风险",X796="高滞销风险")),"恶化")</f>
        <v>-</v>
      </c>
      <c r="Z796" s="10">
        <f t="shared" si="182"/>
        <v>0</v>
      </c>
      <c r="AA796" s="10">
        <f t="shared" si="179"/>
        <v>0</v>
      </c>
      <c r="AB796" s="10">
        <f t="shared" si="183"/>
        <v>0</v>
      </c>
      <c r="AC796" s="10">
        <f t="shared" si="180"/>
        <v>103.125</v>
      </c>
      <c r="AD796" s="10">
        <f t="shared" si="184"/>
        <v>0</v>
      </c>
      <c r="AE796" s="11">
        <f t="shared" si="185"/>
        <v>3.52</v>
      </c>
    </row>
    <row r="797" spans="1:31">
      <c r="A797" s="5">
        <v>45894</v>
      </c>
      <c r="B797" s="1" t="s">
        <v>457</v>
      </c>
      <c r="C797" s="1" t="s">
        <v>458</v>
      </c>
      <c r="D797" s="1" t="s">
        <v>346</v>
      </c>
      <c r="E797" s="1">
        <v>4.11</v>
      </c>
      <c r="F797" s="1">
        <v>4.57</v>
      </c>
      <c r="G797" s="1">
        <v>4.57</v>
      </c>
      <c r="H797" s="1">
        <v>3.64</v>
      </c>
      <c r="I797" s="1" t="s">
        <v>50</v>
      </c>
      <c r="J797" s="1">
        <v>32</v>
      </c>
      <c r="K797" s="1" t="s">
        <v>43</v>
      </c>
      <c r="L797" s="1" t="s">
        <v>44</v>
      </c>
      <c r="M797" s="1" t="s">
        <v>45</v>
      </c>
      <c r="N797" s="1">
        <v>92</v>
      </c>
      <c r="O797" s="1">
        <v>135</v>
      </c>
      <c r="P797" s="1">
        <v>0</v>
      </c>
      <c r="Q797" s="1">
        <v>3</v>
      </c>
      <c r="R797" s="1">
        <v>0</v>
      </c>
      <c r="S797" s="1">
        <v>100</v>
      </c>
      <c r="T797">
        <f t="shared" si="175"/>
        <v>227</v>
      </c>
      <c r="U797">
        <f t="shared" si="176"/>
        <v>330</v>
      </c>
      <c r="V797" s="2">
        <f t="shared" si="177"/>
        <v>45949.2311435523</v>
      </c>
      <c r="W797" s="2">
        <f t="shared" si="178"/>
        <v>45974.2919708029</v>
      </c>
      <c r="X797" t="str">
        <f t="shared" si="181"/>
        <v>健康</v>
      </c>
      <c r="Y797" s="8" t="str">
        <f>_xlfn.IFS(COUNTIF($B$2:B797,B797)=1,"-",OR(AND(X796="高滞销风险",OR(X797="中滞销风险",X797="低滞销风险",X797="健康")),AND(X796="中滞销风险",OR(X797="低滞销风险",X797="健康")),AND(X796="低滞销风险",X797="健康")),"改善",X796=X797,"维持不变",OR(AND(X796="健康",OR(X797="低滞销风险",X797="中滞销风险",X797="高滞销风险")),AND(X796="低滞销风险",OR(X797="中滞销风险",X797="高滞销风险")),AND(X796="中滞销风险",X797="高滞销风险")),"恶化")</f>
        <v>维持不变</v>
      </c>
      <c r="Z797" s="10">
        <f t="shared" si="182"/>
        <v>0</v>
      </c>
      <c r="AA797" s="10">
        <f t="shared" si="179"/>
        <v>0</v>
      </c>
      <c r="AB797" s="10">
        <f t="shared" si="183"/>
        <v>0</v>
      </c>
      <c r="AC797" s="10">
        <f t="shared" si="180"/>
        <v>80.2919708029197</v>
      </c>
      <c r="AD797" s="10">
        <f t="shared" si="184"/>
        <v>0</v>
      </c>
      <c r="AE797" s="11">
        <f t="shared" si="185"/>
        <v>4.11</v>
      </c>
    </row>
    <row r="798" spans="1:31">
      <c r="A798" s="5">
        <v>45901</v>
      </c>
      <c r="B798" s="1" t="s">
        <v>457</v>
      </c>
      <c r="C798" s="1" t="s">
        <v>458</v>
      </c>
      <c r="D798" s="1" t="s">
        <v>346</v>
      </c>
      <c r="E798" s="1">
        <v>4.55</v>
      </c>
      <c r="F798" s="1">
        <v>4.57</v>
      </c>
      <c r="G798" s="1">
        <v>4.57</v>
      </c>
      <c r="H798" s="1">
        <v>4.54</v>
      </c>
      <c r="I798" s="1" t="s">
        <v>50</v>
      </c>
      <c r="J798" s="1">
        <v>32</v>
      </c>
      <c r="K798" s="1" t="s">
        <v>35</v>
      </c>
      <c r="L798" s="1" t="s">
        <v>36</v>
      </c>
      <c r="M798" s="1" t="s">
        <v>37</v>
      </c>
      <c r="N798" s="1">
        <v>83</v>
      </c>
      <c r="O798" s="1">
        <v>211</v>
      </c>
      <c r="P798" s="1">
        <v>0</v>
      </c>
      <c r="Q798" s="1">
        <v>3</v>
      </c>
      <c r="R798" s="1">
        <v>0</v>
      </c>
      <c r="S798" s="1">
        <v>50</v>
      </c>
      <c r="T798">
        <f t="shared" si="175"/>
        <v>294</v>
      </c>
      <c r="U798">
        <f t="shared" si="176"/>
        <v>347</v>
      </c>
      <c r="V798" s="2">
        <f t="shared" si="177"/>
        <v>45965.6153846154</v>
      </c>
      <c r="W798" s="2">
        <f t="shared" si="178"/>
        <v>45977.2637362637</v>
      </c>
      <c r="X798" t="str">
        <f t="shared" si="181"/>
        <v>健康</v>
      </c>
      <c r="Y798" s="8" t="str">
        <f>_xlfn.IFS(COUNTIF($B$2:B798,B798)=1,"-",OR(AND(X797="高滞销风险",OR(X798="中滞销风险",X798="低滞销风险",X798="健康")),AND(X797="中滞销风险",OR(X798="低滞销风险",X798="健康")),AND(X797="低滞销风险",X798="健康")),"改善",X797=X798,"维持不变",OR(AND(X797="健康",OR(X798="低滞销风险",X798="中滞销风险",X798="高滞销风险")),AND(X797="低滞销风险",OR(X798="中滞销风险",X798="高滞销风险")),AND(X797="中滞销风险",X798="高滞销风险")),"恶化")</f>
        <v>维持不变</v>
      </c>
      <c r="Z798" s="10">
        <f t="shared" si="182"/>
        <v>0</v>
      </c>
      <c r="AA798" s="10">
        <f t="shared" si="179"/>
        <v>0</v>
      </c>
      <c r="AB798" s="10">
        <f t="shared" si="183"/>
        <v>0</v>
      </c>
      <c r="AC798" s="10">
        <f t="shared" si="180"/>
        <v>76.2637362637363</v>
      </c>
      <c r="AD798" s="10">
        <f t="shared" si="184"/>
        <v>0</v>
      </c>
      <c r="AE798" s="11">
        <f t="shared" si="185"/>
        <v>4.55</v>
      </c>
    </row>
    <row r="799" spans="1:31">
      <c r="A799" s="5">
        <v>45908</v>
      </c>
      <c r="B799" s="1" t="s">
        <v>457</v>
      </c>
      <c r="C799" s="1" t="s">
        <v>458</v>
      </c>
      <c r="D799" s="1" t="s">
        <v>346</v>
      </c>
      <c r="E799" s="1">
        <v>3.57</v>
      </c>
      <c r="F799" s="1">
        <v>3.57</v>
      </c>
      <c r="G799" s="1">
        <v>4.07</v>
      </c>
      <c r="H799" s="1">
        <v>4.32</v>
      </c>
      <c r="I799" s="1" t="s">
        <v>54</v>
      </c>
      <c r="J799" s="1">
        <v>25</v>
      </c>
      <c r="K799" s="1" t="s">
        <v>38</v>
      </c>
      <c r="L799" s="1" t="s">
        <v>39</v>
      </c>
      <c r="M799" s="1" t="s">
        <v>40</v>
      </c>
      <c r="N799" s="1">
        <v>93</v>
      </c>
      <c r="O799" s="1">
        <v>178</v>
      </c>
      <c r="P799" s="1">
        <v>0</v>
      </c>
      <c r="Q799" s="1">
        <v>3</v>
      </c>
      <c r="R799" s="1">
        <v>0</v>
      </c>
      <c r="S799" s="1">
        <v>50</v>
      </c>
      <c r="T799">
        <f t="shared" si="175"/>
        <v>271</v>
      </c>
      <c r="U799">
        <f t="shared" si="176"/>
        <v>324</v>
      </c>
      <c r="V799" s="2">
        <f t="shared" si="177"/>
        <v>45983.9103641457</v>
      </c>
      <c r="W799" s="2">
        <f t="shared" si="178"/>
        <v>45998.756302521</v>
      </c>
      <c r="X799" t="str">
        <f t="shared" si="181"/>
        <v>低滞销风险</v>
      </c>
      <c r="Y799" s="8" t="str">
        <f>_xlfn.IFS(COUNTIF($B$2:B799,B799)=1,"-",OR(AND(X798="高滞销风险",OR(X799="中滞销风险",X799="低滞销风险",X799="健康")),AND(X798="中滞销风险",OR(X799="低滞销风险",X799="健康")),AND(X798="低滞销风险",X799="健康")),"改善",X798=X799,"维持不变",OR(AND(X798="健康",OR(X799="低滞销风险",X799="中滞销风险",X799="高滞销风险")),AND(X798="低滞销风险",OR(X799="中滞销风险",X799="高滞销风险")),AND(X798="中滞销风险",X799="高滞销风险")),"恶化")</f>
        <v>恶化</v>
      </c>
      <c r="Z799" s="10">
        <f t="shared" si="182"/>
        <v>0</v>
      </c>
      <c r="AA799" s="10">
        <f t="shared" si="179"/>
        <v>24.12</v>
      </c>
      <c r="AB799" s="10">
        <f t="shared" si="183"/>
        <v>24.12</v>
      </c>
      <c r="AC799" s="10">
        <f t="shared" si="180"/>
        <v>90.7563025210084</v>
      </c>
      <c r="AD799" s="10">
        <f t="shared" si="184"/>
        <v>6.75630252101109</v>
      </c>
      <c r="AE799" s="11">
        <f t="shared" si="185"/>
        <v>3.85714285714286</v>
      </c>
    </row>
    <row r="800" spans="1:31">
      <c r="A800" s="5">
        <v>45887</v>
      </c>
      <c r="B800" s="1" t="s">
        <v>459</v>
      </c>
      <c r="C800" s="1" t="s">
        <v>460</v>
      </c>
      <c r="D800" s="1" t="s">
        <v>346</v>
      </c>
      <c r="E800" s="1">
        <v>5.58</v>
      </c>
      <c r="F800" s="1">
        <v>7</v>
      </c>
      <c r="G800" s="1">
        <v>7.5</v>
      </c>
      <c r="H800" s="1">
        <v>3.96</v>
      </c>
      <c r="I800" s="1" t="s">
        <v>50</v>
      </c>
      <c r="J800" s="1">
        <v>49</v>
      </c>
      <c r="K800" s="1" t="s">
        <v>51</v>
      </c>
      <c r="L800" s="1" t="s">
        <v>52</v>
      </c>
      <c r="M800" s="1" t="s">
        <v>53</v>
      </c>
      <c r="N800" s="1">
        <v>86</v>
      </c>
      <c r="O800" s="1">
        <v>317</v>
      </c>
      <c r="P800" s="1">
        <v>0</v>
      </c>
      <c r="Q800" s="1">
        <v>1</v>
      </c>
      <c r="R800" s="1">
        <v>0</v>
      </c>
      <c r="S800" s="1">
        <v>100</v>
      </c>
      <c r="T800">
        <f t="shared" si="175"/>
        <v>403</v>
      </c>
      <c r="U800">
        <f t="shared" si="176"/>
        <v>504</v>
      </c>
      <c r="V800" s="2">
        <f t="shared" si="177"/>
        <v>45959.2222222222</v>
      </c>
      <c r="W800" s="2">
        <f t="shared" si="178"/>
        <v>45977.3225806452</v>
      </c>
      <c r="X800" t="str">
        <f t="shared" si="181"/>
        <v>健康</v>
      </c>
      <c r="Y800" s="8" t="str">
        <f>_xlfn.IFS(COUNTIF($B$2:B800,B800)=1,"-",OR(AND(X799="高滞销风险",OR(X800="中滞销风险",X800="低滞销风险",X800="健康")),AND(X799="中滞销风险",OR(X800="低滞销风险",X800="健康")),AND(X799="低滞销风险",X800="健康")),"改善",X799=X800,"维持不变",OR(AND(X799="健康",OR(X800="低滞销风险",X800="中滞销风险",X800="高滞销风险")),AND(X799="低滞销风险",OR(X800="中滞销风险",X800="高滞销风险")),AND(X799="中滞销风险",X800="高滞销风险")),"恶化")</f>
        <v>-</v>
      </c>
      <c r="Z800" s="10">
        <f t="shared" si="182"/>
        <v>0</v>
      </c>
      <c r="AA800" s="10">
        <f t="shared" si="179"/>
        <v>0</v>
      </c>
      <c r="AB800" s="10">
        <f t="shared" si="183"/>
        <v>0</v>
      </c>
      <c r="AC800" s="10">
        <f t="shared" si="180"/>
        <v>90.3225806451613</v>
      </c>
      <c r="AD800" s="10">
        <f t="shared" si="184"/>
        <v>0</v>
      </c>
      <c r="AE800" s="11">
        <f t="shared" si="185"/>
        <v>5.58</v>
      </c>
    </row>
    <row r="801" spans="1:31">
      <c r="A801" s="5">
        <v>45894</v>
      </c>
      <c r="B801" s="1" t="s">
        <v>459</v>
      </c>
      <c r="C801" s="1" t="s">
        <v>460</v>
      </c>
      <c r="D801" s="1" t="s">
        <v>346</v>
      </c>
      <c r="E801" s="1">
        <v>7.26</v>
      </c>
      <c r="F801" s="1">
        <v>8.71</v>
      </c>
      <c r="G801" s="1">
        <v>7.86</v>
      </c>
      <c r="H801" s="1">
        <v>6.14</v>
      </c>
      <c r="I801" s="1" t="s">
        <v>50</v>
      </c>
      <c r="J801" s="1">
        <v>61</v>
      </c>
      <c r="K801" s="1" t="s">
        <v>43</v>
      </c>
      <c r="L801" s="1" t="s">
        <v>44</v>
      </c>
      <c r="M801" s="1" t="s">
        <v>45</v>
      </c>
      <c r="N801" s="1">
        <v>81</v>
      </c>
      <c r="O801" s="1">
        <v>363</v>
      </c>
      <c r="P801" s="1">
        <v>0</v>
      </c>
      <c r="Q801" s="1">
        <v>1</v>
      </c>
      <c r="R801" s="1">
        <v>0</v>
      </c>
      <c r="S801" s="1">
        <v>50</v>
      </c>
      <c r="T801">
        <f t="shared" si="175"/>
        <v>444</v>
      </c>
      <c r="U801">
        <f t="shared" si="176"/>
        <v>495</v>
      </c>
      <c r="V801" s="2">
        <f t="shared" si="177"/>
        <v>45955.1570247934</v>
      </c>
      <c r="W801" s="2">
        <f t="shared" si="178"/>
        <v>45962.1818181818</v>
      </c>
      <c r="X801" t="str">
        <f t="shared" si="181"/>
        <v>健康</v>
      </c>
      <c r="Y801" s="8" t="str">
        <f>_xlfn.IFS(COUNTIF($B$2:B801,B801)=1,"-",OR(AND(X800="高滞销风险",OR(X801="中滞销风险",X801="低滞销风险",X801="健康")),AND(X800="中滞销风险",OR(X801="低滞销风险",X801="健康")),AND(X800="低滞销风险",X801="健康")),"改善",X800=X801,"维持不变",OR(AND(X800="健康",OR(X801="低滞销风险",X801="中滞销风险",X801="高滞销风险")),AND(X800="低滞销风险",OR(X801="中滞销风险",X801="高滞销风险")),AND(X800="中滞销风险",X801="高滞销风险")),"恶化")</f>
        <v>维持不变</v>
      </c>
      <c r="Z801" s="10">
        <f t="shared" si="182"/>
        <v>0</v>
      </c>
      <c r="AA801" s="10">
        <f t="shared" si="179"/>
        <v>0</v>
      </c>
      <c r="AB801" s="10">
        <f t="shared" si="183"/>
        <v>0</v>
      </c>
      <c r="AC801" s="10">
        <f t="shared" si="180"/>
        <v>68.1818181818182</v>
      </c>
      <c r="AD801" s="10">
        <f t="shared" si="184"/>
        <v>0</v>
      </c>
      <c r="AE801" s="11">
        <f t="shared" si="185"/>
        <v>7.26</v>
      </c>
    </row>
    <row r="802" spans="1:31">
      <c r="A802" s="5">
        <v>45901</v>
      </c>
      <c r="B802" s="1" t="s">
        <v>459</v>
      </c>
      <c r="C802" s="1" t="s">
        <v>460</v>
      </c>
      <c r="D802" s="1" t="s">
        <v>346</v>
      </c>
      <c r="E802" s="1">
        <v>3.71</v>
      </c>
      <c r="F802" s="1">
        <v>3.71</v>
      </c>
      <c r="G802" s="1">
        <v>6.21</v>
      </c>
      <c r="H802" s="1">
        <v>6.86</v>
      </c>
      <c r="I802" s="1" t="s">
        <v>54</v>
      </c>
      <c r="J802" s="1">
        <v>26</v>
      </c>
      <c r="K802" s="1" t="s">
        <v>35</v>
      </c>
      <c r="L802" s="1" t="s">
        <v>36</v>
      </c>
      <c r="M802" s="1" t="s">
        <v>37</v>
      </c>
      <c r="N802" s="1">
        <v>113</v>
      </c>
      <c r="O802" s="1">
        <v>355</v>
      </c>
      <c r="P802" s="1">
        <v>0</v>
      </c>
      <c r="Q802" s="1">
        <v>1</v>
      </c>
      <c r="R802" s="1">
        <v>0</v>
      </c>
      <c r="S802" s="1">
        <v>100</v>
      </c>
      <c r="T802">
        <f t="shared" si="175"/>
        <v>468</v>
      </c>
      <c r="U802">
        <f t="shared" si="176"/>
        <v>569</v>
      </c>
      <c r="V802" s="2">
        <f t="shared" si="177"/>
        <v>46027.1455525606</v>
      </c>
      <c r="W802" s="2">
        <f t="shared" si="178"/>
        <v>46054.3692722372</v>
      </c>
      <c r="X802" t="str">
        <f t="shared" si="181"/>
        <v>高滞销风险</v>
      </c>
      <c r="Y802" s="8" t="str">
        <f>_xlfn.IFS(COUNTIF($B$2:B802,B802)=1,"-",OR(AND(X801="高滞销风险",OR(X802="中滞销风险",X802="低滞销风险",X802="健康")),AND(X801="中滞销风险",OR(X802="低滞销风险",X802="健康")),AND(X801="低滞销风险",X802="健康")),"改善",X801=X802,"维持不变",OR(AND(X801="健康",OR(X802="低滞销风险",X802="中滞销风险",X802="高滞销风险")),AND(X801="低滞销风险",OR(X802="中滞销风险",X802="高滞销风险")),AND(X801="中滞销风险",X802="高滞销风险")),"恶化")</f>
        <v>恶化</v>
      </c>
      <c r="Z802" s="10">
        <f t="shared" si="182"/>
        <v>130.39</v>
      </c>
      <c r="AA802" s="10">
        <f t="shared" si="179"/>
        <v>101</v>
      </c>
      <c r="AB802" s="10">
        <f t="shared" si="183"/>
        <v>231.39</v>
      </c>
      <c r="AC802" s="10">
        <f t="shared" si="180"/>
        <v>153.369272237197</v>
      </c>
      <c r="AD802" s="10">
        <f t="shared" si="184"/>
        <v>62.3692722371998</v>
      </c>
      <c r="AE802" s="11">
        <f t="shared" si="185"/>
        <v>6.25274725274725</v>
      </c>
    </row>
    <row r="803" spans="1:31">
      <c r="A803" s="5">
        <v>45908</v>
      </c>
      <c r="B803" s="1" t="s">
        <v>459</v>
      </c>
      <c r="C803" s="1" t="s">
        <v>460</v>
      </c>
      <c r="D803" s="1" t="s">
        <v>346</v>
      </c>
      <c r="E803" s="1">
        <v>6.32</v>
      </c>
      <c r="F803" s="1">
        <v>6.71</v>
      </c>
      <c r="G803" s="1">
        <v>5.21</v>
      </c>
      <c r="H803" s="1">
        <v>6.54</v>
      </c>
      <c r="I803" s="1" t="s">
        <v>50</v>
      </c>
      <c r="J803" s="1">
        <v>47</v>
      </c>
      <c r="K803" s="1" t="s">
        <v>38</v>
      </c>
      <c r="L803" s="1" t="s">
        <v>39</v>
      </c>
      <c r="M803" s="1" t="s">
        <v>40</v>
      </c>
      <c r="N803" s="1">
        <v>122</v>
      </c>
      <c r="O803" s="1">
        <v>312</v>
      </c>
      <c r="P803" s="1">
        <v>0</v>
      </c>
      <c r="Q803" s="1">
        <v>101</v>
      </c>
      <c r="R803" s="1">
        <v>0</v>
      </c>
      <c r="S803" s="1">
        <v>0</v>
      </c>
      <c r="T803">
        <f t="shared" si="175"/>
        <v>434</v>
      </c>
      <c r="U803">
        <f t="shared" si="176"/>
        <v>535</v>
      </c>
      <c r="V803" s="2">
        <f t="shared" si="177"/>
        <v>45976.6708860759</v>
      </c>
      <c r="W803" s="2">
        <f t="shared" si="178"/>
        <v>45992.6518987342</v>
      </c>
      <c r="X803" t="str">
        <f t="shared" si="181"/>
        <v>低滞销风险</v>
      </c>
      <c r="Y803" s="8" t="str">
        <f>_xlfn.IFS(COUNTIF($B$2:B803,B803)=1,"-",OR(AND(X802="高滞销风险",OR(X803="中滞销风险",X803="低滞销风险",X803="健康")),AND(X802="中滞销风险",OR(X803="低滞销风险",X803="健康")),AND(X802="低滞销风险",X803="健康")),"改善",X802=X803,"维持不变",OR(AND(X802="健康",OR(X803="低滞销风险",X803="中滞销风险",X803="高滞销风险")),AND(X802="低滞销风险",OR(X803="中滞销风险",X803="高滞销风险")),AND(X802="中滞销风险",X803="高滞销风险")),"恶化")</f>
        <v>改善</v>
      </c>
      <c r="Z803" s="10">
        <f t="shared" si="182"/>
        <v>0</v>
      </c>
      <c r="AA803" s="10">
        <f t="shared" si="179"/>
        <v>4.12</v>
      </c>
      <c r="AB803" s="10">
        <f t="shared" si="183"/>
        <v>4.12</v>
      </c>
      <c r="AC803" s="10">
        <f t="shared" si="180"/>
        <v>84.6518987341772</v>
      </c>
      <c r="AD803" s="10">
        <f t="shared" si="184"/>
        <v>0.651898734176939</v>
      </c>
      <c r="AE803" s="11">
        <f t="shared" si="185"/>
        <v>6.36904761904762</v>
      </c>
    </row>
    <row r="804" spans="1:31">
      <c r="A804" s="5">
        <v>45887</v>
      </c>
      <c r="B804" s="1" t="s">
        <v>461</v>
      </c>
      <c r="C804" s="1" t="s">
        <v>462</v>
      </c>
      <c r="D804" s="1" t="s">
        <v>346</v>
      </c>
      <c r="E804" s="1">
        <v>2.89</v>
      </c>
      <c r="F804" s="1">
        <v>3.43</v>
      </c>
      <c r="G804" s="1">
        <v>3.79</v>
      </c>
      <c r="H804" s="1">
        <v>2.21</v>
      </c>
      <c r="I804" s="1" t="s">
        <v>50</v>
      </c>
      <c r="J804" s="1">
        <v>24</v>
      </c>
      <c r="K804" s="1" t="s">
        <v>51</v>
      </c>
      <c r="L804" s="1" t="s">
        <v>52</v>
      </c>
      <c r="M804" s="1" t="s">
        <v>53</v>
      </c>
      <c r="N804" s="1">
        <v>117</v>
      </c>
      <c r="O804" s="1">
        <v>121</v>
      </c>
      <c r="P804" s="1">
        <v>0</v>
      </c>
      <c r="Q804" s="1">
        <v>51</v>
      </c>
      <c r="R804" s="1">
        <v>0</v>
      </c>
      <c r="S804" s="1">
        <v>0</v>
      </c>
      <c r="T804">
        <f t="shared" si="175"/>
        <v>238</v>
      </c>
      <c r="U804">
        <f t="shared" si="176"/>
        <v>289</v>
      </c>
      <c r="V804" s="2">
        <f t="shared" si="177"/>
        <v>45969.3529411765</v>
      </c>
      <c r="W804" s="2">
        <f t="shared" si="178"/>
        <v>45987</v>
      </c>
      <c r="X804" t="str">
        <f t="shared" si="181"/>
        <v>健康</v>
      </c>
      <c r="Y804" s="8" t="str">
        <f>_xlfn.IFS(COUNTIF($B$2:B804,B804)=1,"-",OR(AND(X803="高滞销风险",OR(X804="中滞销风险",X804="低滞销风险",X804="健康")),AND(X803="中滞销风险",OR(X804="低滞销风险",X804="健康")),AND(X803="低滞销风险",X804="健康")),"改善",X803=X804,"维持不变",OR(AND(X803="健康",OR(X804="低滞销风险",X804="中滞销风险",X804="高滞销风险")),AND(X803="低滞销风险",OR(X804="中滞销风险",X804="高滞销风险")),AND(X803="中滞销风险",X804="高滞销风险")),"恶化")</f>
        <v>-</v>
      </c>
      <c r="Z804" s="10">
        <f t="shared" si="182"/>
        <v>0</v>
      </c>
      <c r="AA804" s="10">
        <f t="shared" si="179"/>
        <v>0</v>
      </c>
      <c r="AB804" s="10">
        <f t="shared" si="183"/>
        <v>0</v>
      </c>
      <c r="AC804" s="10">
        <f t="shared" si="180"/>
        <v>100</v>
      </c>
      <c r="AD804" s="10">
        <f t="shared" si="184"/>
        <v>0</v>
      </c>
      <c r="AE804" s="11">
        <f t="shared" si="185"/>
        <v>2.89</v>
      </c>
    </row>
    <row r="805" spans="1:31">
      <c r="A805" s="5">
        <v>45894</v>
      </c>
      <c r="B805" s="1" t="s">
        <v>461</v>
      </c>
      <c r="C805" s="1" t="s">
        <v>462</v>
      </c>
      <c r="D805" s="1" t="s">
        <v>346</v>
      </c>
      <c r="E805" s="1">
        <v>2</v>
      </c>
      <c r="F805" s="1">
        <v>2</v>
      </c>
      <c r="G805" s="1">
        <v>2.71</v>
      </c>
      <c r="H805" s="1">
        <v>2.71</v>
      </c>
      <c r="I805" s="1" t="s">
        <v>54</v>
      </c>
      <c r="J805" s="1">
        <v>14</v>
      </c>
      <c r="K805" s="1" t="s">
        <v>43</v>
      </c>
      <c r="L805" s="1" t="s">
        <v>44</v>
      </c>
      <c r="M805" s="1" t="s">
        <v>45</v>
      </c>
      <c r="N805" s="1">
        <v>122</v>
      </c>
      <c r="O805" s="1">
        <v>131</v>
      </c>
      <c r="P805" s="1">
        <v>0</v>
      </c>
      <c r="Q805" s="1">
        <v>21</v>
      </c>
      <c r="R805" s="1">
        <v>0</v>
      </c>
      <c r="S805" s="1">
        <v>0</v>
      </c>
      <c r="T805">
        <f t="shared" si="175"/>
        <v>253</v>
      </c>
      <c r="U805">
        <f t="shared" si="176"/>
        <v>274</v>
      </c>
      <c r="V805" s="2">
        <f t="shared" si="177"/>
        <v>46020.5</v>
      </c>
      <c r="W805" s="2">
        <f t="shared" si="178"/>
        <v>46031</v>
      </c>
      <c r="X805" t="str">
        <f t="shared" si="181"/>
        <v>高滞销风险</v>
      </c>
      <c r="Y805" s="8" t="str">
        <f>_xlfn.IFS(COUNTIF($B$2:B805,B805)=1,"-",OR(AND(X804="高滞销风险",OR(X805="中滞销风险",X805="低滞销风险",X805="健康")),AND(X804="中滞销风险",OR(X805="低滞销风险",X805="健康")),AND(X804="低滞销风险",X805="健康")),"改善",X804=X805,"维持不变",OR(AND(X804="健康",OR(X805="低滞销风险",X805="中滞销风险",X805="高滞销风险")),AND(X804="低滞销风险",OR(X805="中滞销风险",X805="高滞销风险")),AND(X804="中滞销风险",X805="高滞销风险")),"恶化")</f>
        <v>恶化</v>
      </c>
      <c r="Z805" s="10">
        <f t="shared" si="182"/>
        <v>57</v>
      </c>
      <c r="AA805" s="10">
        <f t="shared" si="179"/>
        <v>21</v>
      </c>
      <c r="AB805" s="10">
        <f t="shared" si="183"/>
        <v>78</v>
      </c>
      <c r="AC805" s="10">
        <f t="shared" si="180"/>
        <v>137</v>
      </c>
      <c r="AD805" s="10">
        <f t="shared" si="184"/>
        <v>39</v>
      </c>
      <c r="AE805" s="11">
        <f t="shared" si="185"/>
        <v>2.79591836734694</v>
      </c>
    </row>
    <row r="806" spans="1:31">
      <c r="A806" s="5">
        <v>45901</v>
      </c>
      <c r="B806" s="1" t="s">
        <v>461</v>
      </c>
      <c r="C806" s="1" t="s">
        <v>462</v>
      </c>
      <c r="D806" s="1" t="s">
        <v>346</v>
      </c>
      <c r="E806" s="1">
        <v>2.43</v>
      </c>
      <c r="F806" s="1">
        <v>2.43</v>
      </c>
      <c r="G806" s="1">
        <v>2.21</v>
      </c>
      <c r="H806" s="1">
        <v>3</v>
      </c>
      <c r="I806" s="1" t="s">
        <v>54</v>
      </c>
      <c r="J806" s="1">
        <v>17</v>
      </c>
      <c r="K806" s="1" t="s">
        <v>35</v>
      </c>
      <c r="L806" s="1" t="s">
        <v>36</v>
      </c>
      <c r="M806" s="1" t="s">
        <v>37</v>
      </c>
      <c r="N806" s="1">
        <v>114</v>
      </c>
      <c r="O806" s="1">
        <v>119</v>
      </c>
      <c r="P806" s="1">
        <v>0</v>
      </c>
      <c r="Q806" s="1">
        <v>21</v>
      </c>
      <c r="R806" s="1">
        <v>0</v>
      </c>
      <c r="S806" s="1">
        <v>0</v>
      </c>
      <c r="T806">
        <f t="shared" si="175"/>
        <v>233</v>
      </c>
      <c r="U806">
        <f t="shared" si="176"/>
        <v>254</v>
      </c>
      <c r="V806" s="2">
        <f t="shared" si="177"/>
        <v>45996.8847736626</v>
      </c>
      <c r="W806" s="2">
        <f t="shared" si="178"/>
        <v>46005.5267489712</v>
      </c>
      <c r="X806" t="str">
        <f t="shared" si="181"/>
        <v>中滞销风险</v>
      </c>
      <c r="Y806" s="8" t="str">
        <f>_xlfn.IFS(COUNTIF($B$2:B806,B806)=1,"-",OR(AND(X805="高滞销风险",OR(X806="中滞销风险",X806="低滞销风险",X806="健康")),AND(X805="中滞销风险",OR(X806="低滞销风险",X806="健康")),AND(X805="低滞销风险",X806="健康")),"改善",X805=X806,"维持不变",OR(AND(X805="健康",OR(X806="低滞销风险",X806="中滞销风险",X806="高滞销风险")),AND(X805="低滞销风险",OR(X806="中滞销风险",X806="高滞销风险")),AND(X805="中滞销风险",X806="高滞销风险")),"恶化")</f>
        <v>改善</v>
      </c>
      <c r="Z806" s="10">
        <f t="shared" si="182"/>
        <v>11.87</v>
      </c>
      <c r="AA806" s="10">
        <f t="shared" si="179"/>
        <v>21</v>
      </c>
      <c r="AB806" s="10">
        <f t="shared" si="183"/>
        <v>32.87</v>
      </c>
      <c r="AC806" s="10">
        <f t="shared" si="180"/>
        <v>104.526748971193</v>
      </c>
      <c r="AD806" s="10">
        <f t="shared" si="184"/>
        <v>13.5267489711914</v>
      </c>
      <c r="AE806" s="11">
        <f t="shared" si="185"/>
        <v>2.79120879120879</v>
      </c>
    </row>
    <row r="807" spans="1:31">
      <c r="A807" s="5">
        <v>45908</v>
      </c>
      <c r="B807" s="1" t="s">
        <v>461</v>
      </c>
      <c r="C807" s="1" t="s">
        <v>462</v>
      </c>
      <c r="D807" s="1" t="s">
        <v>346</v>
      </c>
      <c r="E807" s="1">
        <v>3.1</v>
      </c>
      <c r="F807" s="1">
        <v>3.57</v>
      </c>
      <c r="G807" s="1">
        <v>3</v>
      </c>
      <c r="H807" s="1">
        <v>2.86</v>
      </c>
      <c r="I807" s="1" t="s">
        <v>50</v>
      </c>
      <c r="J807" s="1">
        <v>25</v>
      </c>
      <c r="K807" s="1" t="s">
        <v>38</v>
      </c>
      <c r="L807" s="1" t="s">
        <v>39</v>
      </c>
      <c r="M807" s="1" t="s">
        <v>40</v>
      </c>
      <c r="N807" s="1">
        <v>107</v>
      </c>
      <c r="O807" s="1">
        <v>99</v>
      </c>
      <c r="P807" s="1">
        <v>0</v>
      </c>
      <c r="Q807" s="1">
        <v>21</v>
      </c>
      <c r="R807" s="1">
        <v>0</v>
      </c>
      <c r="S807" s="1">
        <v>0</v>
      </c>
      <c r="T807">
        <f t="shared" si="175"/>
        <v>206</v>
      </c>
      <c r="U807">
        <f t="shared" si="176"/>
        <v>227</v>
      </c>
      <c r="V807" s="2">
        <f t="shared" si="177"/>
        <v>45974.4516129032</v>
      </c>
      <c r="W807" s="2">
        <f t="shared" si="178"/>
        <v>45981.2258064516</v>
      </c>
      <c r="X807" t="str">
        <f t="shared" si="181"/>
        <v>健康</v>
      </c>
      <c r="Y807" s="8" t="str">
        <f>_xlfn.IFS(COUNTIF($B$2:B807,B807)=1,"-",OR(AND(X806="高滞销风险",OR(X807="中滞销风险",X807="低滞销风险",X807="健康")),AND(X806="中滞销风险",OR(X807="低滞销风险",X807="健康")),AND(X806="低滞销风险",X807="健康")),"改善",X806=X807,"维持不变",OR(AND(X806="健康",OR(X807="低滞销风险",X807="中滞销风险",X807="高滞销风险")),AND(X806="低滞销风险",OR(X807="中滞销风险",X807="高滞销风险")),AND(X806="中滞销风险",X807="高滞销风险")),"恶化")</f>
        <v>改善</v>
      </c>
      <c r="Z807" s="10">
        <f t="shared" si="182"/>
        <v>0</v>
      </c>
      <c r="AA807" s="10">
        <f t="shared" si="179"/>
        <v>0</v>
      </c>
      <c r="AB807" s="10">
        <f t="shared" si="183"/>
        <v>0</v>
      </c>
      <c r="AC807" s="10">
        <f t="shared" si="180"/>
        <v>73.2258064516129</v>
      </c>
      <c r="AD807" s="10">
        <f t="shared" si="184"/>
        <v>0</v>
      </c>
      <c r="AE807" s="11">
        <f t="shared" si="185"/>
        <v>3.1</v>
      </c>
    </row>
    <row r="808" spans="1:31">
      <c r="A808" s="5">
        <v>45887</v>
      </c>
      <c r="B808" s="1" t="s">
        <v>463</v>
      </c>
      <c r="C808" s="1" t="s">
        <v>464</v>
      </c>
      <c r="D808" s="1" t="s">
        <v>346</v>
      </c>
      <c r="E808" s="1">
        <v>1.53</v>
      </c>
      <c r="F808" s="1">
        <v>2.14</v>
      </c>
      <c r="G808" s="1">
        <v>1.86</v>
      </c>
      <c r="H808" s="1">
        <v>1.04</v>
      </c>
      <c r="I808" s="1" t="s">
        <v>50</v>
      </c>
      <c r="J808" s="1">
        <v>15</v>
      </c>
      <c r="K808" s="1" t="s">
        <v>51</v>
      </c>
      <c r="L808" s="1" t="s">
        <v>52</v>
      </c>
      <c r="M808" s="1" t="s">
        <v>53</v>
      </c>
      <c r="N808" s="1">
        <v>50</v>
      </c>
      <c r="O808" s="1">
        <v>78</v>
      </c>
      <c r="P808" s="1">
        <v>0</v>
      </c>
      <c r="Q808" s="1">
        <v>80</v>
      </c>
      <c r="R808" s="1">
        <v>0</v>
      </c>
      <c r="S808" s="1">
        <v>0</v>
      </c>
      <c r="T808">
        <f t="shared" si="175"/>
        <v>128</v>
      </c>
      <c r="U808">
        <f t="shared" si="176"/>
        <v>208</v>
      </c>
      <c r="V808" s="2">
        <f t="shared" si="177"/>
        <v>45970.660130719</v>
      </c>
      <c r="W808" s="2">
        <f t="shared" si="178"/>
        <v>46022.9477124183</v>
      </c>
      <c r="X808" t="str">
        <f t="shared" si="181"/>
        <v>高滞销风险</v>
      </c>
      <c r="Y808" s="8" t="str">
        <f>_xlfn.IFS(COUNTIF($B$2:B808,B808)=1,"-",OR(AND(X807="高滞销风险",OR(X808="中滞销风险",X808="低滞销风险",X808="健康")),AND(X807="中滞销风险",OR(X808="低滞销风险",X808="健康")),AND(X807="低滞销风险",X808="健康")),"改善",X807=X808,"维持不变",OR(AND(X807="健康",OR(X808="低滞销风险",X808="中滞销风险",X808="高滞销风险")),AND(X807="低滞销风险",OR(X808="中滞销风险",X808="高滞销风险")),AND(X807="中滞销风险",X808="高滞销风险")),"恶化")</f>
        <v>-</v>
      </c>
      <c r="Z808" s="10">
        <f t="shared" si="182"/>
        <v>0</v>
      </c>
      <c r="AA808" s="10">
        <f t="shared" si="179"/>
        <v>47.35</v>
      </c>
      <c r="AB808" s="10">
        <f t="shared" si="183"/>
        <v>47.35</v>
      </c>
      <c r="AC808" s="10">
        <f t="shared" si="180"/>
        <v>135.947712418301</v>
      </c>
      <c r="AD808" s="10">
        <f t="shared" si="184"/>
        <v>30.9477124183031</v>
      </c>
      <c r="AE808" s="11">
        <f t="shared" si="185"/>
        <v>1.98095238095238</v>
      </c>
    </row>
    <row r="809" spans="1:31">
      <c r="A809" s="5">
        <v>45894</v>
      </c>
      <c r="B809" s="1" t="s">
        <v>463</v>
      </c>
      <c r="C809" s="1" t="s">
        <v>464</v>
      </c>
      <c r="D809" s="1" t="s">
        <v>346</v>
      </c>
      <c r="E809" s="1">
        <v>2.01</v>
      </c>
      <c r="F809" s="1">
        <v>2.43</v>
      </c>
      <c r="G809" s="1">
        <v>2.29</v>
      </c>
      <c r="H809" s="1">
        <v>1.64</v>
      </c>
      <c r="I809" s="1" t="s">
        <v>50</v>
      </c>
      <c r="J809" s="1">
        <v>17</v>
      </c>
      <c r="K809" s="1" t="s">
        <v>43</v>
      </c>
      <c r="L809" s="1" t="s">
        <v>44</v>
      </c>
      <c r="M809" s="1" t="s">
        <v>45</v>
      </c>
      <c r="N809" s="1">
        <v>43</v>
      </c>
      <c r="O809" s="1">
        <v>97</v>
      </c>
      <c r="P809" s="1">
        <v>0</v>
      </c>
      <c r="Q809" s="1">
        <v>55</v>
      </c>
      <c r="R809" s="1">
        <v>0</v>
      </c>
      <c r="S809" s="1">
        <v>0</v>
      </c>
      <c r="T809">
        <f t="shared" si="175"/>
        <v>140</v>
      </c>
      <c r="U809">
        <f t="shared" si="176"/>
        <v>195</v>
      </c>
      <c r="V809" s="2">
        <f t="shared" si="177"/>
        <v>45963.6517412935</v>
      </c>
      <c r="W809" s="2">
        <f t="shared" si="178"/>
        <v>45991.0149253731</v>
      </c>
      <c r="X809" t="str">
        <f t="shared" si="181"/>
        <v>健康</v>
      </c>
      <c r="Y809" s="8" t="str">
        <f>_xlfn.IFS(COUNTIF($B$2:B809,B809)=1,"-",OR(AND(X808="高滞销风险",OR(X809="中滞销风险",X809="低滞销风险",X809="健康")),AND(X808="中滞销风险",OR(X809="低滞销风险",X809="健康")),AND(X808="低滞销风险",X809="健康")),"改善",X808=X809,"维持不变",OR(AND(X808="健康",OR(X809="低滞销风险",X809="中滞销风险",X809="高滞销风险")),AND(X808="低滞销风险",OR(X809="中滞销风险",X809="高滞销风险")),AND(X808="中滞销风险",X809="高滞销风险")),"恶化")</f>
        <v>改善</v>
      </c>
      <c r="Z809" s="10">
        <f t="shared" si="182"/>
        <v>0</v>
      </c>
      <c r="AA809" s="10">
        <f t="shared" si="179"/>
        <v>0</v>
      </c>
      <c r="AB809" s="10">
        <f t="shared" si="183"/>
        <v>0</v>
      </c>
      <c r="AC809" s="10">
        <f t="shared" si="180"/>
        <v>97.0149253731343</v>
      </c>
      <c r="AD809" s="10">
        <f t="shared" si="184"/>
        <v>0</v>
      </c>
      <c r="AE809" s="11">
        <f t="shared" si="185"/>
        <v>2.01</v>
      </c>
    </row>
    <row r="810" spans="1:31">
      <c r="A810" s="5">
        <v>45901</v>
      </c>
      <c r="B810" s="1" t="s">
        <v>463</v>
      </c>
      <c r="C810" s="1" t="s">
        <v>464</v>
      </c>
      <c r="D810" s="1" t="s">
        <v>346</v>
      </c>
      <c r="E810" s="1">
        <v>1.43</v>
      </c>
      <c r="F810" s="1">
        <v>1.43</v>
      </c>
      <c r="G810" s="1">
        <v>1.93</v>
      </c>
      <c r="H810" s="1">
        <v>1.89</v>
      </c>
      <c r="I810" s="1" t="s">
        <v>54</v>
      </c>
      <c r="J810" s="1">
        <v>10</v>
      </c>
      <c r="K810" s="1" t="s">
        <v>35</v>
      </c>
      <c r="L810" s="1" t="s">
        <v>36</v>
      </c>
      <c r="M810" s="1" t="s">
        <v>37</v>
      </c>
      <c r="N810" s="1">
        <v>49</v>
      </c>
      <c r="O810" s="1">
        <v>82</v>
      </c>
      <c r="P810" s="1">
        <v>0</v>
      </c>
      <c r="Q810" s="1">
        <v>55</v>
      </c>
      <c r="R810" s="1">
        <v>0</v>
      </c>
      <c r="S810" s="1">
        <v>0</v>
      </c>
      <c r="T810">
        <f t="shared" si="175"/>
        <v>131</v>
      </c>
      <c r="U810">
        <f t="shared" si="176"/>
        <v>186</v>
      </c>
      <c r="V810" s="2">
        <f t="shared" si="177"/>
        <v>45992.6083916084</v>
      </c>
      <c r="W810" s="2">
        <f t="shared" si="178"/>
        <v>46031.0699300699</v>
      </c>
      <c r="X810" t="str">
        <f t="shared" si="181"/>
        <v>高滞销风险</v>
      </c>
      <c r="Y810" s="8" t="str">
        <f>_xlfn.IFS(COUNTIF($B$2:B810,B810)=1,"-",OR(AND(X809="高滞销风险",OR(X810="中滞销风险",X810="低滞销风险",X810="健康")),AND(X809="中滞销风险",OR(X810="低滞销风险",X810="健康")),AND(X809="低滞销风险",X810="健康")),"改善",X809=X810,"维持不变",OR(AND(X809="健康",OR(X810="低滞销风险",X810="中滞销风险",X810="高滞销风险")),AND(X809="低滞销风险",OR(X810="中滞销风险",X810="高滞销风险")),AND(X809="中滞销风险",X810="高滞销风险")),"恶化")</f>
        <v>恶化</v>
      </c>
      <c r="Z810" s="10">
        <f t="shared" si="182"/>
        <v>0.870000000000005</v>
      </c>
      <c r="AA810" s="10">
        <f t="shared" si="179"/>
        <v>55</v>
      </c>
      <c r="AB810" s="10">
        <f t="shared" si="183"/>
        <v>55.87</v>
      </c>
      <c r="AC810" s="10">
        <f t="shared" si="180"/>
        <v>130.06993006993</v>
      </c>
      <c r="AD810" s="10">
        <f t="shared" si="184"/>
        <v>39.0699300699271</v>
      </c>
      <c r="AE810" s="11">
        <f t="shared" si="185"/>
        <v>2.04395604395604</v>
      </c>
    </row>
    <row r="811" spans="1:31">
      <c r="A811" s="5">
        <v>45908</v>
      </c>
      <c r="B811" s="1" t="s">
        <v>463</v>
      </c>
      <c r="C811" s="1" t="s">
        <v>464</v>
      </c>
      <c r="D811" s="1" t="s">
        <v>346</v>
      </c>
      <c r="E811" s="1">
        <v>2.69</v>
      </c>
      <c r="F811" s="1">
        <v>3.43</v>
      </c>
      <c r="G811" s="1">
        <v>2.43</v>
      </c>
      <c r="H811" s="1">
        <v>2.36</v>
      </c>
      <c r="I811" s="1" t="s">
        <v>50</v>
      </c>
      <c r="J811" s="1">
        <v>24</v>
      </c>
      <c r="K811" s="1" t="s">
        <v>38</v>
      </c>
      <c r="L811" s="1" t="s">
        <v>39</v>
      </c>
      <c r="M811" s="1" t="s">
        <v>40</v>
      </c>
      <c r="N811" s="1">
        <v>57</v>
      </c>
      <c r="O811" s="1">
        <v>55</v>
      </c>
      <c r="P811" s="1">
        <v>0</v>
      </c>
      <c r="Q811" s="1">
        <v>55</v>
      </c>
      <c r="R811" s="1">
        <v>0</v>
      </c>
      <c r="S811" s="1">
        <v>0</v>
      </c>
      <c r="T811">
        <f t="shared" si="175"/>
        <v>112</v>
      </c>
      <c r="U811">
        <f t="shared" si="176"/>
        <v>167</v>
      </c>
      <c r="V811" s="2">
        <f t="shared" si="177"/>
        <v>45949.6356877323</v>
      </c>
      <c r="W811" s="2">
        <f t="shared" si="178"/>
        <v>45970.0817843866</v>
      </c>
      <c r="X811" t="str">
        <f t="shared" si="181"/>
        <v>健康</v>
      </c>
      <c r="Y811" s="8" t="str">
        <f>_xlfn.IFS(COUNTIF($B$2:B811,B811)=1,"-",OR(AND(X810="高滞销风险",OR(X811="中滞销风险",X811="低滞销风险",X811="健康")),AND(X810="中滞销风险",OR(X811="低滞销风险",X811="健康")),AND(X810="低滞销风险",X811="健康")),"改善",X810=X811,"维持不变",OR(AND(X810="健康",OR(X811="低滞销风险",X811="中滞销风险",X811="高滞销风险")),AND(X810="低滞销风险",OR(X811="中滞销风险",X811="高滞销风险")),AND(X810="中滞销风险",X811="高滞销风险")),"恶化")</f>
        <v>改善</v>
      </c>
      <c r="Z811" s="10">
        <f t="shared" si="182"/>
        <v>0</v>
      </c>
      <c r="AA811" s="10">
        <f t="shared" si="179"/>
        <v>0</v>
      </c>
      <c r="AB811" s="10">
        <f t="shared" si="183"/>
        <v>0</v>
      </c>
      <c r="AC811" s="10">
        <f t="shared" si="180"/>
        <v>62.0817843866171</v>
      </c>
      <c r="AD811" s="10">
        <f t="shared" si="184"/>
        <v>0</v>
      </c>
      <c r="AE811" s="11">
        <f t="shared" si="185"/>
        <v>2.69</v>
      </c>
    </row>
    <row r="812" spans="1:31">
      <c r="A812" s="5">
        <v>45887</v>
      </c>
      <c r="B812" s="1" t="s">
        <v>465</v>
      </c>
      <c r="C812" s="1" t="s">
        <v>466</v>
      </c>
      <c r="D812" s="1" t="s">
        <v>346</v>
      </c>
      <c r="E812" s="1">
        <v>13.03</v>
      </c>
      <c r="F812" s="1">
        <v>10.86</v>
      </c>
      <c r="G812" s="1">
        <v>10.71</v>
      </c>
      <c r="H812" s="1">
        <v>5.96</v>
      </c>
      <c r="I812" s="1" t="s">
        <v>467</v>
      </c>
      <c r="J812" s="1">
        <v>76</v>
      </c>
      <c r="K812" s="1" t="s">
        <v>51</v>
      </c>
      <c r="L812" s="1" t="s">
        <v>52</v>
      </c>
      <c r="M812" s="1" t="s">
        <v>53</v>
      </c>
      <c r="N812" s="1">
        <v>291</v>
      </c>
      <c r="O812" s="1">
        <v>301</v>
      </c>
      <c r="P812" s="1">
        <v>0</v>
      </c>
      <c r="Q812" s="1">
        <v>11</v>
      </c>
      <c r="R812" s="1">
        <v>0</v>
      </c>
      <c r="S812" s="1">
        <v>100</v>
      </c>
      <c r="T812">
        <f t="shared" si="175"/>
        <v>592</v>
      </c>
      <c r="U812">
        <f t="shared" si="176"/>
        <v>703</v>
      </c>
      <c r="V812" s="2">
        <f t="shared" si="177"/>
        <v>45932.4336147352</v>
      </c>
      <c r="W812" s="2">
        <f t="shared" si="178"/>
        <v>45940.9524174981</v>
      </c>
      <c r="X812" t="str">
        <f t="shared" si="181"/>
        <v>健康</v>
      </c>
      <c r="Y812" s="8" t="str">
        <f>_xlfn.IFS(COUNTIF($B$2:B812,B812)=1,"-",OR(AND(X811="高滞销风险",OR(X812="中滞销风险",X812="低滞销风险",X812="健康")),AND(X811="中滞销风险",OR(X812="低滞销风险",X812="健康")),AND(X811="低滞销风险",X812="健康")),"改善",X811=X812,"维持不变",OR(AND(X811="健康",OR(X812="低滞销风险",X812="中滞销风险",X812="高滞销风险")),AND(X811="低滞销风险",OR(X812="中滞销风险",X812="高滞销风险")),AND(X811="中滞销风险",X812="高滞销风险")),"恶化")</f>
        <v>-</v>
      </c>
      <c r="Z812" s="10">
        <f t="shared" si="182"/>
        <v>0</v>
      </c>
      <c r="AA812" s="10">
        <f t="shared" si="179"/>
        <v>0</v>
      </c>
      <c r="AB812" s="10">
        <f t="shared" si="183"/>
        <v>0</v>
      </c>
      <c r="AC812" s="10">
        <f t="shared" si="180"/>
        <v>53.9524174980814</v>
      </c>
      <c r="AD812" s="10">
        <f t="shared" si="184"/>
        <v>0</v>
      </c>
      <c r="AE812" s="11">
        <f t="shared" si="185"/>
        <v>13.03</v>
      </c>
    </row>
    <row r="813" spans="1:31">
      <c r="A813" s="5">
        <v>45894</v>
      </c>
      <c r="B813" s="1" t="s">
        <v>465</v>
      </c>
      <c r="C813" s="1" t="s">
        <v>466</v>
      </c>
      <c r="D813" s="1" t="s">
        <v>346</v>
      </c>
      <c r="E813" s="1">
        <v>11.83</v>
      </c>
      <c r="F813" s="1">
        <v>9.86</v>
      </c>
      <c r="G813" s="1">
        <v>10.36</v>
      </c>
      <c r="H813" s="1">
        <v>8.43</v>
      </c>
      <c r="I813" s="1" t="s">
        <v>467</v>
      </c>
      <c r="J813" s="1">
        <v>69</v>
      </c>
      <c r="K813" s="1" t="s">
        <v>43</v>
      </c>
      <c r="L813" s="1" t="s">
        <v>44</v>
      </c>
      <c r="M813" s="1" t="s">
        <v>45</v>
      </c>
      <c r="N813" s="1">
        <v>244</v>
      </c>
      <c r="O813" s="1">
        <v>273</v>
      </c>
      <c r="P813" s="1">
        <v>0</v>
      </c>
      <c r="Q813" s="1">
        <v>11</v>
      </c>
      <c r="R813" s="1">
        <v>0</v>
      </c>
      <c r="S813" s="1">
        <v>100</v>
      </c>
      <c r="T813">
        <f t="shared" si="175"/>
        <v>517</v>
      </c>
      <c r="U813">
        <f t="shared" si="176"/>
        <v>628</v>
      </c>
      <c r="V813" s="2">
        <f t="shared" si="177"/>
        <v>45937.7024513948</v>
      </c>
      <c r="W813" s="2">
        <f t="shared" si="178"/>
        <v>45947.0853761623</v>
      </c>
      <c r="X813" t="str">
        <f t="shared" si="181"/>
        <v>健康</v>
      </c>
      <c r="Y813" s="8" t="str">
        <f>_xlfn.IFS(COUNTIF($B$2:B813,B813)=1,"-",OR(AND(X812="高滞销风险",OR(X813="中滞销风险",X813="低滞销风险",X813="健康")),AND(X812="中滞销风险",OR(X813="低滞销风险",X813="健康")),AND(X812="低滞销风险",X813="健康")),"改善",X812=X813,"维持不变",OR(AND(X812="健康",OR(X813="低滞销风险",X813="中滞销风险",X813="高滞销风险")),AND(X812="低滞销风险",OR(X813="中滞销风险",X813="高滞销风险")),AND(X812="中滞销风险",X813="高滞销风险")),"恶化")</f>
        <v>维持不变</v>
      </c>
      <c r="Z813" s="10">
        <f t="shared" si="182"/>
        <v>0</v>
      </c>
      <c r="AA813" s="10">
        <f t="shared" si="179"/>
        <v>0</v>
      </c>
      <c r="AB813" s="10">
        <f t="shared" si="183"/>
        <v>0</v>
      </c>
      <c r="AC813" s="10">
        <f t="shared" si="180"/>
        <v>53.0853761622992</v>
      </c>
      <c r="AD813" s="10">
        <f t="shared" si="184"/>
        <v>0</v>
      </c>
      <c r="AE813" s="11">
        <f t="shared" si="185"/>
        <v>11.83</v>
      </c>
    </row>
    <row r="814" spans="1:31">
      <c r="A814" s="5">
        <v>45901</v>
      </c>
      <c r="B814" s="1" t="s">
        <v>465</v>
      </c>
      <c r="C814" s="1" t="s">
        <v>466</v>
      </c>
      <c r="D814" s="1" t="s">
        <v>346</v>
      </c>
      <c r="E814" s="1">
        <v>9.77</v>
      </c>
      <c r="F814" s="1">
        <v>8.14</v>
      </c>
      <c r="G814" s="1">
        <v>9</v>
      </c>
      <c r="H814" s="1">
        <v>9.86</v>
      </c>
      <c r="I814" s="1" t="s">
        <v>467</v>
      </c>
      <c r="J814" s="1">
        <v>57</v>
      </c>
      <c r="K814" s="1" t="s">
        <v>35</v>
      </c>
      <c r="L814" s="1" t="s">
        <v>36</v>
      </c>
      <c r="M814" s="1" t="s">
        <v>37</v>
      </c>
      <c r="N814" s="1">
        <v>234</v>
      </c>
      <c r="O814" s="1">
        <v>303</v>
      </c>
      <c r="P814" s="1">
        <v>0</v>
      </c>
      <c r="Q814" s="1">
        <v>11</v>
      </c>
      <c r="R814" s="1">
        <v>0</v>
      </c>
      <c r="S814" s="1">
        <v>0</v>
      </c>
      <c r="T814">
        <f t="shared" si="175"/>
        <v>537</v>
      </c>
      <c r="U814">
        <f t="shared" si="176"/>
        <v>548</v>
      </c>
      <c r="V814" s="2">
        <f t="shared" si="177"/>
        <v>45955.9641760491</v>
      </c>
      <c r="W814" s="2">
        <f t="shared" si="178"/>
        <v>45957.0900716479</v>
      </c>
      <c r="X814" t="str">
        <f t="shared" si="181"/>
        <v>健康</v>
      </c>
      <c r="Y814" s="8" t="str">
        <f>_xlfn.IFS(COUNTIF($B$2:B814,B814)=1,"-",OR(AND(X813="高滞销风险",OR(X814="中滞销风险",X814="低滞销风险",X814="健康")),AND(X813="中滞销风险",OR(X814="低滞销风险",X814="健康")),AND(X813="低滞销风险",X814="健康")),"改善",X813=X814,"维持不变",OR(AND(X813="健康",OR(X814="低滞销风险",X814="中滞销风险",X814="高滞销风险")),AND(X813="低滞销风险",OR(X814="中滞销风险",X814="高滞销风险")),AND(X813="中滞销风险",X814="高滞销风险")),"恶化")</f>
        <v>维持不变</v>
      </c>
      <c r="Z814" s="10">
        <f t="shared" si="182"/>
        <v>0</v>
      </c>
      <c r="AA814" s="10">
        <f t="shared" si="179"/>
        <v>0</v>
      </c>
      <c r="AB814" s="10">
        <f t="shared" si="183"/>
        <v>0</v>
      </c>
      <c r="AC814" s="10">
        <f t="shared" si="180"/>
        <v>56.0900716479017</v>
      </c>
      <c r="AD814" s="10">
        <f t="shared" si="184"/>
        <v>0</v>
      </c>
      <c r="AE814" s="11">
        <f t="shared" si="185"/>
        <v>9.77</v>
      </c>
    </row>
    <row r="815" spans="1:31">
      <c r="A815" s="5">
        <v>45908</v>
      </c>
      <c r="B815" s="1" t="s">
        <v>465</v>
      </c>
      <c r="C815" s="1" t="s">
        <v>466</v>
      </c>
      <c r="D815" s="1" t="s">
        <v>346</v>
      </c>
      <c r="E815" s="1">
        <v>7.03</v>
      </c>
      <c r="F815" s="1">
        <v>5.86</v>
      </c>
      <c r="G815" s="1">
        <v>7</v>
      </c>
      <c r="H815" s="1">
        <v>8.68</v>
      </c>
      <c r="I815" s="1" t="s">
        <v>467</v>
      </c>
      <c r="J815" s="1">
        <v>41</v>
      </c>
      <c r="K815" s="1" t="s">
        <v>38</v>
      </c>
      <c r="L815" s="1" t="s">
        <v>39</v>
      </c>
      <c r="M815" s="1" t="s">
        <v>40</v>
      </c>
      <c r="N815" s="1">
        <v>360</v>
      </c>
      <c r="O815" s="1">
        <v>139</v>
      </c>
      <c r="P815" s="1">
        <v>0</v>
      </c>
      <c r="Q815" s="1">
        <v>11</v>
      </c>
      <c r="R815" s="1">
        <v>0</v>
      </c>
      <c r="S815" s="1">
        <v>0</v>
      </c>
      <c r="T815">
        <f t="shared" si="175"/>
        <v>499</v>
      </c>
      <c r="U815">
        <f t="shared" si="176"/>
        <v>510</v>
      </c>
      <c r="V815" s="2">
        <f t="shared" si="177"/>
        <v>45978.9815078236</v>
      </c>
      <c r="W815" s="2">
        <f t="shared" si="178"/>
        <v>45980.546230441</v>
      </c>
      <c r="X815" t="str">
        <f t="shared" si="181"/>
        <v>健康</v>
      </c>
      <c r="Y815" s="8" t="str">
        <f>_xlfn.IFS(COUNTIF($B$2:B815,B815)=1,"-",OR(AND(X814="高滞销风险",OR(X815="中滞销风险",X815="低滞销风险",X815="健康")),AND(X814="中滞销风险",OR(X815="低滞销风险",X815="健康")),AND(X814="低滞销风险",X815="健康")),"改善",X814=X815,"维持不变",OR(AND(X814="健康",OR(X815="低滞销风险",X815="中滞销风险",X815="高滞销风险")),AND(X814="低滞销风险",OR(X815="中滞销风险",X815="高滞销风险")),AND(X814="中滞销风险",X815="高滞销风险")),"恶化")</f>
        <v>维持不变</v>
      </c>
      <c r="Z815" s="10">
        <f t="shared" si="182"/>
        <v>0</v>
      </c>
      <c r="AA815" s="10">
        <f t="shared" si="179"/>
        <v>0</v>
      </c>
      <c r="AB815" s="10">
        <f t="shared" si="183"/>
        <v>0</v>
      </c>
      <c r="AC815" s="10">
        <f t="shared" si="180"/>
        <v>72.5462304409673</v>
      </c>
      <c r="AD815" s="10">
        <f t="shared" si="184"/>
        <v>0</v>
      </c>
      <c r="AE815" s="11">
        <f t="shared" si="185"/>
        <v>7.03</v>
      </c>
    </row>
    <row r="816" spans="1:31">
      <c r="A816" s="5">
        <v>45887</v>
      </c>
      <c r="B816" s="1" t="s">
        <v>468</v>
      </c>
      <c r="C816" s="1" t="s">
        <v>469</v>
      </c>
      <c r="D816" s="1" t="s">
        <v>470</v>
      </c>
      <c r="E816" s="1">
        <v>4.57</v>
      </c>
      <c r="F816" s="1">
        <v>4.57</v>
      </c>
      <c r="G816" s="1">
        <v>3.14</v>
      </c>
      <c r="H816" s="1">
        <v>1.64</v>
      </c>
      <c r="I816" s="1" t="s">
        <v>57</v>
      </c>
      <c r="J816" s="1">
        <v>32</v>
      </c>
      <c r="K816" s="1" t="s">
        <v>51</v>
      </c>
      <c r="L816" s="1" t="s">
        <v>52</v>
      </c>
      <c r="M816" s="1" t="s">
        <v>53</v>
      </c>
      <c r="N816" s="1">
        <v>83</v>
      </c>
      <c r="O816" s="1">
        <v>80</v>
      </c>
      <c r="P816" s="1">
        <v>0</v>
      </c>
      <c r="Q816" s="1">
        <v>56</v>
      </c>
      <c r="R816" s="1">
        <v>0</v>
      </c>
      <c r="S816" s="1">
        <v>0</v>
      </c>
      <c r="T816">
        <f t="shared" si="175"/>
        <v>163</v>
      </c>
      <c r="U816">
        <f t="shared" si="176"/>
        <v>219</v>
      </c>
      <c r="V816" s="2">
        <f t="shared" si="177"/>
        <v>45922.6673960613</v>
      </c>
      <c r="W816" s="2">
        <f t="shared" si="178"/>
        <v>45934.9212253829</v>
      </c>
      <c r="X816" t="str">
        <f t="shared" si="181"/>
        <v>健康</v>
      </c>
      <c r="Y816" s="8" t="str">
        <f>_xlfn.IFS(COUNTIF($B$2:B816,B816)=1,"-",OR(AND(X815="高滞销风险",OR(X816="中滞销风险",X816="低滞销风险",X816="健康")),AND(X815="中滞销风险",OR(X816="低滞销风险",X816="健康")),AND(X815="低滞销风险",X816="健康")),"改善",X815=X816,"维持不变",OR(AND(X815="健康",OR(X816="低滞销风险",X816="中滞销风险",X816="高滞销风险")),AND(X815="低滞销风险",OR(X816="中滞销风险",X816="高滞销风险")),AND(X815="中滞销风险",X816="高滞销风险")),"恶化")</f>
        <v>-</v>
      </c>
      <c r="Z816" s="10">
        <f t="shared" si="182"/>
        <v>0</v>
      </c>
      <c r="AA816" s="10">
        <f t="shared" si="179"/>
        <v>0</v>
      </c>
      <c r="AB816" s="10">
        <f t="shared" si="183"/>
        <v>0</v>
      </c>
      <c r="AC816" s="10">
        <f t="shared" si="180"/>
        <v>47.9212253829322</v>
      </c>
      <c r="AD816" s="10">
        <f t="shared" si="184"/>
        <v>0</v>
      </c>
      <c r="AE816" s="11">
        <f t="shared" si="185"/>
        <v>4.57</v>
      </c>
    </row>
    <row r="817" spans="1:31">
      <c r="A817" s="5">
        <v>45894</v>
      </c>
      <c r="B817" s="1" t="s">
        <v>468</v>
      </c>
      <c r="C817" s="1" t="s">
        <v>469</v>
      </c>
      <c r="D817" s="1" t="s">
        <v>470</v>
      </c>
      <c r="E817" s="1">
        <v>5</v>
      </c>
      <c r="F817" s="1">
        <v>5</v>
      </c>
      <c r="G817" s="1">
        <v>4.79</v>
      </c>
      <c r="H817" s="1">
        <v>2.89</v>
      </c>
      <c r="I817" s="1" t="s">
        <v>57</v>
      </c>
      <c r="J817" s="1">
        <v>35</v>
      </c>
      <c r="K817" s="1" t="s">
        <v>43</v>
      </c>
      <c r="L817" s="1" t="s">
        <v>44</v>
      </c>
      <c r="M817" s="1" t="s">
        <v>45</v>
      </c>
      <c r="N817" s="1">
        <v>102</v>
      </c>
      <c r="O817" s="1">
        <v>80</v>
      </c>
      <c r="P817" s="1">
        <v>0</v>
      </c>
      <c r="Q817" s="1">
        <v>0</v>
      </c>
      <c r="R817" s="1">
        <v>0</v>
      </c>
      <c r="S817" s="1">
        <v>170</v>
      </c>
      <c r="T817">
        <f t="shared" si="175"/>
        <v>182</v>
      </c>
      <c r="U817">
        <f t="shared" si="176"/>
        <v>352</v>
      </c>
      <c r="V817" s="2">
        <f t="shared" si="177"/>
        <v>45930.4</v>
      </c>
      <c r="W817" s="2">
        <f t="shared" si="178"/>
        <v>45964.4</v>
      </c>
      <c r="X817" t="str">
        <f t="shared" si="181"/>
        <v>健康</v>
      </c>
      <c r="Y817" s="8" t="str">
        <f>_xlfn.IFS(COUNTIF($B$2:B817,B817)=1,"-",OR(AND(X816="高滞销风险",OR(X817="中滞销风险",X817="低滞销风险",X817="健康")),AND(X816="中滞销风险",OR(X817="低滞销风险",X817="健康")),AND(X816="低滞销风险",X817="健康")),"改善",X816=X817,"维持不变",OR(AND(X816="健康",OR(X817="低滞销风险",X817="中滞销风险",X817="高滞销风险")),AND(X816="低滞销风险",OR(X817="中滞销风险",X817="高滞销风险")),AND(X816="中滞销风险",X817="高滞销风险")),"恶化")</f>
        <v>维持不变</v>
      </c>
      <c r="Z817" s="10">
        <f t="shared" si="182"/>
        <v>0</v>
      </c>
      <c r="AA817" s="10">
        <f t="shared" si="179"/>
        <v>0</v>
      </c>
      <c r="AB817" s="10">
        <f t="shared" si="183"/>
        <v>0</v>
      </c>
      <c r="AC817" s="10">
        <f t="shared" si="180"/>
        <v>70.4</v>
      </c>
      <c r="AD817" s="10">
        <f t="shared" si="184"/>
        <v>0</v>
      </c>
      <c r="AE817" s="11">
        <f t="shared" si="185"/>
        <v>5</v>
      </c>
    </row>
    <row r="818" spans="1:31">
      <c r="A818" s="5">
        <v>45901</v>
      </c>
      <c r="B818" s="1" t="s">
        <v>468</v>
      </c>
      <c r="C818" s="1" t="s">
        <v>469</v>
      </c>
      <c r="D818" s="1" t="s">
        <v>470</v>
      </c>
      <c r="E818" s="1">
        <v>4.43</v>
      </c>
      <c r="F818" s="1">
        <v>4.43</v>
      </c>
      <c r="G818" s="1">
        <v>4.71</v>
      </c>
      <c r="H818" s="1">
        <v>3.93</v>
      </c>
      <c r="I818" s="1" t="s">
        <v>57</v>
      </c>
      <c r="J818" s="1">
        <v>31</v>
      </c>
      <c r="K818" s="1" t="s">
        <v>35</v>
      </c>
      <c r="L818" s="1" t="s">
        <v>36</v>
      </c>
      <c r="M818" s="1" t="s">
        <v>37</v>
      </c>
      <c r="N818" s="1">
        <v>96</v>
      </c>
      <c r="O818" s="1">
        <v>60</v>
      </c>
      <c r="P818" s="1">
        <v>0</v>
      </c>
      <c r="Q818" s="1">
        <v>0</v>
      </c>
      <c r="R818" s="1">
        <v>0</v>
      </c>
      <c r="S818" s="1">
        <v>477</v>
      </c>
      <c r="T818">
        <f t="shared" si="175"/>
        <v>156</v>
      </c>
      <c r="U818">
        <f t="shared" si="176"/>
        <v>633</v>
      </c>
      <c r="V818" s="2">
        <f t="shared" si="177"/>
        <v>45936.2144469526</v>
      </c>
      <c r="W818" s="2">
        <f t="shared" si="178"/>
        <v>46043.8893905192</v>
      </c>
      <c r="X818" t="str">
        <f t="shared" si="181"/>
        <v>高滞销风险</v>
      </c>
      <c r="Y818" s="8" t="str">
        <f>_xlfn.IFS(COUNTIF($B$2:B818,B818)=1,"-",OR(AND(X817="高滞销风险",OR(X818="中滞销风险",X818="低滞销风险",X818="健康")),AND(X817="中滞销风险",OR(X818="低滞销风险",X818="健康")),AND(X817="低滞销风险",X818="健康")),"改善",X817=X818,"维持不变",OR(AND(X817="健康",OR(X818="低滞销风险",X818="中滞销风险",X818="高滞销风险")),AND(X817="低滞销风险",OR(X818="中滞销风险",X818="高滞销风险")),AND(X817="中滞销风险",X818="高滞销风险")),"恶化")</f>
        <v>恶化</v>
      </c>
      <c r="Z818" s="10">
        <f t="shared" si="182"/>
        <v>0</v>
      </c>
      <c r="AA818" s="10">
        <f t="shared" si="179"/>
        <v>229.87</v>
      </c>
      <c r="AB818" s="10">
        <f t="shared" si="183"/>
        <v>229.87</v>
      </c>
      <c r="AC818" s="10">
        <f t="shared" si="180"/>
        <v>142.889390519187</v>
      </c>
      <c r="AD818" s="10">
        <f t="shared" si="184"/>
        <v>51.8893905191871</v>
      </c>
      <c r="AE818" s="11">
        <f t="shared" si="185"/>
        <v>6.95604395604396</v>
      </c>
    </row>
    <row r="819" spans="1:31">
      <c r="A819" s="5">
        <v>45908</v>
      </c>
      <c r="B819" s="1" t="s">
        <v>468</v>
      </c>
      <c r="C819" s="1" t="s">
        <v>469</v>
      </c>
      <c r="D819" s="1" t="s">
        <v>470</v>
      </c>
      <c r="E819" s="1">
        <v>4.57</v>
      </c>
      <c r="F819" s="1">
        <v>4.57</v>
      </c>
      <c r="G819" s="1">
        <v>4.5</v>
      </c>
      <c r="H819" s="1">
        <v>4.64</v>
      </c>
      <c r="I819" s="1" t="s">
        <v>57</v>
      </c>
      <c r="J819" s="1">
        <v>32</v>
      </c>
      <c r="K819" s="1" t="s">
        <v>38</v>
      </c>
      <c r="L819" s="1" t="s">
        <v>39</v>
      </c>
      <c r="M819" s="1" t="s">
        <v>40</v>
      </c>
      <c r="N819" s="1">
        <v>64</v>
      </c>
      <c r="O819" s="1">
        <v>240</v>
      </c>
      <c r="P819" s="1">
        <v>0</v>
      </c>
      <c r="Q819" s="1">
        <v>416</v>
      </c>
      <c r="R819" s="1">
        <v>0</v>
      </c>
      <c r="S819" s="1">
        <v>0</v>
      </c>
      <c r="T819">
        <f t="shared" si="175"/>
        <v>304</v>
      </c>
      <c r="U819">
        <f t="shared" si="176"/>
        <v>720</v>
      </c>
      <c r="V819" s="2">
        <f t="shared" si="177"/>
        <v>45974.5207877462</v>
      </c>
      <c r="W819" s="2">
        <f t="shared" si="178"/>
        <v>46065.5492341357</v>
      </c>
      <c r="X819" t="str">
        <f t="shared" si="181"/>
        <v>高滞销风险</v>
      </c>
      <c r="Y819" s="8" t="str">
        <f>_xlfn.IFS(COUNTIF($B$2:B819,B819)=1,"-",OR(AND(X818="高滞销风险",OR(X819="中滞销风险",X819="低滞销风险",X819="健康")),AND(X818="中滞销风险",OR(X819="低滞销风险",X819="健康")),AND(X818="低滞销风险",X819="健康")),"改善",X818=X819,"维持不变",OR(AND(X818="健康",OR(X819="低滞销风险",X819="中滞销风险",X819="高滞销风险")),AND(X818="低滞销风险",OR(X819="中滞销风险",X819="高滞销风险")),AND(X818="中滞销风险",X819="高滞销风险")),"恶化")</f>
        <v>维持不变</v>
      </c>
      <c r="Z819" s="10">
        <f t="shared" si="182"/>
        <v>0</v>
      </c>
      <c r="AA819" s="10">
        <f t="shared" si="179"/>
        <v>336.12</v>
      </c>
      <c r="AB819" s="10">
        <f t="shared" si="183"/>
        <v>336.12</v>
      </c>
      <c r="AC819" s="10">
        <f t="shared" si="180"/>
        <v>157.549234135667</v>
      </c>
      <c r="AD819" s="10">
        <f t="shared" si="184"/>
        <v>73.5492341356658</v>
      </c>
      <c r="AE819" s="11">
        <f t="shared" si="185"/>
        <v>8.57142857142857</v>
      </c>
    </row>
    <row r="820" spans="1:31">
      <c r="A820" s="5">
        <v>45887</v>
      </c>
      <c r="B820" s="1" t="s">
        <v>471</v>
      </c>
      <c r="C820" s="1" t="s">
        <v>472</v>
      </c>
      <c r="D820" s="1" t="s">
        <v>470</v>
      </c>
      <c r="E820" s="1">
        <v>3.35</v>
      </c>
      <c r="F820" s="1">
        <v>4.57</v>
      </c>
      <c r="G820" s="1">
        <v>4.36</v>
      </c>
      <c r="H820" s="1">
        <v>2.21</v>
      </c>
      <c r="I820" s="1" t="s">
        <v>50</v>
      </c>
      <c r="J820" s="1">
        <v>32</v>
      </c>
      <c r="K820" s="1" t="s">
        <v>51</v>
      </c>
      <c r="L820" s="1" t="s">
        <v>52</v>
      </c>
      <c r="M820" s="1" t="s">
        <v>53</v>
      </c>
      <c r="N820" s="1">
        <v>55</v>
      </c>
      <c r="O820" s="1">
        <v>193</v>
      </c>
      <c r="P820" s="1">
        <v>0</v>
      </c>
      <c r="Q820" s="1">
        <v>0</v>
      </c>
      <c r="R820" s="1">
        <v>0</v>
      </c>
      <c r="S820" s="1">
        <v>200</v>
      </c>
      <c r="T820">
        <f t="shared" si="175"/>
        <v>248</v>
      </c>
      <c r="U820">
        <f t="shared" si="176"/>
        <v>448</v>
      </c>
      <c r="V820" s="2">
        <f t="shared" si="177"/>
        <v>45961.0298507463</v>
      </c>
      <c r="W820" s="2">
        <f t="shared" si="178"/>
        <v>46020.7313432836</v>
      </c>
      <c r="X820" t="str">
        <f t="shared" si="181"/>
        <v>高滞销风险</v>
      </c>
      <c r="Y820" s="8" t="str">
        <f>_xlfn.IFS(COUNTIF($B$2:B820,B820)=1,"-",OR(AND(X819="高滞销风险",OR(X820="中滞销风险",X820="低滞销风险",X820="健康")),AND(X819="中滞销风险",OR(X820="低滞销风险",X820="健康")),AND(X819="低滞销风险",X820="健康")),"改善",X819=X820,"维持不变",OR(AND(X819="健康",OR(X820="低滞销风险",X820="中滞销风险",X820="高滞销风险")),AND(X819="低滞销风险",OR(X820="中滞销风险",X820="高滞销风险")),AND(X819="中滞销风险",X820="高滞销风险")),"恶化")</f>
        <v>-</v>
      </c>
      <c r="Z820" s="10">
        <f t="shared" si="182"/>
        <v>0</v>
      </c>
      <c r="AA820" s="10">
        <f t="shared" si="179"/>
        <v>96.25</v>
      </c>
      <c r="AB820" s="10">
        <f t="shared" si="183"/>
        <v>96.25</v>
      </c>
      <c r="AC820" s="10">
        <f t="shared" si="180"/>
        <v>133.731343283582</v>
      </c>
      <c r="AD820" s="10">
        <f t="shared" si="184"/>
        <v>28.7313432835799</v>
      </c>
      <c r="AE820" s="11">
        <f t="shared" si="185"/>
        <v>4.26666666666667</v>
      </c>
    </row>
    <row r="821" spans="1:31">
      <c r="A821" s="5">
        <v>45894</v>
      </c>
      <c r="B821" s="1" t="s">
        <v>471</v>
      </c>
      <c r="C821" s="1" t="s">
        <v>472</v>
      </c>
      <c r="D821" s="1" t="s">
        <v>470</v>
      </c>
      <c r="E821" s="1">
        <v>3.44</v>
      </c>
      <c r="F821" s="1">
        <v>3.57</v>
      </c>
      <c r="G821" s="1">
        <v>4.07</v>
      </c>
      <c r="H821" s="1">
        <v>3.11</v>
      </c>
      <c r="I821" s="1" t="s">
        <v>50</v>
      </c>
      <c r="J821" s="1">
        <v>25</v>
      </c>
      <c r="K821" s="1" t="s">
        <v>43</v>
      </c>
      <c r="L821" s="1" t="s">
        <v>44</v>
      </c>
      <c r="M821" s="1" t="s">
        <v>45</v>
      </c>
      <c r="N821" s="1">
        <v>40</v>
      </c>
      <c r="O821" s="1">
        <v>181</v>
      </c>
      <c r="P821" s="1">
        <v>0</v>
      </c>
      <c r="Q821" s="1">
        <v>0</v>
      </c>
      <c r="R821" s="1">
        <v>0</v>
      </c>
      <c r="S821" s="1">
        <v>200</v>
      </c>
      <c r="T821">
        <f t="shared" si="175"/>
        <v>221</v>
      </c>
      <c r="U821">
        <f t="shared" si="176"/>
        <v>421</v>
      </c>
      <c r="V821" s="2">
        <f t="shared" si="177"/>
        <v>45958.2441860465</v>
      </c>
      <c r="W821" s="2">
        <f t="shared" si="178"/>
        <v>46016.3837209302</v>
      </c>
      <c r="X821" t="str">
        <f t="shared" si="181"/>
        <v>高滞销风险</v>
      </c>
      <c r="Y821" s="8" t="str">
        <f>_xlfn.IFS(COUNTIF($B$2:B821,B821)=1,"-",OR(AND(X820="高滞销风险",OR(X821="中滞销风险",X821="低滞销风险",X821="健康")),AND(X820="中滞销风险",OR(X821="低滞销风险",X821="健康")),AND(X820="低滞销风险",X821="健康")),"改善",X820=X821,"维持不变",OR(AND(X820="健康",OR(X821="低滞销风险",X821="中滞销风险",X821="高滞销风险")),AND(X820="低滞销风险",OR(X821="中滞销风险",X821="高滞销风险")),AND(X820="中滞销风险",X821="高滞销风险")),"恶化")</f>
        <v>维持不变</v>
      </c>
      <c r="Z821" s="10">
        <f t="shared" si="182"/>
        <v>0</v>
      </c>
      <c r="AA821" s="10">
        <f t="shared" si="179"/>
        <v>83.88</v>
      </c>
      <c r="AB821" s="10">
        <f t="shared" si="183"/>
        <v>83.88</v>
      </c>
      <c r="AC821" s="10">
        <f t="shared" si="180"/>
        <v>122.383720930233</v>
      </c>
      <c r="AD821" s="10">
        <f t="shared" si="184"/>
        <v>24.3837209302292</v>
      </c>
      <c r="AE821" s="11">
        <f t="shared" si="185"/>
        <v>4.29591836734694</v>
      </c>
    </row>
    <row r="822" spans="1:31">
      <c r="A822" s="5">
        <v>45901</v>
      </c>
      <c r="B822" s="1" t="s">
        <v>471</v>
      </c>
      <c r="C822" s="1" t="s">
        <v>472</v>
      </c>
      <c r="D822" s="1" t="s">
        <v>470</v>
      </c>
      <c r="E822" s="1">
        <v>3.71</v>
      </c>
      <c r="F822" s="1">
        <v>3.71</v>
      </c>
      <c r="G822" s="1">
        <v>3.64</v>
      </c>
      <c r="H822" s="1">
        <v>4</v>
      </c>
      <c r="I822" s="1" t="s">
        <v>54</v>
      </c>
      <c r="J822" s="1">
        <v>26</v>
      </c>
      <c r="K822" s="1" t="s">
        <v>35</v>
      </c>
      <c r="L822" s="1" t="s">
        <v>36</v>
      </c>
      <c r="M822" s="1" t="s">
        <v>37</v>
      </c>
      <c r="N822" s="1">
        <v>60</v>
      </c>
      <c r="O822" s="1">
        <v>196</v>
      </c>
      <c r="P822" s="1">
        <v>0</v>
      </c>
      <c r="Q822" s="1">
        <v>140</v>
      </c>
      <c r="R822" s="1">
        <v>0</v>
      </c>
      <c r="S822" s="1">
        <v>0</v>
      </c>
      <c r="T822">
        <f t="shared" si="175"/>
        <v>256</v>
      </c>
      <c r="U822">
        <f t="shared" si="176"/>
        <v>396</v>
      </c>
      <c r="V822" s="2">
        <f t="shared" si="177"/>
        <v>45970.0026954178</v>
      </c>
      <c r="W822" s="2">
        <f t="shared" si="178"/>
        <v>46007.7385444744</v>
      </c>
      <c r="X822" t="str">
        <f t="shared" si="181"/>
        <v>中滞销风险</v>
      </c>
      <c r="Y822" s="8" t="str">
        <f>_xlfn.IFS(COUNTIF($B$2:B822,B822)=1,"-",OR(AND(X821="高滞销风险",OR(X822="中滞销风险",X822="低滞销风险",X822="健康")),AND(X821="中滞销风险",OR(X822="低滞销风险",X822="健康")),AND(X821="低滞销风险",X822="健康")),"改善",X821=X822,"维持不变",OR(AND(X821="健康",OR(X822="低滞销风险",X822="中滞销风险",X822="高滞销风险")),AND(X821="低滞销风险",OR(X822="中滞销风险",X822="高滞销风险")),AND(X821="中滞销风险",X822="高滞销风险")),"恶化")</f>
        <v>改善</v>
      </c>
      <c r="Z822" s="10">
        <f t="shared" si="182"/>
        <v>0</v>
      </c>
      <c r="AA822" s="10">
        <f t="shared" si="179"/>
        <v>58.39</v>
      </c>
      <c r="AB822" s="10">
        <f t="shared" si="183"/>
        <v>58.39</v>
      </c>
      <c r="AC822" s="10">
        <f t="shared" si="180"/>
        <v>106.738544474394</v>
      </c>
      <c r="AD822" s="10">
        <f t="shared" si="184"/>
        <v>15.7385444743923</v>
      </c>
      <c r="AE822" s="11">
        <f t="shared" si="185"/>
        <v>4.35164835164835</v>
      </c>
    </row>
    <row r="823" spans="1:31">
      <c r="A823" s="5">
        <v>45908</v>
      </c>
      <c r="B823" s="1" t="s">
        <v>471</v>
      </c>
      <c r="C823" s="1" t="s">
        <v>472</v>
      </c>
      <c r="D823" s="1" t="s">
        <v>470</v>
      </c>
      <c r="E823" s="1">
        <v>4.18</v>
      </c>
      <c r="F823" s="1">
        <v>4.43</v>
      </c>
      <c r="G823" s="1">
        <v>4.07</v>
      </c>
      <c r="H823" s="1">
        <v>4.07</v>
      </c>
      <c r="I823" s="1" t="s">
        <v>50</v>
      </c>
      <c r="J823" s="1">
        <v>31</v>
      </c>
      <c r="K823" s="1" t="s">
        <v>38</v>
      </c>
      <c r="L823" s="1" t="s">
        <v>39</v>
      </c>
      <c r="M823" s="1" t="s">
        <v>40</v>
      </c>
      <c r="N823" s="1">
        <v>70</v>
      </c>
      <c r="O823" s="1">
        <v>184</v>
      </c>
      <c r="P823" s="1">
        <v>0</v>
      </c>
      <c r="Q823" s="1">
        <v>110</v>
      </c>
      <c r="R823" s="1">
        <v>0</v>
      </c>
      <c r="S823" s="1">
        <v>0</v>
      </c>
      <c r="T823">
        <f t="shared" si="175"/>
        <v>254</v>
      </c>
      <c r="U823">
        <f t="shared" si="176"/>
        <v>364</v>
      </c>
      <c r="V823" s="2">
        <f t="shared" si="177"/>
        <v>45968.7655502392</v>
      </c>
      <c r="W823" s="2">
        <f t="shared" si="178"/>
        <v>45995.0813397129</v>
      </c>
      <c r="X823" t="str">
        <f t="shared" si="181"/>
        <v>低滞销风险</v>
      </c>
      <c r="Y823" s="8" t="str">
        <f>_xlfn.IFS(COUNTIF($B$2:B823,B823)=1,"-",OR(AND(X822="高滞销风险",OR(X823="中滞销风险",X823="低滞销风险",X823="健康")),AND(X822="中滞销风险",OR(X823="低滞销风险",X823="健康")),AND(X822="低滞销风险",X823="健康")),"改善",X822=X823,"维持不变",OR(AND(X822="健康",OR(X823="低滞销风险",X823="中滞销风险",X823="高滞销风险")),AND(X822="低滞销风险",OR(X823="中滞销风险",X823="高滞销风险")),AND(X822="中滞销风险",X823="高滞销风险")),"恶化")</f>
        <v>改善</v>
      </c>
      <c r="Z823" s="10">
        <f t="shared" si="182"/>
        <v>0</v>
      </c>
      <c r="AA823" s="10">
        <f t="shared" si="179"/>
        <v>12.88</v>
      </c>
      <c r="AB823" s="10">
        <f t="shared" si="183"/>
        <v>12.88</v>
      </c>
      <c r="AC823" s="10">
        <f t="shared" si="180"/>
        <v>87.0813397129187</v>
      </c>
      <c r="AD823" s="10">
        <f t="shared" si="184"/>
        <v>3.08133971291682</v>
      </c>
      <c r="AE823" s="11">
        <f t="shared" si="185"/>
        <v>4.33333333333333</v>
      </c>
    </row>
    <row r="824" spans="1:31">
      <c r="A824" s="5">
        <v>45887</v>
      </c>
      <c r="B824" s="1" t="s">
        <v>473</v>
      </c>
      <c r="C824" s="1" t="s">
        <v>474</v>
      </c>
      <c r="D824" s="1" t="s">
        <v>470</v>
      </c>
      <c r="E824" s="1">
        <v>1.76</v>
      </c>
      <c r="F824" s="1">
        <v>2.14</v>
      </c>
      <c r="G824" s="1">
        <v>2.21</v>
      </c>
      <c r="H824" s="1">
        <v>1.36</v>
      </c>
      <c r="I824" s="1" t="s">
        <v>50</v>
      </c>
      <c r="J824" s="1">
        <v>15</v>
      </c>
      <c r="K824" s="1" t="s">
        <v>51</v>
      </c>
      <c r="L824" s="1" t="s">
        <v>52</v>
      </c>
      <c r="M824" s="1" t="s">
        <v>53</v>
      </c>
      <c r="N824" s="1">
        <v>31</v>
      </c>
      <c r="O824" s="1">
        <v>84</v>
      </c>
      <c r="P824" s="1">
        <v>0</v>
      </c>
      <c r="Q824" s="1">
        <v>14</v>
      </c>
      <c r="R824" s="1">
        <v>0</v>
      </c>
      <c r="S824" s="1">
        <v>0</v>
      </c>
      <c r="T824">
        <f t="shared" si="175"/>
        <v>115</v>
      </c>
      <c r="U824">
        <f t="shared" si="176"/>
        <v>129</v>
      </c>
      <c r="V824" s="2">
        <f t="shared" si="177"/>
        <v>45952.3409090909</v>
      </c>
      <c r="W824" s="2">
        <f t="shared" si="178"/>
        <v>45960.2954545455</v>
      </c>
      <c r="X824" t="str">
        <f t="shared" si="181"/>
        <v>健康</v>
      </c>
      <c r="Y824" s="8" t="str">
        <f>_xlfn.IFS(COUNTIF($B$2:B824,B824)=1,"-",OR(AND(X823="高滞销风险",OR(X824="中滞销风险",X824="低滞销风险",X824="健康")),AND(X823="中滞销风险",OR(X824="低滞销风险",X824="健康")),AND(X823="低滞销风险",X824="健康")),"改善",X823=X824,"维持不变",OR(AND(X823="健康",OR(X824="低滞销风险",X824="中滞销风险",X824="高滞销风险")),AND(X823="低滞销风险",OR(X824="中滞销风险",X824="高滞销风险")),AND(X823="中滞销风险",X824="高滞销风险")),"恶化")</f>
        <v>-</v>
      </c>
      <c r="Z824" s="10">
        <f t="shared" si="182"/>
        <v>0</v>
      </c>
      <c r="AA824" s="10">
        <f t="shared" si="179"/>
        <v>0</v>
      </c>
      <c r="AB824" s="10">
        <f t="shared" si="183"/>
        <v>0</v>
      </c>
      <c r="AC824" s="10">
        <f t="shared" si="180"/>
        <v>73.2954545454545</v>
      </c>
      <c r="AD824" s="10">
        <f t="shared" si="184"/>
        <v>0</v>
      </c>
      <c r="AE824" s="11">
        <f t="shared" si="185"/>
        <v>1.76</v>
      </c>
    </row>
    <row r="825" spans="1:31">
      <c r="A825" s="5">
        <v>45894</v>
      </c>
      <c r="B825" s="1" t="s">
        <v>473</v>
      </c>
      <c r="C825" s="1" t="s">
        <v>474</v>
      </c>
      <c r="D825" s="1" t="s">
        <v>470</v>
      </c>
      <c r="E825" s="1">
        <v>2.09</v>
      </c>
      <c r="F825" s="1">
        <v>2.29</v>
      </c>
      <c r="G825" s="1">
        <v>2.21</v>
      </c>
      <c r="H825" s="1">
        <v>1.93</v>
      </c>
      <c r="I825" s="1" t="s">
        <v>50</v>
      </c>
      <c r="J825" s="1">
        <v>16</v>
      </c>
      <c r="K825" s="1" t="s">
        <v>43</v>
      </c>
      <c r="L825" s="1" t="s">
        <v>44</v>
      </c>
      <c r="M825" s="1" t="s">
        <v>45</v>
      </c>
      <c r="N825" s="1">
        <v>18</v>
      </c>
      <c r="O825" s="1">
        <v>88</v>
      </c>
      <c r="P825" s="1">
        <v>0</v>
      </c>
      <c r="Q825" s="1">
        <v>4</v>
      </c>
      <c r="R825" s="1">
        <v>0</v>
      </c>
      <c r="S825" s="1">
        <v>0</v>
      </c>
      <c r="T825">
        <f t="shared" si="175"/>
        <v>106</v>
      </c>
      <c r="U825">
        <f t="shared" si="176"/>
        <v>110</v>
      </c>
      <c r="V825" s="2">
        <f t="shared" si="177"/>
        <v>45944.7177033493</v>
      </c>
      <c r="W825" s="2">
        <f t="shared" si="178"/>
        <v>45946.6315789474</v>
      </c>
      <c r="X825" t="str">
        <f t="shared" si="181"/>
        <v>健康</v>
      </c>
      <c r="Y825" s="8" t="str">
        <f>_xlfn.IFS(COUNTIF($B$2:B825,B825)=1,"-",OR(AND(X824="高滞销风险",OR(X825="中滞销风险",X825="低滞销风险",X825="健康")),AND(X824="中滞销风险",OR(X825="低滞销风险",X825="健康")),AND(X824="低滞销风险",X825="健康")),"改善",X824=X825,"维持不变",OR(AND(X824="健康",OR(X825="低滞销风险",X825="中滞销风险",X825="高滞销风险")),AND(X824="低滞销风险",OR(X825="中滞销风险",X825="高滞销风险")),AND(X824="中滞销风险",X825="高滞销风险")),"恶化")</f>
        <v>维持不变</v>
      </c>
      <c r="Z825" s="10">
        <f t="shared" si="182"/>
        <v>0</v>
      </c>
      <c r="AA825" s="10">
        <f t="shared" si="179"/>
        <v>0</v>
      </c>
      <c r="AB825" s="10">
        <f t="shared" si="183"/>
        <v>0</v>
      </c>
      <c r="AC825" s="10">
        <f t="shared" si="180"/>
        <v>52.6315789473684</v>
      </c>
      <c r="AD825" s="10">
        <f t="shared" si="184"/>
        <v>0</v>
      </c>
      <c r="AE825" s="11">
        <f t="shared" si="185"/>
        <v>2.09</v>
      </c>
    </row>
    <row r="826" spans="1:31">
      <c r="A826" s="5">
        <v>45901</v>
      </c>
      <c r="B826" s="1" t="s">
        <v>473</v>
      </c>
      <c r="C826" s="1" t="s">
        <v>474</v>
      </c>
      <c r="D826" s="1" t="s">
        <v>470</v>
      </c>
      <c r="E826" s="1">
        <v>2.34</v>
      </c>
      <c r="F826" s="1">
        <v>2.43</v>
      </c>
      <c r="G826" s="1">
        <v>2.36</v>
      </c>
      <c r="H826" s="1">
        <v>2.29</v>
      </c>
      <c r="I826" s="1" t="s">
        <v>50</v>
      </c>
      <c r="J826" s="1">
        <v>17</v>
      </c>
      <c r="K826" s="1" t="s">
        <v>35</v>
      </c>
      <c r="L826" s="1" t="s">
        <v>36</v>
      </c>
      <c r="M826" s="1" t="s">
        <v>37</v>
      </c>
      <c r="N826" s="1">
        <v>18</v>
      </c>
      <c r="O826" s="1">
        <v>73</v>
      </c>
      <c r="P826" s="1">
        <v>0</v>
      </c>
      <c r="Q826" s="1">
        <v>4</v>
      </c>
      <c r="R826" s="1">
        <v>0</v>
      </c>
      <c r="S826" s="1">
        <v>50</v>
      </c>
      <c r="T826">
        <f t="shared" si="175"/>
        <v>91</v>
      </c>
      <c r="U826">
        <f t="shared" si="176"/>
        <v>145</v>
      </c>
      <c r="V826" s="2">
        <f t="shared" si="177"/>
        <v>45939.8888888889</v>
      </c>
      <c r="W826" s="2">
        <f t="shared" si="178"/>
        <v>45962.9658119658</v>
      </c>
      <c r="X826" t="str">
        <f t="shared" si="181"/>
        <v>健康</v>
      </c>
      <c r="Y826" s="8" t="str">
        <f>_xlfn.IFS(COUNTIF($B$2:B826,B826)=1,"-",OR(AND(X825="高滞销风险",OR(X826="中滞销风险",X826="低滞销风险",X826="健康")),AND(X825="中滞销风险",OR(X826="低滞销风险",X826="健康")),AND(X825="低滞销风险",X826="健康")),"改善",X825=X826,"维持不变",OR(AND(X825="健康",OR(X826="低滞销风险",X826="中滞销风险",X826="高滞销风险")),AND(X825="低滞销风险",OR(X826="中滞销风险",X826="高滞销风险")),AND(X825="中滞销风险",X826="高滞销风险")),"恶化")</f>
        <v>维持不变</v>
      </c>
      <c r="Z826" s="10">
        <f t="shared" si="182"/>
        <v>0</v>
      </c>
      <c r="AA826" s="10">
        <f t="shared" si="179"/>
        <v>0</v>
      </c>
      <c r="AB826" s="10">
        <f t="shared" si="183"/>
        <v>0</v>
      </c>
      <c r="AC826" s="10">
        <f t="shared" si="180"/>
        <v>61.965811965812</v>
      </c>
      <c r="AD826" s="10">
        <f t="shared" si="184"/>
        <v>0</v>
      </c>
      <c r="AE826" s="11">
        <f t="shared" si="185"/>
        <v>2.34</v>
      </c>
    </row>
    <row r="827" spans="1:31">
      <c r="A827" s="5">
        <v>45908</v>
      </c>
      <c r="B827" s="1" t="s">
        <v>473</v>
      </c>
      <c r="C827" s="1" t="s">
        <v>474</v>
      </c>
      <c r="D827" s="1" t="s">
        <v>470</v>
      </c>
      <c r="E827" s="1">
        <v>2</v>
      </c>
      <c r="F827" s="1">
        <v>2</v>
      </c>
      <c r="G827" s="1">
        <v>2.21</v>
      </c>
      <c r="H827" s="1">
        <v>2.21</v>
      </c>
      <c r="I827" s="1" t="s">
        <v>54</v>
      </c>
      <c r="J827" s="1">
        <v>14</v>
      </c>
      <c r="K827" s="1" t="s">
        <v>38</v>
      </c>
      <c r="L827" s="1" t="s">
        <v>39</v>
      </c>
      <c r="M827" s="1" t="s">
        <v>40</v>
      </c>
      <c r="N827" s="1">
        <v>41</v>
      </c>
      <c r="O827" s="1">
        <v>87</v>
      </c>
      <c r="P827" s="1">
        <v>0</v>
      </c>
      <c r="Q827" s="1">
        <v>4</v>
      </c>
      <c r="R827" s="1">
        <v>0</v>
      </c>
      <c r="S827" s="1">
        <v>0</v>
      </c>
      <c r="T827">
        <f t="shared" si="175"/>
        <v>128</v>
      </c>
      <c r="U827">
        <f t="shared" si="176"/>
        <v>132</v>
      </c>
      <c r="V827" s="2">
        <f t="shared" si="177"/>
        <v>45972</v>
      </c>
      <c r="W827" s="2">
        <f t="shared" si="178"/>
        <v>45974</v>
      </c>
      <c r="X827" t="str">
        <f t="shared" si="181"/>
        <v>健康</v>
      </c>
      <c r="Y827" s="8" t="str">
        <f>_xlfn.IFS(COUNTIF($B$2:B827,B827)=1,"-",OR(AND(X826="高滞销风险",OR(X827="中滞销风险",X827="低滞销风险",X827="健康")),AND(X826="中滞销风险",OR(X827="低滞销风险",X827="健康")),AND(X826="低滞销风险",X827="健康")),"改善",X826=X827,"维持不变",OR(AND(X826="健康",OR(X827="低滞销风险",X827="中滞销风险",X827="高滞销风险")),AND(X826="低滞销风险",OR(X827="中滞销风险",X827="高滞销风险")),AND(X826="中滞销风险",X827="高滞销风险")),"恶化")</f>
        <v>维持不变</v>
      </c>
      <c r="Z827" s="10">
        <f t="shared" si="182"/>
        <v>0</v>
      </c>
      <c r="AA827" s="10">
        <f t="shared" si="179"/>
        <v>0</v>
      </c>
      <c r="AB827" s="10">
        <f t="shared" si="183"/>
        <v>0</v>
      </c>
      <c r="AC827" s="10">
        <f t="shared" si="180"/>
        <v>66</v>
      </c>
      <c r="AD827" s="10">
        <f t="shared" si="184"/>
        <v>0</v>
      </c>
      <c r="AE827" s="11">
        <f t="shared" si="185"/>
        <v>2</v>
      </c>
    </row>
    <row r="828" spans="1:31">
      <c r="A828" s="5">
        <v>45887</v>
      </c>
      <c r="B828" s="1" t="s">
        <v>475</v>
      </c>
      <c r="C828" s="1" t="s">
        <v>476</v>
      </c>
      <c r="D828" s="1" t="s">
        <v>470</v>
      </c>
      <c r="E828" s="1">
        <v>3.89</v>
      </c>
      <c r="F828" s="1">
        <v>5.71</v>
      </c>
      <c r="G828" s="1">
        <v>4.71</v>
      </c>
      <c r="H828" s="1">
        <v>2.46</v>
      </c>
      <c r="I828" s="1" t="s">
        <v>50</v>
      </c>
      <c r="J828" s="1">
        <v>40</v>
      </c>
      <c r="K828" s="1" t="s">
        <v>51</v>
      </c>
      <c r="L828" s="1" t="s">
        <v>52</v>
      </c>
      <c r="M828" s="1" t="s">
        <v>53</v>
      </c>
      <c r="N828" s="1">
        <v>98</v>
      </c>
      <c r="O828" s="1">
        <v>101</v>
      </c>
      <c r="P828" s="1">
        <v>0</v>
      </c>
      <c r="Q828" s="1">
        <v>2</v>
      </c>
      <c r="R828" s="1">
        <v>0</v>
      </c>
      <c r="S828" s="1">
        <v>100</v>
      </c>
      <c r="T828">
        <f t="shared" si="175"/>
        <v>199</v>
      </c>
      <c r="U828">
        <f t="shared" si="176"/>
        <v>301</v>
      </c>
      <c r="V828" s="2">
        <f t="shared" si="177"/>
        <v>45938.1568123393</v>
      </c>
      <c r="W828" s="2">
        <f t="shared" si="178"/>
        <v>45964.3778920308</v>
      </c>
      <c r="X828" t="str">
        <f t="shared" si="181"/>
        <v>健康</v>
      </c>
      <c r="Y828" s="8" t="str">
        <f>_xlfn.IFS(COUNTIF($B$2:B828,B828)=1,"-",OR(AND(X827="高滞销风险",OR(X828="中滞销风险",X828="低滞销风险",X828="健康")),AND(X827="中滞销风险",OR(X828="低滞销风险",X828="健康")),AND(X827="低滞销风险",X828="健康")),"改善",X827=X828,"维持不变",OR(AND(X827="健康",OR(X828="低滞销风险",X828="中滞销风险",X828="高滞销风险")),AND(X827="低滞销风险",OR(X828="中滞销风险",X828="高滞销风险")),AND(X827="中滞销风险",X828="高滞销风险")),"恶化")</f>
        <v>-</v>
      </c>
      <c r="Z828" s="10">
        <f t="shared" si="182"/>
        <v>0</v>
      </c>
      <c r="AA828" s="10">
        <f t="shared" si="179"/>
        <v>0</v>
      </c>
      <c r="AB828" s="10">
        <f t="shared" si="183"/>
        <v>0</v>
      </c>
      <c r="AC828" s="10">
        <f t="shared" si="180"/>
        <v>77.3778920308483</v>
      </c>
      <c r="AD828" s="10">
        <f t="shared" si="184"/>
        <v>0</v>
      </c>
      <c r="AE828" s="11">
        <f t="shared" si="185"/>
        <v>3.89</v>
      </c>
    </row>
    <row r="829" spans="1:31">
      <c r="A829" s="5">
        <v>45894</v>
      </c>
      <c r="B829" s="1" t="s">
        <v>475</v>
      </c>
      <c r="C829" s="1" t="s">
        <v>476</v>
      </c>
      <c r="D829" s="1" t="s">
        <v>470</v>
      </c>
      <c r="E829" s="1">
        <v>3.98</v>
      </c>
      <c r="F829" s="1">
        <v>4.14</v>
      </c>
      <c r="G829" s="1">
        <v>4.93</v>
      </c>
      <c r="H829" s="1">
        <v>3.5</v>
      </c>
      <c r="I829" s="1" t="s">
        <v>50</v>
      </c>
      <c r="J829" s="1">
        <v>29</v>
      </c>
      <c r="K829" s="1" t="s">
        <v>43</v>
      </c>
      <c r="L829" s="1" t="s">
        <v>44</v>
      </c>
      <c r="M829" s="1" t="s">
        <v>45</v>
      </c>
      <c r="N829" s="1">
        <v>81</v>
      </c>
      <c r="O829" s="1">
        <v>89</v>
      </c>
      <c r="P829" s="1">
        <v>0</v>
      </c>
      <c r="Q829" s="1">
        <v>2</v>
      </c>
      <c r="R829" s="1">
        <v>0</v>
      </c>
      <c r="S829" s="1">
        <v>200</v>
      </c>
      <c r="T829">
        <f t="shared" ref="T829:T839" si="186">N829+O829+P829</f>
        <v>170</v>
      </c>
      <c r="U829">
        <f t="shared" ref="U829:U839" si="187">T829+Q829+R829+S829</f>
        <v>372</v>
      </c>
      <c r="V829" s="2">
        <f t="shared" ref="V829:V839" si="188">A829+T829/E829</f>
        <v>45936.7135678392</v>
      </c>
      <c r="W829" s="2">
        <f t="shared" ref="W829:W839" si="189">A829+U829/E829</f>
        <v>45987.4673366834</v>
      </c>
      <c r="X829" t="str">
        <f t="shared" si="181"/>
        <v>健康</v>
      </c>
      <c r="Y829" s="8" t="str">
        <f>_xlfn.IFS(COUNTIF($B$2:B829,B829)=1,"-",OR(AND(X828="高滞销风险",OR(X829="中滞销风险",X829="低滞销风险",X829="健康")),AND(X828="中滞销风险",OR(X829="低滞销风险",X829="健康")),AND(X828="低滞销风险",X829="健康")),"改善",X828=X829,"维持不变",OR(AND(X828="健康",OR(X829="低滞销风险",X829="中滞销风险",X829="高滞销风险")),AND(X828="低滞销风险",OR(X829="中滞销风险",X829="高滞销风险")),AND(X828="中滞销风险",X829="高滞销风险")),"恶化")</f>
        <v>维持不变</v>
      </c>
      <c r="Z829" s="10">
        <f t="shared" si="182"/>
        <v>0</v>
      </c>
      <c r="AA829" s="10">
        <f t="shared" ref="AA829:AA839" si="190">AB829-Z829</f>
        <v>0</v>
      </c>
      <c r="AB829" s="10">
        <f t="shared" si="183"/>
        <v>0</v>
      </c>
      <c r="AC829" s="10">
        <f t="shared" ref="AC829:AC839" si="191">U829/E829</f>
        <v>93.4673366834171</v>
      </c>
      <c r="AD829" s="10">
        <f t="shared" si="184"/>
        <v>0</v>
      </c>
      <c r="AE829" s="11">
        <f t="shared" si="185"/>
        <v>3.98</v>
      </c>
    </row>
    <row r="830" spans="1:31">
      <c r="A830" s="5">
        <v>45901</v>
      </c>
      <c r="B830" s="1" t="s">
        <v>475</v>
      </c>
      <c r="C830" s="1" t="s">
        <v>476</v>
      </c>
      <c r="D830" s="1" t="s">
        <v>470</v>
      </c>
      <c r="E830" s="1">
        <v>4</v>
      </c>
      <c r="F830" s="1">
        <v>4</v>
      </c>
      <c r="G830" s="1">
        <v>4.07</v>
      </c>
      <c r="H830" s="1">
        <v>4.39</v>
      </c>
      <c r="I830" s="1" t="s">
        <v>54</v>
      </c>
      <c r="J830" s="1">
        <v>28</v>
      </c>
      <c r="K830" s="1" t="s">
        <v>35</v>
      </c>
      <c r="L830" s="1" t="s">
        <v>36</v>
      </c>
      <c r="M830" s="1" t="s">
        <v>37</v>
      </c>
      <c r="N830" s="1">
        <v>71</v>
      </c>
      <c r="O830" s="1">
        <v>177</v>
      </c>
      <c r="P830" s="1">
        <v>0</v>
      </c>
      <c r="Q830" s="1">
        <v>2</v>
      </c>
      <c r="R830" s="1">
        <v>0</v>
      </c>
      <c r="S830" s="1">
        <v>100</v>
      </c>
      <c r="T830">
        <f t="shared" si="186"/>
        <v>248</v>
      </c>
      <c r="U830">
        <f t="shared" si="187"/>
        <v>350</v>
      </c>
      <c r="V830" s="2">
        <f t="shared" si="188"/>
        <v>45963</v>
      </c>
      <c r="W830" s="2">
        <f t="shared" si="189"/>
        <v>45988.5</v>
      </c>
      <c r="X830" t="str">
        <f t="shared" si="181"/>
        <v>健康</v>
      </c>
      <c r="Y830" s="8" t="str">
        <f>_xlfn.IFS(COUNTIF($B$2:B830,B830)=1,"-",OR(AND(X829="高滞销风险",OR(X830="中滞销风险",X830="低滞销风险",X830="健康")),AND(X829="中滞销风险",OR(X830="低滞销风险",X830="健康")),AND(X829="低滞销风险",X830="健康")),"改善",X829=X830,"维持不变",OR(AND(X829="健康",OR(X830="低滞销风险",X830="中滞销风险",X830="高滞销风险")),AND(X829="低滞销风险",OR(X830="中滞销风险",X830="高滞销风险")),AND(X829="中滞销风险",X830="高滞销风险")),"恶化")</f>
        <v>维持不变</v>
      </c>
      <c r="Z830" s="10">
        <f t="shared" si="182"/>
        <v>0</v>
      </c>
      <c r="AA830" s="10">
        <f t="shared" si="190"/>
        <v>0</v>
      </c>
      <c r="AB830" s="10">
        <f t="shared" si="183"/>
        <v>0</v>
      </c>
      <c r="AC830" s="10">
        <f t="shared" si="191"/>
        <v>87.5</v>
      </c>
      <c r="AD830" s="10">
        <f t="shared" si="184"/>
        <v>0</v>
      </c>
      <c r="AE830" s="11">
        <f t="shared" si="185"/>
        <v>4</v>
      </c>
    </row>
    <row r="831" spans="1:31">
      <c r="A831" s="5">
        <v>45908</v>
      </c>
      <c r="B831" s="1" t="s">
        <v>475</v>
      </c>
      <c r="C831" s="1" t="s">
        <v>476</v>
      </c>
      <c r="D831" s="1" t="s">
        <v>470</v>
      </c>
      <c r="E831" s="1">
        <v>4.14</v>
      </c>
      <c r="F831" s="1">
        <v>4.14</v>
      </c>
      <c r="G831" s="1">
        <v>4.07</v>
      </c>
      <c r="H831" s="1">
        <v>4.5</v>
      </c>
      <c r="I831" s="1" t="s">
        <v>54</v>
      </c>
      <c r="J831" s="1">
        <v>29</v>
      </c>
      <c r="K831" s="1" t="s">
        <v>38</v>
      </c>
      <c r="L831" s="1" t="s">
        <v>39</v>
      </c>
      <c r="M831" s="1" t="s">
        <v>40</v>
      </c>
      <c r="N831" s="1">
        <v>38</v>
      </c>
      <c r="O831" s="1">
        <v>217</v>
      </c>
      <c r="P831" s="1">
        <v>0</v>
      </c>
      <c r="Q831" s="1">
        <v>62</v>
      </c>
      <c r="R831" s="1">
        <v>0</v>
      </c>
      <c r="S831" s="1">
        <v>0</v>
      </c>
      <c r="T831">
        <f t="shared" si="186"/>
        <v>255</v>
      </c>
      <c r="U831">
        <f t="shared" si="187"/>
        <v>317</v>
      </c>
      <c r="V831" s="2">
        <f t="shared" si="188"/>
        <v>45969.5942028986</v>
      </c>
      <c r="W831" s="2">
        <f t="shared" si="189"/>
        <v>45984.5700483092</v>
      </c>
      <c r="X831" t="str">
        <f t="shared" si="181"/>
        <v>健康</v>
      </c>
      <c r="Y831" s="8" t="str">
        <f>_xlfn.IFS(COUNTIF($B$2:B831,B831)=1,"-",OR(AND(X830="高滞销风险",OR(X831="中滞销风险",X831="低滞销风险",X831="健康")),AND(X830="中滞销风险",OR(X831="低滞销风险",X831="健康")),AND(X830="低滞销风险",X831="健康")),"改善",X830=X831,"维持不变",OR(AND(X830="健康",OR(X831="低滞销风险",X831="中滞销风险",X831="高滞销风险")),AND(X830="低滞销风险",OR(X831="中滞销风险",X831="高滞销风险")),AND(X830="中滞销风险",X831="高滞销风险")),"恶化")</f>
        <v>维持不变</v>
      </c>
      <c r="Z831" s="10">
        <f t="shared" si="182"/>
        <v>0</v>
      </c>
      <c r="AA831" s="10">
        <f t="shared" si="190"/>
        <v>0</v>
      </c>
      <c r="AB831" s="10">
        <f t="shared" si="183"/>
        <v>0</v>
      </c>
      <c r="AC831" s="10">
        <f t="shared" si="191"/>
        <v>76.5700483091787</v>
      </c>
      <c r="AD831" s="10">
        <f t="shared" si="184"/>
        <v>0</v>
      </c>
      <c r="AE831" s="11">
        <f t="shared" si="185"/>
        <v>4.14</v>
      </c>
    </row>
    <row r="832" spans="1:31">
      <c r="A832" s="5">
        <v>45887</v>
      </c>
      <c r="B832" s="1" t="s">
        <v>477</v>
      </c>
      <c r="C832" s="1" t="s">
        <v>478</v>
      </c>
      <c r="D832" s="1" t="s">
        <v>470</v>
      </c>
      <c r="E832" s="1">
        <v>1.91</v>
      </c>
      <c r="F832" s="1">
        <v>2.29</v>
      </c>
      <c r="G832" s="1">
        <v>2.57</v>
      </c>
      <c r="H832" s="1">
        <v>1.43</v>
      </c>
      <c r="I832" s="1" t="s">
        <v>50</v>
      </c>
      <c r="J832" s="1">
        <v>16</v>
      </c>
      <c r="K832" s="1" t="s">
        <v>51</v>
      </c>
      <c r="L832" s="1" t="s">
        <v>52</v>
      </c>
      <c r="M832" s="1" t="s">
        <v>53</v>
      </c>
      <c r="N832" s="1">
        <v>41</v>
      </c>
      <c r="O832" s="1">
        <v>129</v>
      </c>
      <c r="P832" s="1">
        <v>0</v>
      </c>
      <c r="Q832" s="1">
        <v>27</v>
      </c>
      <c r="R832" s="1">
        <v>0</v>
      </c>
      <c r="S832" s="1">
        <v>0</v>
      </c>
      <c r="T832">
        <f t="shared" si="186"/>
        <v>170</v>
      </c>
      <c r="U832">
        <f t="shared" si="187"/>
        <v>197</v>
      </c>
      <c r="V832" s="2">
        <f t="shared" si="188"/>
        <v>45976.0052356021</v>
      </c>
      <c r="W832" s="2">
        <f t="shared" si="189"/>
        <v>45990.1413612565</v>
      </c>
      <c r="X832" t="str">
        <f t="shared" si="181"/>
        <v>健康</v>
      </c>
      <c r="Y832" s="8" t="str">
        <f>_xlfn.IFS(COUNTIF($B$2:B832,B832)=1,"-",OR(AND(X831="高滞销风险",OR(X832="中滞销风险",X832="低滞销风险",X832="健康")),AND(X831="中滞销风险",OR(X832="低滞销风险",X832="健康")),AND(X831="低滞销风险",X832="健康")),"改善",X831=X832,"维持不变",OR(AND(X831="健康",OR(X832="低滞销风险",X832="中滞销风险",X832="高滞销风险")),AND(X831="低滞销风险",OR(X832="中滞销风险",X832="高滞销风险")),AND(X831="中滞销风险",X832="高滞销风险")),"恶化")</f>
        <v>-</v>
      </c>
      <c r="Z832" s="10">
        <f t="shared" si="182"/>
        <v>0</v>
      </c>
      <c r="AA832" s="10">
        <f t="shared" si="190"/>
        <v>0</v>
      </c>
      <c r="AB832" s="10">
        <f t="shared" si="183"/>
        <v>0</v>
      </c>
      <c r="AC832" s="10">
        <f t="shared" si="191"/>
        <v>103.141361256545</v>
      </c>
      <c r="AD832" s="10">
        <f t="shared" si="184"/>
        <v>0</v>
      </c>
      <c r="AE832" s="11">
        <f t="shared" si="185"/>
        <v>1.91</v>
      </c>
    </row>
    <row r="833" spans="1:31">
      <c r="A833" s="5">
        <v>45894</v>
      </c>
      <c r="B833" s="1" t="s">
        <v>477</v>
      </c>
      <c r="C833" s="1" t="s">
        <v>478</v>
      </c>
      <c r="D833" s="1" t="s">
        <v>470</v>
      </c>
      <c r="E833" s="1">
        <v>2.59</v>
      </c>
      <c r="F833" s="1">
        <v>3.14</v>
      </c>
      <c r="G833" s="1">
        <v>2.71</v>
      </c>
      <c r="H833" s="1">
        <v>2.21</v>
      </c>
      <c r="I833" s="1" t="s">
        <v>50</v>
      </c>
      <c r="J833" s="1">
        <v>22</v>
      </c>
      <c r="K833" s="1" t="s">
        <v>43</v>
      </c>
      <c r="L833" s="1" t="s">
        <v>44</v>
      </c>
      <c r="M833" s="1" t="s">
        <v>45</v>
      </c>
      <c r="N833" s="1">
        <v>36</v>
      </c>
      <c r="O833" s="1">
        <v>112</v>
      </c>
      <c r="P833" s="1">
        <v>0</v>
      </c>
      <c r="Q833" s="1">
        <v>27</v>
      </c>
      <c r="R833" s="1">
        <v>0</v>
      </c>
      <c r="S833" s="1">
        <v>0</v>
      </c>
      <c r="T833">
        <f t="shared" si="186"/>
        <v>148</v>
      </c>
      <c r="U833">
        <f t="shared" si="187"/>
        <v>175</v>
      </c>
      <c r="V833" s="2">
        <f t="shared" si="188"/>
        <v>45951.1428571429</v>
      </c>
      <c r="W833" s="2">
        <f t="shared" si="189"/>
        <v>45961.5675675676</v>
      </c>
      <c r="X833" t="str">
        <f t="shared" si="181"/>
        <v>健康</v>
      </c>
      <c r="Y833" s="8" t="str">
        <f>_xlfn.IFS(COUNTIF($B$2:B833,B833)=1,"-",OR(AND(X832="高滞销风险",OR(X833="中滞销风险",X833="低滞销风险",X833="健康")),AND(X832="中滞销风险",OR(X833="低滞销风险",X833="健康")),AND(X832="低滞销风险",X833="健康")),"改善",X832=X833,"维持不变",OR(AND(X832="健康",OR(X833="低滞销风险",X833="中滞销风险",X833="高滞销风险")),AND(X832="低滞销风险",OR(X833="中滞销风险",X833="高滞销风险")),AND(X832="中滞销风险",X833="高滞销风险")),"恶化")</f>
        <v>维持不变</v>
      </c>
      <c r="Z833" s="10">
        <f t="shared" si="182"/>
        <v>0</v>
      </c>
      <c r="AA833" s="10">
        <f t="shared" si="190"/>
        <v>0</v>
      </c>
      <c r="AB833" s="10">
        <f t="shared" si="183"/>
        <v>0</v>
      </c>
      <c r="AC833" s="10">
        <f t="shared" si="191"/>
        <v>67.5675675675676</v>
      </c>
      <c r="AD833" s="10">
        <f t="shared" si="184"/>
        <v>0</v>
      </c>
      <c r="AE833" s="11">
        <f t="shared" si="185"/>
        <v>2.59</v>
      </c>
    </row>
    <row r="834" spans="1:31">
      <c r="A834" s="5">
        <v>45901</v>
      </c>
      <c r="B834" s="1" t="s">
        <v>477</v>
      </c>
      <c r="C834" s="1" t="s">
        <v>478</v>
      </c>
      <c r="D834" s="1" t="s">
        <v>470</v>
      </c>
      <c r="E834" s="1">
        <v>2.57</v>
      </c>
      <c r="F834" s="1">
        <v>2.57</v>
      </c>
      <c r="G834" s="1">
        <v>2.86</v>
      </c>
      <c r="H834" s="1">
        <v>2.71</v>
      </c>
      <c r="I834" s="1" t="s">
        <v>54</v>
      </c>
      <c r="J834" s="1">
        <v>18</v>
      </c>
      <c r="K834" s="1" t="s">
        <v>35</v>
      </c>
      <c r="L834" s="1" t="s">
        <v>36</v>
      </c>
      <c r="M834" s="1" t="s">
        <v>37</v>
      </c>
      <c r="N834" s="1">
        <v>47</v>
      </c>
      <c r="O834" s="1">
        <v>107</v>
      </c>
      <c r="P834" s="1">
        <v>0</v>
      </c>
      <c r="Q834" s="1">
        <v>2</v>
      </c>
      <c r="R834" s="1">
        <v>0</v>
      </c>
      <c r="S834" s="1">
        <v>0</v>
      </c>
      <c r="T834">
        <f t="shared" si="186"/>
        <v>154</v>
      </c>
      <c r="U834">
        <f t="shared" si="187"/>
        <v>156</v>
      </c>
      <c r="V834" s="2">
        <f t="shared" si="188"/>
        <v>45960.9221789883</v>
      </c>
      <c r="W834" s="2">
        <f t="shared" si="189"/>
        <v>45961.7003891051</v>
      </c>
      <c r="X834" t="str">
        <f t="shared" si="181"/>
        <v>健康</v>
      </c>
      <c r="Y834" s="8" t="str">
        <f>_xlfn.IFS(COUNTIF($B$2:B834,B834)=1,"-",OR(AND(X833="高滞销风险",OR(X834="中滞销风险",X834="低滞销风险",X834="健康")),AND(X833="中滞销风险",OR(X834="低滞销风险",X834="健康")),AND(X833="低滞销风险",X834="健康")),"改善",X833=X834,"维持不变",OR(AND(X833="健康",OR(X834="低滞销风险",X834="中滞销风险",X834="高滞销风险")),AND(X833="低滞销风险",OR(X834="中滞销风险",X834="高滞销风险")),AND(X833="中滞销风险",X834="高滞销风险")),"恶化")</f>
        <v>维持不变</v>
      </c>
      <c r="Z834" s="10">
        <f t="shared" si="182"/>
        <v>0</v>
      </c>
      <c r="AA834" s="10">
        <f t="shared" si="190"/>
        <v>0</v>
      </c>
      <c r="AB834" s="10">
        <f t="shared" si="183"/>
        <v>0</v>
      </c>
      <c r="AC834" s="10">
        <f t="shared" si="191"/>
        <v>60.7003891050584</v>
      </c>
      <c r="AD834" s="10">
        <f t="shared" si="184"/>
        <v>0</v>
      </c>
      <c r="AE834" s="11">
        <f t="shared" si="185"/>
        <v>2.57</v>
      </c>
    </row>
    <row r="835" spans="1:31">
      <c r="A835" s="5">
        <v>45908</v>
      </c>
      <c r="B835" s="1" t="s">
        <v>477</v>
      </c>
      <c r="C835" s="1" t="s">
        <v>478</v>
      </c>
      <c r="D835" s="1" t="s">
        <v>470</v>
      </c>
      <c r="E835" s="1">
        <v>2</v>
      </c>
      <c r="F835" s="1">
        <v>2</v>
      </c>
      <c r="G835" s="1">
        <v>2.29</v>
      </c>
      <c r="H835" s="1">
        <v>2.5</v>
      </c>
      <c r="I835" s="1" t="s">
        <v>54</v>
      </c>
      <c r="J835" s="1">
        <v>14</v>
      </c>
      <c r="K835" s="1" t="s">
        <v>38</v>
      </c>
      <c r="L835" s="1" t="s">
        <v>39</v>
      </c>
      <c r="M835" s="1" t="s">
        <v>40</v>
      </c>
      <c r="N835" s="1">
        <v>51</v>
      </c>
      <c r="O835" s="1">
        <v>89</v>
      </c>
      <c r="P835" s="1">
        <v>0</v>
      </c>
      <c r="Q835" s="1">
        <v>2</v>
      </c>
      <c r="R835" s="1">
        <v>0</v>
      </c>
      <c r="S835" s="1">
        <v>0</v>
      </c>
      <c r="T835">
        <f t="shared" si="186"/>
        <v>140</v>
      </c>
      <c r="U835">
        <f t="shared" si="187"/>
        <v>142</v>
      </c>
      <c r="V835" s="2">
        <f t="shared" si="188"/>
        <v>45978</v>
      </c>
      <c r="W835" s="2">
        <f t="shared" si="189"/>
        <v>45979</v>
      </c>
      <c r="X835" t="str">
        <f t="shared" si="181"/>
        <v>健康</v>
      </c>
      <c r="Y835" s="8" t="str">
        <f>_xlfn.IFS(COUNTIF($B$2:B835,B835)=1,"-",OR(AND(X834="高滞销风险",OR(X835="中滞销风险",X835="低滞销风险",X835="健康")),AND(X834="中滞销风险",OR(X835="低滞销风险",X835="健康")),AND(X834="低滞销风险",X835="健康")),"改善",X834=X835,"维持不变",OR(AND(X834="健康",OR(X835="低滞销风险",X835="中滞销风险",X835="高滞销风险")),AND(X834="低滞销风险",OR(X835="中滞销风险",X835="高滞销风险")),AND(X834="中滞销风险",X835="高滞销风险")),"恶化")</f>
        <v>维持不变</v>
      </c>
      <c r="Z835" s="10">
        <f t="shared" si="182"/>
        <v>0</v>
      </c>
      <c r="AA835" s="10">
        <f t="shared" si="190"/>
        <v>0</v>
      </c>
      <c r="AB835" s="10">
        <f t="shared" si="183"/>
        <v>0</v>
      </c>
      <c r="AC835" s="10">
        <f t="shared" si="191"/>
        <v>71</v>
      </c>
      <c r="AD835" s="10">
        <f t="shared" si="184"/>
        <v>0</v>
      </c>
      <c r="AE835" s="11">
        <f t="shared" si="185"/>
        <v>2</v>
      </c>
    </row>
    <row r="836" spans="1:31">
      <c r="A836" s="5">
        <v>45887</v>
      </c>
      <c r="B836" s="1" t="s">
        <v>479</v>
      </c>
      <c r="C836" s="1" t="s">
        <v>480</v>
      </c>
      <c r="D836" s="1" t="s">
        <v>470</v>
      </c>
      <c r="E836" s="1">
        <v>5.11</v>
      </c>
      <c r="F836" s="1">
        <v>5.86</v>
      </c>
      <c r="G836" s="1">
        <v>7.14</v>
      </c>
      <c r="H836" s="1">
        <v>3.86</v>
      </c>
      <c r="I836" s="1" t="s">
        <v>50</v>
      </c>
      <c r="J836" s="1">
        <v>41</v>
      </c>
      <c r="K836" s="1" t="s">
        <v>51</v>
      </c>
      <c r="L836" s="1" t="s">
        <v>52</v>
      </c>
      <c r="M836" s="1" t="s">
        <v>53</v>
      </c>
      <c r="N836" s="1">
        <v>239</v>
      </c>
      <c r="O836" s="1">
        <v>214</v>
      </c>
      <c r="P836" s="1">
        <v>0</v>
      </c>
      <c r="Q836" s="1">
        <v>222</v>
      </c>
      <c r="R836" s="1">
        <v>0</v>
      </c>
      <c r="S836" s="1">
        <v>0</v>
      </c>
      <c r="T836">
        <f t="shared" si="186"/>
        <v>453</v>
      </c>
      <c r="U836">
        <f t="shared" si="187"/>
        <v>675</v>
      </c>
      <c r="V836" s="2">
        <f t="shared" si="188"/>
        <v>45975.6497064579</v>
      </c>
      <c r="W836" s="2">
        <f t="shared" si="189"/>
        <v>46019.0939334638</v>
      </c>
      <c r="X836" t="str">
        <f t="shared" si="181"/>
        <v>高滞销风险</v>
      </c>
      <c r="Y836" s="8" t="str">
        <f>_xlfn.IFS(COUNTIF($B$2:B836,B836)=1,"-",OR(AND(X835="高滞销风险",OR(X836="中滞销风险",X836="低滞销风险",X836="健康")),AND(X835="中滞销风险",OR(X836="低滞销风险",X836="健康")),AND(X835="低滞销风险",X836="健康")),"改善",X835=X836,"维持不变",OR(AND(X835="健康",OR(X836="低滞销风险",X836="中滞销风险",X836="高滞销风险")),AND(X835="低滞销风险",OR(X836="中滞销风险",X836="高滞销风险")),AND(X835="中滞销风险",X836="高滞销风险")),"恶化")</f>
        <v>-</v>
      </c>
      <c r="Z836" s="10">
        <f t="shared" si="182"/>
        <v>0</v>
      </c>
      <c r="AA836" s="10">
        <f t="shared" si="190"/>
        <v>138.45</v>
      </c>
      <c r="AB836" s="10">
        <f t="shared" si="183"/>
        <v>138.45</v>
      </c>
      <c r="AC836" s="10">
        <f t="shared" si="191"/>
        <v>132.093933463796</v>
      </c>
      <c r="AD836" s="10">
        <f t="shared" si="184"/>
        <v>27.0939334637951</v>
      </c>
      <c r="AE836" s="11">
        <f t="shared" si="185"/>
        <v>6.42857142857143</v>
      </c>
    </row>
    <row r="837" spans="1:31">
      <c r="A837" s="5">
        <v>45894</v>
      </c>
      <c r="B837" s="1" t="s">
        <v>479</v>
      </c>
      <c r="C837" s="1" t="s">
        <v>480</v>
      </c>
      <c r="D837" s="1" t="s">
        <v>470</v>
      </c>
      <c r="E837" s="1">
        <v>6.34</v>
      </c>
      <c r="F837" s="1">
        <v>7.29</v>
      </c>
      <c r="G837" s="1">
        <v>6.57</v>
      </c>
      <c r="H837" s="1">
        <v>5.68</v>
      </c>
      <c r="I837" s="1" t="s">
        <v>50</v>
      </c>
      <c r="J837" s="1">
        <v>51</v>
      </c>
      <c r="K837" s="1" t="s">
        <v>43</v>
      </c>
      <c r="L837" s="1" t="s">
        <v>44</v>
      </c>
      <c r="M837" s="1" t="s">
        <v>45</v>
      </c>
      <c r="N837" s="1">
        <v>206</v>
      </c>
      <c r="O837" s="1">
        <v>190</v>
      </c>
      <c r="P837" s="1">
        <v>0</v>
      </c>
      <c r="Q837" s="1">
        <v>222</v>
      </c>
      <c r="R837" s="1">
        <v>0</v>
      </c>
      <c r="S837" s="1">
        <v>0</v>
      </c>
      <c r="T837">
        <f t="shared" si="186"/>
        <v>396</v>
      </c>
      <c r="U837">
        <f t="shared" si="187"/>
        <v>618</v>
      </c>
      <c r="V837" s="2">
        <f t="shared" si="188"/>
        <v>45956.4605678233</v>
      </c>
      <c r="W837" s="2">
        <f t="shared" si="189"/>
        <v>45991.476340694</v>
      </c>
      <c r="X837" t="str">
        <f t="shared" si="181"/>
        <v>健康</v>
      </c>
      <c r="Y837" s="8" t="str">
        <f>_xlfn.IFS(COUNTIF($B$2:B837,B837)=1,"-",OR(AND(X836="高滞销风险",OR(X837="中滞销风险",X837="低滞销风险",X837="健康")),AND(X836="中滞销风险",OR(X837="低滞销风险",X837="健康")),AND(X836="低滞销风险",X837="健康")),"改善",X836=X837,"维持不变",OR(AND(X836="健康",OR(X837="低滞销风险",X837="中滞销风险",X837="高滞销风险")),AND(X836="低滞销风险",OR(X837="中滞销风险",X837="高滞销风险")),AND(X836="中滞销风险",X837="高滞销风险")),"恶化")</f>
        <v>改善</v>
      </c>
      <c r="Z837" s="10">
        <f t="shared" si="182"/>
        <v>0</v>
      </c>
      <c r="AA837" s="10">
        <f t="shared" si="190"/>
        <v>0</v>
      </c>
      <c r="AB837" s="10">
        <f t="shared" si="183"/>
        <v>0</v>
      </c>
      <c r="AC837" s="10">
        <f t="shared" si="191"/>
        <v>97.4763406940063</v>
      </c>
      <c r="AD837" s="10">
        <f t="shared" si="184"/>
        <v>0</v>
      </c>
      <c r="AE837" s="11">
        <f t="shared" si="185"/>
        <v>6.34</v>
      </c>
    </row>
    <row r="838" spans="1:31">
      <c r="A838" s="5">
        <v>45901</v>
      </c>
      <c r="B838" s="1" t="s">
        <v>479</v>
      </c>
      <c r="C838" s="1" t="s">
        <v>480</v>
      </c>
      <c r="D838" s="1" t="s">
        <v>470</v>
      </c>
      <c r="E838" s="1">
        <v>8.15</v>
      </c>
      <c r="F838" s="1">
        <v>9</v>
      </c>
      <c r="G838" s="1">
        <v>8.14</v>
      </c>
      <c r="H838" s="1">
        <v>7.64</v>
      </c>
      <c r="I838" s="1" t="s">
        <v>50</v>
      </c>
      <c r="J838" s="1">
        <v>63</v>
      </c>
      <c r="K838" s="1" t="s">
        <v>35</v>
      </c>
      <c r="L838" s="1" t="s">
        <v>36</v>
      </c>
      <c r="M838" s="1" t="s">
        <v>37</v>
      </c>
      <c r="N838" s="1">
        <v>180</v>
      </c>
      <c r="O838" s="1">
        <v>254</v>
      </c>
      <c r="P838" s="1">
        <v>0</v>
      </c>
      <c r="Q838" s="1">
        <v>122</v>
      </c>
      <c r="R838" s="1">
        <v>0</v>
      </c>
      <c r="S838" s="1">
        <v>0</v>
      </c>
      <c r="T838">
        <f t="shared" si="186"/>
        <v>434</v>
      </c>
      <c r="U838">
        <f t="shared" si="187"/>
        <v>556</v>
      </c>
      <c r="V838" s="2">
        <f t="shared" si="188"/>
        <v>45954.2515337423</v>
      </c>
      <c r="W838" s="2">
        <f t="shared" si="189"/>
        <v>45969.2208588957</v>
      </c>
      <c r="X838" t="str">
        <f t="shared" si="181"/>
        <v>健康</v>
      </c>
      <c r="Y838" s="8" t="str">
        <f>_xlfn.IFS(COUNTIF($B$2:B838,B838)=1,"-",OR(AND(X837="高滞销风险",OR(X838="中滞销风险",X838="低滞销风险",X838="健康")),AND(X837="中滞销风险",OR(X838="低滞销风险",X838="健康")),AND(X837="低滞销风险",X838="健康")),"改善",X837=X838,"维持不变",OR(AND(X837="健康",OR(X838="低滞销风险",X838="中滞销风险",X838="高滞销风险")),AND(X837="低滞销风险",OR(X838="中滞销风险",X838="高滞销风险")),AND(X837="中滞销风险",X838="高滞销风险")),"恶化")</f>
        <v>维持不变</v>
      </c>
      <c r="Z838" s="10">
        <f t="shared" si="182"/>
        <v>0</v>
      </c>
      <c r="AA838" s="10">
        <f t="shared" si="190"/>
        <v>0</v>
      </c>
      <c r="AB838" s="10">
        <f t="shared" si="183"/>
        <v>0</v>
      </c>
      <c r="AC838" s="10">
        <f t="shared" si="191"/>
        <v>68.2208588957055</v>
      </c>
      <c r="AD838" s="10">
        <f t="shared" si="184"/>
        <v>0</v>
      </c>
      <c r="AE838" s="11">
        <f t="shared" si="185"/>
        <v>8.15</v>
      </c>
    </row>
    <row r="839" spans="1:31">
      <c r="A839" s="5">
        <v>45908</v>
      </c>
      <c r="B839" s="1" t="s">
        <v>479</v>
      </c>
      <c r="C839" s="1" t="s">
        <v>480</v>
      </c>
      <c r="D839" s="1" t="s">
        <v>470</v>
      </c>
      <c r="E839" s="1">
        <v>6.71</v>
      </c>
      <c r="F839" s="1">
        <v>6.71</v>
      </c>
      <c r="G839" s="1">
        <v>7.86</v>
      </c>
      <c r="H839" s="1">
        <v>7.21</v>
      </c>
      <c r="I839" s="1" t="s">
        <v>54</v>
      </c>
      <c r="J839" s="1">
        <v>47</v>
      </c>
      <c r="K839" s="1" t="s">
        <v>38</v>
      </c>
      <c r="L839" s="1" t="s">
        <v>39</v>
      </c>
      <c r="M839" s="1" t="s">
        <v>40</v>
      </c>
      <c r="N839" s="1">
        <v>161</v>
      </c>
      <c r="O839" s="1">
        <v>354</v>
      </c>
      <c r="P839" s="1">
        <v>0</v>
      </c>
      <c r="Q839" s="1">
        <v>2</v>
      </c>
      <c r="R839" s="1">
        <v>0</v>
      </c>
      <c r="S839" s="1">
        <v>170</v>
      </c>
      <c r="T839">
        <f t="shared" si="186"/>
        <v>515</v>
      </c>
      <c r="U839">
        <f t="shared" si="187"/>
        <v>687</v>
      </c>
      <c r="V839" s="2">
        <f t="shared" si="188"/>
        <v>45984.7511177347</v>
      </c>
      <c r="W839" s="2">
        <f t="shared" si="189"/>
        <v>46010.3845007452</v>
      </c>
      <c r="X839" t="str">
        <f t="shared" si="181"/>
        <v>中滞销风险</v>
      </c>
      <c r="Y839" s="8" t="str">
        <f>_xlfn.IFS(COUNTIF($B$2:B839,B839)=1,"-",OR(AND(X838="高滞销风险",OR(X839="中滞销风险",X839="低滞销风险",X839="健康")),AND(X838="中滞销风险",OR(X839="低滞销风险",X839="健康")),AND(X838="低滞销风险",X839="健康")),"改善",X838=X839,"维持不变",OR(AND(X838="健康",OR(X839="低滞销风险",X839="中滞销风险",X839="高滞销风险")),AND(X838="低滞销风险",OR(X839="中滞销风险",X839="高滞销风险")),AND(X838="中滞销风险",X839="高滞销风险")),"恶化")</f>
        <v>恶化</v>
      </c>
      <c r="Z839" s="10">
        <f t="shared" si="182"/>
        <v>0</v>
      </c>
      <c r="AA839" s="10">
        <f t="shared" si="190"/>
        <v>123.36</v>
      </c>
      <c r="AB839" s="10">
        <f t="shared" si="183"/>
        <v>123.36</v>
      </c>
      <c r="AC839" s="10">
        <f t="shared" si="191"/>
        <v>102.384500745156</v>
      </c>
      <c r="AD839" s="10">
        <f t="shared" si="184"/>
        <v>18.38450074516</v>
      </c>
      <c r="AE839" s="11">
        <f t="shared" si="185"/>
        <v>8.17857142857143</v>
      </c>
    </row>
    <row r="840" spans="1:31">
      <c r="A840" s="5">
        <v>45887</v>
      </c>
      <c r="B840" s="1" t="s">
        <v>481</v>
      </c>
      <c r="C840" s="1" t="s">
        <v>482</v>
      </c>
      <c r="D840" s="1" t="s">
        <v>470</v>
      </c>
      <c r="E840" s="1">
        <v>9.97</v>
      </c>
      <c r="F840" s="1">
        <v>12.57</v>
      </c>
      <c r="G840" s="1">
        <v>13.14</v>
      </c>
      <c r="H840" s="1">
        <v>7.14</v>
      </c>
      <c r="I840" s="1" t="s">
        <v>50</v>
      </c>
      <c r="J840" s="1">
        <v>88</v>
      </c>
      <c r="K840" s="1" t="s">
        <v>51</v>
      </c>
      <c r="L840" s="1" t="s">
        <v>52</v>
      </c>
      <c r="M840" s="1" t="s">
        <v>53</v>
      </c>
      <c r="N840" s="1">
        <v>138</v>
      </c>
      <c r="O840" s="1">
        <v>539</v>
      </c>
      <c r="P840" s="1">
        <v>0</v>
      </c>
      <c r="Q840" s="1">
        <v>0</v>
      </c>
      <c r="R840" s="1">
        <v>0</v>
      </c>
      <c r="S840" s="1">
        <v>340</v>
      </c>
      <c r="T840">
        <f t="shared" ref="T840:T903" si="192">N840+O840+P840</f>
        <v>677</v>
      </c>
      <c r="U840">
        <f t="shared" ref="U840:U903" si="193">T840+Q840+R840+S840</f>
        <v>1017</v>
      </c>
      <c r="V840" s="2">
        <f t="shared" ref="V840:V903" si="194">A840+T840/E840</f>
        <v>45954.9037111334</v>
      </c>
      <c r="W840" s="2">
        <f t="shared" ref="W840:W903" si="195">A840+U840/E840</f>
        <v>45989.0060180542</v>
      </c>
      <c r="X840" t="str">
        <f t="shared" ref="X840:X903" si="196">_xlfn.IFS(AD840&gt;=20,"高滞销风险",AD840&gt;=10,"中滞销风险",AD840&gt;0,"低滞销风险",AD840=0,"健康")</f>
        <v>健康</v>
      </c>
      <c r="Y840" s="8" t="str">
        <f>_xlfn.IFS(COUNTIF($B$2:B840,B840)=1,"-",OR(AND(X839="高滞销风险",OR(X840="中滞销风险",X840="低滞销风险",X840="健康")),AND(X839="中滞销风险",OR(X840="低滞销风险",X840="健康")),AND(X839="低滞销风险",X840="健康")),"改善",X839=X840,"维持不变",OR(AND(X839="健康",OR(X840="低滞销风险",X840="中滞销风险",X840="高滞销风险")),AND(X839="低滞销风险",OR(X840="中滞销风险",X840="高滞销风险")),AND(X839="中滞销风险",X840="高滞销风险")),"恶化")</f>
        <v>-</v>
      </c>
      <c r="Z840" s="10">
        <f t="shared" ref="Z840:Z903" si="197">IF(V840&gt;=DATE(2025,12,1),T840-(DATE(2025,12,1)-A840)*E840,0)</f>
        <v>0</v>
      </c>
      <c r="AA840" s="10">
        <f t="shared" ref="AA840:AA903" si="198">AB840-Z840</f>
        <v>0</v>
      </c>
      <c r="AB840" s="10">
        <f t="shared" ref="AB840:AB903" si="199">IF(W840&gt;=DATE(2025,12,1),U840-(DATE(2025,12,1)-A840)*E840,0)</f>
        <v>0</v>
      </c>
      <c r="AC840" s="10">
        <f t="shared" ref="AC840:AC903" si="200">U840/E840</f>
        <v>102.006018054162</v>
      </c>
      <c r="AD840" s="10">
        <f t="shared" ref="AD840:AD903" si="201">IF(W840&gt;DATE(2025,12,1),W840-DATE(2025,12,1),0)</f>
        <v>0</v>
      </c>
      <c r="AE840" s="11">
        <f t="shared" ref="AE840:AE903" si="202">IF(X840="健康",E840,U840/(DATE(2025,12,1)-A840))</f>
        <v>9.97</v>
      </c>
    </row>
    <row r="841" spans="1:31">
      <c r="A841" s="5">
        <v>45894</v>
      </c>
      <c r="B841" s="1" t="s">
        <v>481</v>
      </c>
      <c r="C841" s="1" t="s">
        <v>482</v>
      </c>
      <c r="D841" s="1" t="s">
        <v>470</v>
      </c>
      <c r="E841" s="1">
        <v>12.25</v>
      </c>
      <c r="F841" s="1">
        <v>14.14</v>
      </c>
      <c r="G841" s="1">
        <v>13.36</v>
      </c>
      <c r="H841" s="1">
        <v>10.68</v>
      </c>
      <c r="I841" s="1" t="s">
        <v>50</v>
      </c>
      <c r="J841" s="1">
        <v>99</v>
      </c>
      <c r="K841" s="1" t="s">
        <v>43</v>
      </c>
      <c r="L841" s="1" t="s">
        <v>44</v>
      </c>
      <c r="M841" s="1" t="s">
        <v>45</v>
      </c>
      <c r="N841" s="1">
        <v>111</v>
      </c>
      <c r="O841" s="1">
        <v>697</v>
      </c>
      <c r="P841" s="1">
        <v>0</v>
      </c>
      <c r="Q841" s="1">
        <v>353</v>
      </c>
      <c r="R841" s="1">
        <v>0</v>
      </c>
      <c r="S841" s="1">
        <v>172</v>
      </c>
      <c r="T841">
        <f t="shared" si="192"/>
        <v>808</v>
      </c>
      <c r="U841">
        <f t="shared" si="193"/>
        <v>1333</v>
      </c>
      <c r="V841" s="2">
        <f t="shared" si="194"/>
        <v>45959.9591836735</v>
      </c>
      <c r="W841" s="2">
        <f t="shared" si="195"/>
        <v>46002.8163265306</v>
      </c>
      <c r="X841" t="str">
        <f t="shared" si="196"/>
        <v>中滞销风险</v>
      </c>
      <c r="Y841" s="8" t="str">
        <f>_xlfn.IFS(COUNTIF($B$2:B841,B841)=1,"-",OR(AND(X840="高滞销风险",OR(X841="中滞销风险",X841="低滞销风险",X841="健康")),AND(X840="中滞销风险",OR(X841="低滞销风险",X841="健康")),AND(X840="低滞销风险",X841="健康")),"改善",X840=X841,"维持不变",OR(AND(X840="健康",OR(X841="低滞销风险",X841="中滞销风险",X841="高滞销风险")),AND(X840="低滞销风险",OR(X841="中滞销风险",X841="高滞销风险")),AND(X840="中滞销风险",X841="高滞销风险")),"恶化")</f>
        <v>恶化</v>
      </c>
      <c r="Z841" s="10">
        <f t="shared" si="197"/>
        <v>0</v>
      </c>
      <c r="AA841" s="10">
        <f t="shared" si="198"/>
        <v>132.5</v>
      </c>
      <c r="AB841" s="10">
        <f t="shared" si="199"/>
        <v>132.5</v>
      </c>
      <c r="AC841" s="10">
        <f t="shared" si="200"/>
        <v>108.816326530612</v>
      </c>
      <c r="AD841" s="10">
        <f t="shared" si="201"/>
        <v>10.8163265306139</v>
      </c>
      <c r="AE841" s="11">
        <f t="shared" si="202"/>
        <v>13.6020408163265</v>
      </c>
    </row>
    <row r="842" spans="1:31">
      <c r="A842" s="5">
        <v>45901</v>
      </c>
      <c r="B842" s="1" t="s">
        <v>481</v>
      </c>
      <c r="C842" s="1" t="s">
        <v>482</v>
      </c>
      <c r="D842" s="1" t="s">
        <v>470</v>
      </c>
      <c r="E842" s="1">
        <v>13.43</v>
      </c>
      <c r="F842" s="1">
        <v>13.43</v>
      </c>
      <c r="G842" s="1">
        <v>13.79</v>
      </c>
      <c r="H842" s="1">
        <v>13.46</v>
      </c>
      <c r="I842" s="1" t="s">
        <v>54</v>
      </c>
      <c r="J842" s="1">
        <v>94</v>
      </c>
      <c r="K842" s="1" t="s">
        <v>35</v>
      </c>
      <c r="L842" s="1" t="s">
        <v>36</v>
      </c>
      <c r="M842" s="1" t="s">
        <v>37</v>
      </c>
      <c r="N842" s="1">
        <v>119</v>
      </c>
      <c r="O842" s="1">
        <v>780</v>
      </c>
      <c r="P842" s="1">
        <v>0</v>
      </c>
      <c r="Q842" s="1">
        <v>183</v>
      </c>
      <c r="R842" s="1">
        <v>0</v>
      </c>
      <c r="S842" s="1">
        <v>172</v>
      </c>
      <c r="T842">
        <f t="shared" si="192"/>
        <v>899</v>
      </c>
      <c r="U842">
        <f t="shared" si="193"/>
        <v>1254</v>
      </c>
      <c r="V842" s="2">
        <f t="shared" si="194"/>
        <v>45967.9396872673</v>
      </c>
      <c r="W842" s="2">
        <f t="shared" si="195"/>
        <v>45994.3730454207</v>
      </c>
      <c r="X842" t="str">
        <f t="shared" si="196"/>
        <v>低滞销风险</v>
      </c>
      <c r="Y842" s="8" t="str">
        <f>_xlfn.IFS(COUNTIF($B$2:B842,B842)=1,"-",OR(AND(X841="高滞销风险",OR(X842="中滞销风险",X842="低滞销风险",X842="健康")),AND(X841="中滞销风险",OR(X842="低滞销风险",X842="健康")),AND(X841="低滞销风险",X842="健康")),"改善",X841=X842,"维持不变",OR(AND(X841="健康",OR(X842="低滞销风险",X842="中滞销风险",X842="高滞销风险")),AND(X841="低滞销风险",OR(X842="中滞销风险",X842="高滞销风险")),AND(X841="中滞销风险",X842="高滞销风险")),"恶化")</f>
        <v>改善</v>
      </c>
      <c r="Z842" s="10">
        <f t="shared" si="197"/>
        <v>0</v>
      </c>
      <c r="AA842" s="10">
        <f t="shared" si="198"/>
        <v>31.8700000000001</v>
      </c>
      <c r="AB842" s="10">
        <f t="shared" si="199"/>
        <v>31.8700000000001</v>
      </c>
      <c r="AC842" s="10">
        <f t="shared" si="200"/>
        <v>93.3730454206999</v>
      </c>
      <c r="AD842" s="10">
        <f t="shared" si="201"/>
        <v>2.37304542070342</v>
      </c>
      <c r="AE842" s="11">
        <f t="shared" si="202"/>
        <v>13.7802197802198</v>
      </c>
    </row>
    <row r="843" spans="1:31">
      <c r="A843" s="5">
        <v>45908</v>
      </c>
      <c r="B843" s="1" t="s">
        <v>481</v>
      </c>
      <c r="C843" s="1" t="s">
        <v>482</v>
      </c>
      <c r="D843" s="1" t="s">
        <v>470</v>
      </c>
      <c r="E843" s="1">
        <v>12.29</v>
      </c>
      <c r="F843" s="1">
        <v>12.29</v>
      </c>
      <c r="G843" s="1">
        <v>12.86</v>
      </c>
      <c r="H843" s="1">
        <v>13.11</v>
      </c>
      <c r="I843" s="1" t="s">
        <v>54</v>
      </c>
      <c r="J843" s="1">
        <v>86</v>
      </c>
      <c r="K843" s="1" t="s">
        <v>38</v>
      </c>
      <c r="L843" s="1" t="s">
        <v>39</v>
      </c>
      <c r="M843" s="1" t="s">
        <v>40</v>
      </c>
      <c r="N843" s="1">
        <v>157</v>
      </c>
      <c r="O843" s="1">
        <v>696</v>
      </c>
      <c r="P843" s="1">
        <v>0</v>
      </c>
      <c r="Q843" s="1">
        <v>445</v>
      </c>
      <c r="R843" s="1">
        <v>0</v>
      </c>
      <c r="S843" s="1">
        <v>2</v>
      </c>
      <c r="T843">
        <f t="shared" si="192"/>
        <v>853</v>
      </c>
      <c r="U843">
        <f t="shared" si="193"/>
        <v>1300</v>
      </c>
      <c r="V843" s="2">
        <f t="shared" si="194"/>
        <v>45977.4060211554</v>
      </c>
      <c r="W843" s="2">
        <f t="shared" si="195"/>
        <v>46013.7770545159</v>
      </c>
      <c r="X843" t="str">
        <f t="shared" si="196"/>
        <v>高滞销风险</v>
      </c>
      <c r="Y843" s="8" t="str">
        <f>_xlfn.IFS(COUNTIF($B$2:B843,B843)=1,"-",OR(AND(X842="高滞销风险",OR(X843="中滞销风险",X843="低滞销风险",X843="健康")),AND(X842="中滞销风险",OR(X843="低滞销风险",X843="健康")),AND(X842="低滞销风险",X843="健康")),"改善",X842=X843,"维持不变",OR(AND(X842="健康",OR(X843="低滞销风险",X843="中滞销风险",X843="高滞销风险")),AND(X842="低滞销风险",OR(X843="中滞销风险",X843="高滞销风险")),AND(X842="中滞销风险",X843="高滞销风险")),"恶化")</f>
        <v>恶化</v>
      </c>
      <c r="Z843" s="10">
        <f t="shared" si="197"/>
        <v>0</v>
      </c>
      <c r="AA843" s="10">
        <f t="shared" si="198"/>
        <v>267.64</v>
      </c>
      <c r="AB843" s="10">
        <f t="shared" si="199"/>
        <v>267.64</v>
      </c>
      <c r="AC843" s="10">
        <f t="shared" si="200"/>
        <v>105.777054515867</v>
      </c>
      <c r="AD843" s="10">
        <f t="shared" si="201"/>
        <v>21.7770545158637</v>
      </c>
      <c r="AE843" s="11">
        <f t="shared" si="202"/>
        <v>15.4761904761905</v>
      </c>
    </row>
    <row r="844" spans="1:31">
      <c r="A844" s="5">
        <v>45887</v>
      </c>
      <c r="B844" s="1" t="s">
        <v>483</v>
      </c>
      <c r="C844" s="1" t="s">
        <v>484</v>
      </c>
      <c r="D844" s="1" t="s">
        <v>470</v>
      </c>
      <c r="E844" s="1">
        <v>4.18</v>
      </c>
      <c r="F844" s="1">
        <v>5.14</v>
      </c>
      <c r="G844" s="1">
        <v>5.57</v>
      </c>
      <c r="H844" s="1">
        <v>3.04</v>
      </c>
      <c r="I844" s="1" t="s">
        <v>50</v>
      </c>
      <c r="J844" s="1">
        <v>36</v>
      </c>
      <c r="K844" s="1" t="s">
        <v>51</v>
      </c>
      <c r="L844" s="1" t="s">
        <v>52</v>
      </c>
      <c r="M844" s="1" t="s">
        <v>53</v>
      </c>
      <c r="N844" s="1">
        <v>114</v>
      </c>
      <c r="O844" s="1">
        <v>318</v>
      </c>
      <c r="P844" s="1">
        <v>0</v>
      </c>
      <c r="Q844" s="1">
        <v>31</v>
      </c>
      <c r="R844" s="1">
        <v>0</v>
      </c>
      <c r="S844" s="1">
        <v>170</v>
      </c>
      <c r="T844">
        <f t="shared" si="192"/>
        <v>432</v>
      </c>
      <c r="U844">
        <f t="shared" si="193"/>
        <v>633</v>
      </c>
      <c r="V844" s="2">
        <f t="shared" si="194"/>
        <v>45990.3492822967</v>
      </c>
      <c r="W844" s="2">
        <f t="shared" si="195"/>
        <v>46038.4354066986</v>
      </c>
      <c r="X844" t="str">
        <f t="shared" si="196"/>
        <v>高滞销风险</v>
      </c>
      <c r="Y844" s="8" t="str">
        <f>_xlfn.IFS(COUNTIF($B$2:B844,B844)=1,"-",OR(AND(X843="高滞销风险",OR(X844="中滞销风险",X844="低滞销风险",X844="健康")),AND(X843="中滞销风险",OR(X844="低滞销风险",X844="健康")),AND(X843="低滞销风险",X844="健康")),"改善",X843=X844,"维持不变",OR(AND(X843="健康",OR(X844="低滞销风险",X844="中滞销风险",X844="高滞销风险")),AND(X843="低滞销风险",OR(X844="中滞销风险",X844="高滞销风险")),AND(X843="中滞销风险",X844="高滞销风险")),"恶化")</f>
        <v>-</v>
      </c>
      <c r="Z844" s="10">
        <f t="shared" si="197"/>
        <v>0</v>
      </c>
      <c r="AA844" s="10">
        <f t="shared" si="198"/>
        <v>194.1</v>
      </c>
      <c r="AB844" s="10">
        <f t="shared" si="199"/>
        <v>194.1</v>
      </c>
      <c r="AC844" s="10">
        <f t="shared" si="200"/>
        <v>151.435406698565</v>
      </c>
      <c r="AD844" s="10">
        <f t="shared" si="201"/>
        <v>46.4354066985616</v>
      </c>
      <c r="AE844" s="11">
        <f t="shared" si="202"/>
        <v>6.02857142857143</v>
      </c>
    </row>
    <row r="845" spans="1:31">
      <c r="A845" s="5">
        <v>45894</v>
      </c>
      <c r="B845" s="1" t="s">
        <v>483</v>
      </c>
      <c r="C845" s="1" t="s">
        <v>484</v>
      </c>
      <c r="D845" s="1" t="s">
        <v>470</v>
      </c>
      <c r="E845" s="1">
        <v>5.33</v>
      </c>
      <c r="F845" s="1">
        <v>6.29</v>
      </c>
      <c r="G845" s="1">
        <v>5.71</v>
      </c>
      <c r="H845" s="1">
        <v>4.61</v>
      </c>
      <c r="I845" s="1" t="s">
        <v>50</v>
      </c>
      <c r="J845" s="1">
        <v>44</v>
      </c>
      <c r="K845" s="1" t="s">
        <v>43</v>
      </c>
      <c r="L845" s="1" t="s">
        <v>44</v>
      </c>
      <c r="M845" s="1" t="s">
        <v>45</v>
      </c>
      <c r="N845" s="1">
        <v>90</v>
      </c>
      <c r="O845" s="1">
        <v>298</v>
      </c>
      <c r="P845" s="1">
        <v>0</v>
      </c>
      <c r="Q845" s="1">
        <v>320</v>
      </c>
      <c r="R845" s="1">
        <v>0</v>
      </c>
      <c r="S845" s="1">
        <v>1</v>
      </c>
      <c r="T845">
        <f t="shared" si="192"/>
        <v>388</v>
      </c>
      <c r="U845">
        <f t="shared" si="193"/>
        <v>709</v>
      </c>
      <c r="V845" s="2">
        <f t="shared" si="194"/>
        <v>45966.7954971857</v>
      </c>
      <c r="W845" s="2">
        <f t="shared" si="195"/>
        <v>46027.0206378987</v>
      </c>
      <c r="X845" t="str">
        <f t="shared" si="196"/>
        <v>高滞销风险</v>
      </c>
      <c r="Y845" s="8" t="str">
        <f>_xlfn.IFS(COUNTIF($B$2:B845,B845)=1,"-",OR(AND(X844="高滞销风险",OR(X845="中滞销风险",X845="低滞销风险",X845="健康")),AND(X844="中滞销风险",OR(X845="低滞销风险",X845="健康")),AND(X844="低滞销风险",X845="健康")),"改善",X844=X845,"维持不变",OR(AND(X844="健康",OR(X845="低滞销风险",X845="中滞销风险",X845="高滞销风险")),AND(X844="低滞销风险",OR(X845="中滞销风险",X845="高滞销风险")),AND(X844="中滞销风险",X845="高滞销风险")),"恶化")</f>
        <v>维持不变</v>
      </c>
      <c r="Z845" s="10">
        <f t="shared" si="197"/>
        <v>0</v>
      </c>
      <c r="AA845" s="10">
        <f t="shared" si="198"/>
        <v>186.66</v>
      </c>
      <c r="AB845" s="10">
        <f t="shared" si="199"/>
        <v>186.66</v>
      </c>
      <c r="AC845" s="10">
        <f t="shared" si="200"/>
        <v>133.020637898687</v>
      </c>
      <c r="AD845" s="10">
        <f t="shared" si="201"/>
        <v>35.0206378986841</v>
      </c>
      <c r="AE845" s="11">
        <f t="shared" si="202"/>
        <v>7.23469387755102</v>
      </c>
    </row>
    <row r="846" spans="1:31">
      <c r="A846" s="5">
        <v>45901</v>
      </c>
      <c r="B846" s="1" t="s">
        <v>483</v>
      </c>
      <c r="C846" s="1" t="s">
        <v>484</v>
      </c>
      <c r="D846" s="1" t="s">
        <v>470</v>
      </c>
      <c r="E846" s="1">
        <v>5.57</v>
      </c>
      <c r="F846" s="1">
        <v>5.57</v>
      </c>
      <c r="G846" s="1">
        <v>5.93</v>
      </c>
      <c r="H846" s="1">
        <v>5.75</v>
      </c>
      <c r="I846" s="1" t="s">
        <v>54</v>
      </c>
      <c r="J846" s="1">
        <v>39</v>
      </c>
      <c r="K846" s="1" t="s">
        <v>35</v>
      </c>
      <c r="L846" s="1" t="s">
        <v>36</v>
      </c>
      <c r="M846" s="1" t="s">
        <v>37</v>
      </c>
      <c r="N846" s="1">
        <v>110</v>
      </c>
      <c r="O846" s="1">
        <v>295</v>
      </c>
      <c r="P846" s="1">
        <v>0</v>
      </c>
      <c r="Q846" s="1">
        <v>270</v>
      </c>
      <c r="R846" s="1">
        <v>0</v>
      </c>
      <c r="S846" s="1">
        <v>1</v>
      </c>
      <c r="T846">
        <f t="shared" si="192"/>
        <v>405</v>
      </c>
      <c r="U846">
        <f t="shared" si="193"/>
        <v>676</v>
      </c>
      <c r="V846" s="2">
        <f t="shared" si="194"/>
        <v>45973.710951526</v>
      </c>
      <c r="W846" s="2">
        <f t="shared" si="195"/>
        <v>46022.3644524237</v>
      </c>
      <c r="X846" t="str">
        <f t="shared" si="196"/>
        <v>高滞销风险</v>
      </c>
      <c r="Y846" s="8" t="str">
        <f>_xlfn.IFS(COUNTIF($B$2:B846,B846)=1,"-",OR(AND(X845="高滞销风险",OR(X846="中滞销风险",X846="低滞销风险",X846="健康")),AND(X845="中滞销风险",OR(X846="低滞销风险",X846="健康")),AND(X845="低滞销风险",X846="健康")),"改善",X845=X846,"维持不变",OR(AND(X845="健康",OR(X846="低滞销风险",X846="中滞销风险",X846="高滞销风险")),AND(X845="低滞销风险",OR(X846="中滞销风险",X846="高滞销风险")),AND(X845="中滞销风险",X846="高滞销风险")),"恶化")</f>
        <v>维持不变</v>
      </c>
      <c r="Z846" s="10">
        <f t="shared" si="197"/>
        <v>0</v>
      </c>
      <c r="AA846" s="10">
        <f t="shared" si="198"/>
        <v>169.13</v>
      </c>
      <c r="AB846" s="10">
        <f t="shared" si="199"/>
        <v>169.13</v>
      </c>
      <c r="AC846" s="10">
        <f t="shared" si="200"/>
        <v>121.364452423698</v>
      </c>
      <c r="AD846" s="10">
        <f t="shared" si="201"/>
        <v>30.3644524236952</v>
      </c>
      <c r="AE846" s="11">
        <f t="shared" si="202"/>
        <v>7.42857142857143</v>
      </c>
    </row>
    <row r="847" spans="1:31">
      <c r="A847" s="5">
        <v>45908</v>
      </c>
      <c r="B847" s="1" t="s">
        <v>483</v>
      </c>
      <c r="C847" s="1" t="s">
        <v>484</v>
      </c>
      <c r="D847" s="1" t="s">
        <v>470</v>
      </c>
      <c r="E847" s="1">
        <v>7.63</v>
      </c>
      <c r="F847" s="1">
        <v>9.43</v>
      </c>
      <c r="G847" s="1">
        <v>7.5</v>
      </c>
      <c r="H847" s="1">
        <v>6.61</v>
      </c>
      <c r="I847" s="1" t="s">
        <v>50</v>
      </c>
      <c r="J847" s="1">
        <v>66</v>
      </c>
      <c r="K847" s="1" t="s">
        <v>38</v>
      </c>
      <c r="L847" s="1" t="s">
        <v>39</v>
      </c>
      <c r="M847" s="1" t="s">
        <v>40</v>
      </c>
      <c r="N847" s="1">
        <v>64</v>
      </c>
      <c r="O847" s="1">
        <v>318</v>
      </c>
      <c r="P847" s="1">
        <v>0</v>
      </c>
      <c r="Q847" s="1">
        <v>220</v>
      </c>
      <c r="R847" s="1">
        <v>0</v>
      </c>
      <c r="S847" s="1">
        <v>1</v>
      </c>
      <c r="T847">
        <f t="shared" si="192"/>
        <v>382</v>
      </c>
      <c r="U847">
        <f t="shared" si="193"/>
        <v>603</v>
      </c>
      <c r="V847" s="2">
        <f t="shared" si="194"/>
        <v>45958.0655307995</v>
      </c>
      <c r="W847" s="2">
        <f t="shared" si="195"/>
        <v>45987.0301441678</v>
      </c>
      <c r="X847" t="str">
        <f t="shared" si="196"/>
        <v>健康</v>
      </c>
      <c r="Y847" s="8" t="str">
        <f>_xlfn.IFS(COUNTIF($B$2:B847,B847)=1,"-",OR(AND(X846="高滞销风险",OR(X847="中滞销风险",X847="低滞销风险",X847="健康")),AND(X846="中滞销风险",OR(X847="低滞销风险",X847="健康")),AND(X846="低滞销风险",X847="健康")),"改善",X846=X847,"维持不变",OR(AND(X846="健康",OR(X847="低滞销风险",X847="中滞销风险",X847="高滞销风险")),AND(X846="低滞销风险",OR(X847="中滞销风险",X847="高滞销风险")),AND(X846="中滞销风险",X847="高滞销风险")),"恶化")</f>
        <v>改善</v>
      </c>
      <c r="Z847" s="10">
        <f t="shared" si="197"/>
        <v>0</v>
      </c>
      <c r="AA847" s="10">
        <f t="shared" si="198"/>
        <v>0</v>
      </c>
      <c r="AB847" s="10">
        <f t="shared" si="199"/>
        <v>0</v>
      </c>
      <c r="AC847" s="10">
        <f t="shared" si="200"/>
        <v>79.0301441677588</v>
      </c>
      <c r="AD847" s="10">
        <f t="shared" si="201"/>
        <v>0</v>
      </c>
      <c r="AE847" s="11">
        <f t="shared" si="202"/>
        <v>7.63</v>
      </c>
    </row>
    <row r="848" spans="1:31">
      <c r="A848" s="5">
        <v>45887</v>
      </c>
      <c r="B848" s="1" t="s">
        <v>485</v>
      </c>
      <c r="C848" s="1" t="s">
        <v>486</v>
      </c>
      <c r="D848" s="1" t="s">
        <v>470</v>
      </c>
      <c r="E848" s="1">
        <v>13.45</v>
      </c>
      <c r="F848" s="1">
        <v>16.71</v>
      </c>
      <c r="G848" s="1">
        <v>18</v>
      </c>
      <c r="H848" s="1">
        <v>9.68</v>
      </c>
      <c r="I848" s="1" t="s">
        <v>50</v>
      </c>
      <c r="J848" s="1">
        <v>117</v>
      </c>
      <c r="K848" s="1" t="s">
        <v>51</v>
      </c>
      <c r="L848" s="1" t="s">
        <v>52</v>
      </c>
      <c r="M848" s="1" t="s">
        <v>53</v>
      </c>
      <c r="N848" s="1">
        <v>248</v>
      </c>
      <c r="O848" s="1">
        <v>857</v>
      </c>
      <c r="P848" s="1">
        <v>0</v>
      </c>
      <c r="Q848" s="1">
        <v>1</v>
      </c>
      <c r="R848" s="1">
        <v>0</v>
      </c>
      <c r="S848" s="1">
        <v>170</v>
      </c>
      <c r="T848">
        <f t="shared" si="192"/>
        <v>1105</v>
      </c>
      <c r="U848">
        <f t="shared" si="193"/>
        <v>1276</v>
      </c>
      <c r="V848" s="2">
        <f t="shared" si="194"/>
        <v>45969.156133829</v>
      </c>
      <c r="W848" s="2">
        <f t="shared" si="195"/>
        <v>45981.8698884758</v>
      </c>
      <c r="X848" t="str">
        <f t="shared" si="196"/>
        <v>健康</v>
      </c>
      <c r="Y848" s="8" t="str">
        <f>_xlfn.IFS(COUNTIF($B$2:B848,B848)=1,"-",OR(AND(X847="高滞销风险",OR(X848="中滞销风险",X848="低滞销风险",X848="健康")),AND(X847="中滞销风险",OR(X848="低滞销风险",X848="健康")),AND(X847="低滞销风险",X848="健康")),"改善",X847=X848,"维持不变",OR(AND(X847="健康",OR(X848="低滞销风险",X848="中滞销风险",X848="高滞销风险")),AND(X847="低滞销风险",OR(X848="中滞销风险",X848="高滞销风险")),AND(X847="中滞销风险",X848="高滞销风险")),"恶化")</f>
        <v>-</v>
      </c>
      <c r="Z848" s="10">
        <f t="shared" si="197"/>
        <v>0</v>
      </c>
      <c r="AA848" s="10">
        <f t="shared" si="198"/>
        <v>0</v>
      </c>
      <c r="AB848" s="10">
        <f t="shared" si="199"/>
        <v>0</v>
      </c>
      <c r="AC848" s="10">
        <f t="shared" si="200"/>
        <v>94.8698884758364</v>
      </c>
      <c r="AD848" s="10">
        <f t="shared" si="201"/>
        <v>0</v>
      </c>
      <c r="AE848" s="11">
        <f t="shared" si="202"/>
        <v>13.45</v>
      </c>
    </row>
    <row r="849" spans="1:31">
      <c r="A849" s="5">
        <v>45894</v>
      </c>
      <c r="B849" s="1" t="s">
        <v>485</v>
      </c>
      <c r="C849" s="1" t="s">
        <v>486</v>
      </c>
      <c r="D849" s="1" t="s">
        <v>470</v>
      </c>
      <c r="E849" s="1">
        <v>15.06</v>
      </c>
      <c r="F849" s="1">
        <v>16.29</v>
      </c>
      <c r="G849" s="1">
        <v>16.5</v>
      </c>
      <c r="H849" s="1">
        <v>13.75</v>
      </c>
      <c r="I849" s="1" t="s">
        <v>50</v>
      </c>
      <c r="J849" s="1">
        <v>114</v>
      </c>
      <c r="K849" s="1" t="s">
        <v>43</v>
      </c>
      <c r="L849" s="1" t="s">
        <v>44</v>
      </c>
      <c r="M849" s="1" t="s">
        <v>45</v>
      </c>
      <c r="N849" s="1">
        <v>263</v>
      </c>
      <c r="O849" s="1">
        <v>731</v>
      </c>
      <c r="P849" s="1">
        <v>0</v>
      </c>
      <c r="Q849" s="1">
        <v>295</v>
      </c>
      <c r="R849" s="1">
        <v>0</v>
      </c>
      <c r="S849" s="1">
        <v>170</v>
      </c>
      <c r="T849">
        <f t="shared" si="192"/>
        <v>994</v>
      </c>
      <c r="U849">
        <f t="shared" si="193"/>
        <v>1459</v>
      </c>
      <c r="V849" s="2">
        <f t="shared" si="194"/>
        <v>45960.0026560425</v>
      </c>
      <c r="W849" s="2">
        <f t="shared" si="195"/>
        <v>45990.8791500664</v>
      </c>
      <c r="X849" t="str">
        <f t="shared" si="196"/>
        <v>健康</v>
      </c>
      <c r="Y849" s="8" t="str">
        <f>_xlfn.IFS(COUNTIF($B$2:B849,B849)=1,"-",OR(AND(X848="高滞销风险",OR(X849="中滞销风险",X849="低滞销风险",X849="健康")),AND(X848="中滞销风险",OR(X849="低滞销风险",X849="健康")),AND(X848="低滞销风险",X849="健康")),"改善",X848=X849,"维持不变",OR(AND(X848="健康",OR(X849="低滞销风险",X849="中滞销风险",X849="高滞销风险")),AND(X848="低滞销风险",OR(X849="中滞销风险",X849="高滞销风险")),AND(X848="中滞销风险",X849="高滞销风险")),"恶化")</f>
        <v>维持不变</v>
      </c>
      <c r="Z849" s="10">
        <f t="shared" si="197"/>
        <v>0</v>
      </c>
      <c r="AA849" s="10">
        <f t="shared" si="198"/>
        <v>0</v>
      </c>
      <c r="AB849" s="10">
        <f t="shared" si="199"/>
        <v>0</v>
      </c>
      <c r="AC849" s="10">
        <f t="shared" si="200"/>
        <v>96.8791500664011</v>
      </c>
      <c r="AD849" s="10">
        <f t="shared" si="201"/>
        <v>0</v>
      </c>
      <c r="AE849" s="11">
        <f t="shared" si="202"/>
        <v>15.06</v>
      </c>
    </row>
    <row r="850" spans="1:31">
      <c r="A850" s="5">
        <v>45901</v>
      </c>
      <c r="B850" s="1" t="s">
        <v>485</v>
      </c>
      <c r="C850" s="1" t="s">
        <v>486</v>
      </c>
      <c r="D850" s="1" t="s">
        <v>470</v>
      </c>
      <c r="E850" s="1">
        <v>13.14</v>
      </c>
      <c r="F850" s="1">
        <v>13.14</v>
      </c>
      <c r="G850" s="1">
        <v>14.71</v>
      </c>
      <c r="H850" s="1">
        <v>16.36</v>
      </c>
      <c r="I850" s="1" t="s">
        <v>54</v>
      </c>
      <c r="J850" s="1">
        <v>92</v>
      </c>
      <c r="K850" s="1" t="s">
        <v>35</v>
      </c>
      <c r="L850" s="1" t="s">
        <v>36</v>
      </c>
      <c r="M850" s="1" t="s">
        <v>37</v>
      </c>
      <c r="N850" s="1">
        <v>253</v>
      </c>
      <c r="O850" s="1">
        <v>795</v>
      </c>
      <c r="P850" s="1">
        <v>0</v>
      </c>
      <c r="Q850" s="1">
        <v>155</v>
      </c>
      <c r="R850" s="1">
        <v>0</v>
      </c>
      <c r="S850" s="1">
        <v>170</v>
      </c>
      <c r="T850">
        <f t="shared" si="192"/>
        <v>1048</v>
      </c>
      <c r="U850">
        <f t="shared" si="193"/>
        <v>1373</v>
      </c>
      <c r="V850" s="2">
        <f t="shared" si="194"/>
        <v>45980.7564687976</v>
      </c>
      <c r="W850" s="2">
        <f t="shared" si="195"/>
        <v>46005.4901065449</v>
      </c>
      <c r="X850" t="str">
        <f t="shared" si="196"/>
        <v>中滞销风险</v>
      </c>
      <c r="Y850" s="8" t="str">
        <f>_xlfn.IFS(COUNTIF($B$2:B850,B850)=1,"-",OR(AND(X849="高滞销风险",OR(X850="中滞销风险",X850="低滞销风险",X850="健康")),AND(X849="中滞销风险",OR(X850="低滞销风险",X850="健康")),AND(X849="低滞销风险",X850="健康")),"改善",X849=X850,"维持不变",OR(AND(X849="健康",OR(X850="低滞销风险",X850="中滞销风险",X850="高滞销风险")),AND(X849="低滞销风险",OR(X850="中滞销风险",X850="高滞销风险")),AND(X849="中滞销风险",X850="高滞销风险")),"恶化")</f>
        <v>恶化</v>
      </c>
      <c r="Z850" s="10">
        <f t="shared" si="197"/>
        <v>0</v>
      </c>
      <c r="AA850" s="10">
        <f t="shared" si="198"/>
        <v>177.26</v>
      </c>
      <c r="AB850" s="10">
        <f t="shared" si="199"/>
        <v>177.26</v>
      </c>
      <c r="AC850" s="10">
        <f t="shared" si="200"/>
        <v>104.490106544901</v>
      </c>
      <c r="AD850" s="10">
        <f t="shared" si="201"/>
        <v>13.4901065449012</v>
      </c>
      <c r="AE850" s="11">
        <f t="shared" si="202"/>
        <v>15.0879120879121</v>
      </c>
    </row>
    <row r="851" spans="1:31">
      <c r="A851" s="5">
        <v>45908</v>
      </c>
      <c r="B851" s="1" t="s">
        <v>485</v>
      </c>
      <c r="C851" s="1" t="s">
        <v>486</v>
      </c>
      <c r="D851" s="1" t="s">
        <v>470</v>
      </c>
      <c r="E851" s="1">
        <v>15.56</v>
      </c>
      <c r="F851" s="1">
        <v>16.14</v>
      </c>
      <c r="G851" s="1">
        <v>14.64</v>
      </c>
      <c r="H851" s="1">
        <v>15.57</v>
      </c>
      <c r="I851" s="1" t="s">
        <v>50</v>
      </c>
      <c r="J851" s="1">
        <v>113</v>
      </c>
      <c r="K851" s="1" t="s">
        <v>38</v>
      </c>
      <c r="L851" s="1" t="s">
        <v>39</v>
      </c>
      <c r="M851" s="1" t="s">
        <v>40</v>
      </c>
      <c r="N851" s="1">
        <v>182</v>
      </c>
      <c r="O851" s="1">
        <v>770</v>
      </c>
      <c r="P851" s="1">
        <v>0</v>
      </c>
      <c r="Q851" s="1">
        <v>458</v>
      </c>
      <c r="R851" s="1">
        <v>0</v>
      </c>
      <c r="S851" s="1">
        <v>0</v>
      </c>
      <c r="T851">
        <f t="shared" si="192"/>
        <v>952</v>
      </c>
      <c r="U851">
        <f t="shared" si="193"/>
        <v>1410</v>
      </c>
      <c r="V851" s="2">
        <f t="shared" si="194"/>
        <v>45969.1825192802</v>
      </c>
      <c r="W851" s="2">
        <f t="shared" si="195"/>
        <v>45998.616966581</v>
      </c>
      <c r="X851" t="str">
        <f t="shared" si="196"/>
        <v>低滞销风险</v>
      </c>
      <c r="Y851" s="8" t="str">
        <f>_xlfn.IFS(COUNTIF($B$2:B851,B851)=1,"-",OR(AND(X850="高滞销风险",OR(X851="中滞销风险",X851="低滞销风险",X851="健康")),AND(X850="中滞销风险",OR(X851="低滞销风险",X851="健康")),AND(X850="低滞销风险",X851="健康")),"改善",X850=X851,"维持不变",OR(AND(X850="健康",OR(X851="低滞销风险",X851="中滞销风险",X851="高滞销风险")),AND(X850="低滞销风险",OR(X851="中滞销风险",X851="高滞销风险")),AND(X850="中滞销风险",X851="高滞销风险")),"恶化")</f>
        <v>改善</v>
      </c>
      <c r="Z851" s="10">
        <f t="shared" si="197"/>
        <v>0</v>
      </c>
      <c r="AA851" s="10">
        <f t="shared" si="198"/>
        <v>102.96</v>
      </c>
      <c r="AB851" s="10">
        <f t="shared" si="199"/>
        <v>102.96</v>
      </c>
      <c r="AC851" s="10">
        <f t="shared" si="200"/>
        <v>90.6169665809769</v>
      </c>
      <c r="AD851" s="10">
        <f t="shared" si="201"/>
        <v>6.61696658097935</v>
      </c>
      <c r="AE851" s="11">
        <f t="shared" si="202"/>
        <v>16.7857142857143</v>
      </c>
    </row>
    <row r="852" spans="1:31">
      <c r="A852" s="5">
        <v>45887</v>
      </c>
      <c r="B852" s="1" t="s">
        <v>487</v>
      </c>
      <c r="C852" s="1" t="s">
        <v>488</v>
      </c>
      <c r="D852" s="1" t="s">
        <v>470</v>
      </c>
      <c r="E852" s="1">
        <v>13.09</v>
      </c>
      <c r="F852" s="1">
        <v>17.14</v>
      </c>
      <c r="G852" s="1">
        <v>16.71</v>
      </c>
      <c r="H852" s="1">
        <v>9.21</v>
      </c>
      <c r="I852" s="1" t="s">
        <v>50</v>
      </c>
      <c r="J852" s="1">
        <v>120</v>
      </c>
      <c r="K852" s="1" t="s">
        <v>51</v>
      </c>
      <c r="L852" s="1" t="s">
        <v>52</v>
      </c>
      <c r="M852" s="1" t="s">
        <v>53</v>
      </c>
      <c r="N852" s="1">
        <v>370</v>
      </c>
      <c r="O852" s="1">
        <v>649</v>
      </c>
      <c r="P852" s="1">
        <v>0</v>
      </c>
      <c r="Q852" s="1">
        <v>285</v>
      </c>
      <c r="R852" s="1">
        <v>0</v>
      </c>
      <c r="S852" s="1">
        <v>0</v>
      </c>
      <c r="T852">
        <f t="shared" si="192"/>
        <v>1019</v>
      </c>
      <c r="U852">
        <f t="shared" si="193"/>
        <v>1304</v>
      </c>
      <c r="V852" s="2">
        <f t="shared" si="194"/>
        <v>45964.845683728</v>
      </c>
      <c r="W852" s="2">
        <f t="shared" si="195"/>
        <v>45986.6180290298</v>
      </c>
      <c r="X852" t="str">
        <f t="shared" si="196"/>
        <v>健康</v>
      </c>
      <c r="Y852" s="8" t="str">
        <f>_xlfn.IFS(COUNTIF($B$2:B852,B852)=1,"-",OR(AND(X851="高滞销风险",OR(X852="中滞销风险",X852="低滞销风险",X852="健康")),AND(X851="中滞销风险",OR(X852="低滞销风险",X852="健康")),AND(X851="低滞销风险",X852="健康")),"改善",X851=X852,"维持不变",OR(AND(X851="健康",OR(X852="低滞销风险",X852="中滞销风险",X852="高滞销风险")),AND(X851="低滞销风险",OR(X852="中滞销风险",X852="高滞销风险")),AND(X851="中滞销风险",X852="高滞销风险")),"恶化")</f>
        <v>-</v>
      </c>
      <c r="Z852" s="10">
        <f t="shared" si="197"/>
        <v>0</v>
      </c>
      <c r="AA852" s="10">
        <f t="shared" si="198"/>
        <v>0</v>
      </c>
      <c r="AB852" s="10">
        <f t="shared" si="199"/>
        <v>0</v>
      </c>
      <c r="AC852" s="10">
        <f t="shared" si="200"/>
        <v>99.6180290297937</v>
      </c>
      <c r="AD852" s="10">
        <f t="shared" si="201"/>
        <v>0</v>
      </c>
      <c r="AE852" s="11">
        <f t="shared" si="202"/>
        <v>13.09</v>
      </c>
    </row>
    <row r="853" spans="1:31">
      <c r="A853" s="5">
        <v>45894</v>
      </c>
      <c r="B853" s="1" t="s">
        <v>487</v>
      </c>
      <c r="C853" s="1" t="s">
        <v>488</v>
      </c>
      <c r="D853" s="1" t="s">
        <v>470</v>
      </c>
      <c r="E853" s="1">
        <v>15.02</v>
      </c>
      <c r="F853" s="1">
        <v>16.57</v>
      </c>
      <c r="G853" s="1">
        <v>16.86</v>
      </c>
      <c r="H853" s="1">
        <v>13.36</v>
      </c>
      <c r="I853" s="1" t="s">
        <v>50</v>
      </c>
      <c r="J853" s="1">
        <v>116</v>
      </c>
      <c r="K853" s="1" t="s">
        <v>43</v>
      </c>
      <c r="L853" s="1" t="s">
        <v>44</v>
      </c>
      <c r="M853" s="1" t="s">
        <v>45</v>
      </c>
      <c r="N853" s="1">
        <v>324</v>
      </c>
      <c r="O853" s="1">
        <v>694</v>
      </c>
      <c r="P853" s="1">
        <v>0</v>
      </c>
      <c r="Q853" s="1">
        <v>185</v>
      </c>
      <c r="R853" s="1">
        <v>0</v>
      </c>
      <c r="S853" s="1">
        <v>170</v>
      </c>
      <c r="T853">
        <f t="shared" si="192"/>
        <v>1018</v>
      </c>
      <c r="U853">
        <f t="shared" si="193"/>
        <v>1373</v>
      </c>
      <c r="V853" s="2">
        <f t="shared" si="194"/>
        <v>45961.776298269</v>
      </c>
      <c r="W853" s="2">
        <f t="shared" si="195"/>
        <v>45985.4114513981</v>
      </c>
      <c r="X853" t="str">
        <f t="shared" si="196"/>
        <v>健康</v>
      </c>
      <c r="Y853" s="8" t="str">
        <f>_xlfn.IFS(COUNTIF($B$2:B853,B853)=1,"-",OR(AND(X852="高滞销风险",OR(X853="中滞销风险",X853="低滞销风险",X853="健康")),AND(X852="中滞销风险",OR(X853="低滞销风险",X853="健康")),AND(X852="低滞销风险",X853="健康")),"改善",X852=X853,"维持不变",OR(AND(X852="健康",OR(X853="低滞销风险",X853="中滞销风险",X853="高滞销风险")),AND(X852="低滞销风险",OR(X853="中滞销风险",X853="高滞销风险")),AND(X852="中滞销风险",X853="高滞销风险")),"恶化")</f>
        <v>维持不变</v>
      </c>
      <c r="Z853" s="10">
        <f t="shared" si="197"/>
        <v>0</v>
      </c>
      <c r="AA853" s="10">
        <f t="shared" si="198"/>
        <v>0</v>
      </c>
      <c r="AB853" s="10">
        <f t="shared" si="199"/>
        <v>0</v>
      </c>
      <c r="AC853" s="10">
        <f t="shared" si="200"/>
        <v>91.4114513981358</v>
      </c>
      <c r="AD853" s="10">
        <f t="shared" si="201"/>
        <v>0</v>
      </c>
      <c r="AE853" s="11">
        <f t="shared" si="202"/>
        <v>15.02</v>
      </c>
    </row>
    <row r="854" spans="1:31">
      <c r="A854" s="5">
        <v>45901</v>
      </c>
      <c r="B854" s="1" t="s">
        <v>487</v>
      </c>
      <c r="C854" s="1" t="s">
        <v>488</v>
      </c>
      <c r="D854" s="1" t="s">
        <v>470</v>
      </c>
      <c r="E854" s="1">
        <v>13.86</v>
      </c>
      <c r="F854" s="1">
        <v>13.86</v>
      </c>
      <c r="G854" s="1">
        <v>15.21</v>
      </c>
      <c r="H854" s="1">
        <v>15.96</v>
      </c>
      <c r="I854" s="1" t="s">
        <v>54</v>
      </c>
      <c r="J854" s="1">
        <v>97</v>
      </c>
      <c r="K854" s="1" t="s">
        <v>35</v>
      </c>
      <c r="L854" s="1" t="s">
        <v>36</v>
      </c>
      <c r="M854" s="1" t="s">
        <v>37</v>
      </c>
      <c r="N854" s="1">
        <v>391</v>
      </c>
      <c r="O854" s="1">
        <v>697</v>
      </c>
      <c r="P854" s="1">
        <v>0</v>
      </c>
      <c r="Q854" s="1">
        <v>5</v>
      </c>
      <c r="R854" s="1">
        <v>0</v>
      </c>
      <c r="S854" s="1">
        <v>170</v>
      </c>
      <c r="T854">
        <f t="shared" si="192"/>
        <v>1088</v>
      </c>
      <c r="U854">
        <f t="shared" si="193"/>
        <v>1263</v>
      </c>
      <c r="V854" s="2">
        <f t="shared" si="194"/>
        <v>45979.4992784993</v>
      </c>
      <c r="W854" s="2">
        <f t="shared" si="195"/>
        <v>45992.1255411255</v>
      </c>
      <c r="X854" t="str">
        <f t="shared" si="196"/>
        <v>低滞销风险</v>
      </c>
      <c r="Y854" s="8" t="str">
        <f>_xlfn.IFS(COUNTIF($B$2:B854,B854)=1,"-",OR(AND(X853="高滞销风险",OR(X854="中滞销风险",X854="低滞销风险",X854="健康")),AND(X853="中滞销风险",OR(X854="低滞销风险",X854="健康")),AND(X853="低滞销风险",X854="健康")),"改善",X853=X854,"维持不变",OR(AND(X853="健康",OR(X854="低滞销风险",X854="中滞销风险",X854="高滞销风险")),AND(X853="低滞销风险",OR(X854="中滞销风险",X854="高滞销风险")),AND(X853="中滞销风险",X854="高滞销风险")),"恶化")</f>
        <v>恶化</v>
      </c>
      <c r="Z854" s="10">
        <f t="shared" si="197"/>
        <v>0</v>
      </c>
      <c r="AA854" s="10">
        <f t="shared" si="198"/>
        <v>1.74000000000001</v>
      </c>
      <c r="AB854" s="10">
        <f t="shared" si="199"/>
        <v>1.74000000000001</v>
      </c>
      <c r="AC854" s="10">
        <f t="shared" si="200"/>
        <v>91.1255411255411</v>
      </c>
      <c r="AD854" s="10">
        <f t="shared" si="201"/>
        <v>0.125541125540622</v>
      </c>
      <c r="AE854" s="11">
        <f t="shared" si="202"/>
        <v>13.8791208791209</v>
      </c>
    </row>
    <row r="855" spans="1:31">
      <c r="A855" s="5">
        <v>45908</v>
      </c>
      <c r="B855" s="1" t="s">
        <v>487</v>
      </c>
      <c r="C855" s="1" t="s">
        <v>488</v>
      </c>
      <c r="D855" s="1" t="s">
        <v>470</v>
      </c>
      <c r="E855" s="1">
        <v>17.01</v>
      </c>
      <c r="F855" s="1">
        <v>18.43</v>
      </c>
      <c r="G855" s="1">
        <v>16.14</v>
      </c>
      <c r="H855" s="1">
        <v>16.5</v>
      </c>
      <c r="I855" s="1" t="s">
        <v>50</v>
      </c>
      <c r="J855" s="1">
        <v>129</v>
      </c>
      <c r="K855" s="1" t="s">
        <v>38</v>
      </c>
      <c r="L855" s="1" t="s">
        <v>39</v>
      </c>
      <c r="M855" s="1" t="s">
        <v>40</v>
      </c>
      <c r="N855" s="1">
        <v>425</v>
      </c>
      <c r="O855" s="1">
        <v>531</v>
      </c>
      <c r="P855" s="1">
        <v>0</v>
      </c>
      <c r="Q855" s="1">
        <v>321</v>
      </c>
      <c r="R855" s="1">
        <v>0</v>
      </c>
      <c r="S855" s="1">
        <v>0</v>
      </c>
      <c r="T855">
        <f t="shared" si="192"/>
        <v>956</v>
      </c>
      <c r="U855">
        <f t="shared" si="193"/>
        <v>1277</v>
      </c>
      <c r="V855" s="2">
        <f t="shared" si="194"/>
        <v>45964.20223398</v>
      </c>
      <c r="W855" s="2">
        <f t="shared" si="195"/>
        <v>45983.0734861846</v>
      </c>
      <c r="X855" t="str">
        <f t="shared" si="196"/>
        <v>健康</v>
      </c>
      <c r="Y855" s="8" t="str">
        <f>_xlfn.IFS(COUNTIF($B$2:B855,B855)=1,"-",OR(AND(X854="高滞销风险",OR(X855="中滞销风险",X855="低滞销风险",X855="健康")),AND(X854="中滞销风险",OR(X855="低滞销风险",X855="健康")),AND(X854="低滞销风险",X855="健康")),"改善",X854=X855,"维持不变",OR(AND(X854="健康",OR(X855="低滞销风险",X855="中滞销风险",X855="高滞销风险")),AND(X854="低滞销风险",OR(X855="中滞销风险",X855="高滞销风险")),AND(X854="中滞销风险",X855="高滞销风险")),"恶化")</f>
        <v>改善</v>
      </c>
      <c r="Z855" s="10">
        <f t="shared" si="197"/>
        <v>0</v>
      </c>
      <c r="AA855" s="10">
        <f t="shared" si="198"/>
        <v>0</v>
      </c>
      <c r="AB855" s="10">
        <f t="shared" si="199"/>
        <v>0</v>
      </c>
      <c r="AC855" s="10">
        <f t="shared" si="200"/>
        <v>75.0734861845973</v>
      </c>
      <c r="AD855" s="10">
        <f t="shared" si="201"/>
        <v>0</v>
      </c>
      <c r="AE855" s="11">
        <f t="shared" si="202"/>
        <v>17.01</v>
      </c>
    </row>
    <row r="856" spans="1:31">
      <c r="A856" s="5">
        <v>45887</v>
      </c>
      <c r="B856" s="1" t="s">
        <v>489</v>
      </c>
      <c r="C856" s="1" t="s">
        <v>490</v>
      </c>
      <c r="D856" s="1" t="s">
        <v>470</v>
      </c>
      <c r="E856" s="1">
        <v>10.31</v>
      </c>
      <c r="F856" s="1">
        <v>11.86</v>
      </c>
      <c r="G856" s="1">
        <v>13.93</v>
      </c>
      <c r="H856" s="1">
        <v>7.93</v>
      </c>
      <c r="I856" s="1" t="s">
        <v>50</v>
      </c>
      <c r="J856" s="1">
        <v>83</v>
      </c>
      <c r="K856" s="1" t="s">
        <v>51</v>
      </c>
      <c r="L856" s="1" t="s">
        <v>52</v>
      </c>
      <c r="M856" s="1" t="s">
        <v>53</v>
      </c>
      <c r="N856" s="1">
        <v>302</v>
      </c>
      <c r="O856" s="1">
        <v>757</v>
      </c>
      <c r="P856" s="1">
        <v>0</v>
      </c>
      <c r="Q856" s="1">
        <v>348</v>
      </c>
      <c r="R856" s="1">
        <v>0</v>
      </c>
      <c r="S856" s="1">
        <v>0</v>
      </c>
      <c r="T856">
        <f t="shared" si="192"/>
        <v>1059</v>
      </c>
      <c r="U856">
        <f t="shared" si="193"/>
        <v>1407</v>
      </c>
      <c r="V856" s="2">
        <f t="shared" si="194"/>
        <v>45989.7158098933</v>
      </c>
      <c r="W856" s="2">
        <f t="shared" si="195"/>
        <v>46023.4694471387</v>
      </c>
      <c r="X856" t="str">
        <f t="shared" si="196"/>
        <v>高滞销风险</v>
      </c>
      <c r="Y856" s="8" t="str">
        <f>_xlfn.IFS(COUNTIF($B$2:B856,B856)=1,"-",OR(AND(X855="高滞销风险",OR(X856="中滞销风险",X856="低滞销风险",X856="健康")),AND(X855="中滞销风险",OR(X856="低滞销风险",X856="健康")),AND(X855="低滞销风险",X856="健康")),"改善",X855=X856,"维持不变",OR(AND(X855="健康",OR(X856="低滞销风险",X856="中滞销风险",X856="高滞销风险")),AND(X855="低滞销风险",OR(X856="中滞销风险",X856="高滞销风险")),AND(X855="中滞销风险",X856="高滞销风险")),"恶化")</f>
        <v>-</v>
      </c>
      <c r="Z856" s="10">
        <f t="shared" si="197"/>
        <v>0</v>
      </c>
      <c r="AA856" s="10">
        <f t="shared" si="198"/>
        <v>324.45</v>
      </c>
      <c r="AB856" s="10">
        <f t="shared" si="199"/>
        <v>324.45</v>
      </c>
      <c r="AC856" s="10">
        <f t="shared" si="200"/>
        <v>136.4694471387</v>
      </c>
      <c r="AD856" s="10">
        <f t="shared" si="201"/>
        <v>31.4694471386974</v>
      </c>
      <c r="AE856" s="11">
        <f t="shared" si="202"/>
        <v>13.4</v>
      </c>
    </row>
    <row r="857" spans="1:31">
      <c r="A857" s="5">
        <v>45894</v>
      </c>
      <c r="B857" s="1" t="s">
        <v>489</v>
      </c>
      <c r="C857" s="1" t="s">
        <v>490</v>
      </c>
      <c r="D857" s="1" t="s">
        <v>470</v>
      </c>
      <c r="E857" s="1">
        <v>15.35</v>
      </c>
      <c r="F857" s="1">
        <v>19.43</v>
      </c>
      <c r="G857" s="1">
        <v>15.64</v>
      </c>
      <c r="H857" s="1">
        <v>12.79</v>
      </c>
      <c r="I857" s="1" t="s">
        <v>50</v>
      </c>
      <c r="J857" s="1">
        <v>136</v>
      </c>
      <c r="K857" s="1" t="s">
        <v>43</v>
      </c>
      <c r="L857" s="1" t="s">
        <v>44</v>
      </c>
      <c r="M857" s="1" t="s">
        <v>45</v>
      </c>
      <c r="N857" s="1">
        <v>326</v>
      </c>
      <c r="O857" s="1">
        <v>656</v>
      </c>
      <c r="P857" s="1">
        <v>0</v>
      </c>
      <c r="Q857" s="1">
        <v>298</v>
      </c>
      <c r="R857" s="1">
        <v>0</v>
      </c>
      <c r="S857" s="1">
        <v>0</v>
      </c>
      <c r="T857">
        <f t="shared" si="192"/>
        <v>982</v>
      </c>
      <c r="U857">
        <f t="shared" si="193"/>
        <v>1280</v>
      </c>
      <c r="V857" s="2">
        <f t="shared" si="194"/>
        <v>45957.9739413681</v>
      </c>
      <c r="W857" s="2">
        <f t="shared" si="195"/>
        <v>45977.3876221498</v>
      </c>
      <c r="X857" t="str">
        <f t="shared" si="196"/>
        <v>健康</v>
      </c>
      <c r="Y857" s="8" t="str">
        <f>_xlfn.IFS(COUNTIF($B$2:B857,B857)=1,"-",OR(AND(X856="高滞销风险",OR(X857="中滞销风险",X857="低滞销风险",X857="健康")),AND(X856="中滞销风险",OR(X857="低滞销风险",X857="健康")),AND(X856="低滞销风险",X857="健康")),"改善",X856=X857,"维持不变",OR(AND(X856="健康",OR(X857="低滞销风险",X857="中滞销风险",X857="高滞销风险")),AND(X856="低滞销风险",OR(X857="中滞销风险",X857="高滞销风险")),AND(X856="中滞销风险",X857="高滞销风险")),"恶化")</f>
        <v>改善</v>
      </c>
      <c r="Z857" s="10">
        <f t="shared" si="197"/>
        <v>0</v>
      </c>
      <c r="AA857" s="10">
        <f t="shared" si="198"/>
        <v>0</v>
      </c>
      <c r="AB857" s="10">
        <f t="shared" si="199"/>
        <v>0</v>
      </c>
      <c r="AC857" s="10">
        <f t="shared" si="200"/>
        <v>83.3876221498371</v>
      </c>
      <c r="AD857" s="10">
        <f t="shared" si="201"/>
        <v>0</v>
      </c>
      <c r="AE857" s="11">
        <f t="shared" si="202"/>
        <v>15.35</v>
      </c>
    </row>
    <row r="858" spans="1:31">
      <c r="A858" s="5">
        <v>45901</v>
      </c>
      <c r="B858" s="1" t="s">
        <v>489</v>
      </c>
      <c r="C858" s="1" t="s">
        <v>490</v>
      </c>
      <c r="D858" s="1" t="s">
        <v>470</v>
      </c>
      <c r="E858" s="1">
        <v>16.78</v>
      </c>
      <c r="F858" s="1">
        <v>17</v>
      </c>
      <c r="G858" s="1">
        <v>18.21</v>
      </c>
      <c r="H858" s="1">
        <v>16.07</v>
      </c>
      <c r="I858" s="1" t="s">
        <v>50</v>
      </c>
      <c r="J858" s="1">
        <v>119</v>
      </c>
      <c r="K858" s="1" t="s">
        <v>35</v>
      </c>
      <c r="L858" s="1" t="s">
        <v>36</v>
      </c>
      <c r="M858" s="1" t="s">
        <v>37</v>
      </c>
      <c r="N858" s="1">
        <v>450</v>
      </c>
      <c r="O858" s="1">
        <v>730</v>
      </c>
      <c r="P858" s="1">
        <v>0</v>
      </c>
      <c r="Q858" s="1">
        <v>3</v>
      </c>
      <c r="R858" s="1">
        <v>0</v>
      </c>
      <c r="S858" s="1">
        <v>170</v>
      </c>
      <c r="T858">
        <f t="shared" si="192"/>
        <v>1180</v>
      </c>
      <c r="U858">
        <f t="shared" si="193"/>
        <v>1353</v>
      </c>
      <c r="V858" s="2">
        <f t="shared" si="194"/>
        <v>45971.3218116806</v>
      </c>
      <c r="W858" s="2">
        <f t="shared" si="195"/>
        <v>45981.63170441</v>
      </c>
      <c r="X858" t="str">
        <f t="shared" si="196"/>
        <v>健康</v>
      </c>
      <c r="Y858" s="8" t="str">
        <f>_xlfn.IFS(COUNTIF($B$2:B858,B858)=1,"-",OR(AND(X857="高滞销风险",OR(X858="中滞销风险",X858="低滞销风险",X858="健康")),AND(X857="中滞销风险",OR(X858="低滞销风险",X858="健康")),AND(X857="低滞销风险",X858="健康")),"改善",X857=X858,"维持不变",OR(AND(X857="健康",OR(X858="低滞销风险",X858="中滞销风险",X858="高滞销风险")),AND(X857="低滞销风险",OR(X858="中滞销风险",X858="高滞销风险")),AND(X857="中滞销风险",X858="高滞销风险")),"恶化")</f>
        <v>维持不变</v>
      </c>
      <c r="Z858" s="10">
        <f t="shared" si="197"/>
        <v>0</v>
      </c>
      <c r="AA858" s="10">
        <f t="shared" si="198"/>
        <v>0</v>
      </c>
      <c r="AB858" s="10">
        <f t="shared" si="199"/>
        <v>0</v>
      </c>
      <c r="AC858" s="10">
        <f t="shared" si="200"/>
        <v>80.6317044100119</v>
      </c>
      <c r="AD858" s="10">
        <f t="shared" si="201"/>
        <v>0</v>
      </c>
      <c r="AE858" s="11">
        <f t="shared" si="202"/>
        <v>16.78</v>
      </c>
    </row>
    <row r="859" spans="1:31">
      <c r="A859" s="5">
        <v>45908</v>
      </c>
      <c r="B859" s="1" t="s">
        <v>489</v>
      </c>
      <c r="C859" s="1" t="s">
        <v>490</v>
      </c>
      <c r="D859" s="1" t="s">
        <v>470</v>
      </c>
      <c r="E859" s="1">
        <v>17.26</v>
      </c>
      <c r="F859" s="1">
        <v>18.14</v>
      </c>
      <c r="G859" s="1">
        <v>17.57</v>
      </c>
      <c r="H859" s="1">
        <v>16.61</v>
      </c>
      <c r="I859" s="1" t="s">
        <v>50</v>
      </c>
      <c r="J859" s="1">
        <v>127</v>
      </c>
      <c r="K859" s="1" t="s">
        <v>38</v>
      </c>
      <c r="L859" s="1" t="s">
        <v>39</v>
      </c>
      <c r="M859" s="1" t="s">
        <v>40</v>
      </c>
      <c r="N859" s="1">
        <v>363</v>
      </c>
      <c r="O859" s="1">
        <v>676</v>
      </c>
      <c r="P859" s="1">
        <v>0</v>
      </c>
      <c r="Q859" s="1">
        <v>294</v>
      </c>
      <c r="R859" s="1">
        <v>0</v>
      </c>
      <c r="S859" s="1">
        <v>0</v>
      </c>
      <c r="T859">
        <f t="shared" si="192"/>
        <v>1039</v>
      </c>
      <c r="U859">
        <f t="shared" si="193"/>
        <v>1333</v>
      </c>
      <c r="V859" s="2">
        <f t="shared" si="194"/>
        <v>45968.1969872538</v>
      </c>
      <c r="W859" s="2">
        <f t="shared" si="195"/>
        <v>45985.2305909618</v>
      </c>
      <c r="X859" t="str">
        <f t="shared" si="196"/>
        <v>健康</v>
      </c>
      <c r="Y859" s="8" t="str">
        <f>_xlfn.IFS(COUNTIF($B$2:B859,B859)=1,"-",OR(AND(X858="高滞销风险",OR(X859="中滞销风险",X859="低滞销风险",X859="健康")),AND(X858="中滞销风险",OR(X859="低滞销风险",X859="健康")),AND(X858="低滞销风险",X859="健康")),"改善",X858=X859,"维持不变",OR(AND(X858="健康",OR(X859="低滞销风险",X859="中滞销风险",X859="高滞销风险")),AND(X858="低滞销风险",OR(X859="中滞销风险",X859="高滞销风险")),AND(X858="中滞销风险",X859="高滞销风险")),"恶化")</f>
        <v>维持不变</v>
      </c>
      <c r="Z859" s="10">
        <f t="shared" si="197"/>
        <v>0</v>
      </c>
      <c r="AA859" s="10">
        <f t="shared" si="198"/>
        <v>0</v>
      </c>
      <c r="AB859" s="10">
        <f t="shared" si="199"/>
        <v>0</v>
      </c>
      <c r="AC859" s="10">
        <f t="shared" si="200"/>
        <v>77.2305909617613</v>
      </c>
      <c r="AD859" s="10">
        <f t="shared" si="201"/>
        <v>0</v>
      </c>
      <c r="AE859" s="11">
        <f t="shared" si="202"/>
        <v>17.26</v>
      </c>
    </row>
    <row r="860" spans="1:31">
      <c r="A860" s="5">
        <v>45887</v>
      </c>
      <c r="B860" s="1" t="s">
        <v>491</v>
      </c>
      <c r="C860" s="1" t="s">
        <v>492</v>
      </c>
      <c r="D860" s="1" t="s">
        <v>470</v>
      </c>
      <c r="E860" s="1">
        <v>17.86</v>
      </c>
      <c r="F860" s="1">
        <v>22.43</v>
      </c>
      <c r="G860" s="1">
        <v>23.43</v>
      </c>
      <c r="H860" s="1">
        <v>12.89</v>
      </c>
      <c r="I860" s="1" t="s">
        <v>50</v>
      </c>
      <c r="J860" s="1">
        <v>157</v>
      </c>
      <c r="K860" s="1" t="s">
        <v>51</v>
      </c>
      <c r="L860" s="1" t="s">
        <v>52</v>
      </c>
      <c r="M860" s="1" t="s">
        <v>53</v>
      </c>
      <c r="N860" s="1">
        <v>275</v>
      </c>
      <c r="O860" s="1">
        <v>1299</v>
      </c>
      <c r="P860" s="1">
        <v>0</v>
      </c>
      <c r="Q860" s="1">
        <v>166</v>
      </c>
      <c r="R860" s="1">
        <v>0</v>
      </c>
      <c r="S860" s="1">
        <v>170</v>
      </c>
      <c r="T860">
        <f t="shared" si="192"/>
        <v>1574</v>
      </c>
      <c r="U860">
        <f t="shared" si="193"/>
        <v>1910</v>
      </c>
      <c r="V860" s="2">
        <f t="shared" si="194"/>
        <v>45975.1298992161</v>
      </c>
      <c r="W860" s="2">
        <f t="shared" si="195"/>
        <v>45993.9428891377</v>
      </c>
      <c r="X860" t="str">
        <f t="shared" si="196"/>
        <v>低滞销风险</v>
      </c>
      <c r="Y860" s="8" t="str">
        <f>_xlfn.IFS(COUNTIF($B$2:B860,B860)=1,"-",OR(AND(X859="高滞销风险",OR(X860="中滞销风险",X860="低滞销风险",X860="健康")),AND(X859="中滞销风险",OR(X860="低滞销风险",X860="健康")),AND(X859="低滞销风险",X860="健康")),"改善",X859=X860,"维持不变",OR(AND(X859="健康",OR(X860="低滞销风险",X860="中滞销风险",X860="高滞销风险")),AND(X859="低滞销风险",OR(X860="中滞销风险",X860="高滞销风险")),AND(X859="中滞销风险",X860="高滞销风险")),"恶化")</f>
        <v>-</v>
      </c>
      <c r="Z860" s="10">
        <f t="shared" si="197"/>
        <v>0</v>
      </c>
      <c r="AA860" s="10">
        <f t="shared" si="198"/>
        <v>34.7</v>
      </c>
      <c r="AB860" s="10">
        <f t="shared" si="199"/>
        <v>34.7</v>
      </c>
      <c r="AC860" s="10">
        <f t="shared" si="200"/>
        <v>106.942889137738</v>
      </c>
      <c r="AD860" s="10">
        <f t="shared" si="201"/>
        <v>1.94288913773926</v>
      </c>
      <c r="AE860" s="11">
        <f t="shared" si="202"/>
        <v>18.1904761904762</v>
      </c>
    </row>
    <row r="861" spans="1:31">
      <c r="A861" s="5">
        <v>45894</v>
      </c>
      <c r="B861" s="1" t="s">
        <v>491</v>
      </c>
      <c r="C861" s="1" t="s">
        <v>492</v>
      </c>
      <c r="D861" s="1" t="s">
        <v>470</v>
      </c>
      <c r="E861" s="1">
        <v>20.31</v>
      </c>
      <c r="F861" s="1">
        <v>22.14</v>
      </c>
      <c r="G861" s="1">
        <v>22.29</v>
      </c>
      <c r="H861" s="1">
        <v>18.43</v>
      </c>
      <c r="I861" s="1" t="s">
        <v>50</v>
      </c>
      <c r="J861" s="1">
        <v>155</v>
      </c>
      <c r="K861" s="1" t="s">
        <v>43</v>
      </c>
      <c r="L861" s="1" t="s">
        <v>44</v>
      </c>
      <c r="M861" s="1" t="s">
        <v>45</v>
      </c>
      <c r="N861" s="1">
        <v>247</v>
      </c>
      <c r="O861" s="1">
        <v>1221</v>
      </c>
      <c r="P861" s="1">
        <v>0</v>
      </c>
      <c r="Q861" s="1">
        <v>409</v>
      </c>
      <c r="R861" s="1">
        <v>0</v>
      </c>
      <c r="S861" s="1">
        <v>170</v>
      </c>
      <c r="T861">
        <f t="shared" si="192"/>
        <v>1468</v>
      </c>
      <c r="U861">
        <f t="shared" si="193"/>
        <v>2047</v>
      </c>
      <c r="V861" s="2">
        <f t="shared" si="194"/>
        <v>45966.2796651896</v>
      </c>
      <c r="W861" s="2">
        <f t="shared" si="195"/>
        <v>45994.7877892664</v>
      </c>
      <c r="X861" t="str">
        <f t="shared" si="196"/>
        <v>低滞销风险</v>
      </c>
      <c r="Y861" s="8" t="str">
        <f>_xlfn.IFS(COUNTIF($B$2:B861,B861)=1,"-",OR(AND(X860="高滞销风险",OR(X861="中滞销风险",X861="低滞销风险",X861="健康")),AND(X860="中滞销风险",OR(X861="低滞销风险",X861="健康")),AND(X860="低滞销风险",X861="健康")),"改善",X860=X861,"维持不变",OR(AND(X860="健康",OR(X861="低滞销风险",X861="中滞销风险",X861="高滞销风险")),AND(X860="低滞销风险",OR(X861="中滞销风险",X861="高滞销风险")),AND(X860="中滞销风险",X861="高滞销风险")),"恶化")</f>
        <v>维持不变</v>
      </c>
      <c r="Z861" s="10">
        <f t="shared" si="197"/>
        <v>0</v>
      </c>
      <c r="AA861" s="10">
        <f t="shared" si="198"/>
        <v>56.6200000000001</v>
      </c>
      <c r="AB861" s="10">
        <f t="shared" si="199"/>
        <v>56.6200000000001</v>
      </c>
      <c r="AC861" s="10">
        <f t="shared" si="200"/>
        <v>100.787789266371</v>
      </c>
      <c r="AD861" s="10">
        <f t="shared" si="201"/>
        <v>2.7877892663746</v>
      </c>
      <c r="AE861" s="11">
        <f t="shared" si="202"/>
        <v>20.8877551020408</v>
      </c>
    </row>
    <row r="862" spans="1:31">
      <c r="A862" s="5">
        <v>45901</v>
      </c>
      <c r="B862" s="1" t="s">
        <v>491</v>
      </c>
      <c r="C862" s="1" t="s">
        <v>492</v>
      </c>
      <c r="D862" s="1" t="s">
        <v>470</v>
      </c>
      <c r="E862" s="1">
        <v>21.71</v>
      </c>
      <c r="F862" s="1">
        <v>21.71</v>
      </c>
      <c r="G862" s="1">
        <v>21.93</v>
      </c>
      <c r="H862" s="1">
        <v>22.68</v>
      </c>
      <c r="I862" s="1" t="s">
        <v>54</v>
      </c>
      <c r="J862" s="1">
        <v>152</v>
      </c>
      <c r="K862" s="1" t="s">
        <v>35</v>
      </c>
      <c r="L862" s="1" t="s">
        <v>36</v>
      </c>
      <c r="M862" s="1" t="s">
        <v>37</v>
      </c>
      <c r="N862" s="1">
        <v>274</v>
      </c>
      <c r="O862" s="1">
        <v>1232</v>
      </c>
      <c r="P862" s="1">
        <v>0</v>
      </c>
      <c r="Q862" s="1">
        <v>229</v>
      </c>
      <c r="R862" s="1">
        <v>0</v>
      </c>
      <c r="S862" s="1">
        <v>307</v>
      </c>
      <c r="T862">
        <f t="shared" si="192"/>
        <v>1506</v>
      </c>
      <c r="U862">
        <f t="shared" si="193"/>
        <v>2042</v>
      </c>
      <c r="V862" s="2">
        <f t="shared" si="194"/>
        <v>45970.3689543989</v>
      </c>
      <c r="W862" s="2">
        <f t="shared" si="195"/>
        <v>45995.0580377706</v>
      </c>
      <c r="X862" t="str">
        <f t="shared" si="196"/>
        <v>低滞销风险</v>
      </c>
      <c r="Y862" s="8" t="str">
        <f>_xlfn.IFS(COUNTIF($B$2:B862,B862)=1,"-",OR(AND(X861="高滞销风险",OR(X862="中滞销风险",X862="低滞销风险",X862="健康")),AND(X861="中滞销风险",OR(X862="低滞销风险",X862="健康")),AND(X861="低滞销风险",X862="健康")),"改善",X861=X862,"维持不变",OR(AND(X861="健康",OR(X862="低滞销风险",X862="中滞销风险",X862="高滞销风险")),AND(X861="低滞销风险",OR(X862="中滞销风险",X862="高滞销风险")),AND(X861="中滞销风险",X862="高滞销风险")),"恶化")</f>
        <v>维持不变</v>
      </c>
      <c r="Z862" s="10">
        <f t="shared" si="197"/>
        <v>0</v>
      </c>
      <c r="AA862" s="10">
        <f t="shared" si="198"/>
        <v>66.3899999999999</v>
      </c>
      <c r="AB862" s="10">
        <f t="shared" si="199"/>
        <v>66.3899999999999</v>
      </c>
      <c r="AC862" s="10">
        <f t="shared" si="200"/>
        <v>94.0580377706126</v>
      </c>
      <c r="AD862" s="10">
        <f t="shared" si="201"/>
        <v>3.05803777061374</v>
      </c>
      <c r="AE862" s="11">
        <f t="shared" si="202"/>
        <v>22.4395604395604</v>
      </c>
    </row>
    <row r="863" spans="1:31">
      <c r="A863" s="5">
        <v>45908</v>
      </c>
      <c r="B863" s="1" t="s">
        <v>491</v>
      </c>
      <c r="C863" s="1" t="s">
        <v>492</v>
      </c>
      <c r="D863" s="1" t="s">
        <v>470</v>
      </c>
      <c r="E863" s="1">
        <v>20.43</v>
      </c>
      <c r="F863" s="1">
        <v>20.43</v>
      </c>
      <c r="G863" s="1">
        <v>21.07</v>
      </c>
      <c r="H863" s="1">
        <v>21.68</v>
      </c>
      <c r="I863" s="1" t="s">
        <v>54</v>
      </c>
      <c r="J863" s="1">
        <v>143</v>
      </c>
      <c r="K863" s="1" t="s">
        <v>38</v>
      </c>
      <c r="L863" s="1" t="s">
        <v>39</v>
      </c>
      <c r="M863" s="1" t="s">
        <v>40</v>
      </c>
      <c r="N863" s="1">
        <v>477</v>
      </c>
      <c r="O863" s="1">
        <v>896</v>
      </c>
      <c r="P863" s="1">
        <v>0</v>
      </c>
      <c r="Q863" s="1">
        <v>536</v>
      </c>
      <c r="R863" s="1">
        <v>0</v>
      </c>
      <c r="S863" s="1">
        <v>0</v>
      </c>
      <c r="T863">
        <f t="shared" si="192"/>
        <v>1373</v>
      </c>
      <c r="U863">
        <f t="shared" si="193"/>
        <v>1909</v>
      </c>
      <c r="V863" s="2">
        <f t="shared" si="194"/>
        <v>45975.2050905531</v>
      </c>
      <c r="W863" s="2">
        <f t="shared" si="195"/>
        <v>46001.4410181106</v>
      </c>
      <c r="X863" t="str">
        <f t="shared" si="196"/>
        <v>低滞销风险</v>
      </c>
      <c r="Y863" s="8" t="str">
        <f>_xlfn.IFS(COUNTIF($B$2:B863,B863)=1,"-",OR(AND(X862="高滞销风险",OR(X863="中滞销风险",X863="低滞销风险",X863="健康")),AND(X862="中滞销风险",OR(X863="低滞销风险",X863="健康")),AND(X862="低滞销风险",X863="健康")),"改善",X862=X863,"维持不变",OR(AND(X862="健康",OR(X863="低滞销风险",X863="中滞销风险",X863="高滞销风险")),AND(X862="低滞销风险",OR(X863="中滞销风险",X863="高滞销风险")),AND(X862="中滞销风险",X863="高滞销风险")),"恶化")</f>
        <v>维持不变</v>
      </c>
      <c r="Z863" s="10">
        <f t="shared" si="197"/>
        <v>0</v>
      </c>
      <c r="AA863" s="10">
        <f t="shared" si="198"/>
        <v>192.88</v>
      </c>
      <c r="AB863" s="10">
        <f t="shared" si="199"/>
        <v>192.88</v>
      </c>
      <c r="AC863" s="10">
        <f t="shared" si="200"/>
        <v>93.4410181106216</v>
      </c>
      <c r="AD863" s="10">
        <f t="shared" si="201"/>
        <v>9.44101811062137</v>
      </c>
      <c r="AE863" s="11">
        <f t="shared" si="202"/>
        <v>22.7261904761905</v>
      </c>
    </row>
    <row r="864" spans="1:31">
      <c r="A864" s="5">
        <v>45887</v>
      </c>
      <c r="B864" s="1" t="s">
        <v>493</v>
      </c>
      <c r="C864" s="1" t="s">
        <v>494</v>
      </c>
      <c r="D864" s="1" t="s">
        <v>470</v>
      </c>
      <c r="E864" s="1">
        <v>1.63</v>
      </c>
      <c r="F864" s="1">
        <v>2.14</v>
      </c>
      <c r="G864" s="1">
        <v>2.07</v>
      </c>
      <c r="H864" s="1">
        <v>1.14</v>
      </c>
      <c r="I864" s="1" t="s">
        <v>50</v>
      </c>
      <c r="J864" s="1">
        <v>15</v>
      </c>
      <c r="K864" s="1" t="s">
        <v>51</v>
      </c>
      <c r="L864" s="1" t="s">
        <v>52</v>
      </c>
      <c r="M864" s="1" t="s">
        <v>53</v>
      </c>
      <c r="N864" s="1">
        <v>39</v>
      </c>
      <c r="O864" s="1">
        <v>87</v>
      </c>
      <c r="P864" s="1">
        <v>0</v>
      </c>
      <c r="Q864" s="1">
        <v>15</v>
      </c>
      <c r="R864" s="1">
        <v>0</v>
      </c>
      <c r="S864" s="1">
        <v>0</v>
      </c>
      <c r="T864">
        <f t="shared" si="192"/>
        <v>126</v>
      </c>
      <c r="U864">
        <f t="shared" si="193"/>
        <v>141</v>
      </c>
      <c r="V864" s="2">
        <f t="shared" si="194"/>
        <v>45964.3006134969</v>
      </c>
      <c r="W864" s="2">
        <f t="shared" si="195"/>
        <v>45973.5030674847</v>
      </c>
      <c r="X864" t="str">
        <f t="shared" si="196"/>
        <v>健康</v>
      </c>
      <c r="Y864" s="8" t="str">
        <f>_xlfn.IFS(COUNTIF($B$2:B864,B864)=1,"-",OR(AND(X863="高滞销风险",OR(X864="中滞销风险",X864="低滞销风险",X864="健康")),AND(X863="中滞销风险",OR(X864="低滞销风险",X864="健康")),AND(X863="低滞销风险",X864="健康")),"改善",X863=X864,"维持不变",OR(AND(X863="健康",OR(X864="低滞销风险",X864="中滞销风险",X864="高滞销风险")),AND(X863="低滞销风险",OR(X864="中滞销风险",X864="高滞销风险")),AND(X863="中滞销风险",X864="高滞销风险")),"恶化")</f>
        <v>-</v>
      </c>
      <c r="Z864" s="10">
        <f t="shared" si="197"/>
        <v>0</v>
      </c>
      <c r="AA864" s="10">
        <f t="shared" si="198"/>
        <v>0</v>
      </c>
      <c r="AB864" s="10">
        <f t="shared" si="199"/>
        <v>0</v>
      </c>
      <c r="AC864" s="10">
        <f t="shared" si="200"/>
        <v>86.5030674846626</v>
      </c>
      <c r="AD864" s="10">
        <f t="shared" si="201"/>
        <v>0</v>
      </c>
      <c r="AE864" s="11">
        <f t="shared" si="202"/>
        <v>1.63</v>
      </c>
    </row>
    <row r="865" spans="1:31">
      <c r="A865" s="5">
        <v>45894</v>
      </c>
      <c r="B865" s="1" t="s">
        <v>493</v>
      </c>
      <c r="C865" s="1" t="s">
        <v>494</v>
      </c>
      <c r="D865" s="1" t="s">
        <v>470</v>
      </c>
      <c r="E865" s="1">
        <v>1.14</v>
      </c>
      <c r="F865" s="1">
        <v>1.14</v>
      </c>
      <c r="G865" s="1">
        <v>1.64</v>
      </c>
      <c r="H865" s="1">
        <v>1.43</v>
      </c>
      <c r="I865" s="1" t="s">
        <v>54</v>
      </c>
      <c r="J865" s="1">
        <v>8</v>
      </c>
      <c r="K865" s="1" t="s">
        <v>43</v>
      </c>
      <c r="L865" s="1" t="s">
        <v>44</v>
      </c>
      <c r="M865" s="1" t="s">
        <v>45</v>
      </c>
      <c r="N865" s="1">
        <v>59</v>
      </c>
      <c r="O865" s="1">
        <v>76</v>
      </c>
      <c r="P865" s="1">
        <v>0</v>
      </c>
      <c r="Q865" s="1">
        <v>0</v>
      </c>
      <c r="R865" s="1">
        <v>0</v>
      </c>
      <c r="S865" s="1">
        <v>0</v>
      </c>
      <c r="T865">
        <f t="shared" si="192"/>
        <v>135</v>
      </c>
      <c r="U865">
        <f t="shared" si="193"/>
        <v>135</v>
      </c>
      <c r="V865" s="2">
        <f t="shared" si="194"/>
        <v>46012.4210526316</v>
      </c>
      <c r="W865" s="2">
        <f t="shared" si="195"/>
        <v>46012.4210526316</v>
      </c>
      <c r="X865" t="str">
        <f t="shared" si="196"/>
        <v>高滞销风险</v>
      </c>
      <c r="Y865" s="8" t="str">
        <f>_xlfn.IFS(COUNTIF($B$2:B865,B865)=1,"-",OR(AND(X864="高滞销风险",OR(X865="中滞销风险",X865="低滞销风险",X865="健康")),AND(X864="中滞销风险",OR(X865="低滞销风险",X865="健康")),AND(X864="低滞销风险",X865="健康")),"改善",X864=X865,"维持不变",OR(AND(X864="健康",OR(X865="低滞销风险",X865="中滞销风险",X865="高滞销风险")),AND(X864="低滞销风险",OR(X865="中滞销风险",X865="高滞销风险")),AND(X864="中滞销风险",X865="高滞销风险")),"恶化")</f>
        <v>恶化</v>
      </c>
      <c r="Z865" s="10">
        <f t="shared" si="197"/>
        <v>23.28</v>
      </c>
      <c r="AA865" s="10">
        <f t="shared" si="198"/>
        <v>0</v>
      </c>
      <c r="AB865" s="10">
        <f t="shared" si="199"/>
        <v>23.28</v>
      </c>
      <c r="AC865" s="10">
        <f t="shared" si="200"/>
        <v>118.421052631579</v>
      </c>
      <c r="AD865" s="10">
        <f t="shared" si="201"/>
        <v>20.4210526315801</v>
      </c>
      <c r="AE865" s="11">
        <f t="shared" si="202"/>
        <v>1.37755102040816</v>
      </c>
    </row>
    <row r="866" spans="1:31">
      <c r="A866" s="5">
        <v>45901</v>
      </c>
      <c r="B866" s="1" t="s">
        <v>493</v>
      </c>
      <c r="C866" s="1" t="s">
        <v>494</v>
      </c>
      <c r="D866" s="1" t="s">
        <v>470</v>
      </c>
      <c r="E866" s="1">
        <v>1.57</v>
      </c>
      <c r="F866" s="1">
        <v>1.57</v>
      </c>
      <c r="G866" s="1">
        <v>1.36</v>
      </c>
      <c r="H866" s="1">
        <v>1.71</v>
      </c>
      <c r="I866" s="1" t="s">
        <v>54</v>
      </c>
      <c r="J866" s="1">
        <v>11</v>
      </c>
      <c r="K866" s="1" t="s">
        <v>35</v>
      </c>
      <c r="L866" s="1" t="s">
        <v>36</v>
      </c>
      <c r="M866" s="1" t="s">
        <v>37</v>
      </c>
      <c r="N866" s="1">
        <v>82</v>
      </c>
      <c r="O866" s="1">
        <v>43</v>
      </c>
      <c r="P866" s="1">
        <v>0</v>
      </c>
      <c r="Q866" s="1">
        <v>0</v>
      </c>
      <c r="R866" s="1">
        <v>0</v>
      </c>
      <c r="S866" s="1">
        <v>0</v>
      </c>
      <c r="T866">
        <f t="shared" si="192"/>
        <v>125</v>
      </c>
      <c r="U866">
        <f t="shared" si="193"/>
        <v>125</v>
      </c>
      <c r="V866" s="2">
        <f t="shared" si="194"/>
        <v>45980.6178343949</v>
      </c>
      <c r="W866" s="2">
        <f t="shared" si="195"/>
        <v>45980.6178343949</v>
      </c>
      <c r="X866" t="str">
        <f t="shared" si="196"/>
        <v>健康</v>
      </c>
      <c r="Y866" s="8" t="str">
        <f>_xlfn.IFS(COUNTIF($B$2:B866,B866)=1,"-",OR(AND(X865="高滞销风险",OR(X866="中滞销风险",X866="低滞销风险",X866="健康")),AND(X865="中滞销风险",OR(X866="低滞销风险",X866="健康")),AND(X865="低滞销风险",X866="健康")),"改善",X865=X866,"维持不变",OR(AND(X865="健康",OR(X866="低滞销风险",X866="中滞销风险",X866="高滞销风险")),AND(X865="低滞销风险",OR(X866="中滞销风险",X866="高滞销风险")),AND(X865="中滞销风险",X866="高滞销风险")),"恶化")</f>
        <v>改善</v>
      </c>
      <c r="Z866" s="10">
        <f t="shared" si="197"/>
        <v>0</v>
      </c>
      <c r="AA866" s="10">
        <f t="shared" si="198"/>
        <v>0</v>
      </c>
      <c r="AB866" s="10">
        <f t="shared" si="199"/>
        <v>0</v>
      </c>
      <c r="AC866" s="10">
        <f t="shared" si="200"/>
        <v>79.6178343949044</v>
      </c>
      <c r="AD866" s="10">
        <f t="shared" si="201"/>
        <v>0</v>
      </c>
      <c r="AE866" s="11">
        <f t="shared" si="202"/>
        <v>1.57</v>
      </c>
    </row>
    <row r="867" spans="1:31">
      <c r="A867" s="5">
        <v>45908</v>
      </c>
      <c r="B867" s="1" t="s">
        <v>493</v>
      </c>
      <c r="C867" s="1" t="s">
        <v>494</v>
      </c>
      <c r="D867" s="1" t="s">
        <v>470</v>
      </c>
      <c r="E867" s="1">
        <v>1.74</v>
      </c>
      <c r="F867" s="1">
        <v>1.86</v>
      </c>
      <c r="G867" s="1">
        <v>1.71</v>
      </c>
      <c r="H867" s="1">
        <v>1.68</v>
      </c>
      <c r="I867" s="1" t="s">
        <v>50</v>
      </c>
      <c r="J867" s="1">
        <v>13</v>
      </c>
      <c r="K867" s="1" t="s">
        <v>38</v>
      </c>
      <c r="L867" s="1" t="s">
        <v>39</v>
      </c>
      <c r="M867" s="1" t="s">
        <v>40</v>
      </c>
      <c r="N867" s="1">
        <v>77</v>
      </c>
      <c r="O867" s="1">
        <v>34</v>
      </c>
      <c r="P867" s="1">
        <v>0</v>
      </c>
      <c r="Q867" s="1">
        <v>0</v>
      </c>
      <c r="R867" s="1">
        <v>0</v>
      </c>
      <c r="S867" s="1">
        <v>0</v>
      </c>
      <c r="T867">
        <f t="shared" si="192"/>
        <v>111</v>
      </c>
      <c r="U867">
        <f t="shared" si="193"/>
        <v>111</v>
      </c>
      <c r="V867" s="2">
        <f t="shared" si="194"/>
        <v>45971.7931034483</v>
      </c>
      <c r="W867" s="2">
        <f t="shared" si="195"/>
        <v>45971.7931034483</v>
      </c>
      <c r="X867" t="str">
        <f t="shared" si="196"/>
        <v>健康</v>
      </c>
      <c r="Y867" s="8" t="str">
        <f>_xlfn.IFS(COUNTIF($B$2:B867,B867)=1,"-",OR(AND(X866="高滞销风险",OR(X867="中滞销风险",X867="低滞销风险",X867="健康")),AND(X866="中滞销风险",OR(X867="低滞销风险",X867="健康")),AND(X866="低滞销风险",X867="健康")),"改善",X866=X867,"维持不变",OR(AND(X866="健康",OR(X867="低滞销风险",X867="中滞销风险",X867="高滞销风险")),AND(X866="低滞销风险",OR(X867="中滞销风险",X867="高滞销风险")),AND(X866="中滞销风险",X867="高滞销风险")),"恶化")</f>
        <v>维持不变</v>
      </c>
      <c r="Z867" s="10">
        <f t="shared" si="197"/>
        <v>0</v>
      </c>
      <c r="AA867" s="10">
        <f t="shared" si="198"/>
        <v>0</v>
      </c>
      <c r="AB867" s="10">
        <f t="shared" si="199"/>
        <v>0</v>
      </c>
      <c r="AC867" s="10">
        <f t="shared" si="200"/>
        <v>63.7931034482759</v>
      </c>
      <c r="AD867" s="10">
        <f t="shared" si="201"/>
        <v>0</v>
      </c>
      <c r="AE867" s="11">
        <f t="shared" si="202"/>
        <v>1.74</v>
      </c>
    </row>
    <row r="868" spans="1:31">
      <c r="A868" s="5">
        <v>45887</v>
      </c>
      <c r="B868" s="1" t="s">
        <v>495</v>
      </c>
      <c r="C868" s="1" t="s">
        <v>496</v>
      </c>
      <c r="D868" s="1" t="s">
        <v>470</v>
      </c>
      <c r="E868" s="1">
        <v>0.59</v>
      </c>
      <c r="F868" s="1">
        <v>0.71</v>
      </c>
      <c r="G868" s="1">
        <v>0.71</v>
      </c>
      <c r="H868" s="1">
        <v>0.46</v>
      </c>
      <c r="I868" s="1" t="s">
        <v>50</v>
      </c>
      <c r="J868" s="1">
        <v>5</v>
      </c>
      <c r="K868" s="1" t="s">
        <v>51</v>
      </c>
      <c r="L868" s="1" t="s">
        <v>52</v>
      </c>
      <c r="M868" s="1" t="s">
        <v>53</v>
      </c>
      <c r="N868" s="1">
        <v>59</v>
      </c>
      <c r="O868" s="1">
        <v>10</v>
      </c>
      <c r="P868" s="1">
        <v>0</v>
      </c>
      <c r="Q868" s="1">
        <v>150</v>
      </c>
      <c r="R868" s="1">
        <v>0</v>
      </c>
      <c r="S868" s="1">
        <v>0</v>
      </c>
      <c r="T868">
        <f t="shared" si="192"/>
        <v>69</v>
      </c>
      <c r="U868">
        <f t="shared" si="193"/>
        <v>219</v>
      </c>
      <c r="V868" s="2">
        <f t="shared" si="194"/>
        <v>46003.9491525424</v>
      </c>
      <c r="W868" s="2">
        <f t="shared" si="195"/>
        <v>46258.186440678</v>
      </c>
      <c r="X868" t="str">
        <f t="shared" si="196"/>
        <v>高滞销风险</v>
      </c>
      <c r="Y868" s="8" t="str">
        <f>_xlfn.IFS(COUNTIF($B$2:B868,B868)=1,"-",OR(AND(X867="高滞销风险",OR(X868="中滞销风险",X868="低滞销风险",X868="健康")),AND(X867="中滞销风险",OR(X868="低滞销风险",X868="健康")),AND(X867="低滞销风险",X868="健康")),"改善",X867=X868,"维持不变",OR(AND(X867="健康",OR(X868="低滞销风险",X868="中滞销风险",X868="高滞销风险")),AND(X867="低滞销风险",OR(X868="中滞销风险",X868="高滞销风险")),AND(X867="中滞销风险",X868="高滞销风险")),"恶化")</f>
        <v>-</v>
      </c>
      <c r="Z868" s="10">
        <f t="shared" si="197"/>
        <v>7.05</v>
      </c>
      <c r="AA868" s="10">
        <f t="shared" si="198"/>
        <v>150</v>
      </c>
      <c r="AB868" s="10">
        <f t="shared" si="199"/>
        <v>157.05</v>
      </c>
      <c r="AC868" s="10">
        <f t="shared" si="200"/>
        <v>371.186440677966</v>
      </c>
      <c r="AD868" s="10">
        <f t="shared" si="201"/>
        <v>266.186440677964</v>
      </c>
      <c r="AE868" s="11">
        <f t="shared" si="202"/>
        <v>2.08571428571429</v>
      </c>
    </row>
    <row r="869" spans="1:31">
      <c r="A869" s="5">
        <v>45894</v>
      </c>
      <c r="B869" s="1" t="s">
        <v>495</v>
      </c>
      <c r="C869" s="1" t="s">
        <v>496</v>
      </c>
      <c r="D869" s="1" t="s">
        <v>470</v>
      </c>
      <c r="E869" s="1">
        <v>1.35</v>
      </c>
      <c r="F869" s="1">
        <v>2</v>
      </c>
      <c r="G869" s="1">
        <v>1.36</v>
      </c>
      <c r="H869" s="1">
        <v>0.96</v>
      </c>
      <c r="I869" s="1" t="s">
        <v>50</v>
      </c>
      <c r="J869" s="1">
        <v>14</v>
      </c>
      <c r="K869" s="1" t="s">
        <v>43</v>
      </c>
      <c r="L869" s="1" t="s">
        <v>44</v>
      </c>
      <c r="M869" s="1" t="s">
        <v>45</v>
      </c>
      <c r="N869" s="1">
        <v>43</v>
      </c>
      <c r="O869" s="1">
        <v>23</v>
      </c>
      <c r="P869" s="1">
        <v>0</v>
      </c>
      <c r="Q869" s="1">
        <v>140</v>
      </c>
      <c r="R869" s="1">
        <v>0</v>
      </c>
      <c r="S869" s="1">
        <v>0</v>
      </c>
      <c r="T869">
        <f t="shared" si="192"/>
        <v>66</v>
      </c>
      <c r="U869">
        <f t="shared" si="193"/>
        <v>206</v>
      </c>
      <c r="V869" s="2">
        <f t="shared" si="194"/>
        <v>45942.8888888889</v>
      </c>
      <c r="W869" s="2">
        <f t="shared" si="195"/>
        <v>46046.5925925926</v>
      </c>
      <c r="X869" t="str">
        <f t="shared" si="196"/>
        <v>高滞销风险</v>
      </c>
      <c r="Y869" s="8" t="str">
        <f>_xlfn.IFS(COUNTIF($B$2:B869,B869)=1,"-",OR(AND(X868="高滞销风险",OR(X869="中滞销风险",X869="低滞销风险",X869="健康")),AND(X868="中滞销风险",OR(X869="低滞销风险",X869="健康")),AND(X868="低滞销风险",X869="健康")),"改善",X868=X869,"维持不变",OR(AND(X868="健康",OR(X869="低滞销风险",X869="中滞销风险",X869="高滞销风险")),AND(X868="低滞销风险",OR(X869="中滞销风险",X869="高滞销风险")),AND(X868="中滞销风险",X869="高滞销风险")),"恶化")</f>
        <v>维持不变</v>
      </c>
      <c r="Z869" s="10">
        <f t="shared" si="197"/>
        <v>0</v>
      </c>
      <c r="AA869" s="10">
        <f t="shared" si="198"/>
        <v>73.7</v>
      </c>
      <c r="AB869" s="10">
        <f t="shared" si="199"/>
        <v>73.7</v>
      </c>
      <c r="AC869" s="10">
        <f t="shared" si="200"/>
        <v>152.592592592593</v>
      </c>
      <c r="AD869" s="10">
        <f t="shared" si="201"/>
        <v>54.5925925925912</v>
      </c>
      <c r="AE869" s="11">
        <f t="shared" si="202"/>
        <v>2.10204081632653</v>
      </c>
    </row>
    <row r="870" spans="1:31">
      <c r="A870" s="5">
        <v>45901</v>
      </c>
      <c r="B870" s="1" t="s">
        <v>495</v>
      </c>
      <c r="C870" s="1" t="s">
        <v>496</v>
      </c>
      <c r="D870" s="1" t="s">
        <v>470</v>
      </c>
      <c r="E870" s="1">
        <v>0.71</v>
      </c>
      <c r="F870" s="1">
        <v>0.71</v>
      </c>
      <c r="G870" s="1">
        <v>1.36</v>
      </c>
      <c r="H870" s="1">
        <v>1.04</v>
      </c>
      <c r="I870" s="1" t="s">
        <v>54</v>
      </c>
      <c r="J870" s="1">
        <v>5</v>
      </c>
      <c r="K870" s="1" t="s">
        <v>35</v>
      </c>
      <c r="L870" s="1" t="s">
        <v>36</v>
      </c>
      <c r="M870" s="1" t="s">
        <v>37</v>
      </c>
      <c r="N870" s="1">
        <v>39</v>
      </c>
      <c r="O870" s="1">
        <v>48</v>
      </c>
      <c r="P870" s="1">
        <v>0</v>
      </c>
      <c r="Q870" s="1">
        <v>115</v>
      </c>
      <c r="R870" s="1">
        <v>0</v>
      </c>
      <c r="S870" s="1">
        <v>0</v>
      </c>
      <c r="T870">
        <f t="shared" si="192"/>
        <v>87</v>
      </c>
      <c r="U870">
        <f t="shared" si="193"/>
        <v>202</v>
      </c>
      <c r="V870" s="2">
        <f t="shared" si="194"/>
        <v>46023.5352112676</v>
      </c>
      <c r="W870" s="2">
        <f t="shared" si="195"/>
        <v>46185.5070422535</v>
      </c>
      <c r="X870" t="str">
        <f t="shared" si="196"/>
        <v>高滞销风险</v>
      </c>
      <c r="Y870" s="8" t="str">
        <f>_xlfn.IFS(COUNTIF($B$2:B870,B870)=1,"-",OR(AND(X869="高滞销风险",OR(X870="中滞销风险",X870="低滞销风险",X870="健康")),AND(X869="中滞销风险",OR(X870="低滞销风险",X870="健康")),AND(X869="低滞销风险",X870="健康")),"改善",X869=X870,"维持不变",OR(AND(X869="健康",OR(X870="低滞销风险",X870="中滞销风险",X870="高滞销风险")),AND(X869="低滞销风险",OR(X870="中滞销风险",X870="高滞销风险")),AND(X869="中滞销风险",X870="高滞销风险")),"恶化")</f>
        <v>维持不变</v>
      </c>
      <c r="Z870" s="10">
        <f t="shared" si="197"/>
        <v>22.39</v>
      </c>
      <c r="AA870" s="10">
        <f t="shared" si="198"/>
        <v>115</v>
      </c>
      <c r="AB870" s="10">
        <f t="shared" si="199"/>
        <v>137.39</v>
      </c>
      <c r="AC870" s="10">
        <f t="shared" si="200"/>
        <v>284.507042253521</v>
      </c>
      <c r="AD870" s="10">
        <f t="shared" si="201"/>
        <v>193.507042253521</v>
      </c>
      <c r="AE870" s="11">
        <f t="shared" si="202"/>
        <v>2.21978021978022</v>
      </c>
    </row>
    <row r="871" spans="1:31">
      <c r="A871" s="5">
        <v>45908</v>
      </c>
      <c r="B871" s="1" t="s">
        <v>495</v>
      </c>
      <c r="C871" s="1" t="s">
        <v>496</v>
      </c>
      <c r="D871" s="1" t="s">
        <v>470</v>
      </c>
      <c r="E871" s="1">
        <v>0.86</v>
      </c>
      <c r="F871" s="1">
        <v>0.86</v>
      </c>
      <c r="G871" s="1">
        <v>0.79</v>
      </c>
      <c r="H871" s="1">
        <v>1.07</v>
      </c>
      <c r="I871" s="1" t="s">
        <v>54</v>
      </c>
      <c r="J871" s="1">
        <v>6</v>
      </c>
      <c r="K871" s="1" t="s">
        <v>38</v>
      </c>
      <c r="L871" s="1" t="s">
        <v>39</v>
      </c>
      <c r="M871" s="1" t="s">
        <v>40</v>
      </c>
      <c r="N871" s="1">
        <v>38</v>
      </c>
      <c r="O871" s="1">
        <v>43</v>
      </c>
      <c r="P871" s="1">
        <v>0</v>
      </c>
      <c r="Q871" s="1">
        <v>115</v>
      </c>
      <c r="R871" s="1">
        <v>0</v>
      </c>
      <c r="S871" s="1">
        <v>0</v>
      </c>
      <c r="T871">
        <f t="shared" si="192"/>
        <v>81</v>
      </c>
      <c r="U871">
        <f t="shared" si="193"/>
        <v>196</v>
      </c>
      <c r="V871" s="2">
        <f t="shared" si="194"/>
        <v>46002.1860465116</v>
      </c>
      <c r="W871" s="2">
        <f t="shared" si="195"/>
        <v>46135.9069767442</v>
      </c>
      <c r="X871" t="str">
        <f t="shared" si="196"/>
        <v>高滞销风险</v>
      </c>
      <c r="Y871" s="8" t="str">
        <f>_xlfn.IFS(COUNTIF($B$2:B871,B871)=1,"-",OR(AND(X870="高滞销风险",OR(X871="中滞销风险",X871="低滞销风险",X871="健康")),AND(X870="中滞销风险",OR(X871="低滞销风险",X871="健康")),AND(X870="低滞销风险",X871="健康")),"改善",X870=X871,"维持不变",OR(AND(X870="健康",OR(X871="低滞销风险",X871="中滞销风险",X871="高滞销风险")),AND(X870="低滞销风险",OR(X871="中滞销风险",X871="高滞销风险")),AND(X870="中滞销风险",X871="高滞销风险")),"恶化")</f>
        <v>维持不变</v>
      </c>
      <c r="Z871" s="10">
        <f t="shared" si="197"/>
        <v>8.76000000000001</v>
      </c>
      <c r="AA871" s="10">
        <f t="shared" si="198"/>
        <v>115</v>
      </c>
      <c r="AB871" s="10">
        <f t="shared" si="199"/>
        <v>123.76</v>
      </c>
      <c r="AC871" s="10">
        <f t="shared" si="200"/>
        <v>227.906976744186</v>
      </c>
      <c r="AD871" s="10">
        <f t="shared" si="201"/>
        <v>143.906976744183</v>
      </c>
      <c r="AE871" s="11">
        <f t="shared" si="202"/>
        <v>2.33333333333333</v>
      </c>
    </row>
    <row r="872" spans="1:31">
      <c r="A872" s="5">
        <v>45887</v>
      </c>
      <c r="B872" s="1" t="s">
        <v>497</v>
      </c>
      <c r="C872" s="1" t="s">
        <v>498</v>
      </c>
      <c r="D872" s="1" t="s">
        <v>470</v>
      </c>
      <c r="E872" s="1">
        <v>0.73</v>
      </c>
      <c r="F872" s="1">
        <v>0.86</v>
      </c>
      <c r="G872" s="1">
        <v>0.86</v>
      </c>
      <c r="H872" s="1">
        <v>0.61</v>
      </c>
      <c r="I872" s="1" t="s">
        <v>50</v>
      </c>
      <c r="J872" s="1">
        <v>6</v>
      </c>
      <c r="K872" s="1" t="s">
        <v>51</v>
      </c>
      <c r="L872" s="1" t="s">
        <v>52</v>
      </c>
      <c r="M872" s="1" t="s">
        <v>53</v>
      </c>
      <c r="N872" s="1">
        <v>41</v>
      </c>
      <c r="O872" s="1">
        <v>10</v>
      </c>
      <c r="P872" s="1">
        <v>0</v>
      </c>
      <c r="Q872" s="1">
        <v>180</v>
      </c>
      <c r="R872" s="1">
        <v>0</v>
      </c>
      <c r="S872" s="1">
        <v>0</v>
      </c>
      <c r="T872">
        <f t="shared" si="192"/>
        <v>51</v>
      </c>
      <c r="U872">
        <f t="shared" si="193"/>
        <v>231</v>
      </c>
      <c r="V872" s="2">
        <f t="shared" si="194"/>
        <v>45956.8630136986</v>
      </c>
      <c r="W872" s="2">
        <f t="shared" si="195"/>
        <v>46203.4383561644</v>
      </c>
      <c r="X872" t="str">
        <f t="shared" si="196"/>
        <v>高滞销风险</v>
      </c>
      <c r="Y872" s="8" t="str">
        <f>_xlfn.IFS(COUNTIF($B$2:B872,B872)=1,"-",OR(AND(X871="高滞销风险",OR(X872="中滞销风险",X872="低滞销风险",X872="健康")),AND(X871="中滞销风险",OR(X872="低滞销风险",X872="健康")),AND(X871="低滞销风险",X872="健康")),"改善",X871=X872,"维持不变",OR(AND(X871="健康",OR(X872="低滞销风险",X872="中滞销风险",X872="高滞销风险")),AND(X871="低滞销风险",OR(X872="中滞销风险",X872="高滞销风险")),AND(X871="中滞销风险",X872="高滞销风险")),"恶化")</f>
        <v>-</v>
      </c>
      <c r="Z872" s="10">
        <f t="shared" si="197"/>
        <v>0</v>
      </c>
      <c r="AA872" s="10">
        <f t="shared" si="198"/>
        <v>154.35</v>
      </c>
      <c r="AB872" s="10">
        <f t="shared" si="199"/>
        <v>154.35</v>
      </c>
      <c r="AC872" s="10">
        <f t="shared" si="200"/>
        <v>316.438356164384</v>
      </c>
      <c r="AD872" s="10">
        <f t="shared" si="201"/>
        <v>211.438356164384</v>
      </c>
      <c r="AE872" s="11">
        <f t="shared" si="202"/>
        <v>2.2</v>
      </c>
    </row>
    <row r="873" spans="1:31">
      <c r="A873" s="5">
        <v>45894</v>
      </c>
      <c r="B873" s="1" t="s">
        <v>497</v>
      </c>
      <c r="C873" s="1" t="s">
        <v>498</v>
      </c>
      <c r="D873" s="1" t="s">
        <v>470</v>
      </c>
      <c r="E873" s="1">
        <v>1.21</v>
      </c>
      <c r="F873" s="1">
        <v>1.57</v>
      </c>
      <c r="G873" s="1">
        <v>1.21</v>
      </c>
      <c r="H873" s="1">
        <v>1</v>
      </c>
      <c r="I873" s="1" t="s">
        <v>50</v>
      </c>
      <c r="J873" s="1">
        <v>11</v>
      </c>
      <c r="K873" s="1" t="s">
        <v>43</v>
      </c>
      <c r="L873" s="1" t="s">
        <v>44</v>
      </c>
      <c r="M873" s="1" t="s">
        <v>45</v>
      </c>
      <c r="N873" s="1">
        <v>29</v>
      </c>
      <c r="O873" s="1">
        <v>30</v>
      </c>
      <c r="P873" s="1">
        <v>0</v>
      </c>
      <c r="Q873" s="1">
        <v>160</v>
      </c>
      <c r="R873" s="1">
        <v>0</v>
      </c>
      <c r="S873" s="1">
        <v>0</v>
      </c>
      <c r="T873">
        <f t="shared" si="192"/>
        <v>59</v>
      </c>
      <c r="U873">
        <f t="shared" si="193"/>
        <v>219</v>
      </c>
      <c r="V873" s="2">
        <f t="shared" si="194"/>
        <v>45942.7603305785</v>
      </c>
      <c r="W873" s="2">
        <f t="shared" si="195"/>
        <v>46074.9917355372</v>
      </c>
      <c r="X873" t="str">
        <f t="shared" si="196"/>
        <v>高滞销风险</v>
      </c>
      <c r="Y873" s="8" t="str">
        <f>_xlfn.IFS(COUNTIF($B$2:B873,B873)=1,"-",OR(AND(X872="高滞销风险",OR(X873="中滞销风险",X873="低滞销风险",X873="健康")),AND(X872="中滞销风险",OR(X873="低滞销风险",X873="健康")),AND(X872="低滞销风险",X873="健康")),"改善",X872=X873,"维持不变",OR(AND(X872="健康",OR(X873="低滞销风险",X873="中滞销风险",X873="高滞销风险")),AND(X872="低滞销风险",OR(X873="中滞销风险",X873="高滞销风险")),AND(X872="中滞销风险",X873="高滞销风险")),"恶化")</f>
        <v>维持不变</v>
      </c>
      <c r="Z873" s="10">
        <f t="shared" si="197"/>
        <v>0</v>
      </c>
      <c r="AA873" s="10">
        <f t="shared" si="198"/>
        <v>100.42</v>
      </c>
      <c r="AB873" s="10">
        <f t="shared" si="199"/>
        <v>100.42</v>
      </c>
      <c r="AC873" s="10">
        <f t="shared" si="200"/>
        <v>180.99173553719</v>
      </c>
      <c r="AD873" s="10">
        <f t="shared" si="201"/>
        <v>82.9917355371872</v>
      </c>
      <c r="AE873" s="11">
        <f t="shared" si="202"/>
        <v>2.23469387755102</v>
      </c>
    </row>
    <row r="874" spans="1:31">
      <c r="A874" s="5">
        <v>45901</v>
      </c>
      <c r="B874" s="1" t="s">
        <v>497</v>
      </c>
      <c r="C874" s="1" t="s">
        <v>498</v>
      </c>
      <c r="D874" s="1" t="s">
        <v>470</v>
      </c>
      <c r="E874" s="1">
        <v>1.24</v>
      </c>
      <c r="F874" s="1">
        <v>1.29</v>
      </c>
      <c r="G874" s="1">
        <v>1.43</v>
      </c>
      <c r="H874" s="1">
        <v>1.14</v>
      </c>
      <c r="I874" s="1" t="s">
        <v>50</v>
      </c>
      <c r="J874" s="1">
        <v>9</v>
      </c>
      <c r="K874" s="1" t="s">
        <v>35</v>
      </c>
      <c r="L874" s="1" t="s">
        <v>36</v>
      </c>
      <c r="M874" s="1" t="s">
        <v>37</v>
      </c>
      <c r="N874" s="1">
        <v>22</v>
      </c>
      <c r="O874" s="1">
        <v>50</v>
      </c>
      <c r="P874" s="1">
        <v>0</v>
      </c>
      <c r="Q874" s="1">
        <v>140</v>
      </c>
      <c r="R874" s="1">
        <v>0</v>
      </c>
      <c r="S874" s="1">
        <v>0</v>
      </c>
      <c r="T874">
        <f t="shared" si="192"/>
        <v>72</v>
      </c>
      <c r="U874">
        <f t="shared" si="193"/>
        <v>212</v>
      </c>
      <c r="V874" s="2">
        <f t="shared" si="194"/>
        <v>45959.064516129</v>
      </c>
      <c r="W874" s="2">
        <f t="shared" si="195"/>
        <v>46071.9677419355</v>
      </c>
      <c r="X874" t="str">
        <f t="shared" si="196"/>
        <v>高滞销风险</v>
      </c>
      <c r="Y874" s="8" t="str">
        <f>_xlfn.IFS(COUNTIF($B$2:B874,B874)=1,"-",OR(AND(X873="高滞销风险",OR(X874="中滞销风险",X874="低滞销风险",X874="健康")),AND(X873="中滞销风险",OR(X874="低滞销风险",X874="健康")),AND(X873="低滞销风险",X874="健康")),"改善",X873=X874,"维持不变",OR(AND(X873="健康",OR(X874="低滞销风险",X874="中滞销风险",X874="高滞销风险")),AND(X873="低滞销风险",OR(X874="中滞销风险",X874="高滞销风险")),AND(X873="中滞销风险",X874="高滞销风险")),"恶化")</f>
        <v>维持不变</v>
      </c>
      <c r="Z874" s="10">
        <f t="shared" si="197"/>
        <v>0</v>
      </c>
      <c r="AA874" s="10">
        <f t="shared" si="198"/>
        <v>99.16</v>
      </c>
      <c r="AB874" s="10">
        <f t="shared" si="199"/>
        <v>99.16</v>
      </c>
      <c r="AC874" s="10">
        <f t="shared" si="200"/>
        <v>170.967741935484</v>
      </c>
      <c r="AD874" s="10">
        <f t="shared" si="201"/>
        <v>79.9677419354848</v>
      </c>
      <c r="AE874" s="11">
        <f t="shared" si="202"/>
        <v>2.32967032967033</v>
      </c>
    </row>
    <row r="875" spans="1:31">
      <c r="A875" s="5">
        <v>45908</v>
      </c>
      <c r="B875" s="1" t="s">
        <v>497</v>
      </c>
      <c r="C875" s="1" t="s">
        <v>498</v>
      </c>
      <c r="D875" s="1" t="s">
        <v>470</v>
      </c>
      <c r="E875" s="1">
        <v>1</v>
      </c>
      <c r="F875" s="1">
        <v>1</v>
      </c>
      <c r="G875" s="1">
        <v>1.14</v>
      </c>
      <c r="H875" s="1">
        <v>1.18</v>
      </c>
      <c r="I875" s="1" t="s">
        <v>54</v>
      </c>
      <c r="J875" s="1">
        <v>7</v>
      </c>
      <c r="K875" s="1" t="s">
        <v>38</v>
      </c>
      <c r="L875" s="1" t="s">
        <v>39</v>
      </c>
      <c r="M875" s="1" t="s">
        <v>40</v>
      </c>
      <c r="N875" s="1">
        <v>15</v>
      </c>
      <c r="O875" s="1">
        <v>48</v>
      </c>
      <c r="P875" s="1">
        <v>0</v>
      </c>
      <c r="Q875" s="1">
        <v>140</v>
      </c>
      <c r="R875" s="1">
        <v>0</v>
      </c>
      <c r="S875" s="1">
        <v>0</v>
      </c>
      <c r="T875">
        <f t="shared" si="192"/>
        <v>63</v>
      </c>
      <c r="U875">
        <f t="shared" si="193"/>
        <v>203</v>
      </c>
      <c r="V875" s="2">
        <f t="shared" si="194"/>
        <v>45971</v>
      </c>
      <c r="W875" s="2">
        <f t="shared" si="195"/>
        <v>46111</v>
      </c>
      <c r="X875" t="str">
        <f t="shared" si="196"/>
        <v>高滞销风险</v>
      </c>
      <c r="Y875" s="8" t="str">
        <f>_xlfn.IFS(COUNTIF($B$2:B875,B875)=1,"-",OR(AND(X874="高滞销风险",OR(X875="中滞销风险",X875="低滞销风险",X875="健康")),AND(X874="中滞销风险",OR(X875="低滞销风险",X875="健康")),AND(X874="低滞销风险",X875="健康")),"改善",X874=X875,"维持不变",OR(AND(X874="健康",OR(X875="低滞销风险",X875="中滞销风险",X875="高滞销风险")),AND(X874="低滞销风险",OR(X875="中滞销风险",X875="高滞销风险")),AND(X874="中滞销风险",X875="高滞销风险")),"恶化")</f>
        <v>维持不变</v>
      </c>
      <c r="Z875" s="10">
        <f t="shared" si="197"/>
        <v>0</v>
      </c>
      <c r="AA875" s="10">
        <f t="shared" si="198"/>
        <v>119</v>
      </c>
      <c r="AB875" s="10">
        <f t="shared" si="199"/>
        <v>119</v>
      </c>
      <c r="AC875" s="10">
        <f t="shared" si="200"/>
        <v>203</v>
      </c>
      <c r="AD875" s="10">
        <f t="shared" si="201"/>
        <v>119</v>
      </c>
      <c r="AE875" s="11">
        <f t="shared" si="202"/>
        <v>2.41666666666667</v>
      </c>
    </row>
    <row r="876" spans="1:31">
      <c r="A876" s="5">
        <v>45887</v>
      </c>
      <c r="B876" s="1" t="s">
        <v>499</v>
      </c>
      <c r="C876" s="1" t="s">
        <v>500</v>
      </c>
      <c r="D876" s="1" t="s">
        <v>470</v>
      </c>
      <c r="E876" s="1">
        <v>1.27</v>
      </c>
      <c r="F876" s="1">
        <v>1.43</v>
      </c>
      <c r="G876" s="1">
        <v>1.71</v>
      </c>
      <c r="H876" s="1">
        <v>1</v>
      </c>
      <c r="I876" s="1" t="s">
        <v>50</v>
      </c>
      <c r="J876" s="1">
        <v>10</v>
      </c>
      <c r="K876" s="1" t="s">
        <v>51</v>
      </c>
      <c r="L876" s="1" t="s">
        <v>52</v>
      </c>
      <c r="M876" s="1" t="s">
        <v>53</v>
      </c>
      <c r="N876" s="1">
        <v>71</v>
      </c>
      <c r="O876" s="1">
        <v>50</v>
      </c>
      <c r="P876" s="1">
        <v>0</v>
      </c>
      <c r="Q876" s="1">
        <v>40</v>
      </c>
      <c r="R876" s="1">
        <v>0</v>
      </c>
      <c r="S876" s="1">
        <v>0</v>
      </c>
      <c r="T876">
        <f t="shared" si="192"/>
        <v>121</v>
      </c>
      <c r="U876">
        <f t="shared" si="193"/>
        <v>161</v>
      </c>
      <c r="V876" s="2">
        <f t="shared" si="194"/>
        <v>45982.2755905512</v>
      </c>
      <c r="W876" s="2">
        <f t="shared" si="195"/>
        <v>46013.7716535433</v>
      </c>
      <c r="X876" t="str">
        <f t="shared" si="196"/>
        <v>高滞销风险</v>
      </c>
      <c r="Y876" s="8" t="str">
        <f>_xlfn.IFS(COUNTIF($B$2:B876,B876)=1,"-",OR(AND(X875="高滞销风险",OR(X876="中滞销风险",X876="低滞销风险",X876="健康")),AND(X875="中滞销风险",OR(X876="低滞销风险",X876="健康")),AND(X875="低滞销风险",X876="健康")),"改善",X875=X876,"维持不变",OR(AND(X875="健康",OR(X876="低滞销风险",X876="中滞销风险",X876="高滞销风险")),AND(X875="低滞销风险",OR(X876="中滞销风险",X876="高滞销风险")),AND(X875="中滞销风险",X876="高滞销风险")),"恶化")</f>
        <v>-</v>
      </c>
      <c r="Z876" s="10">
        <f t="shared" si="197"/>
        <v>0</v>
      </c>
      <c r="AA876" s="10">
        <f t="shared" si="198"/>
        <v>27.65</v>
      </c>
      <c r="AB876" s="10">
        <f t="shared" si="199"/>
        <v>27.65</v>
      </c>
      <c r="AC876" s="10">
        <f t="shared" si="200"/>
        <v>126.771653543307</v>
      </c>
      <c r="AD876" s="10">
        <f t="shared" si="201"/>
        <v>21.7716535433065</v>
      </c>
      <c r="AE876" s="11">
        <f t="shared" si="202"/>
        <v>1.53333333333333</v>
      </c>
    </row>
    <row r="877" spans="1:31">
      <c r="A877" s="5">
        <v>45894</v>
      </c>
      <c r="B877" s="1" t="s">
        <v>499</v>
      </c>
      <c r="C877" s="1" t="s">
        <v>500</v>
      </c>
      <c r="D877" s="1" t="s">
        <v>470</v>
      </c>
      <c r="E877" s="1">
        <v>0.71</v>
      </c>
      <c r="F877" s="1">
        <v>0.71</v>
      </c>
      <c r="G877" s="1">
        <v>1.07</v>
      </c>
      <c r="H877" s="1">
        <v>1.18</v>
      </c>
      <c r="I877" s="1" t="s">
        <v>54</v>
      </c>
      <c r="J877" s="1">
        <v>5</v>
      </c>
      <c r="K877" s="1" t="s">
        <v>43</v>
      </c>
      <c r="L877" s="1" t="s">
        <v>44</v>
      </c>
      <c r="M877" s="1" t="s">
        <v>45</v>
      </c>
      <c r="N877" s="1">
        <v>80</v>
      </c>
      <c r="O877" s="1">
        <v>40</v>
      </c>
      <c r="P877" s="1">
        <v>0</v>
      </c>
      <c r="Q877" s="1">
        <v>40</v>
      </c>
      <c r="R877" s="1">
        <v>0</v>
      </c>
      <c r="S877" s="1">
        <v>0</v>
      </c>
      <c r="T877">
        <f t="shared" si="192"/>
        <v>120</v>
      </c>
      <c r="U877">
        <f t="shared" si="193"/>
        <v>160</v>
      </c>
      <c r="V877" s="2">
        <f t="shared" si="194"/>
        <v>46063.014084507</v>
      </c>
      <c r="W877" s="2">
        <f t="shared" si="195"/>
        <v>46119.3521126761</v>
      </c>
      <c r="X877" t="str">
        <f t="shared" si="196"/>
        <v>高滞销风险</v>
      </c>
      <c r="Y877" s="8" t="str">
        <f>_xlfn.IFS(COUNTIF($B$2:B877,B877)=1,"-",OR(AND(X876="高滞销风险",OR(X877="中滞销风险",X877="低滞销风险",X877="健康")),AND(X876="中滞销风险",OR(X877="低滞销风险",X877="健康")),AND(X876="低滞销风险",X877="健康")),"改善",X876=X877,"维持不变",OR(AND(X876="健康",OR(X877="低滞销风险",X877="中滞销风险",X877="高滞销风险")),AND(X876="低滞销风险",OR(X877="中滞销风险",X877="高滞销风险")),AND(X876="中滞销风险",X877="高滞销风险")),"恶化")</f>
        <v>维持不变</v>
      </c>
      <c r="Z877" s="10">
        <f t="shared" si="197"/>
        <v>50.42</v>
      </c>
      <c r="AA877" s="10">
        <f t="shared" si="198"/>
        <v>40</v>
      </c>
      <c r="AB877" s="10">
        <f t="shared" si="199"/>
        <v>90.42</v>
      </c>
      <c r="AC877" s="10">
        <f t="shared" si="200"/>
        <v>225.352112676056</v>
      </c>
      <c r="AD877" s="10">
        <f t="shared" si="201"/>
        <v>127.352112676053</v>
      </c>
      <c r="AE877" s="11">
        <f t="shared" si="202"/>
        <v>1.63265306122449</v>
      </c>
    </row>
    <row r="878" spans="1:31">
      <c r="A878" s="5">
        <v>45901</v>
      </c>
      <c r="B878" s="1" t="s">
        <v>499</v>
      </c>
      <c r="C878" s="1" t="s">
        <v>500</v>
      </c>
      <c r="D878" s="1" t="s">
        <v>470</v>
      </c>
      <c r="E878" s="1">
        <v>1</v>
      </c>
      <c r="F878" s="1">
        <v>1</v>
      </c>
      <c r="G878" s="1">
        <v>0.86</v>
      </c>
      <c r="H878" s="1">
        <v>1.29</v>
      </c>
      <c r="I878" s="1" t="s">
        <v>54</v>
      </c>
      <c r="J878" s="1">
        <v>7</v>
      </c>
      <c r="K878" s="1" t="s">
        <v>35</v>
      </c>
      <c r="L878" s="1" t="s">
        <v>36</v>
      </c>
      <c r="M878" s="1" t="s">
        <v>37</v>
      </c>
      <c r="N878" s="1">
        <v>84</v>
      </c>
      <c r="O878" s="1">
        <v>30</v>
      </c>
      <c r="P878" s="1">
        <v>0</v>
      </c>
      <c r="Q878" s="1">
        <v>40</v>
      </c>
      <c r="R878" s="1">
        <v>0</v>
      </c>
      <c r="S878" s="1">
        <v>0</v>
      </c>
      <c r="T878">
        <f t="shared" si="192"/>
        <v>114</v>
      </c>
      <c r="U878">
        <f t="shared" si="193"/>
        <v>154</v>
      </c>
      <c r="V878" s="2">
        <f t="shared" si="194"/>
        <v>46015</v>
      </c>
      <c r="W878" s="2">
        <f t="shared" si="195"/>
        <v>46055</v>
      </c>
      <c r="X878" t="str">
        <f t="shared" si="196"/>
        <v>高滞销风险</v>
      </c>
      <c r="Y878" s="8" t="str">
        <f>_xlfn.IFS(COUNTIF($B$2:B878,B878)=1,"-",OR(AND(X877="高滞销风险",OR(X878="中滞销风险",X878="低滞销风险",X878="健康")),AND(X877="中滞销风险",OR(X878="低滞销风险",X878="健康")),AND(X877="低滞销风险",X878="健康")),"改善",X877=X878,"维持不变",OR(AND(X877="健康",OR(X878="低滞销风险",X878="中滞销风险",X878="高滞销风险")),AND(X877="低滞销风险",OR(X878="中滞销风险",X878="高滞销风险")),AND(X877="中滞销风险",X878="高滞销风险")),"恶化")</f>
        <v>维持不变</v>
      </c>
      <c r="Z878" s="10">
        <f t="shared" si="197"/>
        <v>23</v>
      </c>
      <c r="AA878" s="10">
        <f t="shared" si="198"/>
        <v>40</v>
      </c>
      <c r="AB878" s="10">
        <f t="shared" si="199"/>
        <v>63</v>
      </c>
      <c r="AC878" s="10">
        <f t="shared" si="200"/>
        <v>154</v>
      </c>
      <c r="AD878" s="10">
        <f t="shared" si="201"/>
        <v>63</v>
      </c>
      <c r="AE878" s="11">
        <f t="shared" si="202"/>
        <v>1.69230769230769</v>
      </c>
    </row>
    <row r="879" spans="1:31">
      <c r="A879" s="5">
        <v>45908</v>
      </c>
      <c r="B879" s="1" t="s">
        <v>499</v>
      </c>
      <c r="C879" s="1" t="s">
        <v>500</v>
      </c>
      <c r="D879" s="1" t="s">
        <v>470</v>
      </c>
      <c r="E879" s="1">
        <v>1.92</v>
      </c>
      <c r="F879" s="1">
        <v>2.71</v>
      </c>
      <c r="G879" s="1">
        <v>1.86</v>
      </c>
      <c r="H879" s="1">
        <v>1.46</v>
      </c>
      <c r="I879" s="1" t="s">
        <v>50</v>
      </c>
      <c r="J879" s="1">
        <v>19</v>
      </c>
      <c r="K879" s="1" t="s">
        <v>38</v>
      </c>
      <c r="L879" s="1" t="s">
        <v>39</v>
      </c>
      <c r="M879" s="1" t="s">
        <v>40</v>
      </c>
      <c r="N879" s="1">
        <v>67</v>
      </c>
      <c r="O879" s="1">
        <v>29</v>
      </c>
      <c r="P879" s="1">
        <v>0</v>
      </c>
      <c r="Q879" s="1">
        <v>40</v>
      </c>
      <c r="R879" s="1">
        <v>0</v>
      </c>
      <c r="S879" s="1">
        <v>0</v>
      </c>
      <c r="T879">
        <f t="shared" si="192"/>
        <v>96</v>
      </c>
      <c r="U879">
        <f t="shared" si="193"/>
        <v>136</v>
      </c>
      <c r="V879" s="2">
        <f t="shared" si="194"/>
        <v>45958</v>
      </c>
      <c r="W879" s="2">
        <f t="shared" si="195"/>
        <v>45978.8333333333</v>
      </c>
      <c r="X879" t="str">
        <f t="shared" si="196"/>
        <v>健康</v>
      </c>
      <c r="Y879" s="8" t="str">
        <f>_xlfn.IFS(COUNTIF($B$2:B879,B879)=1,"-",OR(AND(X878="高滞销风险",OR(X879="中滞销风险",X879="低滞销风险",X879="健康")),AND(X878="中滞销风险",OR(X879="低滞销风险",X879="健康")),AND(X878="低滞销风险",X879="健康")),"改善",X878=X879,"维持不变",OR(AND(X878="健康",OR(X879="低滞销风险",X879="中滞销风险",X879="高滞销风险")),AND(X878="低滞销风险",OR(X879="中滞销风险",X879="高滞销风险")),AND(X878="中滞销风险",X879="高滞销风险")),"恶化")</f>
        <v>改善</v>
      </c>
      <c r="Z879" s="10">
        <f t="shared" si="197"/>
        <v>0</v>
      </c>
      <c r="AA879" s="10">
        <f t="shared" si="198"/>
        <v>0</v>
      </c>
      <c r="AB879" s="10">
        <f t="shared" si="199"/>
        <v>0</v>
      </c>
      <c r="AC879" s="10">
        <f t="shared" si="200"/>
        <v>70.8333333333333</v>
      </c>
      <c r="AD879" s="10">
        <f t="shared" si="201"/>
        <v>0</v>
      </c>
      <c r="AE879" s="11">
        <f t="shared" si="202"/>
        <v>1.92</v>
      </c>
    </row>
    <row r="880" spans="1:31">
      <c r="A880" s="5">
        <v>45887</v>
      </c>
      <c r="B880" s="1" t="s">
        <v>501</v>
      </c>
      <c r="C880" s="1" t="s">
        <v>502</v>
      </c>
      <c r="D880" s="1" t="s">
        <v>470</v>
      </c>
      <c r="E880" s="1">
        <v>1.79</v>
      </c>
      <c r="F880" s="1">
        <v>2.43</v>
      </c>
      <c r="G880" s="1">
        <v>2.29</v>
      </c>
      <c r="H880" s="1">
        <v>1.21</v>
      </c>
      <c r="I880" s="1" t="s">
        <v>50</v>
      </c>
      <c r="J880" s="1">
        <v>17</v>
      </c>
      <c r="K880" s="1" t="s">
        <v>51</v>
      </c>
      <c r="L880" s="1" t="s">
        <v>52</v>
      </c>
      <c r="M880" s="1" t="s">
        <v>53</v>
      </c>
      <c r="N880" s="1">
        <v>55</v>
      </c>
      <c r="O880" s="1">
        <v>70</v>
      </c>
      <c r="P880" s="1">
        <v>0</v>
      </c>
      <c r="Q880" s="1">
        <v>100</v>
      </c>
      <c r="R880" s="1">
        <v>0</v>
      </c>
      <c r="S880" s="1">
        <v>0</v>
      </c>
      <c r="T880">
        <f t="shared" si="192"/>
        <v>125</v>
      </c>
      <c r="U880">
        <f t="shared" si="193"/>
        <v>225</v>
      </c>
      <c r="V880" s="2">
        <f t="shared" si="194"/>
        <v>45956.8324022346</v>
      </c>
      <c r="W880" s="2">
        <f t="shared" si="195"/>
        <v>46012.6983240223</v>
      </c>
      <c r="X880" t="str">
        <f t="shared" si="196"/>
        <v>高滞销风险</v>
      </c>
      <c r="Y880" s="8" t="str">
        <f>_xlfn.IFS(COUNTIF($B$2:B880,B880)=1,"-",OR(AND(X879="高滞销风险",OR(X880="中滞销风险",X880="低滞销风险",X880="健康")),AND(X879="中滞销风险",OR(X880="低滞销风险",X880="健康")),AND(X879="低滞销风险",X880="健康")),"改善",X879=X880,"维持不变",OR(AND(X879="健康",OR(X880="低滞销风险",X880="中滞销风险",X880="高滞销风险")),AND(X879="低滞销风险",OR(X880="中滞销风险",X880="高滞销风险")),AND(X879="中滞销风险",X880="高滞销风险")),"恶化")</f>
        <v>-</v>
      </c>
      <c r="Z880" s="10">
        <f t="shared" si="197"/>
        <v>0</v>
      </c>
      <c r="AA880" s="10">
        <f t="shared" si="198"/>
        <v>37.05</v>
      </c>
      <c r="AB880" s="10">
        <f t="shared" si="199"/>
        <v>37.05</v>
      </c>
      <c r="AC880" s="10">
        <f t="shared" si="200"/>
        <v>125.698324022346</v>
      </c>
      <c r="AD880" s="10">
        <f t="shared" si="201"/>
        <v>20.698324022349</v>
      </c>
      <c r="AE880" s="11">
        <f t="shared" si="202"/>
        <v>2.14285714285714</v>
      </c>
    </row>
    <row r="881" spans="1:31">
      <c r="A881" s="5">
        <v>45894</v>
      </c>
      <c r="B881" s="1" t="s">
        <v>501</v>
      </c>
      <c r="C881" s="1" t="s">
        <v>502</v>
      </c>
      <c r="D881" s="1" t="s">
        <v>470</v>
      </c>
      <c r="E881" s="1">
        <v>1.43</v>
      </c>
      <c r="F881" s="1">
        <v>1.43</v>
      </c>
      <c r="G881" s="1">
        <v>1.93</v>
      </c>
      <c r="H881" s="1">
        <v>1.57</v>
      </c>
      <c r="I881" s="1" t="s">
        <v>54</v>
      </c>
      <c r="J881" s="1">
        <v>10</v>
      </c>
      <c r="K881" s="1" t="s">
        <v>43</v>
      </c>
      <c r="L881" s="1" t="s">
        <v>44</v>
      </c>
      <c r="M881" s="1" t="s">
        <v>45</v>
      </c>
      <c r="N881" s="1">
        <v>59</v>
      </c>
      <c r="O881" s="1">
        <v>84</v>
      </c>
      <c r="P881" s="1">
        <v>0</v>
      </c>
      <c r="Q881" s="1">
        <v>70</v>
      </c>
      <c r="R881" s="1">
        <v>0</v>
      </c>
      <c r="S881" s="1">
        <v>0</v>
      </c>
      <c r="T881">
        <f t="shared" si="192"/>
        <v>143</v>
      </c>
      <c r="U881">
        <f t="shared" si="193"/>
        <v>213</v>
      </c>
      <c r="V881" s="2">
        <f t="shared" si="194"/>
        <v>45994</v>
      </c>
      <c r="W881" s="2">
        <f t="shared" si="195"/>
        <v>46042.9510489511</v>
      </c>
      <c r="X881" t="str">
        <f t="shared" si="196"/>
        <v>高滞销风险</v>
      </c>
      <c r="Y881" s="8" t="str">
        <f>_xlfn.IFS(COUNTIF($B$2:B881,B881)=1,"-",OR(AND(X880="高滞销风险",OR(X881="中滞销风险",X881="低滞销风险",X881="健康")),AND(X880="中滞销风险",OR(X881="低滞销风险",X881="健康")),AND(X880="低滞销风险",X881="健康")),"改善",X880=X881,"维持不变",OR(AND(X880="健康",OR(X881="低滞销风险",X881="中滞销风险",X881="高滞销风险")),AND(X880="低滞销风险",OR(X881="中滞销风险",X881="高滞销风险")),AND(X880="中滞销风险",X881="高滞销风险")),"恶化")</f>
        <v>维持不变</v>
      </c>
      <c r="Z881" s="10">
        <f t="shared" si="197"/>
        <v>2.86000000000001</v>
      </c>
      <c r="AA881" s="10">
        <f t="shared" si="198"/>
        <v>70</v>
      </c>
      <c r="AB881" s="10">
        <f t="shared" si="199"/>
        <v>72.86</v>
      </c>
      <c r="AC881" s="10">
        <f t="shared" si="200"/>
        <v>148.951048951049</v>
      </c>
      <c r="AD881" s="10">
        <f t="shared" si="201"/>
        <v>50.9510489510503</v>
      </c>
      <c r="AE881" s="11">
        <f t="shared" si="202"/>
        <v>2.1734693877551</v>
      </c>
    </row>
    <row r="882" spans="1:31">
      <c r="A882" s="5">
        <v>45901</v>
      </c>
      <c r="B882" s="1" t="s">
        <v>501</v>
      </c>
      <c r="C882" s="1" t="s">
        <v>502</v>
      </c>
      <c r="D882" s="1" t="s">
        <v>470</v>
      </c>
      <c r="E882" s="1">
        <v>2.24</v>
      </c>
      <c r="F882" s="1">
        <v>2.57</v>
      </c>
      <c r="G882" s="1">
        <v>2</v>
      </c>
      <c r="H882" s="1">
        <v>2.14</v>
      </c>
      <c r="I882" s="1" t="s">
        <v>50</v>
      </c>
      <c r="J882" s="1">
        <v>18</v>
      </c>
      <c r="K882" s="1" t="s">
        <v>35</v>
      </c>
      <c r="L882" s="1" t="s">
        <v>36</v>
      </c>
      <c r="M882" s="1" t="s">
        <v>37</v>
      </c>
      <c r="N882" s="1">
        <v>61</v>
      </c>
      <c r="O882" s="1">
        <v>68</v>
      </c>
      <c r="P882" s="1">
        <v>0</v>
      </c>
      <c r="Q882" s="1">
        <v>70</v>
      </c>
      <c r="R882" s="1">
        <v>0</v>
      </c>
      <c r="S882" s="1">
        <v>0</v>
      </c>
      <c r="T882">
        <f t="shared" si="192"/>
        <v>129</v>
      </c>
      <c r="U882">
        <f t="shared" si="193"/>
        <v>199</v>
      </c>
      <c r="V882" s="2">
        <f t="shared" si="194"/>
        <v>45958.5892857143</v>
      </c>
      <c r="W882" s="2">
        <f t="shared" si="195"/>
        <v>45989.8392857143</v>
      </c>
      <c r="X882" t="str">
        <f t="shared" si="196"/>
        <v>健康</v>
      </c>
      <c r="Y882" s="8" t="str">
        <f>_xlfn.IFS(COUNTIF($B$2:B882,B882)=1,"-",OR(AND(X881="高滞销风险",OR(X882="中滞销风险",X882="低滞销风险",X882="健康")),AND(X881="中滞销风险",OR(X882="低滞销风险",X882="健康")),AND(X881="低滞销风险",X882="健康")),"改善",X881=X882,"维持不变",OR(AND(X881="健康",OR(X882="低滞销风险",X882="中滞销风险",X882="高滞销风险")),AND(X881="低滞销风险",OR(X882="中滞销风险",X882="高滞销风险")),AND(X881="中滞销风险",X882="高滞销风险")),"恶化")</f>
        <v>改善</v>
      </c>
      <c r="Z882" s="10">
        <f t="shared" si="197"/>
        <v>0</v>
      </c>
      <c r="AA882" s="10">
        <f t="shared" si="198"/>
        <v>0</v>
      </c>
      <c r="AB882" s="10">
        <f t="shared" si="199"/>
        <v>0</v>
      </c>
      <c r="AC882" s="10">
        <f t="shared" si="200"/>
        <v>88.8392857142857</v>
      </c>
      <c r="AD882" s="10">
        <f t="shared" si="201"/>
        <v>0</v>
      </c>
      <c r="AE882" s="11">
        <f t="shared" si="202"/>
        <v>2.24</v>
      </c>
    </row>
    <row r="883" spans="1:31">
      <c r="A883" s="5">
        <v>45908</v>
      </c>
      <c r="B883" s="1" t="s">
        <v>501</v>
      </c>
      <c r="C883" s="1" t="s">
        <v>502</v>
      </c>
      <c r="D883" s="1" t="s">
        <v>470</v>
      </c>
      <c r="E883" s="1">
        <v>0.86</v>
      </c>
      <c r="F883" s="1">
        <v>0.86</v>
      </c>
      <c r="G883" s="1">
        <v>1.71</v>
      </c>
      <c r="H883" s="1">
        <v>1.82</v>
      </c>
      <c r="I883" s="1" t="s">
        <v>54</v>
      </c>
      <c r="J883" s="1">
        <v>6</v>
      </c>
      <c r="K883" s="1" t="s">
        <v>38</v>
      </c>
      <c r="L883" s="1" t="s">
        <v>39</v>
      </c>
      <c r="M883" s="1" t="s">
        <v>40</v>
      </c>
      <c r="N883" s="1">
        <v>57</v>
      </c>
      <c r="O883" s="1">
        <v>68</v>
      </c>
      <c r="P883" s="1">
        <v>0</v>
      </c>
      <c r="Q883" s="1">
        <v>70</v>
      </c>
      <c r="R883" s="1">
        <v>0</v>
      </c>
      <c r="S883" s="1">
        <v>0</v>
      </c>
      <c r="T883">
        <f t="shared" si="192"/>
        <v>125</v>
      </c>
      <c r="U883">
        <f t="shared" si="193"/>
        <v>195</v>
      </c>
      <c r="V883" s="2">
        <f t="shared" si="194"/>
        <v>46053.3488372093</v>
      </c>
      <c r="W883" s="2">
        <f t="shared" si="195"/>
        <v>46134.7441860465</v>
      </c>
      <c r="X883" t="str">
        <f t="shared" si="196"/>
        <v>高滞销风险</v>
      </c>
      <c r="Y883" s="8" t="str">
        <f>_xlfn.IFS(COUNTIF($B$2:B883,B883)=1,"-",OR(AND(X882="高滞销风险",OR(X883="中滞销风险",X883="低滞销风险",X883="健康")),AND(X882="中滞销风险",OR(X883="低滞销风险",X883="健康")),AND(X882="低滞销风险",X883="健康")),"改善",X882=X883,"维持不变",OR(AND(X882="健康",OR(X883="低滞销风险",X883="中滞销风险",X883="高滞销风险")),AND(X882="低滞销风险",OR(X883="中滞销风险",X883="高滞销风险")),AND(X882="中滞销风险",X883="高滞销风险")),"恶化")</f>
        <v>恶化</v>
      </c>
      <c r="Z883" s="10">
        <f t="shared" si="197"/>
        <v>52.76</v>
      </c>
      <c r="AA883" s="10">
        <f t="shared" si="198"/>
        <v>70</v>
      </c>
      <c r="AB883" s="10">
        <f t="shared" si="199"/>
        <v>122.76</v>
      </c>
      <c r="AC883" s="10">
        <f t="shared" si="200"/>
        <v>226.744186046512</v>
      </c>
      <c r="AD883" s="10">
        <f t="shared" si="201"/>
        <v>142.744186046511</v>
      </c>
      <c r="AE883" s="11">
        <f t="shared" si="202"/>
        <v>2.32142857142857</v>
      </c>
    </row>
    <row r="884" spans="1:31">
      <c r="A884" s="5">
        <v>45887</v>
      </c>
      <c r="B884" s="1" t="s">
        <v>503</v>
      </c>
      <c r="C884" s="1" t="s">
        <v>504</v>
      </c>
      <c r="D884" s="1" t="s">
        <v>470</v>
      </c>
      <c r="E884" s="1">
        <v>1.56</v>
      </c>
      <c r="F884" s="1">
        <v>2.43</v>
      </c>
      <c r="G884" s="1">
        <v>1.86</v>
      </c>
      <c r="H884" s="1">
        <v>0.93</v>
      </c>
      <c r="I884" s="1" t="s">
        <v>50</v>
      </c>
      <c r="J884" s="1">
        <v>17</v>
      </c>
      <c r="K884" s="1" t="s">
        <v>51</v>
      </c>
      <c r="L884" s="1" t="s">
        <v>52</v>
      </c>
      <c r="M884" s="1" t="s">
        <v>53</v>
      </c>
      <c r="N884" s="1">
        <v>84</v>
      </c>
      <c r="O884" s="1">
        <v>0</v>
      </c>
      <c r="P884" s="1">
        <v>0</v>
      </c>
      <c r="Q884" s="1">
        <v>59</v>
      </c>
      <c r="R884" s="1">
        <v>0</v>
      </c>
      <c r="S884" s="1">
        <v>0</v>
      </c>
      <c r="T884">
        <f t="shared" si="192"/>
        <v>84</v>
      </c>
      <c r="U884">
        <f t="shared" si="193"/>
        <v>143</v>
      </c>
      <c r="V884" s="2">
        <f t="shared" si="194"/>
        <v>45940.8461538462</v>
      </c>
      <c r="W884" s="2">
        <f t="shared" si="195"/>
        <v>45978.6666666667</v>
      </c>
      <c r="X884" t="str">
        <f t="shared" si="196"/>
        <v>健康</v>
      </c>
      <c r="Y884" s="8" t="str">
        <f>_xlfn.IFS(COUNTIF($B$2:B884,B884)=1,"-",OR(AND(X883="高滞销风险",OR(X884="中滞销风险",X884="低滞销风险",X884="健康")),AND(X883="中滞销风险",OR(X884="低滞销风险",X884="健康")),AND(X883="低滞销风险",X884="健康")),"改善",X883=X884,"维持不变",OR(AND(X883="健康",OR(X884="低滞销风险",X884="中滞销风险",X884="高滞销风险")),AND(X883="低滞销风险",OR(X884="中滞销风险",X884="高滞销风险")),AND(X883="中滞销风险",X884="高滞销风险")),"恶化")</f>
        <v>-</v>
      </c>
      <c r="Z884" s="10">
        <f t="shared" si="197"/>
        <v>0</v>
      </c>
      <c r="AA884" s="10">
        <f t="shared" si="198"/>
        <v>0</v>
      </c>
      <c r="AB884" s="10">
        <f t="shared" si="199"/>
        <v>0</v>
      </c>
      <c r="AC884" s="10">
        <f t="shared" si="200"/>
        <v>91.6666666666667</v>
      </c>
      <c r="AD884" s="10">
        <f t="shared" si="201"/>
        <v>0</v>
      </c>
      <c r="AE884" s="11">
        <f t="shared" si="202"/>
        <v>1.56</v>
      </c>
    </row>
    <row r="885" spans="1:31">
      <c r="A885" s="5">
        <v>45894</v>
      </c>
      <c r="B885" s="1" t="s">
        <v>503</v>
      </c>
      <c r="C885" s="1" t="s">
        <v>504</v>
      </c>
      <c r="D885" s="1" t="s">
        <v>470</v>
      </c>
      <c r="E885" s="1">
        <v>1.53</v>
      </c>
      <c r="F885" s="1">
        <v>1.57</v>
      </c>
      <c r="G885" s="1">
        <v>2</v>
      </c>
      <c r="H885" s="1">
        <v>1.32</v>
      </c>
      <c r="I885" s="1" t="s">
        <v>50</v>
      </c>
      <c r="J885" s="1">
        <v>11</v>
      </c>
      <c r="K885" s="1" t="s">
        <v>43</v>
      </c>
      <c r="L885" s="1" t="s">
        <v>44</v>
      </c>
      <c r="M885" s="1" t="s">
        <v>45</v>
      </c>
      <c r="N885" s="1">
        <v>72</v>
      </c>
      <c r="O885" s="1">
        <v>55</v>
      </c>
      <c r="P885" s="1">
        <v>0</v>
      </c>
      <c r="Q885" s="1">
        <v>4</v>
      </c>
      <c r="R885" s="1">
        <v>0</v>
      </c>
      <c r="S885" s="1">
        <v>0</v>
      </c>
      <c r="T885">
        <f t="shared" si="192"/>
        <v>127</v>
      </c>
      <c r="U885">
        <f t="shared" si="193"/>
        <v>131</v>
      </c>
      <c r="V885" s="2">
        <f t="shared" si="194"/>
        <v>45977.0065359477</v>
      </c>
      <c r="W885" s="2">
        <f t="shared" si="195"/>
        <v>45979.6209150327</v>
      </c>
      <c r="X885" t="str">
        <f t="shared" si="196"/>
        <v>健康</v>
      </c>
      <c r="Y885" s="8" t="str">
        <f>_xlfn.IFS(COUNTIF($B$2:B885,B885)=1,"-",OR(AND(X884="高滞销风险",OR(X885="中滞销风险",X885="低滞销风险",X885="健康")),AND(X884="中滞销风险",OR(X885="低滞销风险",X885="健康")),AND(X884="低滞销风险",X885="健康")),"改善",X884=X885,"维持不变",OR(AND(X884="健康",OR(X885="低滞销风险",X885="中滞销风险",X885="高滞销风险")),AND(X884="低滞销风险",OR(X885="中滞销风险",X885="高滞销风险")),AND(X884="中滞销风险",X885="高滞销风险")),"恶化")</f>
        <v>维持不变</v>
      </c>
      <c r="Z885" s="10">
        <f t="shared" si="197"/>
        <v>0</v>
      </c>
      <c r="AA885" s="10">
        <f t="shared" si="198"/>
        <v>0</v>
      </c>
      <c r="AB885" s="10">
        <f t="shared" si="199"/>
        <v>0</v>
      </c>
      <c r="AC885" s="10">
        <f t="shared" si="200"/>
        <v>85.6209150326797</v>
      </c>
      <c r="AD885" s="10">
        <f t="shared" si="201"/>
        <v>0</v>
      </c>
      <c r="AE885" s="11">
        <f t="shared" si="202"/>
        <v>1.53</v>
      </c>
    </row>
    <row r="886" spans="1:31">
      <c r="A886" s="5">
        <v>45901</v>
      </c>
      <c r="B886" s="1" t="s">
        <v>503</v>
      </c>
      <c r="C886" s="1" t="s">
        <v>504</v>
      </c>
      <c r="D886" s="1" t="s">
        <v>470</v>
      </c>
      <c r="E886" s="1">
        <v>1.43</v>
      </c>
      <c r="F886" s="1">
        <v>1.43</v>
      </c>
      <c r="G886" s="1">
        <v>1.5</v>
      </c>
      <c r="H886" s="1">
        <v>1.68</v>
      </c>
      <c r="I886" s="1" t="s">
        <v>54</v>
      </c>
      <c r="J886" s="1">
        <v>10</v>
      </c>
      <c r="K886" s="1" t="s">
        <v>35</v>
      </c>
      <c r="L886" s="1" t="s">
        <v>36</v>
      </c>
      <c r="M886" s="1" t="s">
        <v>37</v>
      </c>
      <c r="N886" s="1">
        <v>67</v>
      </c>
      <c r="O886" s="1">
        <v>55</v>
      </c>
      <c r="P886" s="1">
        <v>0</v>
      </c>
      <c r="Q886" s="1">
        <v>4</v>
      </c>
      <c r="R886" s="1">
        <v>0</v>
      </c>
      <c r="S886" s="1">
        <v>0</v>
      </c>
      <c r="T886">
        <f t="shared" si="192"/>
        <v>122</v>
      </c>
      <c r="U886">
        <f t="shared" si="193"/>
        <v>126</v>
      </c>
      <c r="V886" s="2">
        <f t="shared" si="194"/>
        <v>45986.3146853147</v>
      </c>
      <c r="W886" s="2">
        <f t="shared" si="195"/>
        <v>45989.1118881119</v>
      </c>
      <c r="X886" t="str">
        <f t="shared" si="196"/>
        <v>健康</v>
      </c>
      <c r="Y886" s="8" t="str">
        <f>_xlfn.IFS(COUNTIF($B$2:B886,B886)=1,"-",OR(AND(X885="高滞销风险",OR(X886="中滞销风险",X886="低滞销风险",X886="健康")),AND(X885="中滞销风险",OR(X886="低滞销风险",X886="健康")),AND(X885="低滞销风险",X886="健康")),"改善",X885=X886,"维持不变",OR(AND(X885="健康",OR(X886="低滞销风险",X886="中滞销风险",X886="高滞销风险")),AND(X885="低滞销风险",OR(X886="中滞销风险",X886="高滞销风险")),AND(X885="中滞销风险",X886="高滞销风险")),"恶化")</f>
        <v>维持不变</v>
      </c>
      <c r="Z886" s="10">
        <f t="shared" si="197"/>
        <v>0</v>
      </c>
      <c r="AA886" s="10">
        <f t="shared" si="198"/>
        <v>0</v>
      </c>
      <c r="AB886" s="10">
        <f t="shared" si="199"/>
        <v>0</v>
      </c>
      <c r="AC886" s="10">
        <f t="shared" si="200"/>
        <v>88.1118881118881</v>
      </c>
      <c r="AD886" s="10">
        <f t="shared" si="201"/>
        <v>0</v>
      </c>
      <c r="AE886" s="11">
        <f t="shared" si="202"/>
        <v>1.43</v>
      </c>
    </row>
    <row r="887" spans="1:31">
      <c r="A887" s="5">
        <v>45908</v>
      </c>
      <c r="B887" s="1" t="s">
        <v>503</v>
      </c>
      <c r="C887" s="1" t="s">
        <v>504</v>
      </c>
      <c r="D887" s="1" t="s">
        <v>470</v>
      </c>
      <c r="E887" s="1">
        <v>1.14</v>
      </c>
      <c r="F887" s="1">
        <v>1.14</v>
      </c>
      <c r="G887" s="1">
        <v>1.29</v>
      </c>
      <c r="H887" s="1">
        <v>1.64</v>
      </c>
      <c r="I887" s="1" t="s">
        <v>54</v>
      </c>
      <c r="J887" s="1">
        <v>8</v>
      </c>
      <c r="K887" s="1" t="s">
        <v>38</v>
      </c>
      <c r="L887" s="1" t="s">
        <v>39</v>
      </c>
      <c r="M887" s="1" t="s">
        <v>40</v>
      </c>
      <c r="N887" s="1">
        <v>60</v>
      </c>
      <c r="O887" s="1">
        <v>55</v>
      </c>
      <c r="P887" s="1">
        <v>0</v>
      </c>
      <c r="Q887" s="1">
        <v>4</v>
      </c>
      <c r="R887" s="1">
        <v>0</v>
      </c>
      <c r="S887" s="1">
        <v>0</v>
      </c>
      <c r="T887">
        <f t="shared" si="192"/>
        <v>115</v>
      </c>
      <c r="U887">
        <f t="shared" si="193"/>
        <v>119</v>
      </c>
      <c r="V887" s="2">
        <f t="shared" si="194"/>
        <v>46008.8771929825</v>
      </c>
      <c r="W887" s="2">
        <f t="shared" si="195"/>
        <v>46012.3859649123</v>
      </c>
      <c r="X887" t="str">
        <f t="shared" si="196"/>
        <v>高滞销风险</v>
      </c>
      <c r="Y887" s="8" t="str">
        <f>_xlfn.IFS(COUNTIF($B$2:B887,B887)=1,"-",OR(AND(X886="高滞销风险",OR(X887="中滞销风险",X887="低滞销风险",X887="健康")),AND(X886="中滞销风险",OR(X887="低滞销风险",X887="健康")),AND(X886="低滞销风险",X887="健康")),"改善",X886=X887,"维持不变",OR(AND(X886="健康",OR(X887="低滞销风险",X887="中滞销风险",X887="高滞销风险")),AND(X886="低滞销风险",OR(X887="中滞销风险",X887="高滞销风险")),AND(X886="中滞销风险",X887="高滞销风险")),"恶化")</f>
        <v>恶化</v>
      </c>
      <c r="Z887" s="10">
        <f t="shared" si="197"/>
        <v>19.24</v>
      </c>
      <c r="AA887" s="10">
        <f t="shared" si="198"/>
        <v>4</v>
      </c>
      <c r="AB887" s="10">
        <f t="shared" si="199"/>
        <v>23.24</v>
      </c>
      <c r="AC887" s="10">
        <f t="shared" si="200"/>
        <v>104.385964912281</v>
      </c>
      <c r="AD887" s="10">
        <f t="shared" si="201"/>
        <v>20.3859649122824</v>
      </c>
      <c r="AE887" s="11">
        <f t="shared" si="202"/>
        <v>1.41666666666667</v>
      </c>
    </row>
    <row r="888" spans="1:31">
      <c r="A888" s="5">
        <v>45887</v>
      </c>
      <c r="B888" s="1" t="s">
        <v>505</v>
      </c>
      <c r="C888" s="1" t="s">
        <v>506</v>
      </c>
      <c r="D888" s="1" t="s">
        <v>470</v>
      </c>
      <c r="E888" s="1">
        <v>1.91</v>
      </c>
      <c r="F888" s="1">
        <v>2.29</v>
      </c>
      <c r="G888" s="1">
        <v>2.57</v>
      </c>
      <c r="H888" s="1">
        <v>1.43</v>
      </c>
      <c r="I888" s="1" t="s">
        <v>50</v>
      </c>
      <c r="J888" s="1">
        <v>16</v>
      </c>
      <c r="K888" s="1" t="s">
        <v>51</v>
      </c>
      <c r="L888" s="1" t="s">
        <v>52</v>
      </c>
      <c r="M888" s="1" t="s">
        <v>53</v>
      </c>
      <c r="N888" s="1">
        <v>45</v>
      </c>
      <c r="O888" s="1">
        <v>129</v>
      </c>
      <c r="P888" s="1">
        <v>0</v>
      </c>
      <c r="Q888" s="1">
        <v>63</v>
      </c>
      <c r="R888" s="1">
        <v>0</v>
      </c>
      <c r="S888" s="1">
        <v>0</v>
      </c>
      <c r="T888">
        <f t="shared" si="192"/>
        <v>174</v>
      </c>
      <c r="U888">
        <f t="shared" si="193"/>
        <v>237</v>
      </c>
      <c r="V888" s="2">
        <f t="shared" si="194"/>
        <v>45978.0994764398</v>
      </c>
      <c r="W888" s="2">
        <f t="shared" si="195"/>
        <v>46011.0837696335</v>
      </c>
      <c r="X888" t="str">
        <f t="shared" si="196"/>
        <v>中滞销风险</v>
      </c>
      <c r="Y888" s="8" t="str">
        <f>_xlfn.IFS(COUNTIF($B$2:B888,B888)=1,"-",OR(AND(X887="高滞销风险",OR(X888="中滞销风险",X888="低滞销风险",X888="健康")),AND(X887="中滞销风险",OR(X888="低滞销风险",X888="健康")),AND(X887="低滞销风险",X888="健康")),"改善",X887=X888,"维持不变",OR(AND(X887="健康",OR(X888="低滞销风险",X888="中滞销风险",X888="高滞销风险")),AND(X887="低滞销风险",OR(X888="中滞销风险",X888="高滞销风险")),AND(X887="中滞销风险",X888="高滞销风险")),"恶化")</f>
        <v>-</v>
      </c>
      <c r="Z888" s="10">
        <f t="shared" si="197"/>
        <v>0</v>
      </c>
      <c r="AA888" s="10">
        <f t="shared" si="198"/>
        <v>36.45</v>
      </c>
      <c r="AB888" s="10">
        <f t="shared" si="199"/>
        <v>36.45</v>
      </c>
      <c r="AC888" s="10">
        <f t="shared" si="200"/>
        <v>124.083769633508</v>
      </c>
      <c r="AD888" s="10">
        <f t="shared" si="201"/>
        <v>19.0837696335075</v>
      </c>
      <c r="AE888" s="11">
        <f t="shared" si="202"/>
        <v>2.25714285714286</v>
      </c>
    </row>
    <row r="889" spans="1:31">
      <c r="A889" s="5">
        <v>45894</v>
      </c>
      <c r="B889" s="1" t="s">
        <v>505</v>
      </c>
      <c r="C889" s="1" t="s">
        <v>506</v>
      </c>
      <c r="D889" s="1" t="s">
        <v>470</v>
      </c>
      <c r="E889" s="1">
        <v>1.29</v>
      </c>
      <c r="F889" s="1">
        <v>1.29</v>
      </c>
      <c r="G889" s="1">
        <v>1.79</v>
      </c>
      <c r="H889" s="1">
        <v>1.75</v>
      </c>
      <c r="I889" s="1" t="s">
        <v>54</v>
      </c>
      <c r="J889" s="1">
        <v>9</v>
      </c>
      <c r="K889" s="1" t="s">
        <v>43</v>
      </c>
      <c r="L889" s="1" t="s">
        <v>44</v>
      </c>
      <c r="M889" s="1" t="s">
        <v>45</v>
      </c>
      <c r="N889" s="1">
        <v>49</v>
      </c>
      <c r="O889" s="1">
        <v>117</v>
      </c>
      <c r="P889" s="1">
        <v>0</v>
      </c>
      <c r="Q889" s="1">
        <v>63</v>
      </c>
      <c r="R889" s="1">
        <v>0</v>
      </c>
      <c r="S889" s="1">
        <v>0</v>
      </c>
      <c r="T889">
        <f t="shared" si="192"/>
        <v>166</v>
      </c>
      <c r="U889">
        <f t="shared" si="193"/>
        <v>229</v>
      </c>
      <c r="V889" s="2">
        <f t="shared" si="194"/>
        <v>46022.6821705426</v>
      </c>
      <c r="W889" s="2">
        <f t="shared" si="195"/>
        <v>46071.519379845</v>
      </c>
      <c r="X889" t="str">
        <f t="shared" si="196"/>
        <v>高滞销风险</v>
      </c>
      <c r="Y889" s="8" t="str">
        <f>_xlfn.IFS(COUNTIF($B$2:B889,B889)=1,"-",OR(AND(X888="高滞销风险",OR(X889="中滞销风险",X889="低滞销风险",X889="健康")),AND(X888="中滞销风险",OR(X889="低滞销风险",X889="健康")),AND(X888="低滞销风险",X889="健康")),"改善",X888=X889,"维持不变",OR(AND(X888="健康",OR(X889="低滞销风险",X889="中滞销风险",X889="高滞销风险")),AND(X888="低滞销风险",OR(X889="中滞销风险",X889="高滞销风险")),AND(X888="中滞销风险",X889="高滞销风险")),"恶化")</f>
        <v>恶化</v>
      </c>
      <c r="Z889" s="10">
        <f t="shared" si="197"/>
        <v>39.58</v>
      </c>
      <c r="AA889" s="10">
        <f t="shared" si="198"/>
        <v>63</v>
      </c>
      <c r="AB889" s="10">
        <f t="shared" si="199"/>
        <v>102.58</v>
      </c>
      <c r="AC889" s="10">
        <f t="shared" si="200"/>
        <v>177.519379844961</v>
      </c>
      <c r="AD889" s="10">
        <f t="shared" si="201"/>
        <v>79.5193798449618</v>
      </c>
      <c r="AE889" s="11">
        <f t="shared" si="202"/>
        <v>2.33673469387755</v>
      </c>
    </row>
    <row r="890" spans="1:31">
      <c r="A890" s="5">
        <v>45901</v>
      </c>
      <c r="B890" s="1" t="s">
        <v>505</v>
      </c>
      <c r="C890" s="1" t="s">
        <v>506</v>
      </c>
      <c r="D890" s="1" t="s">
        <v>470</v>
      </c>
      <c r="E890" s="1">
        <v>1.71</v>
      </c>
      <c r="F890" s="1">
        <v>1.71</v>
      </c>
      <c r="G890" s="1">
        <v>1.5</v>
      </c>
      <c r="H890" s="1">
        <v>2.04</v>
      </c>
      <c r="I890" s="1" t="s">
        <v>54</v>
      </c>
      <c r="J890" s="1">
        <v>12</v>
      </c>
      <c r="K890" s="1" t="s">
        <v>35</v>
      </c>
      <c r="L890" s="1" t="s">
        <v>36</v>
      </c>
      <c r="M890" s="1" t="s">
        <v>37</v>
      </c>
      <c r="N890" s="1">
        <v>77</v>
      </c>
      <c r="O890" s="1">
        <v>79</v>
      </c>
      <c r="P890" s="1">
        <v>0</v>
      </c>
      <c r="Q890" s="1">
        <v>63</v>
      </c>
      <c r="R890" s="1">
        <v>0</v>
      </c>
      <c r="S890" s="1">
        <v>0</v>
      </c>
      <c r="T890">
        <f t="shared" si="192"/>
        <v>156</v>
      </c>
      <c r="U890">
        <f t="shared" si="193"/>
        <v>219</v>
      </c>
      <c r="V890" s="2">
        <f t="shared" si="194"/>
        <v>45992.2280701754</v>
      </c>
      <c r="W890" s="2">
        <f t="shared" si="195"/>
        <v>46029.0701754386</v>
      </c>
      <c r="X890" t="str">
        <f t="shared" si="196"/>
        <v>高滞销风险</v>
      </c>
      <c r="Y890" s="8" t="str">
        <f>_xlfn.IFS(COUNTIF($B$2:B890,B890)=1,"-",OR(AND(X889="高滞销风险",OR(X890="中滞销风险",X890="低滞销风险",X890="健康")),AND(X889="中滞销风险",OR(X890="低滞销风险",X890="健康")),AND(X889="低滞销风险",X890="健康")),"改善",X889=X890,"维持不变",OR(AND(X889="健康",OR(X890="低滞销风险",X890="中滞销风险",X890="高滞销风险")),AND(X889="低滞销风险",OR(X890="中滞销风险",X890="高滞销风险")),AND(X889="中滞销风险",X890="高滞销风险")),"恶化")</f>
        <v>维持不变</v>
      </c>
      <c r="Z890" s="10">
        <f t="shared" si="197"/>
        <v>0.390000000000015</v>
      </c>
      <c r="AA890" s="10">
        <f t="shared" si="198"/>
        <v>63</v>
      </c>
      <c r="AB890" s="10">
        <f t="shared" si="199"/>
        <v>63.39</v>
      </c>
      <c r="AC890" s="10">
        <f t="shared" si="200"/>
        <v>128.070175438596</v>
      </c>
      <c r="AD890" s="10">
        <f t="shared" si="201"/>
        <v>37.0701754385955</v>
      </c>
      <c r="AE890" s="11">
        <f t="shared" si="202"/>
        <v>2.40659340659341</v>
      </c>
    </row>
    <row r="891" spans="1:31">
      <c r="A891" s="5">
        <v>45908</v>
      </c>
      <c r="B891" s="1" t="s">
        <v>505</v>
      </c>
      <c r="C891" s="1" t="s">
        <v>506</v>
      </c>
      <c r="D891" s="1" t="s">
        <v>470</v>
      </c>
      <c r="E891" s="1">
        <v>1.88</v>
      </c>
      <c r="F891" s="1">
        <v>2</v>
      </c>
      <c r="G891" s="1">
        <v>1.86</v>
      </c>
      <c r="H891" s="1">
        <v>1.82</v>
      </c>
      <c r="I891" s="1" t="s">
        <v>50</v>
      </c>
      <c r="J891" s="1">
        <v>14</v>
      </c>
      <c r="K891" s="1" t="s">
        <v>38</v>
      </c>
      <c r="L891" s="1" t="s">
        <v>39</v>
      </c>
      <c r="M891" s="1" t="s">
        <v>40</v>
      </c>
      <c r="N891" s="1">
        <v>112</v>
      </c>
      <c r="O891" s="1">
        <v>32</v>
      </c>
      <c r="P891" s="1">
        <v>0</v>
      </c>
      <c r="Q891" s="1">
        <v>63</v>
      </c>
      <c r="R891" s="1">
        <v>0</v>
      </c>
      <c r="S891" s="1">
        <v>0</v>
      </c>
      <c r="T891">
        <f t="shared" si="192"/>
        <v>144</v>
      </c>
      <c r="U891">
        <f t="shared" si="193"/>
        <v>207</v>
      </c>
      <c r="V891" s="2">
        <f t="shared" si="194"/>
        <v>45984.5957446809</v>
      </c>
      <c r="W891" s="2">
        <f t="shared" si="195"/>
        <v>46018.1063829787</v>
      </c>
      <c r="X891" t="str">
        <f t="shared" si="196"/>
        <v>高滞销风险</v>
      </c>
      <c r="Y891" s="8" t="str">
        <f>_xlfn.IFS(COUNTIF($B$2:B891,B891)=1,"-",OR(AND(X890="高滞销风险",OR(X891="中滞销风险",X891="低滞销风险",X891="健康")),AND(X890="中滞销风险",OR(X891="低滞销风险",X891="健康")),AND(X890="低滞销风险",X891="健康")),"改善",X890=X891,"维持不变",OR(AND(X890="健康",OR(X891="低滞销风险",X891="中滞销风险",X891="高滞销风险")),AND(X890="低滞销风险",OR(X891="中滞销风险",X891="高滞销风险")),AND(X890="中滞销风险",X891="高滞销风险")),"恶化")</f>
        <v>维持不变</v>
      </c>
      <c r="Z891" s="10">
        <f t="shared" si="197"/>
        <v>0</v>
      </c>
      <c r="AA891" s="10">
        <f t="shared" si="198"/>
        <v>49.08</v>
      </c>
      <c r="AB891" s="10">
        <f t="shared" si="199"/>
        <v>49.08</v>
      </c>
      <c r="AC891" s="10">
        <f t="shared" si="200"/>
        <v>110.106382978723</v>
      </c>
      <c r="AD891" s="10">
        <f t="shared" si="201"/>
        <v>26.1063829787236</v>
      </c>
      <c r="AE891" s="11">
        <f t="shared" si="202"/>
        <v>2.46428571428571</v>
      </c>
    </row>
    <row r="892" spans="1:31">
      <c r="A892" s="5">
        <v>45887</v>
      </c>
      <c r="B892" s="1" t="s">
        <v>507</v>
      </c>
      <c r="C892" s="1" t="s">
        <v>508</v>
      </c>
      <c r="D892" s="1" t="s">
        <v>470</v>
      </c>
      <c r="E892" s="1">
        <v>0.32</v>
      </c>
      <c r="F892" s="1">
        <v>0.43</v>
      </c>
      <c r="G892" s="1">
        <v>0.36</v>
      </c>
      <c r="H892" s="1">
        <v>0.25</v>
      </c>
      <c r="I892" s="1" t="s">
        <v>50</v>
      </c>
      <c r="J892" s="1">
        <v>3</v>
      </c>
      <c r="K892" s="1" t="s">
        <v>51</v>
      </c>
      <c r="L892" s="1" t="s">
        <v>52</v>
      </c>
      <c r="M892" s="1" t="s">
        <v>53</v>
      </c>
      <c r="N892" s="1">
        <v>35</v>
      </c>
      <c r="O892" s="1">
        <v>0</v>
      </c>
      <c r="P892" s="1">
        <v>0</v>
      </c>
      <c r="Q892" s="1">
        <v>164</v>
      </c>
      <c r="R892" s="1">
        <v>0</v>
      </c>
      <c r="S892" s="1">
        <v>0</v>
      </c>
      <c r="T892">
        <f t="shared" si="192"/>
        <v>35</v>
      </c>
      <c r="U892">
        <f t="shared" si="193"/>
        <v>199</v>
      </c>
      <c r="V892" s="2">
        <f t="shared" si="194"/>
        <v>45996.375</v>
      </c>
      <c r="W892" s="2">
        <f t="shared" si="195"/>
        <v>46508.875</v>
      </c>
      <c r="X892" t="str">
        <f t="shared" si="196"/>
        <v>高滞销风险</v>
      </c>
      <c r="Y892" s="8" t="str">
        <f>_xlfn.IFS(COUNTIF($B$2:B892,B892)=1,"-",OR(AND(X891="高滞销风险",OR(X892="中滞销风险",X892="低滞销风险",X892="健康")),AND(X891="中滞销风险",OR(X892="低滞销风险",X892="健康")),AND(X891="低滞销风险",X892="健康")),"改善",X891=X892,"维持不变",OR(AND(X891="健康",OR(X892="低滞销风险",X892="中滞销风险",X892="高滞销风险")),AND(X891="低滞销风险",OR(X892="中滞销风险",X892="高滞销风险")),AND(X891="中滞销风险",X892="高滞销风险")),"恶化")</f>
        <v>-</v>
      </c>
      <c r="Z892" s="10">
        <f t="shared" si="197"/>
        <v>1.4</v>
      </c>
      <c r="AA892" s="10">
        <f t="shared" si="198"/>
        <v>164</v>
      </c>
      <c r="AB892" s="10">
        <f t="shared" si="199"/>
        <v>165.4</v>
      </c>
      <c r="AC892" s="10">
        <f t="shared" si="200"/>
        <v>621.875</v>
      </c>
      <c r="AD892" s="10">
        <f t="shared" si="201"/>
        <v>516.875</v>
      </c>
      <c r="AE892" s="11">
        <f t="shared" si="202"/>
        <v>1.8952380952381</v>
      </c>
    </row>
    <row r="893" spans="1:31">
      <c r="A893" s="5">
        <v>45894</v>
      </c>
      <c r="B893" s="1" t="s">
        <v>507</v>
      </c>
      <c r="C893" s="1" t="s">
        <v>508</v>
      </c>
      <c r="D893" s="1" t="s">
        <v>470</v>
      </c>
      <c r="E893" s="1">
        <v>0.14</v>
      </c>
      <c r="F893" s="1">
        <v>0.14</v>
      </c>
      <c r="G893" s="1">
        <v>0.29</v>
      </c>
      <c r="H893" s="1">
        <v>0.29</v>
      </c>
      <c r="I893" s="1" t="s">
        <v>54</v>
      </c>
      <c r="J893" s="1">
        <v>1</v>
      </c>
      <c r="K893" s="1" t="s">
        <v>43</v>
      </c>
      <c r="L893" s="1" t="s">
        <v>44</v>
      </c>
      <c r="M893" s="1" t="s">
        <v>45</v>
      </c>
      <c r="N893" s="1">
        <v>33</v>
      </c>
      <c r="O893" s="1">
        <v>0</v>
      </c>
      <c r="P893" s="1">
        <v>0</v>
      </c>
      <c r="Q893" s="1">
        <v>164</v>
      </c>
      <c r="R893" s="1">
        <v>0</v>
      </c>
      <c r="S893" s="1">
        <v>0</v>
      </c>
      <c r="T893">
        <f t="shared" si="192"/>
        <v>33</v>
      </c>
      <c r="U893">
        <f t="shared" si="193"/>
        <v>197</v>
      </c>
      <c r="V893" s="2">
        <f t="shared" si="194"/>
        <v>46129.7142857143</v>
      </c>
      <c r="W893" s="2">
        <f t="shared" si="195"/>
        <v>47301.1428571429</v>
      </c>
      <c r="X893" t="str">
        <f t="shared" si="196"/>
        <v>高滞销风险</v>
      </c>
      <c r="Y893" s="8" t="str">
        <f>_xlfn.IFS(COUNTIF($B$2:B893,B893)=1,"-",OR(AND(X892="高滞销风险",OR(X893="中滞销风险",X893="低滞销风险",X893="健康")),AND(X892="中滞销风险",OR(X893="低滞销风险",X893="健康")),AND(X892="低滞销风险",X893="健康")),"改善",X892=X893,"维持不变",OR(AND(X892="健康",OR(X893="低滞销风险",X893="中滞销风险",X893="高滞销风险")),AND(X892="低滞销风险",OR(X893="中滞销风险",X893="高滞销风险")),AND(X892="中滞销风险",X893="高滞销风险")),"恶化")</f>
        <v>维持不变</v>
      </c>
      <c r="Z893" s="10">
        <f t="shared" si="197"/>
        <v>19.28</v>
      </c>
      <c r="AA893" s="10">
        <f t="shared" si="198"/>
        <v>164</v>
      </c>
      <c r="AB893" s="10">
        <f t="shared" si="199"/>
        <v>183.28</v>
      </c>
      <c r="AC893" s="10">
        <f t="shared" si="200"/>
        <v>1407.14285714286</v>
      </c>
      <c r="AD893" s="10">
        <f t="shared" si="201"/>
        <v>1309.14285714286</v>
      </c>
      <c r="AE893" s="11">
        <f t="shared" si="202"/>
        <v>2.01020408163265</v>
      </c>
    </row>
    <row r="894" spans="1:31">
      <c r="A894" s="5">
        <v>45901</v>
      </c>
      <c r="B894" s="1" t="s">
        <v>507</v>
      </c>
      <c r="C894" s="1" t="s">
        <v>508</v>
      </c>
      <c r="D894" s="1" t="s">
        <v>470</v>
      </c>
      <c r="E894" s="1">
        <v>0.14</v>
      </c>
      <c r="F894" s="1">
        <v>0.14</v>
      </c>
      <c r="G894" s="1">
        <v>0.14</v>
      </c>
      <c r="H894" s="1">
        <v>0.25</v>
      </c>
      <c r="I894" s="1" t="s">
        <v>54</v>
      </c>
      <c r="J894" s="1">
        <v>1</v>
      </c>
      <c r="K894" s="1" t="s">
        <v>35</v>
      </c>
      <c r="L894" s="1" t="s">
        <v>36</v>
      </c>
      <c r="M894" s="1" t="s">
        <v>37</v>
      </c>
      <c r="N894" s="1">
        <v>32</v>
      </c>
      <c r="O894" s="1">
        <v>0</v>
      </c>
      <c r="P894" s="1">
        <v>0</v>
      </c>
      <c r="Q894" s="1">
        <v>164</v>
      </c>
      <c r="R894" s="1">
        <v>0</v>
      </c>
      <c r="S894" s="1">
        <v>0</v>
      </c>
      <c r="T894">
        <f t="shared" si="192"/>
        <v>32</v>
      </c>
      <c r="U894">
        <f t="shared" si="193"/>
        <v>196</v>
      </c>
      <c r="V894" s="2">
        <f t="shared" si="194"/>
        <v>46129.5714285714</v>
      </c>
      <c r="W894" s="2">
        <f t="shared" si="195"/>
        <v>47301</v>
      </c>
      <c r="X894" t="str">
        <f t="shared" si="196"/>
        <v>高滞销风险</v>
      </c>
      <c r="Y894" s="8" t="str">
        <f>_xlfn.IFS(COUNTIF($B$2:B894,B894)=1,"-",OR(AND(X893="高滞销风险",OR(X894="中滞销风险",X894="低滞销风险",X894="健康")),AND(X893="中滞销风险",OR(X894="低滞销风险",X894="健康")),AND(X893="低滞销风险",X894="健康")),"改善",X893=X894,"维持不变",OR(AND(X893="健康",OR(X894="低滞销风险",X894="中滞销风险",X894="高滞销风险")),AND(X893="低滞销风险",OR(X894="中滞销风险",X894="高滞销风险")),AND(X893="中滞销风险",X894="高滞销风险")),"恶化")</f>
        <v>维持不变</v>
      </c>
      <c r="Z894" s="10">
        <f t="shared" si="197"/>
        <v>19.26</v>
      </c>
      <c r="AA894" s="10">
        <f t="shared" si="198"/>
        <v>164</v>
      </c>
      <c r="AB894" s="10">
        <f t="shared" si="199"/>
        <v>183.26</v>
      </c>
      <c r="AC894" s="10">
        <f t="shared" si="200"/>
        <v>1400</v>
      </c>
      <c r="AD894" s="10">
        <f t="shared" si="201"/>
        <v>1309</v>
      </c>
      <c r="AE894" s="11">
        <f t="shared" si="202"/>
        <v>2.15384615384615</v>
      </c>
    </row>
    <row r="895" spans="1:31">
      <c r="A895" s="5">
        <v>45908</v>
      </c>
      <c r="B895" s="1" t="s">
        <v>507</v>
      </c>
      <c r="C895" s="1" t="s">
        <v>508</v>
      </c>
      <c r="D895" s="1" t="s">
        <v>470</v>
      </c>
      <c r="E895" s="1">
        <v>0.14</v>
      </c>
      <c r="F895" s="1">
        <v>0.14</v>
      </c>
      <c r="G895" s="1">
        <v>0.14</v>
      </c>
      <c r="H895" s="1">
        <v>0.21</v>
      </c>
      <c r="I895" s="1" t="s">
        <v>54</v>
      </c>
      <c r="J895" s="1">
        <v>1</v>
      </c>
      <c r="K895" s="1" t="s">
        <v>38</v>
      </c>
      <c r="L895" s="1" t="s">
        <v>39</v>
      </c>
      <c r="M895" s="1" t="s">
        <v>40</v>
      </c>
      <c r="N895" s="1">
        <v>29</v>
      </c>
      <c r="O895" s="1">
        <v>0</v>
      </c>
      <c r="P895" s="1">
        <v>0</v>
      </c>
      <c r="Q895" s="1">
        <v>164</v>
      </c>
      <c r="R895" s="1">
        <v>0</v>
      </c>
      <c r="S895" s="1">
        <v>0</v>
      </c>
      <c r="T895">
        <f t="shared" si="192"/>
        <v>29</v>
      </c>
      <c r="U895">
        <f t="shared" si="193"/>
        <v>193</v>
      </c>
      <c r="V895" s="2">
        <f t="shared" si="194"/>
        <v>46115.1428571429</v>
      </c>
      <c r="W895" s="2">
        <f t="shared" si="195"/>
        <v>47286.5714285714</v>
      </c>
      <c r="X895" t="str">
        <f t="shared" si="196"/>
        <v>高滞销风险</v>
      </c>
      <c r="Y895" s="8" t="str">
        <f>_xlfn.IFS(COUNTIF($B$2:B895,B895)=1,"-",OR(AND(X894="高滞销风险",OR(X895="中滞销风险",X895="低滞销风险",X895="健康")),AND(X894="中滞销风险",OR(X895="低滞销风险",X895="健康")),AND(X894="低滞销风险",X895="健康")),"改善",X894=X895,"维持不变",OR(AND(X894="健康",OR(X895="低滞销风险",X895="中滞销风险",X895="高滞销风险")),AND(X894="低滞销风险",OR(X895="中滞销风险",X895="高滞销风险")),AND(X894="中滞销风险",X895="高滞销风险")),"恶化")</f>
        <v>维持不变</v>
      </c>
      <c r="Z895" s="10">
        <f t="shared" si="197"/>
        <v>17.24</v>
      </c>
      <c r="AA895" s="10">
        <f t="shared" si="198"/>
        <v>164</v>
      </c>
      <c r="AB895" s="10">
        <f t="shared" si="199"/>
        <v>181.24</v>
      </c>
      <c r="AC895" s="10">
        <f t="shared" si="200"/>
        <v>1378.57142857143</v>
      </c>
      <c r="AD895" s="10">
        <f t="shared" si="201"/>
        <v>1294.57142857143</v>
      </c>
      <c r="AE895" s="11">
        <f t="shared" si="202"/>
        <v>2.29761904761905</v>
      </c>
    </row>
    <row r="896" spans="1:31">
      <c r="A896" s="5">
        <v>45887</v>
      </c>
      <c r="B896" s="1" t="s">
        <v>509</v>
      </c>
      <c r="C896" s="1" t="s">
        <v>510</v>
      </c>
      <c r="D896" s="1" t="s">
        <v>470</v>
      </c>
      <c r="E896" s="1">
        <v>4.12</v>
      </c>
      <c r="F896" s="1">
        <v>5</v>
      </c>
      <c r="G896" s="1">
        <v>5.5</v>
      </c>
      <c r="H896" s="1">
        <v>3.04</v>
      </c>
      <c r="I896" s="1" t="s">
        <v>50</v>
      </c>
      <c r="J896" s="1">
        <v>35</v>
      </c>
      <c r="K896" s="1" t="s">
        <v>51</v>
      </c>
      <c r="L896" s="1" t="s">
        <v>52</v>
      </c>
      <c r="M896" s="1" t="s">
        <v>53</v>
      </c>
      <c r="N896" s="1">
        <v>91</v>
      </c>
      <c r="O896" s="1">
        <v>303</v>
      </c>
      <c r="P896" s="1">
        <v>0</v>
      </c>
      <c r="Q896" s="1">
        <v>0</v>
      </c>
      <c r="R896" s="1">
        <v>0</v>
      </c>
      <c r="S896" s="1">
        <v>150</v>
      </c>
      <c r="T896">
        <f t="shared" si="192"/>
        <v>394</v>
      </c>
      <c r="U896">
        <f t="shared" si="193"/>
        <v>544</v>
      </c>
      <c r="V896" s="2">
        <f t="shared" si="194"/>
        <v>45982.6310679612</v>
      </c>
      <c r="W896" s="2">
        <f t="shared" si="195"/>
        <v>46019.0388349515</v>
      </c>
      <c r="X896" t="str">
        <f t="shared" si="196"/>
        <v>高滞销风险</v>
      </c>
      <c r="Y896" s="8" t="str">
        <f>_xlfn.IFS(COUNTIF($B$2:B896,B896)=1,"-",OR(AND(X895="高滞销风险",OR(X896="中滞销风险",X896="低滞销风险",X896="健康")),AND(X895="中滞销风险",OR(X896="低滞销风险",X896="健康")),AND(X895="低滞销风险",X896="健康")),"改善",X895=X896,"维持不变",OR(AND(X895="健康",OR(X896="低滞销风险",X896="中滞销风险",X896="高滞销风险")),AND(X895="低滞销风险",OR(X896="中滞销风险",X896="高滞销风险")),AND(X895="中滞销风险",X896="高滞销风险")),"恶化")</f>
        <v>-</v>
      </c>
      <c r="Z896" s="10">
        <f t="shared" si="197"/>
        <v>0</v>
      </c>
      <c r="AA896" s="10">
        <f t="shared" si="198"/>
        <v>111.4</v>
      </c>
      <c r="AB896" s="10">
        <f t="shared" si="199"/>
        <v>111.4</v>
      </c>
      <c r="AC896" s="10">
        <f t="shared" si="200"/>
        <v>132.038834951456</v>
      </c>
      <c r="AD896" s="10">
        <f t="shared" si="201"/>
        <v>27.0388349514542</v>
      </c>
      <c r="AE896" s="11">
        <f t="shared" si="202"/>
        <v>5.18095238095238</v>
      </c>
    </row>
    <row r="897" spans="1:31">
      <c r="A897" s="5">
        <v>45894</v>
      </c>
      <c r="B897" s="1" t="s">
        <v>509</v>
      </c>
      <c r="C897" s="1" t="s">
        <v>510</v>
      </c>
      <c r="D897" s="1" t="s">
        <v>470</v>
      </c>
      <c r="E897" s="1">
        <v>5.02</v>
      </c>
      <c r="F897" s="1">
        <v>5.71</v>
      </c>
      <c r="G897" s="1">
        <v>5.36</v>
      </c>
      <c r="H897" s="1">
        <v>4.46</v>
      </c>
      <c r="I897" s="1" t="s">
        <v>50</v>
      </c>
      <c r="J897" s="1">
        <v>40</v>
      </c>
      <c r="K897" s="1" t="s">
        <v>43</v>
      </c>
      <c r="L897" s="1" t="s">
        <v>44</v>
      </c>
      <c r="M897" s="1" t="s">
        <v>45</v>
      </c>
      <c r="N897" s="1">
        <v>100</v>
      </c>
      <c r="O897" s="1">
        <v>286</v>
      </c>
      <c r="P897" s="1">
        <v>0</v>
      </c>
      <c r="Q897" s="1">
        <v>120</v>
      </c>
      <c r="R897" s="1">
        <v>0</v>
      </c>
      <c r="S897" s="1">
        <v>0</v>
      </c>
      <c r="T897">
        <f t="shared" si="192"/>
        <v>386</v>
      </c>
      <c r="U897">
        <f t="shared" si="193"/>
        <v>506</v>
      </c>
      <c r="V897" s="2">
        <f t="shared" si="194"/>
        <v>45970.8924302789</v>
      </c>
      <c r="W897" s="2">
        <f t="shared" si="195"/>
        <v>45994.796812749</v>
      </c>
      <c r="X897" t="str">
        <f t="shared" si="196"/>
        <v>低滞销风险</v>
      </c>
      <c r="Y897" s="8" t="str">
        <f>_xlfn.IFS(COUNTIF($B$2:B897,B897)=1,"-",OR(AND(X896="高滞销风险",OR(X897="中滞销风险",X897="低滞销风险",X897="健康")),AND(X896="中滞销风险",OR(X897="低滞销风险",X897="健康")),AND(X896="低滞销风险",X897="健康")),"改善",X896=X897,"维持不变",OR(AND(X896="健康",OR(X897="低滞销风险",X897="中滞销风险",X897="高滞销风险")),AND(X896="低滞销风险",OR(X897="中滞销风险",X897="高滞销风险")),AND(X896="中滞销风险",X897="高滞销风险")),"恶化")</f>
        <v>改善</v>
      </c>
      <c r="Z897" s="10">
        <f t="shared" si="197"/>
        <v>0</v>
      </c>
      <c r="AA897" s="10">
        <f t="shared" si="198"/>
        <v>14.04</v>
      </c>
      <c r="AB897" s="10">
        <f t="shared" si="199"/>
        <v>14.04</v>
      </c>
      <c r="AC897" s="10">
        <f t="shared" si="200"/>
        <v>100.796812749004</v>
      </c>
      <c r="AD897" s="10">
        <f t="shared" si="201"/>
        <v>2.79681274900213</v>
      </c>
      <c r="AE897" s="11">
        <f t="shared" si="202"/>
        <v>5.16326530612245</v>
      </c>
    </row>
    <row r="898" spans="1:31">
      <c r="A898" s="5">
        <v>45901</v>
      </c>
      <c r="B898" s="1" t="s">
        <v>509</v>
      </c>
      <c r="C898" s="1" t="s">
        <v>510</v>
      </c>
      <c r="D898" s="1" t="s">
        <v>470</v>
      </c>
      <c r="E898" s="1">
        <v>5.14</v>
      </c>
      <c r="F898" s="1">
        <v>5.14</v>
      </c>
      <c r="G898" s="1">
        <v>5.43</v>
      </c>
      <c r="H898" s="1">
        <v>5.46</v>
      </c>
      <c r="I898" s="1" t="s">
        <v>54</v>
      </c>
      <c r="J898" s="1">
        <v>36</v>
      </c>
      <c r="K898" s="1" t="s">
        <v>35</v>
      </c>
      <c r="L898" s="1" t="s">
        <v>36</v>
      </c>
      <c r="M898" s="1" t="s">
        <v>37</v>
      </c>
      <c r="N898" s="1">
        <v>134</v>
      </c>
      <c r="O898" s="1">
        <v>252</v>
      </c>
      <c r="P898" s="1">
        <v>0</v>
      </c>
      <c r="Q898" s="1">
        <v>90</v>
      </c>
      <c r="R898" s="1">
        <v>0</v>
      </c>
      <c r="S898" s="1">
        <v>0</v>
      </c>
      <c r="T898">
        <f t="shared" si="192"/>
        <v>386</v>
      </c>
      <c r="U898">
        <f t="shared" si="193"/>
        <v>476</v>
      </c>
      <c r="V898" s="2">
        <f t="shared" si="194"/>
        <v>45976.0972762646</v>
      </c>
      <c r="W898" s="2">
        <f t="shared" si="195"/>
        <v>45993.607003891</v>
      </c>
      <c r="X898" t="str">
        <f t="shared" si="196"/>
        <v>低滞销风险</v>
      </c>
      <c r="Y898" s="8" t="str">
        <f>_xlfn.IFS(COUNTIF($B$2:B898,B898)=1,"-",OR(AND(X897="高滞销风险",OR(X898="中滞销风险",X898="低滞销风险",X898="健康")),AND(X897="中滞销风险",OR(X898="低滞销风险",X898="健康")),AND(X897="低滞销风险",X898="健康")),"改善",X897=X898,"维持不变",OR(AND(X897="健康",OR(X898="低滞销风险",X898="中滞销风险",X898="高滞销风险")),AND(X897="低滞销风险",OR(X898="中滞销风险",X898="高滞销风险")),AND(X897="中滞销风险",X898="高滞销风险")),"恶化")</f>
        <v>维持不变</v>
      </c>
      <c r="Z898" s="10">
        <f t="shared" si="197"/>
        <v>0</v>
      </c>
      <c r="AA898" s="10">
        <f t="shared" si="198"/>
        <v>8.26000000000005</v>
      </c>
      <c r="AB898" s="10">
        <f t="shared" si="199"/>
        <v>8.26000000000005</v>
      </c>
      <c r="AC898" s="10">
        <f t="shared" si="200"/>
        <v>92.6070038910506</v>
      </c>
      <c r="AD898" s="10">
        <f t="shared" si="201"/>
        <v>1.6070038910475</v>
      </c>
      <c r="AE898" s="11">
        <f t="shared" si="202"/>
        <v>5.23076923076923</v>
      </c>
    </row>
    <row r="899" spans="1:31">
      <c r="A899" s="5">
        <v>45908</v>
      </c>
      <c r="B899" s="1" t="s">
        <v>509</v>
      </c>
      <c r="C899" s="1" t="s">
        <v>510</v>
      </c>
      <c r="D899" s="1" t="s">
        <v>470</v>
      </c>
      <c r="E899" s="1">
        <v>4.57</v>
      </c>
      <c r="F899" s="1">
        <v>4.57</v>
      </c>
      <c r="G899" s="1">
        <v>4.86</v>
      </c>
      <c r="H899" s="1">
        <v>5.11</v>
      </c>
      <c r="I899" s="1" t="s">
        <v>54</v>
      </c>
      <c r="J899" s="1">
        <v>32</v>
      </c>
      <c r="K899" s="1" t="s">
        <v>38</v>
      </c>
      <c r="L899" s="1" t="s">
        <v>39</v>
      </c>
      <c r="M899" s="1" t="s">
        <v>40</v>
      </c>
      <c r="N899" s="1">
        <v>157</v>
      </c>
      <c r="O899" s="1">
        <v>197</v>
      </c>
      <c r="P899" s="1">
        <v>0</v>
      </c>
      <c r="Q899" s="1">
        <v>90</v>
      </c>
      <c r="R899" s="1">
        <v>0</v>
      </c>
      <c r="S899" s="1">
        <v>0</v>
      </c>
      <c r="T899">
        <f t="shared" si="192"/>
        <v>354</v>
      </c>
      <c r="U899">
        <f t="shared" si="193"/>
        <v>444</v>
      </c>
      <c r="V899" s="2">
        <f t="shared" si="194"/>
        <v>45985.4617067834</v>
      </c>
      <c r="W899" s="2">
        <f t="shared" si="195"/>
        <v>46005.1553610503</v>
      </c>
      <c r="X899" t="str">
        <f t="shared" si="196"/>
        <v>中滞销风险</v>
      </c>
      <c r="Y899" s="8" t="str">
        <f>_xlfn.IFS(COUNTIF($B$2:B899,B899)=1,"-",OR(AND(X898="高滞销风险",OR(X899="中滞销风险",X899="低滞销风险",X899="健康")),AND(X898="中滞销风险",OR(X899="低滞销风险",X899="健康")),AND(X898="低滞销风险",X899="健康")),"改善",X898=X899,"维持不变",OR(AND(X898="健康",OR(X899="低滞销风险",X899="中滞销风险",X899="高滞销风险")),AND(X898="低滞销风险",OR(X899="中滞销风险",X899="高滞销风险")),AND(X898="中滞销风险",X899="高滞销风险")),"恶化")</f>
        <v>恶化</v>
      </c>
      <c r="Z899" s="10">
        <f t="shared" si="197"/>
        <v>0</v>
      </c>
      <c r="AA899" s="10">
        <f t="shared" si="198"/>
        <v>60.12</v>
      </c>
      <c r="AB899" s="10">
        <f t="shared" si="199"/>
        <v>60.12</v>
      </c>
      <c r="AC899" s="10">
        <f t="shared" si="200"/>
        <v>97.1553610503282</v>
      </c>
      <c r="AD899" s="10">
        <f t="shared" si="201"/>
        <v>13.1553610503252</v>
      </c>
      <c r="AE899" s="11">
        <f t="shared" si="202"/>
        <v>5.28571428571429</v>
      </c>
    </row>
    <row r="900" spans="1:31">
      <c r="A900" s="5">
        <v>45887</v>
      </c>
      <c r="B900" s="1" t="s">
        <v>511</v>
      </c>
      <c r="C900" s="1" t="s">
        <v>512</v>
      </c>
      <c r="D900" s="1" t="s">
        <v>470</v>
      </c>
      <c r="E900" s="1">
        <v>2.2</v>
      </c>
      <c r="F900" s="1">
        <v>3.14</v>
      </c>
      <c r="G900" s="1">
        <v>2.79</v>
      </c>
      <c r="H900" s="1">
        <v>1.39</v>
      </c>
      <c r="I900" s="1" t="s">
        <v>50</v>
      </c>
      <c r="J900" s="1">
        <v>22</v>
      </c>
      <c r="K900" s="1" t="s">
        <v>51</v>
      </c>
      <c r="L900" s="1" t="s">
        <v>52</v>
      </c>
      <c r="M900" s="1" t="s">
        <v>53</v>
      </c>
      <c r="N900" s="1">
        <v>115</v>
      </c>
      <c r="O900" s="1">
        <v>25</v>
      </c>
      <c r="P900" s="1">
        <v>0</v>
      </c>
      <c r="Q900" s="1">
        <v>98</v>
      </c>
      <c r="R900" s="1">
        <v>0</v>
      </c>
      <c r="S900" s="1">
        <v>0</v>
      </c>
      <c r="T900">
        <f t="shared" si="192"/>
        <v>140</v>
      </c>
      <c r="U900">
        <f t="shared" si="193"/>
        <v>238</v>
      </c>
      <c r="V900" s="2">
        <f t="shared" si="194"/>
        <v>45950.6363636364</v>
      </c>
      <c r="W900" s="2">
        <f t="shared" si="195"/>
        <v>45995.1818181818</v>
      </c>
      <c r="X900" t="str">
        <f t="shared" si="196"/>
        <v>低滞销风险</v>
      </c>
      <c r="Y900" s="8" t="str">
        <f>_xlfn.IFS(COUNTIF($B$2:B900,B900)=1,"-",OR(AND(X899="高滞销风险",OR(X900="中滞销风险",X900="低滞销风险",X900="健康")),AND(X899="中滞销风险",OR(X900="低滞销风险",X900="健康")),AND(X899="低滞销风险",X900="健康")),"改善",X899=X900,"维持不变",OR(AND(X899="健康",OR(X900="低滞销风险",X900="中滞销风险",X900="高滞销风险")),AND(X899="低滞销风险",OR(X900="中滞销风险",X900="高滞销风险")),AND(X899="中滞销风险",X900="高滞销风险")),"恶化")</f>
        <v>-</v>
      </c>
      <c r="Z900" s="10">
        <f t="shared" si="197"/>
        <v>0</v>
      </c>
      <c r="AA900" s="10">
        <f t="shared" si="198"/>
        <v>6.99999999999997</v>
      </c>
      <c r="AB900" s="10">
        <f t="shared" si="199"/>
        <v>6.99999999999997</v>
      </c>
      <c r="AC900" s="10">
        <f t="shared" si="200"/>
        <v>108.181818181818</v>
      </c>
      <c r="AD900" s="10">
        <f t="shared" si="201"/>
        <v>3.1818181818162</v>
      </c>
      <c r="AE900" s="11">
        <f t="shared" si="202"/>
        <v>2.26666666666667</v>
      </c>
    </row>
    <row r="901" spans="1:31">
      <c r="A901" s="5">
        <v>45894</v>
      </c>
      <c r="B901" s="1" t="s">
        <v>511</v>
      </c>
      <c r="C901" s="1" t="s">
        <v>512</v>
      </c>
      <c r="D901" s="1" t="s">
        <v>470</v>
      </c>
      <c r="E901" s="1">
        <v>2.59</v>
      </c>
      <c r="F901" s="1">
        <v>3</v>
      </c>
      <c r="G901" s="1">
        <v>3.07</v>
      </c>
      <c r="H901" s="1">
        <v>2.14</v>
      </c>
      <c r="I901" s="1" t="s">
        <v>50</v>
      </c>
      <c r="J901" s="1">
        <v>21</v>
      </c>
      <c r="K901" s="1" t="s">
        <v>43</v>
      </c>
      <c r="L901" s="1" t="s">
        <v>44</v>
      </c>
      <c r="M901" s="1" t="s">
        <v>45</v>
      </c>
      <c r="N901" s="1">
        <v>85</v>
      </c>
      <c r="O901" s="1">
        <v>75</v>
      </c>
      <c r="P901" s="1">
        <v>0</v>
      </c>
      <c r="Q901" s="1">
        <v>48</v>
      </c>
      <c r="R901" s="1">
        <v>0</v>
      </c>
      <c r="S901" s="1">
        <v>0</v>
      </c>
      <c r="T901">
        <f t="shared" si="192"/>
        <v>160</v>
      </c>
      <c r="U901">
        <f t="shared" si="193"/>
        <v>208</v>
      </c>
      <c r="V901" s="2">
        <f t="shared" si="194"/>
        <v>45955.7760617761</v>
      </c>
      <c r="W901" s="2">
        <f t="shared" si="195"/>
        <v>45974.3088803089</v>
      </c>
      <c r="X901" t="str">
        <f t="shared" si="196"/>
        <v>健康</v>
      </c>
      <c r="Y901" s="8" t="str">
        <f>_xlfn.IFS(COUNTIF($B$2:B901,B901)=1,"-",OR(AND(X900="高滞销风险",OR(X901="中滞销风险",X901="低滞销风险",X901="健康")),AND(X900="中滞销风险",OR(X901="低滞销风险",X901="健康")),AND(X900="低滞销风险",X901="健康")),"改善",X900=X901,"维持不变",OR(AND(X900="健康",OR(X901="低滞销风险",X901="中滞销风险",X901="高滞销风险")),AND(X900="低滞销风险",OR(X901="中滞销风险",X901="高滞销风险")),AND(X900="中滞销风险",X901="高滞销风险")),"恶化")</f>
        <v>改善</v>
      </c>
      <c r="Z901" s="10">
        <f t="shared" si="197"/>
        <v>0</v>
      </c>
      <c r="AA901" s="10">
        <f t="shared" si="198"/>
        <v>0</v>
      </c>
      <c r="AB901" s="10">
        <f t="shared" si="199"/>
        <v>0</v>
      </c>
      <c r="AC901" s="10">
        <f t="shared" si="200"/>
        <v>80.3088803088803</v>
      </c>
      <c r="AD901" s="10">
        <f t="shared" si="201"/>
        <v>0</v>
      </c>
      <c r="AE901" s="11">
        <f t="shared" si="202"/>
        <v>2.59</v>
      </c>
    </row>
    <row r="902" spans="1:31">
      <c r="A902" s="5">
        <v>45901</v>
      </c>
      <c r="B902" s="1" t="s">
        <v>511</v>
      </c>
      <c r="C902" s="1" t="s">
        <v>512</v>
      </c>
      <c r="D902" s="1" t="s">
        <v>470</v>
      </c>
      <c r="E902" s="1">
        <v>2.57</v>
      </c>
      <c r="F902" s="1">
        <v>2.57</v>
      </c>
      <c r="G902" s="1">
        <v>2.79</v>
      </c>
      <c r="H902" s="1">
        <v>2.79</v>
      </c>
      <c r="I902" s="1" t="s">
        <v>54</v>
      </c>
      <c r="J902" s="1">
        <v>18</v>
      </c>
      <c r="K902" s="1" t="s">
        <v>35</v>
      </c>
      <c r="L902" s="1" t="s">
        <v>36</v>
      </c>
      <c r="M902" s="1" t="s">
        <v>37</v>
      </c>
      <c r="N902" s="1">
        <v>47</v>
      </c>
      <c r="O902" s="1">
        <v>143</v>
      </c>
      <c r="P902" s="1">
        <v>0</v>
      </c>
      <c r="Q902" s="1">
        <v>3</v>
      </c>
      <c r="R902" s="1">
        <v>0</v>
      </c>
      <c r="S902" s="1">
        <v>0</v>
      </c>
      <c r="T902">
        <f t="shared" si="192"/>
        <v>190</v>
      </c>
      <c r="U902">
        <f t="shared" si="193"/>
        <v>193</v>
      </c>
      <c r="V902" s="2">
        <f t="shared" si="194"/>
        <v>45974.9299610895</v>
      </c>
      <c r="W902" s="2">
        <f t="shared" si="195"/>
        <v>45976.0972762646</v>
      </c>
      <c r="X902" t="str">
        <f t="shared" si="196"/>
        <v>健康</v>
      </c>
      <c r="Y902" s="8" t="str">
        <f>_xlfn.IFS(COUNTIF($B$2:B902,B902)=1,"-",OR(AND(X901="高滞销风险",OR(X902="中滞销风险",X902="低滞销风险",X902="健康")),AND(X901="中滞销风险",OR(X902="低滞销风险",X902="健康")),AND(X901="低滞销风险",X902="健康")),"改善",X901=X902,"维持不变",OR(AND(X901="健康",OR(X902="低滞销风险",X902="中滞销风险",X902="高滞销风险")),AND(X901="低滞销风险",OR(X902="中滞销风险",X902="高滞销风险")),AND(X901="中滞销风险",X902="高滞销风险")),"恶化")</f>
        <v>维持不变</v>
      </c>
      <c r="Z902" s="10">
        <f t="shared" si="197"/>
        <v>0</v>
      </c>
      <c r="AA902" s="10">
        <f t="shared" si="198"/>
        <v>0</v>
      </c>
      <c r="AB902" s="10">
        <f t="shared" si="199"/>
        <v>0</v>
      </c>
      <c r="AC902" s="10">
        <f t="shared" si="200"/>
        <v>75.0972762645914</v>
      </c>
      <c r="AD902" s="10">
        <f t="shared" si="201"/>
        <v>0</v>
      </c>
      <c r="AE902" s="11">
        <f t="shared" si="202"/>
        <v>2.57</v>
      </c>
    </row>
    <row r="903" spans="1:31">
      <c r="A903" s="5">
        <v>45908</v>
      </c>
      <c r="B903" s="1" t="s">
        <v>511</v>
      </c>
      <c r="C903" s="1" t="s">
        <v>512</v>
      </c>
      <c r="D903" s="1" t="s">
        <v>470</v>
      </c>
      <c r="E903" s="1">
        <v>2.14</v>
      </c>
      <c r="F903" s="1">
        <v>2.14</v>
      </c>
      <c r="G903" s="1">
        <v>2.36</v>
      </c>
      <c r="H903" s="1">
        <v>2.71</v>
      </c>
      <c r="I903" s="1" t="s">
        <v>54</v>
      </c>
      <c r="J903" s="1">
        <v>15</v>
      </c>
      <c r="K903" s="1" t="s">
        <v>38</v>
      </c>
      <c r="L903" s="1" t="s">
        <v>39</v>
      </c>
      <c r="M903" s="1" t="s">
        <v>40</v>
      </c>
      <c r="N903" s="1">
        <v>30</v>
      </c>
      <c r="O903" s="1">
        <v>143</v>
      </c>
      <c r="P903" s="1">
        <v>0</v>
      </c>
      <c r="Q903" s="1">
        <v>3</v>
      </c>
      <c r="R903" s="1">
        <v>0</v>
      </c>
      <c r="S903" s="1">
        <v>0</v>
      </c>
      <c r="T903">
        <f t="shared" si="192"/>
        <v>173</v>
      </c>
      <c r="U903">
        <f t="shared" si="193"/>
        <v>176</v>
      </c>
      <c r="V903" s="2">
        <f t="shared" si="194"/>
        <v>45988.8411214953</v>
      </c>
      <c r="W903" s="2">
        <f t="shared" si="195"/>
        <v>45990.2429906542</v>
      </c>
      <c r="X903" t="str">
        <f t="shared" si="196"/>
        <v>健康</v>
      </c>
      <c r="Y903" s="8" t="str">
        <f>_xlfn.IFS(COUNTIF($B$2:B903,B903)=1,"-",OR(AND(X902="高滞销风险",OR(X903="中滞销风险",X903="低滞销风险",X903="健康")),AND(X902="中滞销风险",OR(X903="低滞销风险",X903="健康")),AND(X902="低滞销风险",X903="健康")),"改善",X902=X903,"维持不变",OR(AND(X902="健康",OR(X903="低滞销风险",X903="中滞销风险",X903="高滞销风险")),AND(X902="低滞销风险",OR(X903="中滞销风险",X903="高滞销风险")),AND(X902="中滞销风险",X903="高滞销风险")),"恶化")</f>
        <v>维持不变</v>
      </c>
      <c r="Z903" s="10">
        <f t="shared" si="197"/>
        <v>0</v>
      </c>
      <c r="AA903" s="10">
        <f t="shared" si="198"/>
        <v>0</v>
      </c>
      <c r="AB903" s="10">
        <f t="shared" si="199"/>
        <v>0</v>
      </c>
      <c r="AC903" s="10">
        <f t="shared" si="200"/>
        <v>82.2429906542056</v>
      </c>
      <c r="AD903" s="10">
        <f t="shared" si="201"/>
        <v>0</v>
      </c>
      <c r="AE903" s="11">
        <f t="shared" si="202"/>
        <v>2.14</v>
      </c>
    </row>
    <row r="904" spans="1:31">
      <c r="A904" s="5">
        <v>45887</v>
      </c>
      <c r="B904" s="1" t="s">
        <v>513</v>
      </c>
      <c r="C904" s="1" t="s">
        <v>514</v>
      </c>
      <c r="D904" s="1" t="s">
        <v>470</v>
      </c>
      <c r="E904" s="1">
        <v>5.12</v>
      </c>
      <c r="F904" s="1">
        <v>6</v>
      </c>
      <c r="G904" s="1">
        <v>6.86</v>
      </c>
      <c r="H904" s="1">
        <v>3.89</v>
      </c>
      <c r="I904" s="1" t="s">
        <v>50</v>
      </c>
      <c r="J904" s="1">
        <v>42</v>
      </c>
      <c r="K904" s="1" t="s">
        <v>51</v>
      </c>
      <c r="L904" s="1" t="s">
        <v>52</v>
      </c>
      <c r="M904" s="1" t="s">
        <v>53</v>
      </c>
      <c r="N904" s="1">
        <v>156</v>
      </c>
      <c r="O904" s="1">
        <v>417</v>
      </c>
      <c r="P904" s="1">
        <v>0</v>
      </c>
      <c r="Q904" s="1">
        <v>20</v>
      </c>
      <c r="R904" s="1">
        <v>0</v>
      </c>
      <c r="S904" s="1">
        <v>0</v>
      </c>
      <c r="T904">
        <f t="shared" ref="T904:T967" si="203">N904+O904+P904</f>
        <v>573</v>
      </c>
      <c r="U904">
        <f t="shared" ref="U904:U967" si="204">T904+Q904+R904+S904</f>
        <v>593</v>
      </c>
      <c r="V904" s="2">
        <f t="shared" ref="V904:V967" si="205">A904+T904/E904</f>
        <v>45998.9140625</v>
      </c>
      <c r="W904" s="2">
        <f t="shared" ref="W904:W967" si="206">A904+U904/E904</f>
        <v>46002.8203125</v>
      </c>
      <c r="X904" t="str">
        <f t="shared" ref="X904:X967" si="207">_xlfn.IFS(AD904&gt;=20,"高滞销风险",AD904&gt;=10,"中滞销风险",AD904&gt;0,"低滞销风险",AD904=0,"健康")</f>
        <v>中滞销风险</v>
      </c>
      <c r="Y904" s="8" t="str">
        <f>_xlfn.IFS(COUNTIF($B$2:B904,B904)=1,"-",OR(AND(X903="高滞销风险",OR(X904="中滞销风险",X904="低滞销风险",X904="健康")),AND(X903="中滞销风险",OR(X904="低滞销风险",X904="健康")),AND(X903="低滞销风险",X904="健康")),"改善",X903=X904,"维持不变",OR(AND(X903="健康",OR(X904="低滞销风险",X904="中滞销风险",X904="高滞销风险")),AND(X903="低滞销风险",OR(X904="中滞销风险",X904="高滞销风险")),AND(X903="中滞销风险",X904="高滞销风险")),"恶化")</f>
        <v>-</v>
      </c>
      <c r="Z904" s="10">
        <f t="shared" ref="Z904:Z967" si="208">IF(V904&gt;=DATE(2025,12,1),T904-(DATE(2025,12,1)-A904)*E904,0)</f>
        <v>35.4</v>
      </c>
      <c r="AA904" s="10">
        <f t="shared" ref="AA904:AA967" si="209">AB904-Z904</f>
        <v>20</v>
      </c>
      <c r="AB904" s="10">
        <f t="shared" ref="AB904:AB967" si="210">IF(W904&gt;=DATE(2025,12,1),U904-(DATE(2025,12,1)-A904)*E904,0)</f>
        <v>55.4</v>
      </c>
      <c r="AC904" s="10">
        <f t="shared" ref="AC904:AC967" si="211">U904/E904</f>
        <v>115.8203125</v>
      </c>
      <c r="AD904" s="10">
        <f t="shared" ref="AD904:AD967" si="212">IF(W904&gt;DATE(2025,12,1),W904-DATE(2025,12,1),0)</f>
        <v>10.8203125</v>
      </c>
      <c r="AE904" s="11">
        <f t="shared" ref="AE904:AE967" si="213">IF(X904="健康",E904,U904/(DATE(2025,12,1)-A904))</f>
        <v>5.64761904761905</v>
      </c>
    </row>
    <row r="905" spans="1:31">
      <c r="A905" s="5">
        <v>45894</v>
      </c>
      <c r="B905" s="1" t="s">
        <v>513</v>
      </c>
      <c r="C905" s="1" t="s">
        <v>514</v>
      </c>
      <c r="D905" s="1" t="s">
        <v>470</v>
      </c>
      <c r="E905" s="1">
        <v>6.15</v>
      </c>
      <c r="F905" s="1">
        <v>6.86</v>
      </c>
      <c r="G905" s="1">
        <v>6.43</v>
      </c>
      <c r="H905" s="1">
        <v>5.61</v>
      </c>
      <c r="I905" s="1" t="s">
        <v>50</v>
      </c>
      <c r="J905" s="1">
        <v>48</v>
      </c>
      <c r="K905" s="1" t="s">
        <v>43</v>
      </c>
      <c r="L905" s="1" t="s">
        <v>44</v>
      </c>
      <c r="M905" s="1" t="s">
        <v>45</v>
      </c>
      <c r="N905" s="1">
        <v>138</v>
      </c>
      <c r="O905" s="1">
        <v>378</v>
      </c>
      <c r="P905" s="1">
        <v>0</v>
      </c>
      <c r="Q905" s="1">
        <v>20</v>
      </c>
      <c r="R905" s="1">
        <v>0</v>
      </c>
      <c r="S905" s="1">
        <v>0</v>
      </c>
      <c r="T905">
        <f t="shared" si="203"/>
        <v>516</v>
      </c>
      <c r="U905">
        <f t="shared" si="204"/>
        <v>536</v>
      </c>
      <c r="V905" s="2">
        <f t="shared" si="205"/>
        <v>45977.9024390244</v>
      </c>
      <c r="W905" s="2">
        <f t="shared" si="206"/>
        <v>45981.1544715447</v>
      </c>
      <c r="X905" t="str">
        <f t="shared" si="207"/>
        <v>健康</v>
      </c>
      <c r="Y905" s="8" t="str">
        <f>_xlfn.IFS(COUNTIF($B$2:B905,B905)=1,"-",OR(AND(X904="高滞销风险",OR(X905="中滞销风险",X905="低滞销风险",X905="健康")),AND(X904="中滞销风险",OR(X905="低滞销风险",X905="健康")),AND(X904="低滞销风险",X905="健康")),"改善",X904=X905,"维持不变",OR(AND(X904="健康",OR(X905="低滞销风险",X905="中滞销风险",X905="高滞销风险")),AND(X904="低滞销风险",OR(X905="中滞销风险",X905="高滞销风险")),AND(X904="中滞销风险",X905="高滞销风险")),"恶化")</f>
        <v>改善</v>
      </c>
      <c r="Z905" s="10">
        <f t="shared" si="208"/>
        <v>0</v>
      </c>
      <c r="AA905" s="10">
        <f t="shared" si="209"/>
        <v>0</v>
      </c>
      <c r="AB905" s="10">
        <f t="shared" si="210"/>
        <v>0</v>
      </c>
      <c r="AC905" s="10">
        <f t="shared" si="211"/>
        <v>87.1544715447154</v>
      </c>
      <c r="AD905" s="10">
        <f t="shared" si="212"/>
        <v>0</v>
      </c>
      <c r="AE905" s="11">
        <f t="shared" si="213"/>
        <v>6.15</v>
      </c>
    </row>
    <row r="906" spans="1:31">
      <c r="A906" s="5">
        <v>45901</v>
      </c>
      <c r="B906" s="1" t="s">
        <v>513</v>
      </c>
      <c r="C906" s="1" t="s">
        <v>514</v>
      </c>
      <c r="D906" s="1" t="s">
        <v>470</v>
      </c>
      <c r="E906" s="1">
        <v>6.14</v>
      </c>
      <c r="F906" s="1">
        <v>6.14</v>
      </c>
      <c r="G906" s="1">
        <v>6.5</v>
      </c>
      <c r="H906" s="1">
        <v>6.68</v>
      </c>
      <c r="I906" s="1" t="s">
        <v>54</v>
      </c>
      <c r="J906" s="1">
        <v>43</v>
      </c>
      <c r="K906" s="1" t="s">
        <v>35</v>
      </c>
      <c r="L906" s="1" t="s">
        <v>36</v>
      </c>
      <c r="M906" s="1" t="s">
        <v>37</v>
      </c>
      <c r="N906" s="1">
        <v>156</v>
      </c>
      <c r="O906" s="1">
        <v>331</v>
      </c>
      <c r="P906" s="1">
        <v>0</v>
      </c>
      <c r="Q906" s="1">
        <v>20</v>
      </c>
      <c r="R906" s="1">
        <v>0</v>
      </c>
      <c r="S906" s="1">
        <v>0</v>
      </c>
      <c r="T906">
        <f t="shared" si="203"/>
        <v>487</v>
      </c>
      <c r="U906">
        <f t="shared" si="204"/>
        <v>507</v>
      </c>
      <c r="V906" s="2">
        <f t="shared" si="205"/>
        <v>45980.3159609121</v>
      </c>
      <c r="W906" s="2">
        <f t="shared" si="206"/>
        <v>45983.5732899023</v>
      </c>
      <c r="X906" t="str">
        <f t="shared" si="207"/>
        <v>健康</v>
      </c>
      <c r="Y906" s="8" t="str">
        <f>_xlfn.IFS(COUNTIF($B$2:B906,B906)=1,"-",OR(AND(X905="高滞销风险",OR(X906="中滞销风险",X906="低滞销风险",X906="健康")),AND(X905="中滞销风险",OR(X906="低滞销风险",X906="健康")),AND(X905="低滞销风险",X906="健康")),"改善",X905=X906,"维持不变",OR(AND(X905="健康",OR(X906="低滞销风险",X906="中滞销风险",X906="高滞销风险")),AND(X905="低滞销风险",OR(X906="中滞销风险",X906="高滞销风险")),AND(X905="中滞销风险",X906="高滞销风险")),"恶化")</f>
        <v>维持不变</v>
      </c>
      <c r="Z906" s="10">
        <f t="shared" si="208"/>
        <v>0</v>
      </c>
      <c r="AA906" s="10">
        <f t="shared" si="209"/>
        <v>0</v>
      </c>
      <c r="AB906" s="10">
        <f t="shared" si="210"/>
        <v>0</v>
      </c>
      <c r="AC906" s="10">
        <f t="shared" si="211"/>
        <v>82.5732899022801</v>
      </c>
      <c r="AD906" s="10">
        <f t="shared" si="212"/>
        <v>0</v>
      </c>
      <c r="AE906" s="11">
        <f t="shared" si="213"/>
        <v>6.14</v>
      </c>
    </row>
    <row r="907" spans="1:31">
      <c r="A907" s="5">
        <v>45908</v>
      </c>
      <c r="B907" s="1" t="s">
        <v>513</v>
      </c>
      <c r="C907" s="1" t="s">
        <v>514</v>
      </c>
      <c r="D907" s="1" t="s">
        <v>470</v>
      </c>
      <c r="E907" s="1">
        <v>6.96</v>
      </c>
      <c r="F907" s="1">
        <v>7.57</v>
      </c>
      <c r="G907" s="1">
        <v>6.86</v>
      </c>
      <c r="H907" s="1">
        <v>6.64</v>
      </c>
      <c r="I907" s="1" t="s">
        <v>50</v>
      </c>
      <c r="J907" s="1">
        <v>53</v>
      </c>
      <c r="K907" s="1" t="s">
        <v>38</v>
      </c>
      <c r="L907" s="1" t="s">
        <v>39</v>
      </c>
      <c r="M907" s="1" t="s">
        <v>40</v>
      </c>
      <c r="N907" s="1">
        <v>118</v>
      </c>
      <c r="O907" s="1">
        <v>303</v>
      </c>
      <c r="P907" s="1">
        <v>0</v>
      </c>
      <c r="Q907" s="1">
        <v>20</v>
      </c>
      <c r="R907" s="1">
        <v>0</v>
      </c>
      <c r="S907" s="1">
        <v>0</v>
      </c>
      <c r="T907">
        <f t="shared" si="203"/>
        <v>421</v>
      </c>
      <c r="U907">
        <f t="shared" si="204"/>
        <v>441</v>
      </c>
      <c r="V907" s="2">
        <f t="shared" si="205"/>
        <v>45968.4885057471</v>
      </c>
      <c r="W907" s="2">
        <f t="shared" si="206"/>
        <v>45971.3620689655</v>
      </c>
      <c r="X907" t="str">
        <f t="shared" si="207"/>
        <v>健康</v>
      </c>
      <c r="Y907" s="8" t="str">
        <f>_xlfn.IFS(COUNTIF($B$2:B907,B907)=1,"-",OR(AND(X906="高滞销风险",OR(X907="中滞销风险",X907="低滞销风险",X907="健康")),AND(X906="中滞销风险",OR(X907="低滞销风险",X907="健康")),AND(X906="低滞销风险",X907="健康")),"改善",X906=X907,"维持不变",OR(AND(X906="健康",OR(X907="低滞销风险",X907="中滞销风险",X907="高滞销风险")),AND(X906="低滞销风险",OR(X907="中滞销风险",X907="高滞销风险")),AND(X906="中滞销风险",X907="高滞销风险")),"恶化")</f>
        <v>维持不变</v>
      </c>
      <c r="Z907" s="10">
        <f t="shared" si="208"/>
        <v>0</v>
      </c>
      <c r="AA907" s="10">
        <f t="shared" si="209"/>
        <v>0</v>
      </c>
      <c r="AB907" s="10">
        <f t="shared" si="210"/>
        <v>0</v>
      </c>
      <c r="AC907" s="10">
        <f t="shared" si="211"/>
        <v>63.3620689655172</v>
      </c>
      <c r="AD907" s="10">
        <f t="shared" si="212"/>
        <v>0</v>
      </c>
      <c r="AE907" s="11">
        <f t="shared" si="213"/>
        <v>6.96</v>
      </c>
    </row>
    <row r="908" spans="1:31">
      <c r="A908" s="5">
        <v>45887</v>
      </c>
      <c r="B908" s="1" t="s">
        <v>515</v>
      </c>
      <c r="C908" s="1" t="s">
        <v>516</v>
      </c>
      <c r="D908" s="1" t="s">
        <v>470</v>
      </c>
      <c r="E908" s="1">
        <v>7.37</v>
      </c>
      <c r="F908" s="1">
        <v>10.57</v>
      </c>
      <c r="G908" s="1">
        <v>8.86</v>
      </c>
      <c r="H908" s="1">
        <v>4.86</v>
      </c>
      <c r="I908" s="1" t="s">
        <v>50</v>
      </c>
      <c r="J908" s="1">
        <v>74</v>
      </c>
      <c r="K908" s="1" t="s">
        <v>51</v>
      </c>
      <c r="L908" s="1" t="s">
        <v>52</v>
      </c>
      <c r="M908" s="1" t="s">
        <v>53</v>
      </c>
      <c r="N908" s="1">
        <v>219</v>
      </c>
      <c r="O908" s="1">
        <v>448</v>
      </c>
      <c r="P908" s="1">
        <v>0</v>
      </c>
      <c r="Q908" s="1">
        <v>340</v>
      </c>
      <c r="R908" s="1">
        <v>0</v>
      </c>
      <c r="S908" s="1">
        <v>0</v>
      </c>
      <c r="T908">
        <f t="shared" si="203"/>
        <v>667</v>
      </c>
      <c r="U908">
        <f t="shared" si="204"/>
        <v>1007</v>
      </c>
      <c r="V908" s="2">
        <f t="shared" si="205"/>
        <v>45977.5020352782</v>
      </c>
      <c r="W908" s="2">
        <f t="shared" si="206"/>
        <v>46023.6350067843</v>
      </c>
      <c r="X908" t="str">
        <f t="shared" si="207"/>
        <v>高滞销风险</v>
      </c>
      <c r="Y908" s="8" t="str">
        <f>_xlfn.IFS(COUNTIF($B$2:B908,B908)=1,"-",OR(AND(X907="高滞销风险",OR(X908="中滞销风险",X908="低滞销风险",X908="健康")),AND(X907="中滞销风险",OR(X908="低滞销风险",X908="健康")),AND(X907="低滞销风险",X908="健康")),"改善",X907=X908,"维持不变",OR(AND(X907="健康",OR(X908="低滞销风险",X908="中滞销风险",X908="高滞销风险")),AND(X907="低滞销风险",OR(X908="中滞销风险",X908="高滞销风险")),AND(X907="中滞销风险",X908="高滞销风险")),"恶化")</f>
        <v>-</v>
      </c>
      <c r="Z908" s="10">
        <f t="shared" si="208"/>
        <v>0</v>
      </c>
      <c r="AA908" s="10">
        <f t="shared" si="209"/>
        <v>233.15</v>
      </c>
      <c r="AB908" s="10">
        <f t="shared" si="210"/>
        <v>233.15</v>
      </c>
      <c r="AC908" s="10">
        <f t="shared" si="211"/>
        <v>136.635006784261</v>
      </c>
      <c r="AD908" s="10">
        <f t="shared" si="212"/>
        <v>31.6350067842577</v>
      </c>
      <c r="AE908" s="11">
        <f t="shared" si="213"/>
        <v>9.59047619047619</v>
      </c>
    </row>
    <row r="909" spans="1:31">
      <c r="A909" s="5">
        <v>45894</v>
      </c>
      <c r="B909" s="1" t="s">
        <v>515</v>
      </c>
      <c r="C909" s="1" t="s">
        <v>516</v>
      </c>
      <c r="D909" s="1" t="s">
        <v>470</v>
      </c>
      <c r="E909" s="1">
        <v>8.21</v>
      </c>
      <c r="F909" s="1">
        <v>9</v>
      </c>
      <c r="G909" s="1">
        <v>9.79</v>
      </c>
      <c r="H909" s="1">
        <v>7.11</v>
      </c>
      <c r="I909" s="1" t="s">
        <v>50</v>
      </c>
      <c r="J909" s="1">
        <v>63</v>
      </c>
      <c r="K909" s="1" t="s">
        <v>43</v>
      </c>
      <c r="L909" s="1" t="s">
        <v>44</v>
      </c>
      <c r="M909" s="1" t="s">
        <v>45</v>
      </c>
      <c r="N909" s="1">
        <v>324</v>
      </c>
      <c r="O909" s="1">
        <v>347</v>
      </c>
      <c r="P909" s="1">
        <v>0</v>
      </c>
      <c r="Q909" s="1">
        <v>270</v>
      </c>
      <c r="R909" s="1">
        <v>0</v>
      </c>
      <c r="S909" s="1">
        <v>0</v>
      </c>
      <c r="T909">
        <f t="shared" si="203"/>
        <v>671</v>
      </c>
      <c r="U909">
        <f t="shared" si="204"/>
        <v>941</v>
      </c>
      <c r="V909" s="2">
        <f t="shared" si="205"/>
        <v>45975.7295980512</v>
      </c>
      <c r="W909" s="2">
        <f t="shared" si="206"/>
        <v>46008.6163215591</v>
      </c>
      <c r="X909" t="str">
        <f t="shared" si="207"/>
        <v>中滞销风险</v>
      </c>
      <c r="Y909" s="8" t="str">
        <f>_xlfn.IFS(COUNTIF($B$2:B909,B909)=1,"-",OR(AND(X908="高滞销风险",OR(X909="中滞销风险",X909="低滞销风险",X909="健康")),AND(X908="中滞销风险",OR(X909="低滞销风险",X909="健康")),AND(X908="低滞销风险",X909="健康")),"改善",X908=X909,"维持不变",OR(AND(X908="健康",OR(X909="低滞销风险",X909="中滞销风险",X909="高滞销风险")),AND(X908="低滞销风险",OR(X909="中滞销风险",X909="高滞销风险")),AND(X908="中滞销风险",X909="高滞销风险")),"恶化")</f>
        <v>改善</v>
      </c>
      <c r="Z909" s="10">
        <f t="shared" si="208"/>
        <v>0</v>
      </c>
      <c r="AA909" s="10">
        <f t="shared" si="209"/>
        <v>136.42</v>
      </c>
      <c r="AB909" s="10">
        <f t="shared" si="210"/>
        <v>136.42</v>
      </c>
      <c r="AC909" s="10">
        <f t="shared" si="211"/>
        <v>114.616321559074</v>
      </c>
      <c r="AD909" s="10">
        <f t="shared" si="212"/>
        <v>16.6163215590714</v>
      </c>
      <c r="AE909" s="11">
        <f t="shared" si="213"/>
        <v>9.60204081632653</v>
      </c>
    </row>
    <row r="910" spans="1:31">
      <c r="A910" s="5">
        <v>45901</v>
      </c>
      <c r="B910" s="1" t="s">
        <v>515</v>
      </c>
      <c r="C910" s="1" t="s">
        <v>516</v>
      </c>
      <c r="D910" s="1" t="s">
        <v>470</v>
      </c>
      <c r="E910" s="1">
        <v>10.31</v>
      </c>
      <c r="F910" s="1">
        <v>11.57</v>
      </c>
      <c r="G910" s="1">
        <v>10.29</v>
      </c>
      <c r="H910" s="1">
        <v>9.57</v>
      </c>
      <c r="I910" s="1" t="s">
        <v>50</v>
      </c>
      <c r="J910" s="1">
        <v>81</v>
      </c>
      <c r="K910" s="1" t="s">
        <v>35</v>
      </c>
      <c r="L910" s="1" t="s">
        <v>36</v>
      </c>
      <c r="M910" s="1" t="s">
        <v>37</v>
      </c>
      <c r="N910" s="1">
        <v>491</v>
      </c>
      <c r="O910" s="1">
        <v>152</v>
      </c>
      <c r="P910" s="1">
        <v>0</v>
      </c>
      <c r="Q910" s="1">
        <v>220</v>
      </c>
      <c r="R910" s="1">
        <v>0</v>
      </c>
      <c r="S910" s="1">
        <v>0</v>
      </c>
      <c r="T910">
        <f t="shared" si="203"/>
        <v>643</v>
      </c>
      <c r="U910">
        <f t="shared" si="204"/>
        <v>863</v>
      </c>
      <c r="V910" s="2">
        <f t="shared" si="205"/>
        <v>45963.3666343356</v>
      </c>
      <c r="W910" s="2">
        <f t="shared" si="206"/>
        <v>45984.7051406402</v>
      </c>
      <c r="X910" t="str">
        <f t="shared" si="207"/>
        <v>健康</v>
      </c>
      <c r="Y910" s="8" t="str">
        <f>_xlfn.IFS(COUNTIF($B$2:B910,B910)=1,"-",OR(AND(X909="高滞销风险",OR(X910="中滞销风险",X910="低滞销风险",X910="健康")),AND(X909="中滞销风险",OR(X910="低滞销风险",X910="健康")),AND(X909="低滞销风险",X910="健康")),"改善",X909=X910,"维持不变",OR(AND(X909="健康",OR(X910="低滞销风险",X910="中滞销风险",X910="高滞销风险")),AND(X909="低滞销风险",OR(X910="中滞销风险",X910="高滞销风险")),AND(X909="中滞销风险",X910="高滞销风险")),"恶化")</f>
        <v>改善</v>
      </c>
      <c r="Z910" s="10">
        <f t="shared" si="208"/>
        <v>0</v>
      </c>
      <c r="AA910" s="10">
        <f t="shared" si="209"/>
        <v>0</v>
      </c>
      <c r="AB910" s="10">
        <f t="shared" si="210"/>
        <v>0</v>
      </c>
      <c r="AC910" s="10">
        <f t="shared" si="211"/>
        <v>83.7051406401552</v>
      </c>
      <c r="AD910" s="10">
        <f t="shared" si="212"/>
        <v>0</v>
      </c>
      <c r="AE910" s="11">
        <f t="shared" si="213"/>
        <v>10.31</v>
      </c>
    </row>
    <row r="911" spans="1:31">
      <c r="A911" s="5">
        <v>45908</v>
      </c>
      <c r="B911" s="1" t="s">
        <v>515</v>
      </c>
      <c r="C911" s="1" t="s">
        <v>516</v>
      </c>
      <c r="D911" s="1" t="s">
        <v>470</v>
      </c>
      <c r="E911" s="1">
        <v>12.55</v>
      </c>
      <c r="F911" s="1">
        <v>14.29</v>
      </c>
      <c r="G911" s="1">
        <v>12.93</v>
      </c>
      <c r="H911" s="1">
        <v>11.36</v>
      </c>
      <c r="I911" s="1" t="s">
        <v>50</v>
      </c>
      <c r="J911" s="1">
        <v>100</v>
      </c>
      <c r="K911" s="1" t="s">
        <v>38</v>
      </c>
      <c r="L911" s="1" t="s">
        <v>39</v>
      </c>
      <c r="M911" s="1" t="s">
        <v>40</v>
      </c>
      <c r="N911" s="1">
        <v>406</v>
      </c>
      <c r="O911" s="1">
        <v>227</v>
      </c>
      <c r="P911" s="1">
        <v>0</v>
      </c>
      <c r="Q911" s="1">
        <v>120</v>
      </c>
      <c r="R911" s="1">
        <v>0</v>
      </c>
      <c r="S911" s="1">
        <v>150</v>
      </c>
      <c r="T911">
        <f t="shared" si="203"/>
        <v>633</v>
      </c>
      <c r="U911">
        <f t="shared" si="204"/>
        <v>903</v>
      </c>
      <c r="V911" s="2">
        <f t="shared" si="205"/>
        <v>45958.438247012</v>
      </c>
      <c r="W911" s="2">
        <f t="shared" si="206"/>
        <v>45979.9521912351</v>
      </c>
      <c r="X911" t="str">
        <f t="shared" si="207"/>
        <v>健康</v>
      </c>
      <c r="Y911" s="8" t="str">
        <f>_xlfn.IFS(COUNTIF($B$2:B911,B911)=1,"-",OR(AND(X910="高滞销风险",OR(X911="中滞销风险",X911="低滞销风险",X911="健康")),AND(X910="中滞销风险",OR(X911="低滞销风险",X911="健康")),AND(X910="低滞销风险",X911="健康")),"改善",X910=X911,"维持不变",OR(AND(X910="健康",OR(X911="低滞销风险",X911="中滞销风险",X911="高滞销风险")),AND(X910="低滞销风险",OR(X911="中滞销风险",X911="高滞销风险")),AND(X910="中滞销风险",X911="高滞销风险")),"恶化")</f>
        <v>维持不变</v>
      </c>
      <c r="Z911" s="10">
        <f t="shared" si="208"/>
        <v>0</v>
      </c>
      <c r="AA911" s="10">
        <f t="shared" si="209"/>
        <v>0</v>
      </c>
      <c r="AB911" s="10">
        <f t="shared" si="210"/>
        <v>0</v>
      </c>
      <c r="AC911" s="10">
        <f t="shared" si="211"/>
        <v>71.9521912350598</v>
      </c>
      <c r="AD911" s="10">
        <f t="shared" si="212"/>
        <v>0</v>
      </c>
      <c r="AE911" s="11">
        <f t="shared" si="213"/>
        <v>12.55</v>
      </c>
    </row>
    <row r="912" spans="1:31">
      <c r="A912" s="5">
        <v>45887</v>
      </c>
      <c r="B912" s="1" t="s">
        <v>517</v>
      </c>
      <c r="C912" s="1" t="s">
        <v>518</v>
      </c>
      <c r="D912" s="1" t="s">
        <v>470</v>
      </c>
      <c r="E912" s="1">
        <v>2.5</v>
      </c>
      <c r="F912" s="1">
        <v>3.57</v>
      </c>
      <c r="G912" s="1">
        <v>2.93</v>
      </c>
      <c r="H912" s="1">
        <v>1.68</v>
      </c>
      <c r="I912" s="1" t="s">
        <v>50</v>
      </c>
      <c r="J912" s="1">
        <v>25</v>
      </c>
      <c r="K912" s="1" t="s">
        <v>51</v>
      </c>
      <c r="L912" s="1" t="s">
        <v>52</v>
      </c>
      <c r="M912" s="1" t="s">
        <v>53</v>
      </c>
      <c r="N912" s="1">
        <v>101</v>
      </c>
      <c r="O912" s="1">
        <v>54</v>
      </c>
      <c r="P912" s="1">
        <v>0</v>
      </c>
      <c r="Q912" s="1">
        <v>174</v>
      </c>
      <c r="R912" s="1">
        <v>0</v>
      </c>
      <c r="S912" s="1">
        <v>0</v>
      </c>
      <c r="T912">
        <f t="shared" si="203"/>
        <v>155</v>
      </c>
      <c r="U912">
        <f t="shared" si="204"/>
        <v>329</v>
      </c>
      <c r="V912" s="2">
        <f t="shared" si="205"/>
        <v>45949</v>
      </c>
      <c r="W912" s="2">
        <f t="shared" si="206"/>
        <v>46018.6</v>
      </c>
      <c r="X912" t="str">
        <f t="shared" si="207"/>
        <v>高滞销风险</v>
      </c>
      <c r="Y912" s="8" t="str">
        <f>_xlfn.IFS(COUNTIF($B$2:B912,B912)=1,"-",OR(AND(X911="高滞销风险",OR(X912="中滞销风险",X912="低滞销风险",X912="健康")),AND(X911="中滞销风险",OR(X912="低滞销风险",X912="健康")),AND(X911="低滞销风险",X912="健康")),"改善",X911=X912,"维持不变",OR(AND(X911="健康",OR(X912="低滞销风险",X912="中滞销风险",X912="高滞销风险")),AND(X911="低滞销风险",OR(X912="中滞销风险",X912="高滞销风险")),AND(X911="中滞销风险",X912="高滞销风险")),"恶化")</f>
        <v>-</v>
      </c>
      <c r="Z912" s="10">
        <f t="shared" si="208"/>
        <v>0</v>
      </c>
      <c r="AA912" s="10">
        <f t="shared" si="209"/>
        <v>66.5</v>
      </c>
      <c r="AB912" s="10">
        <f t="shared" si="210"/>
        <v>66.5</v>
      </c>
      <c r="AC912" s="10">
        <f t="shared" si="211"/>
        <v>131.6</v>
      </c>
      <c r="AD912" s="10">
        <f t="shared" si="212"/>
        <v>26.5999999999985</v>
      </c>
      <c r="AE912" s="11">
        <f t="shared" si="213"/>
        <v>3.13333333333333</v>
      </c>
    </row>
    <row r="913" spans="1:31">
      <c r="A913" s="5">
        <v>45894</v>
      </c>
      <c r="B913" s="1" t="s">
        <v>517</v>
      </c>
      <c r="C913" s="1" t="s">
        <v>518</v>
      </c>
      <c r="D913" s="1" t="s">
        <v>470</v>
      </c>
      <c r="E913" s="1">
        <v>2.55</v>
      </c>
      <c r="F913" s="1">
        <v>2.57</v>
      </c>
      <c r="G913" s="1">
        <v>3.07</v>
      </c>
      <c r="H913" s="1">
        <v>2.32</v>
      </c>
      <c r="I913" s="1" t="s">
        <v>50</v>
      </c>
      <c r="J913" s="1">
        <v>18</v>
      </c>
      <c r="K913" s="1" t="s">
        <v>43</v>
      </c>
      <c r="L913" s="1" t="s">
        <v>44</v>
      </c>
      <c r="M913" s="1" t="s">
        <v>45</v>
      </c>
      <c r="N913" s="1">
        <v>80</v>
      </c>
      <c r="O913" s="1">
        <v>124</v>
      </c>
      <c r="P913" s="1">
        <v>0</v>
      </c>
      <c r="Q913" s="1">
        <v>104</v>
      </c>
      <c r="R913" s="1">
        <v>0</v>
      </c>
      <c r="S913" s="1">
        <v>0</v>
      </c>
      <c r="T913">
        <f t="shared" si="203"/>
        <v>204</v>
      </c>
      <c r="U913">
        <f t="shared" si="204"/>
        <v>308</v>
      </c>
      <c r="V913" s="2">
        <f t="shared" si="205"/>
        <v>45974</v>
      </c>
      <c r="W913" s="2">
        <f t="shared" si="206"/>
        <v>46014.7843137255</v>
      </c>
      <c r="X913" t="str">
        <f t="shared" si="207"/>
        <v>高滞销风险</v>
      </c>
      <c r="Y913" s="8" t="str">
        <f>_xlfn.IFS(COUNTIF($B$2:B913,B913)=1,"-",OR(AND(X912="高滞销风险",OR(X913="中滞销风险",X913="低滞销风险",X913="健康")),AND(X912="中滞销风险",OR(X913="低滞销风险",X913="健康")),AND(X912="低滞销风险",X913="健康")),"改善",X912=X913,"维持不变",OR(AND(X912="健康",OR(X913="低滞销风险",X913="中滞销风险",X913="高滞销风险")),AND(X912="低滞销风险",OR(X913="中滞销风险",X913="高滞销风险")),AND(X912="中滞销风险",X913="高滞销风险")),"恶化")</f>
        <v>维持不变</v>
      </c>
      <c r="Z913" s="10">
        <f t="shared" si="208"/>
        <v>0</v>
      </c>
      <c r="AA913" s="10">
        <f t="shared" si="209"/>
        <v>58.1</v>
      </c>
      <c r="AB913" s="10">
        <f t="shared" si="210"/>
        <v>58.1</v>
      </c>
      <c r="AC913" s="10">
        <f t="shared" si="211"/>
        <v>120.78431372549</v>
      </c>
      <c r="AD913" s="10">
        <f t="shared" si="212"/>
        <v>22.7843137254895</v>
      </c>
      <c r="AE913" s="11">
        <f t="shared" si="213"/>
        <v>3.14285714285714</v>
      </c>
    </row>
    <row r="914" spans="1:31">
      <c r="A914" s="5">
        <v>45901</v>
      </c>
      <c r="B914" s="1" t="s">
        <v>517</v>
      </c>
      <c r="C914" s="1" t="s">
        <v>518</v>
      </c>
      <c r="D914" s="1" t="s">
        <v>470</v>
      </c>
      <c r="E914" s="1">
        <v>3.26</v>
      </c>
      <c r="F914" s="1">
        <v>3.71</v>
      </c>
      <c r="G914" s="1">
        <v>3.14</v>
      </c>
      <c r="H914" s="1">
        <v>3.04</v>
      </c>
      <c r="I914" s="1" t="s">
        <v>50</v>
      </c>
      <c r="J914" s="1">
        <v>26</v>
      </c>
      <c r="K914" s="1" t="s">
        <v>35</v>
      </c>
      <c r="L914" s="1" t="s">
        <v>36</v>
      </c>
      <c r="M914" s="1" t="s">
        <v>37</v>
      </c>
      <c r="N914" s="1">
        <v>66</v>
      </c>
      <c r="O914" s="1">
        <v>146</v>
      </c>
      <c r="P914" s="1">
        <v>0</v>
      </c>
      <c r="Q914" s="1">
        <v>74</v>
      </c>
      <c r="R914" s="1">
        <v>0</v>
      </c>
      <c r="S914" s="1">
        <v>0</v>
      </c>
      <c r="T914">
        <f t="shared" si="203"/>
        <v>212</v>
      </c>
      <c r="U914">
        <f t="shared" si="204"/>
        <v>286</v>
      </c>
      <c r="V914" s="2">
        <f t="shared" si="205"/>
        <v>45966.0306748466</v>
      </c>
      <c r="W914" s="2">
        <f t="shared" si="206"/>
        <v>45988.7300613497</v>
      </c>
      <c r="X914" t="str">
        <f t="shared" si="207"/>
        <v>健康</v>
      </c>
      <c r="Y914" s="8" t="str">
        <f>_xlfn.IFS(COUNTIF($B$2:B914,B914)=1,"-",OR(AND(X913="高滞销风险",OR(X914="中滞销风险",X914="低滞销风险",X914="健康")),AND(X913="中滞销风险",OR(X914="低滞销风险",X914="健康")),AND(X913="低滞销风险",X914="健康")),"改善",X913=X914,"维持不变",OR(AND(X913="健康",OR(X914="低滞销风险",X914="中滞销风险",X914="高滞销风险")),AND(X913="低滞销风险",OR(X914="中滞销风险",X914="高滞销风险")),AND(X913="中滞销风险",X914="高滞销风险")),"恶化")</f>
        <v>改善</v>
      </c>
      <c r="Z914" s="10">
        <f t="shared" si="208"/>
        <v>0</v>
      </c>
      <c r="AA914" s="10">
        <f t="shared" si="209"/>
        <v>0</v>
      </c>
      <c r="AB914" s="10">
        <f t="shared" si="210"/>
        <v>0</v>
      </c>
      <c r="AC914" s="10">
        <f t="shared" si="211"/>
        <v>87.7300613496933</v>
      </c>
      <c r="AD914" s="10">
        <f t="shared" si="212"/>
        <v>0</v>
      </c>
      <c r="AE914" s="11">
        <f t="shared" si="213"/>
        <v>3.26</v>
      </c>
    </row>
    <row r="915" spans="1:31">
      <c r="A915" s="5">
        <v>45908</v>
      </c>
      <c r="B915" s="1" t="s">
        <v>517</v>
      </c>
      <c r="C915" s="1" t="s">
        <v>518</v>
      </c>
      <c r="D915" s="1" t="s">
        <v>470</v>
      </c>
      <c r="E915" s="1">
        <v>3.85</v>
      </c>
      <c r="F915" s="1">
        <v>4.29</v>
      </c>
      <c r="G915" s="1">
        <v>4</v>
      </c>
      <c r="H915" s="1">
        <v>3.54</v>
      </c>
      <c r="I915" s="1" t="s">
        <v>50</v>
      </c>
      <c r="J915" s="1">
        <v>30</v>
      </c>
      <c r="K915" s="1" t="s">
        <v>38</v>
      </c>
      <c r="L915" s="1" t="s">
        <v>39</v>
      </c>
      <c r="M915" s="1" t="s">
        <v>40</v>
      </c>
      <c r="N915" s="1">
        <v>53</v>
      </c>
      <c r="O915" s="1">
        <v>148</v>
      </c>
      <c r="P915" s="1">
        <v>0</v>
      </c>
      <c r="Q915" s="1">
        <v>54</v>
      </c>
      <c r="R915" s="1">
        <v>0</v>
      </c>
      <c r="S915" s="1">
        <v>0</v>
      </c>
      <c r="T915">
        <f t="shared" si="203"/>
        <v>201</v>
      </c>
      <c r="U915">
        <f t="shared" si="204"/>
        <v>255</v>
      </c>
      <c r="V915" s="2">
        <f t="shared" si="205"/>
        <v>45960.2077922078</v>
      </c>
      <c r="W915" s="2">
        <f t="shared" si="206"/>
        <v>45974.2337662338</v>
      </c>
      <c r="X915" t="str">
        <f t="shared" si="207"/>
        <v>健康</v>
      </c>
      <c r="Y915" s="8" t="str">
        <f>_xlfn.IFS(COUNTIF($B$2:B915,B915)=1,"-",OR(AND(X914="高滞销风险",OR(X915="中滞销风险",X915="低滞销风险",X915="健康")),AND(X914="中滞销风险",OR(X915="低滞销风险",X915="健康")),AND(X914="低滞销风险",X915="健康")),"改善",X914=X915,"维持不变",OR(AND(X914="健康",OR(X915="低滞销风险",X915="中滞销风险",X915="高滞销风险")),AND(X914="低滞销风险",OR(X915="中滞销风险",X915="高滞销风险")),AND(X914="中滞销风险",X915="高滞销风险")),"恶化")</f>
        <v>维持不变</v>
      </c>
      <c r="Z915" s="10">
        <f t="shared" si="208"/>
        <v>0</v>
      </c>
      <c r="AA915" s="10">
        <f t="shared" si="209"/>
        <v>0</v>
      </c>
      <c r="AB915" s="10">
        <f t="shared" si="210"/>
        <v>0</v>
      </c>
      <c r="AC915" s="10">
        <f t="shared" si="211"/>
        <v>66.2337662337662</v>
      </c>
      <c r="AD915" s="10">
        <f t="shared" si="212"/>
        <v>0</v>
      </c>
      <c r="AE915" s="11">
        <f t="shared" si="213"/>
        <v>3.85</v>
      </c>
    </row>
    <row r="916" spans="1:31">
      <c r="A916" s="5">
        <v>45887</v>
      </c>
      <c r="B916" s="1" t="s">
        <v>519</v>
      </c>
      <c r="C916" s="1" t="s">
        <v>520</v>
      </c>
      <c r="D916" s="1" t="s">
        <v>470</v>
      </c>
      <c r="E916" s="1">
        <v>2.11</v>
      </c>
      <c r="F916" s="1">
        <v>3.29</v>
      </c>
      <c r="G916" s="1">
        <v>2.21</v>
      </c>
      <c r="H916" s="1">
        <v>1.36</v>
      </c>
      <c r="I916" s="1" t="s">
        <v>50</v>
      </c>
      <c r="J916" s="1">
        <v>23</v>
      </c>
      <c r="K916" s="1" t="s">
        <v>51</v>
      </c>
      <c r="L916" s="1" t="s">
        <v>52</v>
      </c>
      <c r="M916" s="1" t="s">
        <v>53</v>
      </c>
      <c r="N916" s="1">
        <v>80</v>
      </c>
      <c r="O916" s="1">
        <v>92</v>
      </c>
      <c r="P916" s="1">
        <v>0</v>
      </c>
      <c r="Q916" s="1">
        <v>0</v>
      </c>
      <c r="R916" s="1">
        <v>0</v>
      </c>
      <c r="S916" s="1">
        <v>0</v>
      </c>
      <c r="T916">
        <f t="shared" si="203"/>
        <v>172</v>
      </c>
      <c r="U916">
        <f t="shared" si="204"/>
        <v>172</v>
      </c>
      <c r="V916" s="2">
        <f t="shared" si="205"/>
        <v>45968.5165876777</v>
      </c>
      <c r="W916" s="2">
        <f t="shared" si="206"/>
        <v>45968.5165876777</v>
      </c>
      <c r="X916" t="str">
        <f t="shared" si="207"/>
        <v>健康</v>
      </c>
      <c r="Y916" s="8" t="str">
        <f>_xlfn.IFS(COUNTIF($B$2:B916,B916)=1,"-",OR(AND(X915="高滞销风险",OR(X916="中滞销风险",X916="低滞销风险",X916="健康")),AND(X915="中滞销风险",OR(X916="低滞销风险",X916="健康")),AND(X915="低滞销风险",X916="健康")),"改善",X915=X916,"维持不变",OR(AND(X915="健康",OR(X916="低滞销风险",X916="中滞销风险",X916="高滞销风险")),AND(X915="低滞销风险",OR(X916="中滞销风险",X916="高滞销风险")),AND(X915="中滞销风险",X916="高滞销风险")),"恶化")</f>
        <v>-</v>
      </c>
      <c r="Z916" s="10">
        <f t="shared" si="208"/>
        <v>0</v>
      </c>
      <c r="AA916" s="10">
        <f t="shared" si="209"/>
        <v>0</v>
      </c>
      <c r="AB916" s="10">
        <f t="shared" si="210"/>
        <v>0</v>
      </c>
      <c r="AC916" s="10">
        <f t="shared" si="211"/>
        <v>81.5165876777251</v>
      </c>
      <c r="AD916" s="10">
        <f t="shared" si="212"/>
        <v>0</v>
      </c>
      <c r="AE916" s="11">
        <f t="shared" si="213"/>
        <v>2.11</v>
      </c>
    </row>
    <row r="917" spans="1:31">
      <c r="A917" s="5">
        <v>45894</v>
      </c>
      <c r="B917" s="1" t="s">
        <v>519</v>
      </c>
      <c r="C917" s="1" t="s">
        <v>520</v>
      </c>
      <c r="D917" s="1" t="s">
        <v>470</v>
      </c>
      <c r="E917" s="1">
        <v>3.26</v>
      </c>
      <c r="F917" s="1">
        <v>4.29</v>
      </c>
      <c r="G917" s="1">
        <v>3.79</v>
      </c>
      <c r="H917" s="1">
        <v>2.43</v>
      </c>
      <c r="I917" s="1" t="s">
        <v>50</v>
      </c>
      <c r="J917" s="1">
        <v>30</v>
      </c>
      <c r="K917" s="1" t="s">
        <v>43</v>
      </c>
      <c r="L917" s="1" t="s">
        <v>44</v>
      </c>
      <c r="M917" s="1" t="s">
        <v>45</v>
      </c>
      <c r="N917" s="1">
        <v>57</v>
      </c>
      <c r="O917" s="1">
        <v>80</v>
      </c>
      <c r="P917" s="1">
        <v>0</v>
      </c>
      <c r="Q917" s="1">
        <v>0</v>
      </c>
      <c r="R917" s="1">
        <v>0</v>
      </c>
      <c r="S917" s="1">
        <v>150</v>
      </c>
      <c r="T917">
        <f t="shared" si="203"/>
        <v>137</v>
      </c>
      <c r="U917">
        <f t="shared" si="204"/>
        <v>287</v>
      </c>
      <c r="V917" s="2">
        <f t="shared" si="205"/>
        <v>45936.0245398773</v>
      </c>
      <c r="W917" s="2">
        <f t="shared" si="206"/>
        <v>45982.036809816</v>
      </c>
      <c r="X917" t="str">
        <f t="shared" si="207"/>
        <v>健康</v>
      </c>
      <c r="Y917" s="8" t="str">
        <f>_xlfn.IFS(COUNTIF($B$2:B917,B917)=1,"-",OR(AND(X916="高滞销风险",OR(X917="中滞销风险",X917="低滞销风险",X917="健康")),AND(X916="中滞销风险",OR(X917="低滞销风险",X917="健康")),AND(X916="低滞销风险",X917="健康")),"改善",X916=X917,"维持不变",OR(AND(X916="健康",OR(X917="低滞销风险",X917="中滞销风险",X917="高滞销风险")),AND(X916="低滞销风险",OR(X917="中滞销风险",X917="高滞销风险")),AND(X916="中滞销风险",X917="高滞销风险")),"恶化")</f>
        <v>维持不变</v>
      </c>
      <c r="Z917" s="10">
        <f t="shared" si="208"/>
        <v>0</v>
      </c>
      <c r="AA917" s="10">
        <f t="shared" si="209"/>
        <v>0</v>
      </c>
      <c r="AB917" s="10">
        <f t="shared" si="210"/>
        <v>0</v>
      </c>
      <c r="AC917" s="10">
        <f t="shared" si="211"/>
        <v>88.0368098159509</v>
      </c>
      <c r="AD917" s="10">
        <f t="shared" si="212"/>
        <v>0</v>
      </c>
      <c r="AE917" s="11">
        <f t="shared" si="213"/>
        <v>3.26</v>
      </c>
    </row>
    <row r="918" spans="1:31">
      <c r="A918" s="5">
        <v>45901</v>
      </c>
      <c r="B918" s="1" t="s">
        <v>519</v>
      </c>
      <c r="C918" s="1" t="s">
        <v>520</v>
      </c>
      <c r="D918" s="1" t="s">
        <v>470</v>
      </c>
      <c r="E918" s="1">
        <v>3.47</v>
      </c>
      <c r="F918" s="1">
        <v>3.71</v>
      </c>
      <c r="G918" s="1">
        <v>4</v>
      </c>
      <c r="H918" s="1">
        <v>3.11</v>
      </c>
      <c r="I918" s="1" t="s">
        <v>50</v>
      </c>
      <c r="J918" s="1">
        <v>26</v>
      </c>
      <c r="K918" s="1" t="s">
        <v>35</v>
      </c>
      <c r="L918" s="1" t="s">
        <v>36</v>
      </c>
      <c r="M918" s="1" t="s">
        <v>37</v>
      </c>
      <c r="N918" s="1">
        <v>71</v>
      </c>
      <c r="O918" s="1">
        <v>46</v>
      </c>
      <c r="P918" s="1">
        <v>0</v>
      </c>
      <c r="Q918" s="1">
        <v>0</v>
      </c>
      <c r="R918" s="1">
        <v>0</v>
      </c>
      <c r="S918" s="1">
        <v>150</v>
      </c>
      <c r="T918">
        <f t="shared" si="203"/>
        <v>117</v>
      </c>
      <c r="U918">
        <f t="shared" si="204"/>
        <v>267</v>
      </c>
      <c r="V918" s="2">
        <f t="shared" si="205"/>
        <v>45934.7175792507</v>
      </c>
      <c r="W918" s="2">
        <f t="shared" si="206"/>
        <v>45977.9452449568</v>
      </c>
      <c r="X918" t="str">
        <f t="shared" si="207"/>
        <v>健康</v>
      </c>
      <c r="Y918" s="8" t="str">
        <f>_xlfn.IFS(COUNTIF($B$2:B918,B918)=1,"-",OR(AND(X917="高滞销风险",OR(X918="中滞销风险",X918="低滞销风险",X918="健康")),AND(X917="中滞销风险",OR(X918="低滞销风险",X918="健康")),AND(X917="低滞销风险",X918="健康")),"改善",X917=X918,"维持不变",OR(AND(X917="健康",OR(X918="低滞销风险",X918="中滞销风险",X918="高滞销风险")),AND(X917="低滞销风险",OR(X918="中滞销风险",X918="高滞销风险")),AND(X917="中滞销风险",X918="高滞销风险")),"恶化")</f>
        <v>维持不变</v>
      </c>
      <c r="Z918" s="10">
        <f t="shared" si="208"/>
        <v>0</v>
      </c>
      <c r="AA918" s="10">
        <f t="shared" si="209"/>
        <v>0</v>
      </c>
      <c r="AB918" s="10">
        <f t="shared" si="210"/>
        <v>0</v>
      </c>
      <c r="AC918" s="10">
        <f t="shared" si="211"/>
        <v>76.9452449567723</v>
      </c>
      <c r="AD918" s="10">
        <f t="shared" si="212"/>
        <v>0</v>
      </c>
      <c r="AE918" s="11">
        <f t="shared" si="213"/>
        <v>3.47</v>
      </c>
    </row>
    <row r="919" spans="1:31">
      <c r="A919" s="5">
        <v>45908</v>
      </c>
      <c r="B919" s="1" t="s">
        <v>519</v>
      </c>
      <c r="C919" s="1" t="s">
        <v>520</v>
      </c>
      <c r="D919" s="1" t="s">
        <v>470</v>
      </c>
      <c r="E919" s="1">
        <v>3.29</v>
      </c>
      <c r="F919" s="1">
        <v>3.29</v>
      </c>
      <c r="G919" s="1">
        <v>3.5</v>
      </c>
      <c r="H919" s="1">
        <v>3.64</v>
      </c>
      <c r="I919" s="1" t="s">
        <v>54</v>
      </c>
      <c r="J919" s="1">
        <v>23</v>
      </c>
      <c r="K919" s="1" t="s">
        <v>38</v>
      </c>
      <c r="L919" s="1" t="s">
        <v>39</v>
      </c>
      <c r="M919" s="1" t="s">
        <v>40</v>
      </c>
      <c r="N919" s="1">
        <v>79</v>
      </c>
      <c r="O919" s="1">
        <v>144</v>
      </c>
      <c r="P919" s="1">
        <v>0</v>
      </c>
      <c r="Q919" s="1">
        <v>20</v>
      </c>
      <c r="R919" s="1">
        <v>0</v>
      </c>
      <c r="S919" s="1">
        <v>0</v>
      </c>
      <c r="T919">
        <f t="shared" si="203"/>
        <v>223</v>
      </c>
      <c r="U919">
        <f t="shared" si="204"/>
        <v>243</v>
      </c>
      <c r="V919" s="2">
        <f t="shared" si="205"/>
        <v>45975.7811550152</v>
      </c>
      <c r="W919" s="2">
        <f t="shared" si="206"/>
        <v>45981.8601823708</v>
      </c>
      <c r="X919" t="str">
        <f t="shared" si="207"/>
        <v>健康</v>
      </c>
      <c r="Y919" s="8" t="str">
        <f>_xlfn.IFS(COUNTIF($B$2:B919,B919)=1,"-",OR(AND(X918="高滞销风险",OR(X919="中滞销风险",X919="低滞销风险",X919="健康")),AND(X918="中滞销风险",OR(X919="低滞销风险",X919="健康")),AND(X918="低滞销风险",X919="健康")),"改善",X918=X919,"维持不变",OR(AND(X918="健康",OR(X919="低滞销风险",X919="中滞销风险",X919="高滞销风险")),AND(X918="低滞销风险",OR(X919="中滞销风险",X919="高滞销风险")),AND(X918="中滞销风险",X919="高滞销风险")),"恶化")</f>
        <v>维持不变</v>
      </c>
      <c r="Z919" s="10">
        <f t="shared" si="208"/>
        <v>0</v>
      </c>
      <c r="AA919" s="10">
        <f t="shared" si="209"/>
        <v>0</v>
      </c>
      <c r="AB919" s="10">
        <f t="shared" si="210"/>
        <v>0</v>
      </c>
      <c r="AC919" s="10">
        <f t="shared" si="211"/>
        <v>73.8601823708207</v>
      </c>
      <c r="AD919" s="10">
        <f t="shared" si="212"/>
        <v>0</v>
      </c>
      <c r="AE919" s="11">
        <f t="shared" si="213"/>
        <v>3.29</v>
      </c>
    </row>
    <row r="920" spans="1:31">
      <c r="A920" s="5">
        <v>45887</v>
      </c>
      <c r="B920" s="1" t="s">
        <v>521</v>
      </c>
      <c r="C920" s="1" t="s">
        <v>522</v>
      </c>
      <c r="D920" s="1" t="s">
        <v>470</v>
      </c>
      <c r="E920" s="1">
        <v>3.16</v>
      </c>
      <c r="F920" s="1">
        <v>3.71</v>
      </c>
      <c r="G920" s="1">
        <v>4.36</v>
      </c>
      <c r="H920" s="1">
        <v>2.36</v>
      </c>
      <c r="I920" s="1" t="s">
        <v>50</v>
      </c>
      <c r="J920" s="1">
        <v>26</v>
      </c>
      <c r="K920" s="1" t="s">
        <v>51</v>
      </c>
      <c r="L920" s="1" t="s">
        <v>52</v>
      </c>
      <c r="M920" s="1" t="s">
        <v>53</v>
      </c>
      <c r="N920" s="1">
        <v>90</v>
      </c>
      <c r="O920" s="1">
        <v>233</v>
      </c>
      <c r="P920" s="1">
        <v>0</v>
      </c>
      <c r="Q920" s="1">
        <v>60</v>
      </c>
      <c r="R920" s="1">
        <v>0</v>
      </c>
      <c r="S920" s="1">
        <v>0</v>
      </c>
      <c r="T920">
        <f t="shared" si="203"/>
        <v>323</v>
      </c>
      <c r="U920">
        <f t="shared" si="204"/>
        <v>383</v>
      </c>
      <c r="V920" s="2">
        <f t="shared" si="205"/>
        <v>45989.2151898734</v>
      </c>
      <c r="W920" s="2">
        <f t="shared" si="206"/>
        <v>46008.2025316456</v>
      </c>
      <c r="X920" t="str">
        <f t="shared" si="207"/>
        <v>中滞销风险</v>
      </c>
      <c r="Y920" s="8" t="str">
        <f>_xlfn.IFS(COUNTIF($B$2:B920,B920)=1,"-",OR(AND(X919="高滞销风险",OR(X920="中滞销风险",X920="低滞销风险",X920="健康")),AND(X919="中滞销风险",OR(X920="低滞销风险",X920="健康")),AND(X919="低滞销风险",X920="健康")),"改善",X919=X920,"维持不变",OR(AND(X919="健康",OR(X920="低滞销风险",X920="中滞销风险",X920="高滞销风险")),AND(X919="低滞销风险",OR(X920="中滞销风险",X920="高滞销风险")),AND(X919="中滞销风险",X920="高滞销风险")),"恶化")</f>
        <v>-</v>
      </c>
      <c r="Z920" s="10">
        <f t="shared" si="208"/>
        <v>0</v>
      </c>
      <c r="AA920" s="10">
        <f t="shared" si="209"/>
        <v>51.2</v>
      </c>
      <c r="AB920" s="10">
        <f t="shared" si="210"/>
        <v>51.2</v>
      </c>
      <c r="AC920" s="10">
        <f t="shared" si="211"/>
        <v>121.20253164557</v>
      </c>
      <c r="AD920" s="10">
        <f t="shared" si="212"/>
        <v>16.2025316455693</v>
      </c>
      <c r="AE920" s="11">
        <f t="shared" si="213"/>
        <v>3.64761904761905</v>
      </c>
    </row>
    <row r="921" spans="1:31">
      <c r="A921" s="5">
        <v>45894</v>
      </c>
      <c r="B921" s="1" t="s">
        <v>521</v>
      </c>
      <c r="C921" s="1" t="s">
        <v>522</v>
      </c>
      <c r="D921" s="1" t="s">
        <v>470</v>
      </c>
      <c r="E921" s="1">
        <v>3.8</v>
      </c>
      <c r="F921" s="1">
        <v>4.29</v>
      </c>
      <c r="G921" s="1">
        <v>4</v>
      </c>
      <c r="H921" s="1">
        <v>3.43</v>
      </c>
      <c r="I921" s="1" t="s">
        <v>50</v>
      </c>
      <c r="J921" s="1">
        <v>30</v>
      </c>
      <c r="K921" s="1" t="s">
        <v>43</v>
      </c>
      <c r="L921" s="1" t="s">
        <v>44</v>
      </c>
      <c r="M921" s="1" t="s">
        <v>45</v>
      </c>
      <c r="N921" s="1">
        <v>78</v>
      </c>
      <c r="O921" s="1">
        <v>212</v>
      </c>
      <c r="P921" s="1">
        <v>0</v>
      </c>
      <c r="Q921" s="1">
        <v>60</v>
      </c>
      <c r="R921" s="1">
        <v>0</v>
      </c>
      <c r="S921" s="1">
        <v>0</v>
      </c>
      <c r="T921">
        <f t="shared" si="203"/>
        <v>290</v>
      </c>
      <c r="U921">
        <f t="shared" si="204"/>
        <v>350</v>
      </c>
      <c r="V921" s="2">
        <f t="shared" si="205"/>
        <v>45970.3157894737</v>
      </c>
      <c r="W921" s="2">
        <f t="shared" si="206"/>
        <v>45986.1052631579</v>
      </c>
      <c r="X921" t="str">
        <f t="shared" si="207"/>
        <v>健康</v>
      </c>
      <c r="Y921" s="8" t="str">
        <f>_xlfn.IFS(COUNTIF($B$2:B921,B921)=1,"-",OR(AND(X920="高滞销风险",OR(X921="中滞销风险",X921="低滞销风险",X921="健康")),AND(X920="中滞销风险",OR(X921="低滞销风险",X921="健康")),AND(X920="低滞销风险",X921="健康")),"改善",X920=X921,"维持不变",OR(AND(X920="健康",OR(X921="低滞销风险",X921="中滞销风险",X921="高滞销风险")),AND(X920="低滞销风险",OR(X921="中滞销风险",X921="高滞销风险")),AND(X920="中滞销风险",X921="高滞销风险")),"恶化")</f>
        <v>改善</v>
      </c>
      <c r="Z921" s="10">
        <f t="shared" si="208"/>
        <v>0</v>
      </c>
      <c r="AA921" s="10">
        <f t="shared" si="209"/>
        <v>0</v>
      </c>
      <c r="AB921" s="10">
        <f t="shared" si="210"/>
        <v>0</v>
      </c>
      <c r="AC921" s="10">
        <f t="shared" si="211"/>
        <v>92.1052631578947</v>
      </c>
      <c r="AD921" s="10">
        <f t="shared" si="212"/>
        <v>0</v>
      </c>
      <c r="AE921" s="11">
        <f t="shared" si="213"/>
        <v>3.8</v>
      </c>
    </row>
    <row r="922" spans="1:31">
      <c r="A922" s="5">
        <v>45901</v>
      </c>
      <c r="B922" s="1" t="s">
        <v>521</v>
      </c>
      <c r="C922" s="1" t="s">
        <v>522</v>
      </c>
      <c r="D922" s="1" t="s">
        <v>470</v>
      </c>
      <c r="E922" s="1">
        <v>3.57</v>
      </c>
      <c r="F922" s="1">
        <v>3.57</v>
      </c>
      <c r="G922" s="1">
        <v>3.93</v>
      </c>
      <c r="H922" s="1">
        <v>4.14</v>
      </c>
      <c r="I922" s="1" t="s">
        <v>54</v>
      </c>
      <c r="J922" s="1">
        <v>25</v>
      </c>
      <c r="K922" s="1" t="s">
        <v>35</v>
      </c>
      <c r="L922" s="1" t="s">
        <v>36</v>
      </c>
      <c r="M922" s="1" t="s">
        <v>37</v>
      </c>
      <c r="N922" s="1">
        <v>94</v>
      </c>
      <c r="O922" s="1">
        <v>208</v>
      </c>
      <c r="P922" s="1">
        <v>0</v>
      </c>
      <c r="Q922" s="1">
        <v>30</v>
      </c>
      <c r="R922" s="1">
        <v>0</v>
      </c>
      <c r="S922" s="1">
        <v>0</v>
      </c>
      <c r="T922">
        <f t="shared" si="203"/>
        <v>302</v>
      </c>
      <c r="U922">
        <f t="shared" si="204"/>
        <v>332</v>
      </c>
      <c r="V922" s="2">
        <f t="shared" si="205"/>
        <v>45985.593837535</v>
      </c>
      <c r="W922" s="2">
        <f t="shared" si="206"/>
        <v>45993.9971988796</v>
      </c>
      <c r="X922" t="str">
        <f t="shared" si="207"/>
        <v>低滞销风险</v>
      </c>
      <c r="Y922" s="8" t="str">
        <f>_xlfn.IFS(COUNTIF($B$2:B922,B922)=1,"-",OR(AND(X921="高滞销风险",OR(X922="中滞销风险",X922="低滞销风险",X922="健康")),AND(X921="中滞销风险",OR(X922="低滞销风险",X922="健康")),AND(X921="低滞销风险",X922="健康")),"改善",X921=X922,"维持不变",OR(AND(X921="健康",OR(X922="低滞销风险",X922="中滞销风险",X922="高滞销风险")),AND(X921="低滞销风险",OR(X922="中滞销风险",X922="高滞销风险")),AND(X921="中滞销风险",X922="高滞销风险")),"恶化")</f>
        <v>恶化</v>
      </c>
      <c r="Z922" s="10">
        <f t="shared" si="208"/>
        <v>0</v>
      </c>
      <c r="AA922" s="10">
        <f t="shared" si="209"/>
        <v>7.13</v>
      </c>
      <c r="AB922" s="10">
        <f t="shared" si="210"/>
        <v>7.13</v>
      </c>
      <c r="AC922" s="10">
        <f t="shared" si="211"/>
        <v>92.9971988795518</v>
      </c>
      <c r="AD922" s="10">
        <f t="shared" si="212"/>
        <v>1.99719887955143</v>
      </c>
      <c r="AE922" s="11">
        <f t="shared" si="213"/>
        <v>3.64835164835165</v>
      </c>
    </row>
    <row r="923" spans="1:31">
      <c r="A923" s="5">
        <v>45908</v>
      </c>
      <c r="B923" s="1" t="s">
        <v>521</v>
      </c>
      <c r="C923" s="1" t="s">
        <v>522</v>
      </c>
      <c r="D923" s="1" t="s">
        <v>470</v>
      </c>
      <c r="E923" s="1">
        <v>4.2</v>
      </c>
      <c r="F923" s="1">
        <v>4.57</v>
      </c>
      <c r="G923" s="1">
        <v>4.07</v>
      </c>
      <c r="H923" s="1">
        <v>4.04</v>
      </c>
      <c r="I923" s="1" t="s">
        <v>50</v>
      </c>
      <c r="J923" s="1">
        <v>32</v>
      </c>
      <c r="K923" s="1" t="s">
        <v>38</v>
      </c>
      <c r="L923" s="1" t="s">
        <v>39</v>
      </c>
      <c r="M923" s="1" t="s">
        <v>40</v>
      </c>
      <c r="N923" s="1">
        <v>114</v>
      </c>
      <c r="O923" s="1">
        <v>184</v>
      </c>
      <c r="P923" s="1">
        <v>0</v>
      </c>
      <c r="Q923" s="1">
        <v>0</v>
      </c>
      <c r="R923" s="1">
        <v>0</v>
      </c>
      <c r="S923" s="1">
        <v>0</v>
      </c>
      <c r="T923">
        <f t="shared" si="203"/>
        <v>298</v>
      </c>
      <c r="U923">
        <f t="shared" si="204"/>
        <v>298</v>
      </c>
      <c r="V923" s="2">
        <f t="shared" si="205"/>
        <v>45978.9523809524</v>
      </c>
      <c r="W923" s="2">
        <f t="shared" si="206"/>
        <v>45978.9523809524</v>
      </c>
      <c r="X923" t="str">
        <f t="shared" si="207"/>
        <v>健康</v>
      </c>
      <c r="Y923" s="8" t="str">
        <f>_xlfn.IFS(COUNTIF($B$2:B923,B923)=1,"-",OR(AND(X922="高滞销风险",OR(X923="中滞销风险",X923="低滞销风险",X923="健康")),AND(X922="中滞销风险",OR(X923="低滞销风险",X923="健康")),AND(X922="低滞销风险",X923="健康")),"改善",X922=X923,"维持不变",OR(AND(X922="健康",OR(X923="低滞销风险",X923="中滞销风险",X923="高滞销风险")),AND(X922="低滞销风险",OR(X923="中滞销风险",X923="高滞销风险")),AND(X922="中滞销风险",X923="高滞销风险")),"恶化")</f>
        <v>改善</v>
      </c>
      <c r="Z923" s="10">
        <f t="shared" si="208"/>
        <v>0</v>
      </c>
      <c r="AA923" s="10">
        <f t="shared" si="209"/>
        <v>0</v>
      </c>
      <c r="AB923" s="10">
        <f t="shared" si="210"/>
        <v>0</v>
      </c>
      <c r="AC923" s="10">
        <f t="shared" si="211"/>
        <v>70.9523809523809</v>
      </c>
      <c r="AD923" s="10">
        <f t="shared" si="212"/>
        <v>0</v>
      </c>
      <c r="AE923" s="11">
        <f t="shared" si="213"/>
        <v>4.2</v>
      </c>
    </row>
    <row r="924" spans="1:31">
      <c r="A924" s="5">
        <v>45887</v>
      </c>
      <c r="B924" s="1" t="s">
        <v>523</v>
      </c>
      <c r="C924" s="1" t="s">
        <v>524</v>
      </c>
      <c r="D924" s="1" t="s">
        <v>470</v>
      </c>
      <c r="E924" s="1">
        <v>1.79</v>
      </c>
      <c r="F924" s="1">
        <v>1.86</v>
      </c>
      <c r="G924" s="1">
        <v>2.57</v>
      </c>
      <c r="H924" s="1">
        <v>1.43</v>
      </c>
      <c r="I924" s="1" t="s">
        <v>50</v>
      </c>
      <c r="J924" s="1">
        <v>13</v>
      </c>
      <c r="K924" s="1" t="s">
        <v>51</v>
      </c>
      <c r="L924" s="1" t="s">
        <v>52</v>
      </c>
      <c r="M924" s="1" t="s">
        <v>53</v>
      </c>
      <c r="N924" s="1">
        <v>68</v>
      </c>
      <c r="O924" s="1">
        <v>130</v>
      </c>
      <c r="P924" s="1">
        <v>0</v>
      </c>
      <c r="Q924" s="1">
        <v>84</v>
      </c>
      <c r="R924" s="1">
        <v>0</v>
      </c>
      <c r="S924" s="1">
        <v>0</v>
      </c>
      <c r="T924">
        <f t="shared" si="203"/>
        <v>198</v>
      </c>
      <c r="U924">
        <f t="shared" si="204"/>
        <v>282</v>
      </c>
      <c r="V924" s="2">
        <f t="shared" si="205"/>
        <v>45997.6145251397</v>
      </c>
      <c r="W924" s="2">
        <f t="shared" si="206"/>
        <v>46044.5418994413</v>
      </c>
      <c r="X924" t="str">
        <f t="shared" si="207"/>
        <v>高滞销风险</v>
      </c>
      <c r="Y924" s="8" t="str">
        <f>_xlfn.IFS(COUNTIF($B$2:B924,B924)=1,"-",OR(AND(X923="高滞销风险",OR(X924="中滞销风险",X924="低滞销风险",X924="健康")),AND(X923="中滞销风险",OR(X924="低滞销风险",X924="健康")),AND(X923="低滞销风险",X924="健康")),"改善",X923=X924,"维持不变",OR(AND(X923="健康",OR(X924="低滞销风险",X924="中滞销风险",X924="高滞销风险")),AND(X923="低滞销风险",OR(X924="中滞销风险",X924="高滞销风险")),AND(X923="中滞销风险",X924="高滞销风险")),"恶化")</f>
        <v>-</v>
      </c>
      <c r="Z924" s="10">
        <f t="shared" si="208"/>
        <v>10.05</v>
      </c>
      <c r="AA924" s="10">
        <f t="shared" si="209"/>
        <v>84</v>
      </c>
      <c r="AB924" s="10">
        <f t="shared" si="210"/>
        <v>94.05</v>
      </c>
      <c r="AC924" s="10">
        <f t="shared" si="211"/>
        <v>157.541899441341</v>
      </c>
      <c r="AD924" s="10">
        <f t="shared" si="212"/>
        <v>52.5418994413412</v>
      </c>
      <c r="AE924" s="11">
        <f t="shared" si="213"/>
        <v>2.68571428571429</v>
      </c>
    </row>
    <row r="925" spans="1:31">
      <c r="A925" s="5">
        <v>45894</v>
      </c>
      <c r="B925" s="1" t="s">
        <v>523</v>
      </c>
      <c r="C925" s="1" t="s">
        <v>524</v>
      </c>
      <c r="D925" s="1" t="s">
        <v>470</v>
      </c>
      <c r="E925" s="1">
        <v>2.33</v>
      </c>
      <c r="F925" s="1">
        <v>2.71</v>
      </c>
      <c r="G925" s="1">
        <v>2.29</v>
      </c>
      <c r="H925" s="1">
        <v>2.11</v>
      </c>
      <c r="I925" s="1" t="s">
        <v>50</v>
      </c>
      <c r="J925" s="1">
        <v>19</v>
      </c>
      <c r="K925" s="1" t="s">
        <v>43</v>
      </c>
      <c r="L925" s="1" t="s">
        <v>44</v>
      </c>
      <c r="M925" s="1" t="s">
        <v>45</v>
      </c>
      <c r="N925" s="1">
        <v>61</v>
      </c>
      <c r="O925" s="1">
        <v>118</v>
      </c>
      <c r="P925" s="1">
        <v>0</v>
      </c>
      <c r="Q925" s="1">
        <v>84</v>
      </c>
      <c r="R925" s="1">
        <v>0</v>
      </c>
      <c r="S925" s="1">
        <v>0</v>
      </c>
      <c r="T925">
        <f t="shared" si="203"/>
        <v>179</v>
      </c>
      <c r="U925">
        <f t="shared" si="204"/>
        <v>263</v>
      </c>
      <c r="V925" s="2">
        <f t="shared" si="205"/>
        <v>45970.8240343348</v>
      </c>
      <c r="W925" s="2">
        <f t="shared" si="206"/>
        <v>46006.8755364807</v>
      </c>
      <c r="X925" t="str">
        <f t="shared" si="207"/>
        <v>中滞销风险</v>
      </c>
      <c r="Y925" s="8" t="str">
        <f>_xlfn.IFS(COUNTIF($B$2:B925,B925)=1,"-",OR(AND(X924="高滞销风险",OR(X925="中滞销风险",X925="低滞销风险",X925="健康")),AND(X924="中滞销风险",OR(X925="低滞销风险",X925="健康")),AND(X924="低滞销风险",X925="健康")),"改善",X924=X925,"维持不变",OR(AND(X924="健康",OR(X925="低滞销风险",X925="中滞销风险",X925="高滞销风险")),AND(X924="低滞销风险",OR(X925="中滞销风险",X925="高滞销风险")),AND(X924="中滞销风险",X925="高滞销风险")),"恶化")</f>
        <v>改善</v>
      </c>
      <c r="Z925" s="10">
        <f t="shared" si="208"/>
        <v>0</v>
      </c>
      <c r="AA925" s="10">
        <f t="shared" si="209"/>
        <v>34.66</v>
      </c>
      <c r="AB925" s="10">
        <f t="shared" si="210"/>
        <v>34.66</v>
      </c>
      <c r="AC925" s="10">
        <f t="shared" si="211"/>
        <v>112.875536480687</v>
      </c>
      <c r="AD925" s="10">
        <f t="shared" si="212"/>
        <v>14.8755364806857</v>
      </c>
      <c r="AE925" s="11">
        <f t="shared" si="213"/>
        <v>2.68367346938775</v>
      </c>
    </row>
    <row r="926" spans="1:31">
      <c r="A926" s="5">
        <v>45901</v>
      </c>
      <c r="B926" s="1" t="s">
        <v>523</v>
      </c>
      <c r="C926" s="1" t="s">
        <v>524</v>
      </c>
      <c r="D926" s="1" t="s">
        <v>470</v>
      </c>
      <c r="E926" s="1">
        <v>2.43</v>
      </c>
      <c r="F926" s="1">
        <v>2.43</v>
      </c>
      <c r="G926" s="1">
        <v>2.57</v>
      </c>
      <c r="H926" s="1">
        <v>2.57</v>
      </c>
      <c r="I926" s="1" t="s">
        <v>54</v>
      </c>
      <c r="J926" s="1">
        <v>17</v>
      </c>
      <c r="K926" s="1" t="s">
        <v>35</v>
      </c>
      <c r="L926" s="1" t="s">
        <v>36</v>
      </c>
      <c r="M926" s="1" t="s">
        <v>37</v>
      </c>
      <c r="N926" s="1">
        <v>69</v>
      </c>
      <c r="O926" s="1">
        <v>114</v>
      </c>
      <c r="P926" s="1">
        <v>0</v>
      </c>
      <c r="Q926" s="1">
        <v>64</v>
      </c>
      <c r="R926" s="1">
        <v>0</v>
      </c>
      <c r="S926" s="1">
        <v>0</v>
      </c>
      <c r="T926">
        <f t="shared" si="203"/>
        <v>183</v>
      </c>
      <c r="U926">
        <f t="shared" si="204"/>
        <v>247</v>
      </c>
      <c r="V926" s="2">
        <f t="shared" si="205"/>
        <v>45976.3086419753</v>
      </c>
      <c r="W926" s="2">
        <f t="shared" si="206"/>
        <v>46002.646090535</v>
      </c>
      <c r="X926" t="str">
        <f t="shared" si="207"/>
        <v>中滞销风险</v>
      </c>
      <c r="Y926" s="8" t="str">
        <f>_xlfn.IFS(COUNTIF($B$2:B926,B926)=1,"-",OR(AND(X925="高滞销风险",OR(X926="中滞销风险",X926="低滞销风险",X926="健康")),AND(X925="中滞销风险",OR(X926="低滞销风险",X926="健康")),AND(X925="低滞销风险",X926="健康")),"改善",X925=X926,"维持不变",OR(AND(X925="健康",OR(X926="低滞销风险",X926="中滞销风险",X926="高滞销风险")),AND(X925="低滞销风险",OR(X926="中滞销风险",X926="高滞销风险")),AND(X925="中滞销风险",X926="高滞销风险")),"恶化")</f>
        <v>维持不变</v>
      </c>
      <c r="Z926" s="10">
        <f t="shared" si="208"/>
        <v>0</v>
      </c>
      <c r="AA926" s="10">
        <f t="shared" si="209"/>
        <v>25.87</v>
      </c>
      <c r="AB926" s="10">
        <f t="shared" si="210"/>
        <v>25.87</v>
      </c>
      <c r="AC926" s="10">
        <f t="shared" si="211"/>
        <v>101.646090534979</v>
      </c>
      <c r="AD926" s="10">
        <f t="shared" si="212"/>
        <v>10.6460905349813</v>
      </c>
      <c r="AE926" s="11">
        <f t="shared" si="213"/>
        <v>2.71428571428571</v>
      </c>
    </row>
    <row r="927" spans="1:31">
      <c r="A927" s="5">
        <v>45908</v>
      </c>
      <c r="B927" s="1" t="s">
        <v>523</v>
      </c>
      <c r="C927" s="1" t="s">
        <v>524</v>
      </c>
      <c r="D927" s="1" t="s">
        <v>470</v>
      </c>
      <c r="E927" s="1">
        <v>2.92</v>
      </c>
      <c r="F927" s="1">
        <v>3.43</v>
      </c>
      <c r="G927" s="1">
        <v>2.93</v>
      </c>
      <c r="H927" s="1">
        <v>2.61</v>
      </c>
      <c r="I927" s="1" t="s">
        <v>50</v>
      </c>
      <c r="J927" s="1">
        <v>24</v>
      </c>
      <c r="K927" s="1" t="s">
        <v>38</v>
      </c>
      <c r="L927" s="1" t="s">
        <v>39</v>
      </c>
      <c r="M927" s="1" t="s">
        <v>40</v>
      </c>
      <c r="N927" s="1">
        <v>69</v>
      </c>
      <c r="O927" s="1">
        <v>96</v>
      </c>
      <c r="P927" s="1">
        <v>0</v>
      </c>
      <c r="Q927" s="1">
        <v>64</v>
      </c>
      <c r="R927" s="1">
        <v>0</v>
      </c>
      <c r="S927" s="1">
        <v>0</v>
      </c>
      <c r="T927">
        <f t="shared" si="203"/>
        <v>165</v>
      </c>
      <c r="U927">
        <f t="shared" si="204"/>
        <v>229</v>
      </c>
      <c r="V927" s="2">
        <f t="shared" si="205"/>
        <v>45964.5068493151</v>
      </c>
      <c r="W927" s="2">
        <f t="shared" si="206"/>
        <v>45986.4246575342</v>
      </c>
      <c r="X927" t="str">
        <f t="shared" si="207"/>
        <v>健康</v>
      </c>
      <c r="Y927" s="8" t="str">
        <f>_xlfn.IFS(COUNTIF($B$2:B927,B927)=1,"-",OR(AND(X926="高滞销风险",OR(X927="中滞销风险",X927="低滞销风险",X927="健康")),AND(X926="中滞销风险",OR(X927="低滞销风险",X927="健康")),AND(X926="低滞销风险",X927="健康")),"改善",X926=X927,"维持不变",OR(AND(X926="健康",OR(X927="低滞销风险",X927="中滞销风险",X927="高滞销风险")),AND(X926="低滞销风险",OR(X927="中滞销风险",X927="高滞销风险")),AND(X926="中滞销风险",X927="高滞销风险")),"恶化")</f>
        <v>改善</v>
      </c>
      <c r="Z927" s="10">
        <f t="shared" si="208"/>
        <v>0</v>
      </c>
      <c r="AA927" s="10">
        <f t="shared" si="209"/>
        <v>0</v>
      </c>
      <c r="AB927" s="10">
        <f t="shared" si="210"/>
        <v>0</v>
      </c>
      <c r="AC927" s="10">
        <f t="shared" si="211"/>
        <v>78.4246575342466</v>
      </c>
      <c r="AD927" s="10">
        <f t="shared" si="212"/>
        <v>0</v>
      </c>
      <c r="AE927" s="11">
        <f t="shared" si="213"/>
        <v>2.92</v>
      </c>
    </row>
    <row r="928" spans="1:31">
      <c r="A928" s="5">
        <v>45887</v>
      </c>
      <c r="B928" s="1" t="s">
        <v>525</v>
      </c>
      <c r="C928" s="1" t="s">
        <v>526</v>
      </c>
      <c r="D928" s="1" t="s">
        <v>470</v>
      </c>
      <c r="E928" s="1">
        <v>0.8</v>
      </c>
      <c r="F928" s="1">
        <v>0.71</v>
      </c>
      <c r="G928" s="1">
        <v>1.21</v>
      </c>
      <c r="H928" s="1">
        <v>0.68</v>
      </c>
      <c r="I928" s="1" t="s">
        <v>50</v>
      </c>
      <c r="J928" s="1">
        <v>5</v>
      </c>
      <c r="K928" s="1" t="s">
        <v>51</v>
      </c>
      <c r="L928" s="1" t="s">
        <v>52</v>
      </c>
      <c r="M928" s="1" t="s">
        <v>53</v>
      </c>
      <c r="N928" s="1">
        <v>49</v>
      </c>
      <c r="O928" s="1">
        <v>72</v>
      </c>
      <c r="P928" s="1">
        <v>0</v>
      </c>
      <c r="Q928" s="1">
        <v>80</v>
      </c>
      <c r="R928" s="1">
        <v>0</v>
      </c>
      <c r="S928" s="1">
        <v>0</v>
      </c>
      <c r="T928">
        <f t="shared" si="203"/>
        <v>121</v>
      </c>
      <c r="U928">
        <f t="shared" si="204"/>
        <v>201</v>
      </c>
      <c r="V928" s="2">
        <f t="shared" si="205"/>
        <v>46038.25</v>
      </c>
      <c r="W928" s="2">
        <f t="shared" si="206"/>
        <v>46138.25</v>
      </c>
      <c r="X928" t="str">
        <f t="shared" si="207"/>
        <v>高滞销风险</v>
      </c>
      <c r="Y928" s="8" t="str">
        <f>_xlfn.IFS(COUNTIF($B$2:B928,B928)=1,"-",OR(AND(X927="高滞销风险",OR(X928="中滞销风险",X928="低滞销风险",X928="健康")),AND(X927="中滞销风险",OR(X928="低滞销风险",X928="健康")),AND(X927="低滞销风险",X928="健康")),"改善",X927=X928,"维持不变",OR(AND(X927="健康",OR(X928="低滞销风险",X928="中滞销风险",X928="高滞销风险")),AND(X927="低滞销风险",OR(X928="中滞销风险",X928="高滞销风险")),AND(X927="中滞销风险",X928="高滞销风险")),"恶化")</f>
        <v>-</v>
      </c>
      <c r="Z928" s="10">
        <f t="shared" si="208"/>
        <v>37</v>
      </c>
      <c r="AA928" s="10">
        <f t="shared" si="209"/>
        <v>80</v>
      </c>
      <c r="AB928" s="10">
        <f t="shared" si="210"/>
        <v>117</v>
      </c>
      <c r="AC928" s="10">
        <f t="shared" si="211"/>
        <v>251.25</v>
      </c>
      <c r="AD928" s="10">
        <f t="shared" si="212"/>
        <v>146.25</v>
      </c>
      <c r="AE928" s="11">
        <f t="shared" si="213"/>
        <v>1.91428571428571</v>
      </c>
    </row>
    <row r="929" spans="1:31">
      <c r="A929" s="5">
        <v>45894</v>
      </c>
      <c r="B929" s="1" t="s">
        <v>525</v>
      </c>
      <c r="C929" s="1" t="s">
        <v>526</v>
      </c>
      <c r="D929" s="1" t="s">
        <v>470</v>
      </c>
      <c r="E929" s="1">
        <v>1.24</v>
      </c>
      <c r="F929" s="1">
        <v>1.57</v>
      </c>
      <c r="G929" s="1">
        <v>1.14</v>
      </c>
      <c r="H929" s="1">
        <v>1.07</v>
      </c>
      <c r="I929" s="1" t="s">
        <v>50</v>
      </c>
      <c r="J929" s="1">
        <v>11</v>
      </c>
      <c r="K929" s="1" t="s">
        <v>43</v>
      </c>
      <c r="L929" s="1" t="s">
        <v>44</v>
      </c>
      <c r="M929" s="1" t="s">
        <v>45</v>
      </c>
      <c r="N929" s="1">
        <v>65</v>
      </c>
      <c r="O929" s="1">
        <v>46</v>
      </c>
      <c r="P929" s="1">
        <v>0</v>
      </c>
      <c r="Q929" s="1">
        <v>80</v>
      </c>
      <c r="R929" s="1">
        <v>0</v>
      </c>
      <c r="S929" s="1">
        <v>0</v>
      </c>
      <c r="T929">
        <f t="shared" si="203"/>
        <v>111</v>
      </c>
      <c r="U929">
        <f t="shared" si="204"/>
        <v>191</v>
      </c>
      <c r="V929" s="2">
        <f t="shared" si="205"/>
        <v>45983.5161290323</v>
      </c>
      <c r="W929" s="2">
        <f t="shared" si="206"/>
        <v>46048.0322580645</v>
      </c>
      <c r="X929" t="str">
        <f t="shared" si="207"/>
        <v>高滞销风险</v>
      </c>
      <c r="Y929" s="8" t="str">
        <f>_xlfn.IFS(COUNTIF($B$2:B929,B929)=1,"-",OR(AND(X928="高滞销风险",OR(X929="中滞销风险",X929="低滞销风险",X929="健康")),AND(X928="中滞销风险",OR(X929="低滞销风险",X929="健康")),AND(X928="低滞销风险",X929="健康")),"改善",X928=X929,"维持不变",OR(AND(X928="健康",OR(X929="低滞销风险",X929="中滞销风险",X929="高滞销风险")),AND(X928="低滞销风险",OR(X929="中滞销风险",X929="高滞销风险")),AND(X928="中滞销风险",X929="高滞销风险")),"恶化")</f>
        <v>维持不变</v>
      </c>
      <c r="Z929" s="10">
        <f t="shared" si="208"/>
        <v>0</v>
      </c>
      <c r="AA929" s="10">
        <f t="shared" si="209"/>
        <v>69.48</v>
      </c>
      <c r="AB929" s="10">
        <f t="shared" si="210"/>
        <v>69.48</v>
      </c>
      <c r="AC929" s="10">
        <f t="shared" si="211"/>
        <v>154.032258064516</v>
      </c>
      <c r="AD929" s="10">
        <f t="shared" si="212"/>
        <v>56.0322580645152</v>
      </c>
      <c r="AE929" s="11">
        <f t="shared" si="213"/>
        <v>1.94897959183673</v>
      </c>
    </row>
    <row r="930" spans="1:31">
      <c r="A930" s="5">
        <v>45901</v>
      </c>
      <c r="B930" s="1" t="s">
        <v>525</v>
      </c>
      <c r="C930" s="1" t="s">
        <v>526</v>
      </c>
      <c r="D930" s="1" t="s">
        <v>470</v>
      </c>
      <c r="E930" s="1">
        <v>1.56</v>
      </c>
      <c r="F930" s="1">
        <v>1.71</v>
      </c>
      <c r="G930" s="1">
        <v>1.64</v>
      </c>
      <c r="H930" s="1">
        <v>1.43</v>
      </c>
      <c r="I930" s="1" t="s">
        <v>50</v>
      </c>
      <c r="J930" s="1">
        <v>12</v>
      </c>
      <c r="K930" s="1" t="s">
        <v>35</v>
      </c>
      <c r="L930" s="1" t="s">
        <v>36</v>
      </c>
      <c r="M930" s="1" t="s">
        <v>37</v>
      </c>
      <c r="N930" s="1">
        <v>67</v>
      </c>
      <c r="O930" s="1">
        <v>33</v>
      </c>
      <c r="P930" s="1">
        <v>0</v>
      </c>
      <c r="Q930" s="1">
        <v>80</v>
      </c>
      <c r="R930" s="1">
        <v>0</v>
      </c>
      <c r="S930" s="1">
        <v>0</v>
      </c>
      <c r="T930">
        <f t="shared" si="203"/>
        <v>100</v>
      </c>
      <c r="U930">
        <f t="shared" si="204"/>
        <v>180</v>
      </c>
      <c r="V930" s="2">
        <f t="shared" si="205"/>
        <v>45965.1025641026</v>
      </c>
      <c r="W930" s="2">
        <f t="shared" si="206"/>
        <v>46016.3846153846</v>
      </c>
      <c r="X930" t="str">
        <f t="shared" si="207"/>
        <v>高滞销风险</v>
      </c>
      <c r="Y930" s="8" t="str">
        <f>_xlfn.IFS(COUNTIF($B$2:B930,B930)=1,"-",OR(AND(X929="高滞销风险",OR(X930="中滞销风险",X930="低滞销风险",X930="健康")),AND(X929="中滞销风险",OR(X930="低滞销风险",X930="健康")),AND(X929="低滞销风险",X930="健康")),"改善",X929=X930,"维持不变",OR(AND(X929="健康",OR(X930="低滞销风险",X930="中滞销风险",X930="高滞销风险")),AND(X929="低滞销风险",OR(X930="中滞销风险",X930="高滞销风险")),AND(X929="中滞销风险",X930="高滞销风险")),"恶化")</f>
        <v>维持不变</v>
      </c>
      <c r="Z930" s="10">
        <f t="shared" si="208"/>
        <v>0</v>
      </c>
      <c r="AA930" s="10">
        <f t="shared" si="209"/>
        <v>38.04</v>
      </c>
      <c r="AB930" s="10">
        <f t="shared" si="210"/>
        <v>38.04</v>
      </c>
      <c r="AC930" s="10">
        <f t="shared" si="211"/>
        <v>115.384615384615</v>
      </c>
      <c r="AD930" s="10">
        <f t="shared" si="212"/>
        <v>24.3846153846171</v>
      </c>
      <c r="AE930" s="11">
        <f t="shared" si="213"/>
        <v>1.97802197802198</v>
      </c>
    </row>
    <row r="931" spans="1:31">
      <c r="A931" s="5">
        <v>45908</v>
      </c>
      <c r="B931" s="1" t="s">
        <v>525</v>
      </c>
      <c r="C931" s="1" t="s">
        <v>526</v>
      </c>
      <c r="D931" s="1" t="s">
        <v>470</v>
      </c>
      <c r="E931" s="1">
        <v>1.72</v>
      </c>
      <c r="F931" s="1">
        <v>2</v>
      </c>
      <c r="G931" s="1">
        <v>1.86</v>
      </c>
      <c r="H931" s="1">
        <v>1.5</v>
      </c>
      <c r="I931" s="1" t="s">
        <v>50</v>
      </c>
      <c r="J931" s="1">
        <v>14</v>
      </c>
      <c r="K931" s="1" t="s">
        <v>38</v>
      </c>
      <c r="L931" s="1" t="s">
        <v>39</v>
      </c>
      <c r="M931" s="1" t="s">
        <v>40</v>
      </c>
      <c r="N931" s="1">
        <v>76</v>
      </c>
      <c r="O931" s="1">
        <v>12</v>
      </c>
      <c r="P931" s="1">
        <v>0</v>
      </c>
      <c r="Q931" s="1">
        <v>80</v>
      </c>
      <c r="R931" s="1">
        <v>0</v>
      </c>
      <c r="S931" s="1">
        <v>0</v>
      </c>
      <c r="T931">
        <f t="shared" si="203"/>
        <v>88</v>
      </c>
      <c r="U931">
        <f t="shared" si="204"/>
        <v>168</v>
      </c>
      <c r="V931" s="2">
        <f t="shared" si="205"/>
        <v>45959.1627906977</v>
      </c>
      <c r="W931" s="2">
        <f t="shared" si="206"/>
        <v>46005.6744186046</v>
      </c>
      <c r="X931" t="str">
        <f t="shared" si="207"/>
        <v>中滞销风险</v>
      </c>
      <c r="Y931" s="8" t="str">
        <f>_xlfn.IFS(COUNTIF($B$2:B931,B931)=1,"-",OR(AND(X930="高滞销风险",OR(X931="中滞销风险",X931="低滞销风险",X931="健康")),AND(X930="中滞销风险",OR(X931="低滞销风险",X931="健康")),AND(X930="低滞销风险",X931="健康")),"改善",X930=X931,"维持不变",OR(AND(X930="健康",OR(X931="低滞销风险",X931="中滞销风险",X931="高滞销风险")),AND(X930="低滞销风险",OR(X931="中滞销风险",X931="高滞销风险")),AND(X930="中滞销风险",X931="高滞销风险")),"恶化")</f>
        <v>改善</v>
      </c>
      <c r="Z931" s="10">
        <f t="shared" si="208"/>
        <v>0</v>
      </c>
      <c r="AA931" s="10">
        <f t="shared" si="209"/>
        <v>23.52</v>
      </c>
      <c r="AB931" s="10">
        <f t="shared" si="210"/>
        <v>23.52</v>
      </c>
      <c r="AC931" s="10">
        <f t="shared" si="211"/>
        <v>97.6744186046512</v>
      </c>
      <c r="AD931" s="10">
        <f t="shared" si="212"/>
        <v>13.674418604649</v>
      </c>
      <c r="AE931" s="11">
        <f t="shared" si="213"/>
        <v>2</v>
      </c>
    </row>
    <row r="932" spans="1:31">
      <c r="A932" s="5">
        <v>45887</v>
      </c>
      <c r="B932" s="1" t="s">
        <v>527</v>
      </c>
      <c r="C932" s="1" t="s">
        <v>528</v>
      </c>
      <c r="D932" s="1" t="s">
        <v>470</v>
      </c>
      <c r="E932" s="1">
        <v>1.82</v>
      </c>
      <c r="F932" s="1">
        <v>2.57</v>
      </c>
      <c r="G932" s="1">
        <v>2.21</v>
      </c>
      <c r="H932" s="1">
        <v>1.21</v>
      </c>
      <c r="I932" s="1" t="s">
        <v>50</v>
      </c>
      <c r="J932" s="1">
        <v>18</v>
      </c>
      <c r="K932" s="1" t="s">
        <v>51</v>
      </c>
      <c r="L932" s="1" t="s">
        <v>52</v>
      </c>
      <c r="M932" s="1" t="s">
        <v>53</v>
      </c>
      <c r="N932" s="1">
        <v>62</v>
      </c>
      <c r="O932" s="1">
        <v>72</v>
      </c>
      <c r="P932" s="1">
        <v>0</v>
      </c>
      <c r="Q932" s="1">
        <v>80</v>
      </c>
      <c r="R932" s="1">
        <v>0</v>
      </c>
      <c r="S932" s="1">
        <v>0</v>
      </c>
      <c r="T932">
        <f t="shared" si="203"/>
        <v>134</v>
      </c>
      <c r="U932">
        <f t="shared" si="204"/>
        <v>214</v>
      </c>
      <c r="V932" s="2">
        <f t="shared" si="205"/>
        <v>45960.6263736264</v>
      </c>
      <c r="W932" s="2">
        <f t="shared" si="206"/>
        <v>46004.5824175824</v>
      </c>
      <c r="X932" t="str">
        <f t="shared" si="207"/>
        <v>中滞销风险</v>
      </c>
      <c r="Y932" s="8" t="str">
        <f>_xlfn.IFS(COUNTIF($B$2:B932,B932)=1,"-",OR(AND(X931="高滞销风险",OR(X932="中滞销风险",X932="低滞销风险",X932="健康")),AND(X931="中滞销风险",OR(X932="低滞销风险",X932="健康")),AND(X931="低滞销风险",X932="健康")),"改善",X931=X932,"维持不变",OR(AND(X931="健康",OR(X932="低滞销风险",X932="中滞销风险",X932="高滞销风险")),AND(X931="低滞销风险",OR(X932="中滞销风险",X932="高滞销风险")),AND(X931="中滞销风险",X932="高滞销风险")),"恶化")</f>
        <v>-</v>
      </c>
      <c r="Z932" s="10">
        <f t="shared" si="208"/>
        <v>0</v>
      </c>
      <c r="AA932" s="10">
        <f t="shared" si="209"/>
        <v>22.9</v>
      </c>
      <c r="AB932" s="10">
        <f t="shared" si="210"/>
        <v>22.9</v>
      </c>
      <c r="AC932" s="10">
        <f t="shared" si="211"/>
        <v>117.582417582418</v>
      </c>
      <c r="AD932" s="10">
        <f t="shared" si="212"/>
        <v>12.5824175824164</v>
      </c>
      <c r="AE932" s="11">
        <f t="shared" si="213"/>
        <v>2.03809523809524</v>
      </c>
    </row>
    <row r="933" spans="1:31">
      <c r="A933" s="5">
        <v>45894</v>
      </c>
      <c r="B933" s="1" t="s">
        <v>527</v>
      </c>
      <c r="C933" s="1" t="s">
        <v>528</v>
      </c>
      <c r="D933" s="1" t="s">
        <v>470</v>
      </c>
      <c r="E933" s="1">
        <v>2.59</v>
      </c>
      <c r="F933" s="1">
        <v>3.29</v>
      </c>
      <c r="G933" s="1">
        <v>2.93</v>
      </c>
      <c r="H933" s="1">
        <v>2.04</v>
      </c>
      <c r="I933" s="1" t="s">
        <v>50</v>
      </c>
      <c r="J933" s="1">
        <v>23</v>
      </c>
      <c r="K933" s="1" t="s">
        <v>43</v>
      </c>
      <c r="L933" s="1" t="s">
        <v>44</v>
      </c>
      <c r="M933" s="1" t="s">
        <v>45</v>
      </c>
      <c r="N933" s="1">
        <v>47</v>
      </c>
      <c r="O933" s="1">
        <v>104</v>
      </c>
      <c r="P933" s="1">
        <v>0</v>
      </c>
      <c r="Q933" s="1">
        <v>40</v>
      </c>
      <c r="R933" s="1">
        <v>0</v>
      </c>
      <c r="S933" s="1">
        <v>0</v>
      </c>
      <c r="T933">
        <f t="shared" si="203"/>
        <v>151</v>
      </c>
      <c r="U933">
        <f t="shared" si="204"/>
        <v>191</v>
      </c>
      <c r="V933" s="2">
        <f t="shared" si="205"/>
        <v>45952.3011583012</v>
      </c>
      <c r="W933" s="2">
        <f t="shared" si="206"/>
        <v>45967.7451737452</v>
      </c>
      <c r="X933" t="str">
        <f t="shared" si="207"/>
        <v>健康</v>
      </c>
      <c r="Y933" s="8" t="str">
        <f>_xlfn.IFS(COUNTIF($B$2:B933,B933)=1,"-",OR(AND(X932="高滞销风险",OR(X933="中滞销风险",X933="低滞销风险",X933="健康")),AND(X932="中滞销风险",OR(X933="低滞销风险",X933="健康")),AND(X932="低滞销风险",X933="健康")),"改善",X932=X933,"维持不变",OR(AND(X932="健康",OR(X933="低滞销风险",X933="中滞销风险",X933="高滞销风险")),AND(X932="低滞销风险",OR(X933="中滞销风险",X933="高滞销风险")),AND(X932="中滞销风险",X933="高滞销风险")),"恶化")</f>
        <v>改善</v>
      </c>
      <c r="Z933" s="10">
        <f t="shared" si="208"/>
        <v>0</v>
      </c>
      <c r="AA933" s="10">
        <f t="shared" si="209"/>
        <v>0</v>
      </c>
      <c r="AB933" s="10">
        <f t="shared" si="210"/>
        <v>0</v>
      </c>
      <c r="AC933" s="10">
        <f t="shared" si="211"/>
        <v>73.7451737451737</v>
      </c>
      <c r="AD933" s="10">
        <f t="shared" si="212"/>
        <v>0</v>
      </c>
      <c r="AE933" s="11">
        <f t="shared" si="213"/>
        <v>2.59</v>
      </c>
    </row>
    <row r="934" spans="1:31">
      <c r="A934" s="5">
        <v>45901</v>
      </c>
      <c r="B934" s="1" t="s">
        <v>527</v>
      </c>
      <c r="C934" s="1" t="s">
        <v>528</v>
      </c>
      <c r="D934" s="1" t="s">
        <v>470</v>
      </c>
      <c r="E934" s="1">
        <v>2.29</v>
      </c>
      <c r="F934" s="1">
        <v>2.29</v>
      </c>
      <c r="G934" s="1">
        <v>2.79</v>
      </c>
      <c r="H934" s="1">
        <v>2.5</v>
      </c>
      <c r="I934" s="1" t="s">
        <v>54</v>
      </c>
      <c r="J934" s="1">
        <v>16</v>
      </c>
      <c r="K934" s="1" t="s">
        <v>35</v>
      </c>
      <c r="L934" s="1" t="s">
        <v>36</v>
      </c>
      <c r="M934" s="1" t="s">
        <v>37</v>
      </c>
      <c r="N934" s="1">
        <v>50</v>
      </c>
      <c r="O934" s="1">
        <v>124</v>
      </c>
      <c r="P934" s="1">
        <v>0</v>
      </c>
      <c r="Q934" s="1">
        <v>0</v>
      </c>
      <c r="R934" s="1">
        <v>0</v>
      </c>
      <c r="S934" s="1">
        <v>100</v>
      </c>
      <c r="T934">
        <f t="shared" si="203"/>
        <v>174</v>
      </c>
      <c r="U934">
        <f t="shared" si="204"/>
        <v>274</v>
      </c>
      <c r="V934" s="2">
        <f t="shared" si="205"/>
        <v>45976.9825327511</v>
      </c>
      <c r="W934" s="2">
        <f t="shared" si="206"/>
        <v>46020.6506550218</v>
      </c>
      <c r="X934" t="str">
        <f t="shared" si="207"/>
        <v>高滞销风险</v>
      </c>
      <c r="Y934" s="8" t="str">
        <f>_xlfn.IFS(COUNTIF($B$2:B934,B934)=1,"-",OR(AND(X933="高滞销风险",OR(X934="中滞销风险",X934="低滞销风险",X934="健康")),AND(X933="中滞销风险",OR(X934="低滞销风险",X934="健康")),AND(X933="低滞销风险",X934="健康")),"改善",X933=X934,"维持不变",OR(AND(X933="健康",OR(X934="低滞销风险",X934="中滞销风险",X934="高滞销风险")),AND(X933="低滞销风险",OR(X934="中滞销风险",X934="高滞销风险")),AND(X933="中滞销风险",X934="高滞销风险")),"恶化")</f>
        <v>恶化</v>
      </c>
      <c r="Z934" s="10">
        <f t="shared" si="208"/>
        <v>0</v>
      </c>
      <c r="AA934" s="10">
        <f t="shared" si="209"/>
        <v>65.61</v>
      </c>
      <c r="AB934" s="10">
        <f t="shared" si="210"/>
        <v>65.61</v>
      </c>
      <c r="AC934" s="10">
        <f t="shared" si="211"/>
        <v>119.650655021834</v>
      </c>
      <c r="AD934" s="10">
        <f t="shared" si="212"/>
        <v>28.6506550218328</v>
      </c>
      <c r="AE934" s="11">
        <f t="shared" si="213"/>
        <v>3.01098901098901</v>
      </c>
    </row>
    <row r="935" spans="1:31">
      <c r="A935" s="5">
        <v>45908</v>
      </c>
      <c r="B935" s="1" t="s">
        <v>527</v>
      </c>
      <c r="C935" s="1" t="s">
        <v>528</v>
      </c>
      <c r="D935" s="1" t="s">
        <v>470</v>
      </c>
      <c r="E935" s="1">
        <v>2.43</v>
      </c>
      <c r="F935" s="1">
        <v>2.43</v>
      </c>
      <c r="G935" s="1">
        <v>2.36</v>
      </c>
      <c r="H935" s="1">
        <v>2.64</v>
      </c>
      <c r="I935" s="1" t="s">
        <v>54</v>
      </c>
      <c r="J935" s="1">
        <v>17</v>
      </c>
      <c r="K935" s="1" t="s">
        <v>38</v>
      </c>
      <c r="L935" s="1" t="s">
        <v>39</v>
      </c>
      <c r="M935" s="1" t="s">
        <v>40</v>
      </c>
      <c r="N935" s="1">
        <v>54</v>
      </c>
      <c r="O935" s="1">
        <v>106</v>
      </c>
      <c r="P935" s="1">
        <v>0</v>
      </c>
      <c r="Q935" s="1">
        <v>100</v>
      </c>
      <c r="R935" s="1">
        <v>0</v>
      </c>
      <c r="S935" s="1">
        <v>0</v>
      </c>
      <c r="T935">
        <f t="shared" si="203"/>
        <v>160</v>
      </c>
      <c r="U935">
        <f t="shared" si="204"/>
        <v>260</v>
      </c>
      <c r="V935" s="2">
        <f t="shared" si="205"/>
        <v>45973.8436213992</v>
      </c>
      <c r="W935" s="2">
        <f t="shared" si="206"/>
        <v>46014.9958847737</v>
      </c>
      <c r="X935" t="str">
        <f t="shared" si="207"/>
        <v>高滞销风险</v>
      </c>
      <c r="Y935" s="8" t="str">
        <f>_xlfn.IFS(COUNTIF($B$2:B935,B935)=1,"-",OR(AND(X934="高滞销风险",OR(X935="中滞销风险",X935="低滞销风险",X935="健康")),AND(X934="中滞销风险",OR(X935="低滞销风险",X935="健康")),AND(X934="低滞销风险",X935="健康")),"改善",X934=X935,"维持不变",OR(AND(X934="健康",OR(X935="低滞销风险",X935="中滞销风险",X935="高滞销风险")),AND(X934="低滞销风险",OR(X935="中滞销风险",X935="高滞销风险")),AND(X934="中滞销风险",X935="高滞销风险")),"恶化")</f>
        <v>维持不变</v>
      </c>
      <c r="Z935" s="10">
        <f t="shared" si="208"/>
        <v>0</v>
      </c>
      <c r="AA935" s="10">
        <f t="shared" si="209"/>
        <v>55.88</v>
      </c>
      <c r="AB935" s="10">
        <f t="shared" si="210"/>
        <v>55.88</v>
      </c>
      <c r="AC935" s="10">
        <f t="shared" si="211"/>
        <v>106.995884773663</v>
      </c>
      <c r="AD935" s="10">
        <f t="shared" si="212"/>
        <v>22.9958847736634</v>
      </c>
      <c r="AE935" s="11">
        <f t="shared" si="213"/>
        <v>3.0952380952381</v>
      </c>
    </row>
    <row r="936" spans="1:31">
      <c r="A936" s="5">
        <v>45887</v>
      </c>
      <c r="B936" s="1" t="s">
        <v>529</v>
      </c>
      <c r="C936" s="1" t="s">
        <v>530</v>
      </c>
      <c r="D936" s="1" t="s">
        <v>531</v>
      </c>
      <c r="E936" s="1">
        <v>5.3</v>
      </c>
      <c r="F936" s="1">
        <v>6.14</v>
      </c>
      <c r="G936" s="1">
        <v>6.93</v>
      </c>
      <c r="H936" s="1">
        <v>4.14</v>
      </c>
      <c r="I936" s="1" t="s">
        <v>50</v>
      </c>
      <c r="J936" s="1">
        <v>43</v>
      </c>
      <c r="K936" s="1" t="s">
        <v>51</v>
      </c>
      <c r="L936" s="1" t="s">
        <v>52</v>
      </c>
      <c r="M936" s="1" t="s">
        <v>53</v>
      </c>
      <c r="N936" s="1">
        <v>211</v>
      </c>
      <c r="O936" s="1">
        <v>140</v>
      </c>
      <c r="P936" s="1">
        <v>0</v>
      </c>
      <c r="Q936" s="1">
        <v>2</v>
      </c>
      <c r="R936" s="1">
        <v>0</v>
      </c>
      <c r="S936" s="1">
        <v>150</v>
      </c>
      <c r="T936">
        <f t="shared" si="203"/>
        <v>351</v>
      </c>
      <c r="U936">
        <f t="shared" si="204"/>
        <v>503</v>
      </c>
      <c r="V936" s="2">
        <f t="shared" si="205"/>
        <v>45953.2264150943</v>
      </c>
      <c r="W936" s="2">
        <f t="shared" si="206"/>
        <v>45981.9056603774</v>
      </c>
      <c r="X936" t="str">
        <f t="shared" si="207"/>
        <v>健康</v>
      </c>
      <c r="Y936" s="8" t="str">
        <f>_xlfn.IFS(COUNTIF($B$2:B936,B936)=1,"-",OR(AND(X935="高滞销风险",OR(X936="中滞销风险",X936="低滞销风险",X936="健康")),AND(X935="中滞销风险",OR(X936="低滞销风险",X936="健康")),AND(X935="低滞销风险",X936="健康")),"改善",X935=X936,"维持不变",OR(AND(X935="健康",OR(X936="低滞销风险",X936="中滞销风险",X936="高滞销风险")),AND(X935="低滞销风险",OR(X936="中滞销风险",X936="高滞销风险")),AND(X935="中滞销风险",X936="高滞销风险")),"恶化")</f>
        <v>-</v>
      </c>
      <c r="Z936" s="10">
        <f t="shared" si="208"/>
        <v>0</v>
      </c>
      <c r="AA936" s="10">
        <f t="shared" si="209"/>
        <v>0</v>
      </c>
      <c r="AB936" s="10">
        <f t="shared" si="210"/>
        <v>0</v>
      </c>
      <c r="AC936" s="10">
        <f t="shared" si="211"/>
        <v>94.9056603773585</v>
      </c>
      <c r="AD936" s="10">
        <f t="shared" si="212"/>
        <v>0</v>
      </c>
      <c r="AE936" s="11">
        <f t="shared" si="213"/>
        <v>5.3</v>
      </c>
    </row>
    <row r="937" spans="1:31">
      <c r="A937" s="5">
        <v>45894</v>
      </c>
      <c r="B937" s="1" t="s">
        <v>529</v>
      </c>
      <c r="C937" s="1" t="s">
        <v>530</v>
      </c>
      <c r="D937" s="1" t="s">
        <v>531</v>
      </c>
      <c r="E937" s="1">
        <v>7.19</v>
      </c>
      <c r="F937" s="1">
        <v>8.57</v>
      </c>
      <c r="G937" s="1">
        <v>7.36</v>
      </c>
      <c r="H937" s="1">
        <v>6.29</v>
      </c>
      <c r="I937" s="1" t="s">
        <v>50</v>
      </c>
      <c r="J937" s="1">
        <v>60</v>
      </c>
      <c r="K937" s="1" t="s">
        <v>43</v>
      </c>
      <c r="L937" s="1" t="s">
        <v>44</v>
      </c>
      <c r="M937" s="1" t="s">
        <v>45</v>
      </c>
      <c r="N937" s="1">
        <v>162</v>
      </c>
      <c r="O937" s="1">
        <v>240</v>
      </c>
      <c r="P937" s="1">
        <v>0</v>
      </c>
      <c r="Q937" s="1">
        <v>52</v>
      </c>
      <c r="R937" s="1">
        <v>0</v>
      </c>
      <c r="S937" s="1">
        <v>100</v>
      </c>
      <c r="T937">
        <f t="shared" si="203"/>
        <v>402</v>
      </c>
      <c r="U937">
        <f t="shared" si="204"/>
        <v>554</v>
      </c>
      <c r="V937" s="2">
        <f t="shared" si="205"/>
        <v>45949.9109874826</v>
      </c>
      <c r="W937" s="2">
        <f t="shared" si="206"/>
        <v>45971.0514603616</v>
      </c>
      <c r="X937" t="str">
        <f t="shared" si="207"/>
        <v>健康</v>
      </c>
      <c r="Y937" s="8" t="str">
        <f>_xlfn.IFS(COUNTIF($B$2:B937,B937)=1,"-",OR(AND(X936="高滞销风险",OR(X937="中滞销风险",X937="低滞销风险",X937="健康")),AND(X936="中滞销风险",OR(X937="低滞销风险",X937="健康")),AND(X936="低滞销风险",X937="健康")),"改善",X936=X937,"维持不变",OR(AND(X936="健康",OR(X937="低滞销风险",X937="中滞销风险",X937="高滞销风险")),AND(X936="低滞销风险",OR(X937="中滞销风险",X937="高滞销风险")),AND(X936="中滞销风险",X937="高滞销风险")),"恶化")</f>
        <v>维持不变</v>
      </c>
      <c r="Z937" s="10">
        <f t="shared" si="208"/>
        <v>0</v>
      </c>
      <c r="AA937" s="10">
        <f t="shared" si="209"/>
        <v>0</v>
      </c>
      <c r="AB937" s="10">
        <f t="shared" si="210"/>
        <v>0</v>
      </c>
      <c r="AC937" s="10">
        <f t="shared" si="211"/>
        <v>77.0514603616134</v>
      </c>
      <c r="AD937" s="10">
        <f t="shared" si="212"/>
        <v>0</v>
      </c>
      <c r="AE937" s="11">
        <f t="shared" si="213"/>
        <v>7.19</v>
      </c>
    </row>
    <row r="938" spans="1:31">
      <c r="A938" s="5">
        <v>45901</v>
      </c>
      <c r="B938" s="1" t="s">
        <v>529</v>
      </c>
      <c r="C938" s="1" t="s">
        <v>530</v>
      </c>
      <c r="D938" s="1" t="s">
        <v>531</v>
      </c>
      <c r="E938" s="1">
        <v>7.79</v>
      </c>
      <c r="F938" s="1">
        <v>7.86</v>
      </c>
      <c r="G938" s="1">
        <v>8.21</v>
      </c>
      <c r="H938" s="1">
        <v>7.57</v>
      </c>
      <c r="I938" s="1" t="s">
        <v>50</v>
      </c>
      <c r="J938" s="1">
        <v>55</v>
      </c>
      <c r="K938" s="1" t="s">
        <v>35</v>
      </c>
      <c r="L938" s="1" t="s">
        <v>36</v>
      </c>
      <c r="M938" s="1" t="s">
        <v>37</v>
      </c>
      <c r="N938" s="1">
        <v>137</v>
      </c>
      <c r="O938" s="1">
        <v>266</v>
      </c>
      <c r="P938" s="1">
        <v>0</v>
      </c>
      <c r="Q938" s="1">
        <v>2</v>
      </c>
      <c r="R938" s="1">
        <v>0</v>
      </c>
      <c r="S938" s="1">
        <v>150</v>
      </c>
      <c r="T938">
        <f t="shared" si="203"/>
        <v>403</v>
      </c>
      <c r="U938">
        <f t="shared" si="204"/>
        <v>555</v>
      </c>
      <c r="V938" s="2">
        <f t="shared" si="205"/>
        <v>45952.7329910141</v>
      </c>
      <c r="W938" s="2">
        <f t="shared" si="206"/>
        <v>45972.2451861361</v>
      </c>
      <c r="X938" t="str">
        <f t="shared" si="207"/>
        <v>健康</v>
      </c>
      <c r="Y938" s="8" t="str">
        <f>_xlfn.IFS(COUNTIF($B$2:B938,B938)=1,"-",OR(AND(X937="高滞销风险",OR(X938="中滞销风险",X938="低滞销风险",X938="健康")),AND(X937="中滞销风险",OR(X938="低滞销风险",X938="健康")),AND(X937="低滞销风险",X938="健康")),"改善",X937=X938,"维持不变",OR(AND(X937="健康",OR(X938="低滞销风险",X938="中滞销风险",X938="高滞销风险")),AND(X937="低滞销风险",OR(X938="中滞销风险",X938="高滞销风险")),AND(X937="中滞销风险",X938="高滞销风险")),"恶化")</f>
        <v>维持不变</v>
      </c>
      <c r="Z938" s="10">
        <f t="shared" si="208"/>
        <v>0</v>
      </c>
      <c r="AA938" s="10">
        <f t="shared" si="209"/>
        <v>0</v>
      </c>
      <c r="AB938" s="10">
        <f t="shared" si="210"/>
        <v>0</v>
      </c>
      <c r="AC938" s="10">
        <f t="shared" si="211"/>
        <v>71.2451861360719</v>
      </c>
      <c r="AD938" s="10">
        <f t="shared" si="212"/>
        <v>0</v>
      </c>
      <c r="AE938" s="11">
        <f t="shared" si="213"/>
        <v>7.79</v>
      </c>
    </row>
    <row r="939" spans="1:31">
      <c r="A939" s="5">
        <v>45908</v>
      </c>
      <c r="B939" s="1" t="s">
        <v>529</v>
      </c>
      <c r="C939" s="1" t="s">
        <v>530</v>
      </c>
      <c r="D939" s="1" t="s">
        <v>531</v>
      </c>
      <c r="E939" s="1">
        <v>8.11</v>
      </c>
      <c r="F939" s="1">
        <v>8.57</v>
      </c>
      <c r="G939" s="1">
        <v>8.21</v>
      </c>
      <c r="H939" s="1">
        <v>7.79</v>
      </c>
      <c r="I939" s="1" t="s">
        <v>50</v>
      </c>
      <c r="J939" s="1">
        <v>60</v>
      </c>
      <c r="K939" s="1" t="s">
        <v>38</v>
      </c>
      <c r="L939" s="1" t="s">
        <v>39</v>
      </c>
      <c r="M939" s="1" t="s">
        <v>40</v>
      </c>
      <c r="N939" s="1">
        <v>110</v>
      </c>
      <c r="O939" s="1">
        <v>388</v>
      </c>
      <c r="P939" s="1">
        <v>0</v>
      </c>
      <c r="Q939" s="1">
        <v>2</v>
      </c>
      <c r="R939" s="1">
        <v>0</v>
      </c>
      <c r="S939" s="1">
        <v>50</v>
      </c>
      <c r="T939">
        <f t="shared" si="203"/>
        <v>498</v>
      </c>
      <c r="U939">
        <f t="shared" si="204"/>
        <v>550</v>
      </c>
      <c r="V939" s="2">
        <f t="shared" si="205"/>
        <v>45969.4056720099</v>
      </c>
      <c r="W939" s="2">
        <f t="shared" si="206"/>
        <v>45975.8175092478</v>
      </c>
      <c r="X939" t="str">
        <f t="shared" si="207"/>
        <v>健康</v>
      </c>
      <c r="Y939" s="8" t="str">
        <f>_xlfn.IFS(COUNTIF($B$2:B939,B939)=1,"-",OR(AND(X938="高滞销风险",OR(X939="中滞销风险",X939="低滞销风险",X939="健康")),AND(X938="中滞销风险",OR(X939="低滞销风险",X939="健康")),AND(X938="低滞销风险",X939="健康")),"改善",X938=X939,"维持不变",OR(AND(X938="健康",OR(X939="低滞销风险",X939="中滞销风险",X939="高滞销风险")),AND(X938="低滞销风险",OR(X939="中滞销风险",X939="高滞销风险")),AND(X938="中滞销风险",X939="高滞销风险")),"恶化")</f>
        <v>维持不变</v>
      </c>
      <c r="Z939" s="10">
        <f t="shared" si="208"/>
        <v>0</v>
      </c>
      <c r="AA939" s="10">
        <f t="shared" si="209"/>
        <v>0</v>
      </c>
      <c r="AB939" s="10">
        <f t="shared" si="210"/>
        <v>0</v>
      </c>
      <c r="AC939" s="10">
        <f t="shared" si="211"/>
        <v>67.8175092478422</v>
      </c>
      <c r="AD939" s="10">
        <f t="shared" si="212"/>
        <v>0</v>
      </c>
      <c r="AE939" s="11">
        <f t="shared" si="213"/>
        <v>8.11</v>
      </c>
    </row>
    <row r="940" spans="1:31">
      <c r="A940" s="5">
        <v>45887</v>
      </c>
      <c r="B940" s="1" t="s">
        <v>532</v>
      </c>
      <c r="C940" s="1" t="s">
        <v>533</v>
      </c>
      <c r="D940" s="1" t="s">
        <v>531</v>
      </c>
      <c r="E940" s="1">
        <v>3.11</v>
      </c>
      <c r="F940" s="1">
        <v>3.43</v>
      </c>
      <c r="G940" s="1">
        <v>4.07</v>
      </c>
      <c r="H940" s="1">
        <v>2.54</v>
      </c>
      <c r="I940" s="1" t="s">
        <v>50</v>
      </c>
      <c r="J940" s="1">
        <v>24</v>
      </c>
      <c r="K940" s="1" t="s">
        <v>51</v>
      </c>
      <c r="L940" s="1" t="s">
        <v>52</v>
      </c>
      <c r="M940" s="1" t="s">
        <v>53</v>
      </c>
      <c r="N940" s="1">
        <v>133</v>
      </c>
      <c r="O940" s="1">
        <v>268</v>
      </c>
      <c r="P940" s="1">
        <v>0</v>
      </c>
      <c r="Q940" s="1">
        <v>0</v>
      </c>
      <c r="R940" s="1">
        <v>0</v>
      </c>
      <c r="S940" s="1">
        <v>100</v>
      </c>
      <c r="T940">
        <f t="shared" si="203"/>
        <v>401</v>
      </c>
      <c r="U940">
        <f t="shared" si="204"/>
        <v>501</v>
      </c>
      <c r="V940" s="2">
        <f t="shared" si="205"/>
        <v>46015.9389067524</v>
      </c>
      <c r="W940" s="2">
        <f t="shared" si="206"/>
        <v>46048.0932475884</v>
      </c>
      <c r="X940" t="str">
        <f t="shared" si="207"/>
        <v>高滞销风险</v>
      </c>
      <c r="Y940" s="8" t="str">
        <f>_xlfn.IFS(COUNTIF($B$2:B940,B940)=1,"-",OR(AND(X939="高滞销风险",OR(X940="中滞销风险",X940="低滞销风险",X940="健康")),AND(X939="中滞销风险",OR(X940="低滞销风险",X940="健康")),AND(X939="低滞销风险",X940="健康")),"改善",X939=X940,"维持不变",OR(AND(X939="健康",OR(X940="低滞销风险",X940="中滞销风险",X940="高滞销风险")),AND(X939="低滞销风险",OR(X940="中滞销风险",X940="高滞销风险")),AND(X939="中滞销风险",X940="高滞销风险")),"恶化")</f>
        <v>-</v>
      </c>
      <c r="Z940" s="10">
        <f t="shared" si="208"/>
        <v>74.45</v>
      </c>
      <c r="AA940" s="10">
        <f t="shared" si="209"/>
        <v>100</v>
      </c>
      <c r="AB940" s="10">
        <f t="shared" si="210"/>
        <v>174.45</v>
      </c>
      <c r="AC940" s="10">
        <f t="shared" si="211"/>
        <v>161.093247588424</v>
      </c>
      <c r="AD940" s="10">
        <f t="shared" si="212"/>
        <v>56.0932475884256</v>
      </c>
      <c r="AE940" s="11">
        <f t="shared" si="213"/>
        <v>4.77142857142857</v>
      </c>
    </row>
    <row r="941" spans="1:31">
      <c r="A941" s="5">
        <v>45894</v>
      </c>
      <c r="B941" s="1" t="s">
        <v>532</v>
      </c>
      <c r="C941" s="1" t="s">
        <v>533</v>
      </c>
      <c r="D941" s="1" t="s">
        <v>531</v>
      </c>
      <c r="E941" s="1">
        <v>4.46</v>
      </c>
      <c r="F941" s="1">
        <v>5.43</v>
      </c>
      <c r="G941" s="1">
        <v>4.43</v>
      </c>
      <c r="H941" s="1">
        <v>3.89</v>
      </c>
      <c r="I941" s="1" t="s">
        <v>50</v>
      </c>
      <c r="J941" s="1">
        <v>38</v>
      </c>
      <c r="K941" s="1" t="s">
        <v>43</v>
      </c>
      <c r="L941" s="1" t="s">
        <v>44</v>
      </c>
      <c r="M941" s="1" t="s">
        <v>45</v>
      </c>
      <c r="N941" s="1">
        <v>174</v>
      </c>
      <c r="O941" s="1">
        <v>186</v>
      </c>
      <c r="P941" s="1">
        <v>0</v>
      </c>
      <c r="Q941" s="1">
        <v>100</v>
      </c>
      <c r="R941" s="1">
        <v>0</v>
      </c>
      <c r="S941" s="1">
        <v>0</v>
      </c>
      <c r="T941">
        <f t="shared" si="203"/>
        <v>360</v>
      </c>
      <c r="U941">
        <f t="shared" si="204"/>
        <v>460</v>
      </c>
      <c r="V941" s="2">
        <f t="shared" si="205"/>
        <v>45974.7174887892</v>
      </c>
      <c r="W941" s="2">
        <f t="shared" si="206"/>
        <v>45997.1390134529</v>
      </c>
      <c r="X941" t="str">
        <f t="shared" si="207"/>
        <v>低滞销风险</v>
      </c>
      <c r="Y941" s="8" t="str">
        <f>_xlfn.IFS(COUNTIF($B$2:B941,B941)=1,"-",OR(AND(X940="高滞销风险",OR(X941="中滞销风险",X941="低滞销风险",X941="健康")),AND(X940="中滞销风险",OR(X941="低滞销风险",X941="健康")),AND(X940="低滞销风险",X941="健康")),"改善",X940=X941,"维持不变",OR(AND(X940="健康",OR(X941="低滞销风险",X941="中滞销风险",X941="高滞销风险")),AND(X940="低滞销风险",OR(X941="中滞销风险",X941="高滞销风险")),AND(X940="中滞销风险",X941="高滞销风险")),"恶化")</f>
        <v>改善</v>
      </c>
      <c r="Z941" s="10">
        <f t="shared" si="208"/>
        <v>0</v>
      </c>
      <c r="AA941" s="10">
        <f t="shared" si="209"/>
        <v>22.92</v>
      </c>
      <c r="AB941" s="10">
        <f t="shared" si="210"/>
        <v>22.92</v>
      </c>
      <c r="AC941" s="10">
        <f t="shared" si="211"/>
        <v>103.139013452915</v>
      </c>
      <c r="AD941" s="10">
        <f t="shared" si="212"/>
        <v>5.13901345291379</v>
      </c>
      <c r="AE941" s="11">
        <f t="shared" si="213"/>
        <v>4.69387755102041</v>
      </c>
    </row>
    <row r="942" spans="1:31">
      <c r="A942" s="5">
        <v>45901</v>
      </c>
      <c r="B942" s="1" t="s">
        <v>532</v>
      </c>
      <c r="C942" s="1" t="s">
        <v>533</v>
      </c>
      <c r="D942" s="1" t="s">
        <v>531</v>
      </c>
      <c r="E942" s="1">
        <v>5.09</v>
      </c>
      <c r="F942" s="1">
        <v>5.43</v>
      </c>
      <c r="G942" s="1">
        <v>5.43</v>
      </c>
      <c r="H942" s="1">
        <v>4.75</v>
      </c>
      <c r="I942" s="1" t="s">
        <v>50</v>
      </c>
      <c r="J942" s="1">
        <v>38</v>
      </c>
      <c r="K942" s="1" t="s">
        <v>35</v>
      </c>
      <c r="L942" s="1" t="s">
        <v>36</v>
      </c>
      <c r="M942" s="1" t="s">
        <v>37</v>
      </c>
      <c r="N942" s="1">
        <v>157</v>
      </c>
      <c r="O942" s="1">
        <v>174</v>
      </c>
      <c r="P942" s="1">
        <v>0</v>
      </c>
      <c r="Q942" s="1">
        <v>100</v>
      </c>
      <c r="R942" s="1">
        <v>0</v>
      </c>
      <c r="S942" s="1">
        <v>0</v>
      </c>
      <c r="T942">
        <f t="shared" si="203"/>
        <v>331</v>
      </c>
      <c r="U942">
        <f t="shared" si="204"/>
        <v>431</v>
      </c>
      <c r="V942" s="2">
        <f t="shared" si="205"/>
        <v>45966.0294695481</v>
      </c>
      <c r="W942" s="2">
        <f t="shared" si="206"/>
        <v>45985.6758349705</v>
      </c>
      <c r="X942" t="str">
        <f t="shared" si="207"/>
        <v>健康</v>
      </c>
      <c r="Y942" s="8" t="str">
        <f>_xlfn.IFS(COUNTIF($B$2:B942,B942)=1,"-",OR(AND(X941="高滞销风险",OR(X942="中滞销风险",X942="低滞销风险",X942="健康")),AND(X941="中滞销风险",OR(X942="低滞销风险",X942="健康")),AND(X941="低滞销风险",X942="健康")),"改善",X941=X942,"维持不变",OR(AND(X941="健康",OR(X942="低滞销风险",X942="中滞销风险",X942="高滞销风险")),AND(X941="低滞销风险",OR(X942="中滞销风险",X942="高滞销风险")),AND(X941="中滞销风险",X942="高滞销风险")),"恶化")</f>
        <v>改善</v>
      </c>
      <c r="Z942" s="10">
        <f t="shared" si="208"/>
        <v>0</v>
      </c>
      <c r="AA942" s="10">
        <f t="shared" si="209"/>
        <v>0</v>
      </c>
      <c r="AB942" s="10">
        <f t="shared" si="210"/>
        <v>0</v>
      </c>
      <c r="AC942" s="10">
        <f t="shared" si="211"/>
        <v>84.6758349705305</v>
      </c>
      <c r="AD942" s="10">
        <f t="shared" si="212"/>
        <v>0</v>
      </c>
      <c r="AE942" s="11">
        <f t="shared" si="213"/>
        <v>5.09</v>
      </c>
    </row>
    <row r="943" spans="1:31">
      <c r="A943" s="5">
        <v>45908</v>
      </c>
      <c r="B943" s="1" t="s">
        <v>532</v>
      </c>
      <c r="C943" s="1" t="s">
        <v>533</v>
      </c>
      <c r="D943" s="1" t="s">
        <v>531</v>
      </c>
      <c r="E943" s="1">
        <v>3.86</v>
      </c>
      <c r="F943" s="1">
        <v>3.86</v>
      </c>
      <c r="G943" s="1">
        <v>4.64</v>
      </c>
      <c r="H943" s="1">
        <v>4.54</v>
      </c>
      <c r="I943" s="1" t="s">
        <v>54</v>
      </c>
      <c r="J943" s="1">
        <v>27</v>
      </c>
      <c r="K943" s="1" t="s">
        <v>38</v>
      </c>
      <c r="L943" s="1" t="s">
        <v>39</v>
      </c>
      <c r="M943" s="1" t="s">
        <v>40</v>
      </c>
      <c r="N943" s="1">
        <v>174</v>
      </c>
      <c r="O943" s="1">
        <v>156</v>
      </c>
      <c r="P943" s="1">
        <v>0</v>
      </c>
      <c r="Q943" s="1">
        <v>80</v>
      </c>
      <c r="R943" s="1">
        <v>0</v>
      </c>
      <c r="S943" s="1">
        <v>0</v>
      </c>
      <c r="T943">
        <f t="shared" si="203"/>
        <v>330</v>
      </c>
      <c r="U943">
        <f t="shared" si="204"/>
        <v>410</v>
      </c>
      <c r="V943" s="2">
        <f t="shared" si="205"/>
        <v>45993.4922279793</v>
      </c>
      <c r="W943" s="2">
        <f t="shared" si="206"/>
        <v>46014.2176165803</v>
      </c>
      <c r="X943" t="str">
        <f t="shared" si="207"/>
        <v>高滞销风险</v>
      </c>
      <c r="Y943" s="8" t="str">
        <f>_xlfn.IFS(COUNTIF($B$2:B943,B943)=1,"-",OR(AND(X942="高滞销风险",OR(X943="中滞销风险",X943="低滞销风险",X943="健康")),AND(X942="中滞销风险",OR(X943="低滞销风险",X943="健康")),AND(X942="低滞销风险",X943="健康")),"改善",X942=X943,"维持不变",OR(AND(X942="健康",OR(X943="低滞销风险",X943="中滞销风险",X943="高滞销风险")),AND(X942="低滞销风险",OR(X943="中滞销风险",X943="高滞销风险")),AND(X942="中滞销风险",X943="高滞销风险")),"恶化")</f>
        <v>恶化</v>
      </c>
      <c r="Z943" s="10">
        <f t="shared" si="208"/>
        <v>5.75999999999999</v>
      </c>
      <c r="AA943" s="10">
        <f t="shared" si="209"/>
        <v>80</v>
      </c>
      <c r="AB943" s="10">
        <f t="shared" si="210"/>
        <v>85.76</v>
      </c>
      <c r="AC943" s="10">
        <f t="shared" si="211"/>
        <v>106.217616580311</v>
      </c>
      <c r="AD943" s="10">
        <f t="shared" si="212"/>
        <v>22.2176165803103</v>
      </c>
      <c r="AE943" s="11">
        <f t="shared" si="213"/>
        <v>4.88095238095238</v>
      </c>
    </row>
    <row r="944" spans="1:31">
      <c r="A944" s="5">
        <v>45887</v>
      </c>
      <c r="B944" s="1" t="s">
        <v>534</v>
      </c>
      <c r="C944" s="1" t="s">
        <v>535</v>
      </c>
      <c r="D944" s="1" t="s">
        <v>531</v>
      </c>
      <c r="E944" s="1">
        <v>6.21</v>
      </c>
      <c r="F944" s="1">
        <v>8.57</v>
      </c>
      <c r="G944" s="1">
        <v>7.64</v>
      </c>
      <c r="H944" s="1">
        <v>4.21</v>
      </c>
      <c r="I944" s="1" t="s">
        <v>50</v>
      </c>
      <c r="J944" s="1">
        <v>60</v>
      </c>
      <c r="K944" s="1" t="s">
        <v>51</v>
      </c>
      <c r="L944" s="1" t="s">
        <v>52</v>
      </c>
      <c r="M944" s="1" t="s">
        <v>53</v>
      </c>
      <c r="N944" s="1">
        <v>183</v>
      </c>
      <c r="O944" s="1">
        <v>381</v>
      </c>
      <c r="P944" s="1">
        <v>0</v>
      </c>
      <c r="Q944" s="1">
        <v>99</v>
      </c>
      <c r="R944" s="1">
        <v>0</v>
      </c>
      <c r="S944" s="1">
        <v>0</v>
      </c>
      <c r="T944">
        <f t="shared" si="203"/>
        <v>564</v>
      </c>
      <c r="U944">
        <f t="shared" si="204"/>
        <v>663</v>
      </c>
      <c r="V944" s="2">
        <f t="shared" si="205"/>
        <v>45977.8212560386</v>
      </c>
      <c r="W944" s="2">
        <f t="shared" si="206"/>
        <v>45993.7632850242</v>
      </c>
      <c r="X944" t="str">
        <f t="shared" si="207"/>
        <v>低滞销风险</v>
      </c>
      <c r="Y944" s="8" t="str">
        <f>_xlfn.IFS(COUNTIF($B$2:B944,B944)=1,"-",OR(AND(X943="高滞销风险",OR(X944="中滞销风险",X944="低滞销风险",X944="健康")),AND(X943="中滞销风险",OR(X944="低滞销风险",X944="健康")),AND(X943="低滞销风险",X944="健康")),"改善",X943=X944,"维持不变",OR(AND(X943="健康",OR(X944="低滞销风险",X944="中滞销风险",X944="高滞销风险")),AND(X943="低滞销风险",OR(X944="中滞销风险",X944="高滞销风险")),AND(X943="中滞销风险",X944="高滞销风险")),"恶化")</f>
        <v>-</v>
      </c>
      <c r="Z944" s="10">
        <f t="shared" si="208"/>
        <v>0</v>
      </c>
      <c r="AA944" s="10">
        <f t="shared" si="209"/>
        <v>10.95</v>
      </c>
      <c r="AB944" s="10">
        <f t="shared" si="210"/>
        <v>10.95</v>
      </c>
      <c r="AC944" s="10">
        <f t="shared" si="211"/>
        <v>106.763285024155</v>
      </c>
      <c r="AD944" s="10">
        <f t="shared" si="212"/>
        <v>1.76328502415708</v>
      </c>
      <c r="AE944" s="11">
        <f t="shared" si="213"/>
        <v>6.31428571428571</v>
      </c>
    </row>
    <row r="945" spans="1:31">
      <c r="A945" s="5">
        <v>45894</v>
      </c>
      <c r="B945" s="1" t="s">
        <v>534</v>
      </c>
      <c r="C945" s="1" t="s">
        <v>535</v>
      </c>
      <c r="D945" s="1" t="s">
        <v>531</v>
      </c>
      <c r="E945" s="1">
        <v>6.11</v>
      </c>
      <c r="F945" s="1">
        <v>6</v>
      </c>
      <c r="G945" s="1">
        <v>7.29</v>
      </c>
      <c r="H945" s="1">
        <v>5.71</v>
      </c>
      <c r="I945" s="1" t="s">
        <v>50</v>
      </c>
      <c r="J945" s="1">
        <v>42</v>
      </c>
      <c r="K945" s="1" t="s">
        <v>43</v>
      </c>
      <c r="L945" s="1" t="s">
        <v>44</v>
      </c>
      <c r="M945" s="1" t="s">
        <v>45</v>
      </c>
      <c r="N945" s="1">
        <v>181</v>
      </c>
      <c r="O945" s="1">
        <v>346</v>
      </c>
      <c r="P945" s="1">
        <v>0</v>
      </c>
      <c r="Q945" s="1">
        <v>99</v>
      </c>
      <c r="R945" s="1">
        <v>0</v>
      </c>
      <c r="S945" s="1">
        <v>0</v>
      </c>
      <c r="T945">
        <f t="shared" si="203"/>
        <v>527</v>
      </c>
      <c r="U945">
        <f t="shared" si="204"/>
        <v>626</v>
      </c>
      <c r="V945" s="2">
        <f t="shared" si="205"/>
        <v>45980.2520458265</v>
      </c>
      <c r="W945" s="2">
        <f t="shared" si="206"/>
        <v>45996.4549918167</v>
      </c>
      <c r="X945" t="str">
        <f t="shared" si="207"/>
        <v>低滞销风险</v>
      </c>
      <c r="Y945" s="8" t="str">
        <f>_xlfn.IFS(COUNTIF($B$2:B945,B945)=1,"-",OR(AND(X944="高滞销风险",OR(X945="中滞销风险",X945="低滞销风险",X945="健康")),AND(X944="中滞销风险",OR(X945="低滞销风险",X945="健康")),AND(X944="低滞销风险",X945="健康")),"改善",X944=X945,"维持不变",OR(AND(X944="健康",OR(X945="低滞销风险",X945="中滞销风险",X945="高滞销风险")),AND(X944="低滞销风险",OR(X945="中滞销风险",X945="高滞销风险")),AND(X944="中滞销风险",X945="高滞销风险")),"恶化")</f>
        <v>维持不变</v>
      </c>
      <c r="Z945" s="10">
        <f t="shared" si="208"/>
        <v>0</v>
      </c>
      <c r="AA945" s="10">
        <f t="shared" si="209"/>
        <v>27.2199999999999</v>
      </c>
      <c r="AB945" s="10">
        <f t="shared" si="210"/>
        <v>27.2199999999999</v>
      </c>
      <c r="AC945" s="10">
        <f t="shared" si="211"/>
        <v>102.454991816694</v>
      </c>
      <c r="AD945" s="10">
        <f t="shared" si="212"/>
        <v>4.45499181669584</v>
      </c>
      <c r="AE945" s="11">
        <f t="shared" si="213"/>
        <v>6.38775510204082</v>
      </c>
    </row>
    <row r="946" spans="1:31">
      <c r="A946" s="5">
        <v>45901</v>
      </c>
      <c r="B946" s="1" t="s">
        <v>534</v>
      </c>
      <c r="C946" s="1" t="s">
        <v>535</v>
      </c>
      <c r="D946" s="1" t="s">
        <v>531</v>
      </c>
      <c r="E946" s="1">
        <v>5.43</v>
      </c>
      <c r="F946" s="1">
        <v>5.43</v>
      </c>
      <c r="G946" s="1">
        <v>5.71</v>
      </c>
      <c r="H946" s="1">
        <v>6.68</v>
      </c>
      <c r="I946" s="1" t="s">
        <v>54</v>
      </c>
      <c r="J946" s="1">
        <v>38</v>
      </c>
      <c r="K946" s="1" t="s">
        <v>35</v>
      </c>
      <c r="L946" s="1" t="s">
        <v>36</v>
      </c>
      <c r="M946" s="1" t="s">
        <v>37</v>
      </c>
      <c r="N946" s="1">
        <v>293</v>
      </c>
      <c r="O946" s="1">
        <v>207</v>
      </c>
      <c r="P946" s="1">
        <v>0</v>
      </c>
      <c r="Q946" s="1">
        <v>99</v>
      </c>
      <c r="R946" s="1">
        <v>0</v>
      </c>
      <c r="S946" s="1">
        <v>0</v>
      </c>
      <c r="T946">
        <f t="shared" si="203"/>
        <v>500</v>
      </c>
      <c r="U946">
        <f t="shared" si="204"/>
        <v>599</v>
      </c>
      <c r="V946" s="2">
        <f t="shared" si="205"/>
        <v>45993.0810313075</v>
      </c>
      <c r="W946" s="2">
        <f t="shared" si="206"/>
        <v>46011.3130755064</v>
      </c>
      <c r="X946" t="str">
        <f t="shared" si="207"/>
        <v>中滞销风险</v>
      </c>
      <c r="Y946" s="8" t="str">
        <f>_xlfn.IFS(COUNTIF($B$2:B946,B946)=1,"-",OR(AND(X945="高滞销风险",OR(X946="中滞销风险",X946="低滞销风险",X946="健康")),AND(X945="中滞销风险",OR(X946="低滞销风险",X946="健康")),AND(X945="低滞销风险",X946="健康")),"改善",X945=X946,"维持不变",OR(AND(X945="健康",OR(X946="低滞销风险",X946="中滞销风险",X946="高滞销风险")),AND(X945="低滞销风险",OR(X946="中滞销风险",X946="高滞销风险")),AND(X945="中滞销风险",X946="高滞销风险")),"恶化")</f>
        <v>恶化</v>
      </c>
      <c r="Z946" s="10">
        <f t="shared" si="208"/>
        <v>5.87</v>
      </c>
      <c r="AA946" s="10">
        <f t="shared" si="209"/>
        <v>99</v>
      </c>
      <c r="AB946" s="10">
        <f t="shared" si="210"/>
        <v>104.87</v>
      </c>
      <c r="AC946" s="10">
        <f t="shared" si="211"/>
        <v>110.313075506446</v>
      </c>
      <c r="AD946" s="10">
        <f t="shared" si="212"/>
        <v>19.3130755064485</v>
      </c>
      <c r="AE946" s="11">
        <f t="shared" si="213"/>
        <v>6.58241758241758</v>
      </c>
    </row>
    <row r="947" spans="1:31">
      <c r="A947" s="5">
        <v>45908</v>
      </c>
      <c r="B947" s="1" t="s">
        <v>534</v>
      </c>
      <c r="C947" s="1" t="s">
        <v>535</v>
      </c>
      <c r="D947" s="1" t="s">
        <v>531</v>
      </c>
      <c r="E947" s="1">
        <v>6.29</v>
      </c>
      <c r="F947" s="1">
        <v>6.29</v>
      </c>
      <c r="G947" s="1">
        <v>5.86</v>
      </c>
      <c r="H947" s="1">
        <v>6.57</v>
      </c>
      <c r="I947" s="1" t="s">
        <v>54</v>
      </c>
      <c r="J947" s="1">
        <v>44</v>
      </c>
      <c r="K947" s="1" t="s">
        <v>38</v>
      </c>
      <c r="L947" s="1" t="s">
        <v>39</v>
      </c>
      <c r="M947" s="1" t="s">
        <v>40</v>
      </c>
      <c r="N947" s="1">
        <v>345</v>
      </c>
      <c r="O947" s="1">
        <v>127</v>
      </c>
      <c r="P947" s="1">
        <v>0</v>
      </c>
      <c r="Q947" s="1">
        <v>99</v>
      </c>
      <c r="R947" s="1">
        <v>0</v>
      </c>
      <c r="S947" s="1">
        <v>0</v>
      </c>
      <c r="T947">
        <f t="shared" si="203"/>
        <v>472</v>
      </c>
      <c r="U947">
        <f t="shared" si="204"/>
        <v>571</v>
      </c>
      <c r="V947" s="2">
        <f t="shared" si="205"/>
        <v>45983.039745628</v>
      </c>
      <c r="W947" s="2">
        <f t="shared" si="206"/>
        <v>45998.7790143084</v>
      </c>
      <c r="X947" t="str">
        <f t="shared" si="207"/>
        <v>低滞销风险</v>
      </c>
      <c r="Y947" s="8" t="str">
        <f>_xlfn.IFS(COUNTIF($B$2:B947,B947)=1,"-",OR(AND(X946="高滞销风险",OR(X947="中滞销风险",X947="低滞销风险",X947="健康")),AND(X946="中滞销风险",OR(X947="低滞销风险",X947="健康")),AND(X946="低滞销风险",X947="健康")),"改善",X946=X947,"维持不变",OR(AND(X946="健康",OR(X947="低滞销风险",X947="中滞销风险",X947="高滞销风险")),AND(X946="低滞销风险",OR(X947="中滞销风险",X947="高滞销风险")),AND(X946="中滞销风险",X947="高滞销风险")),"恶化")</f>
        <v>改善</v>
      </c>
      <c r="Z947" s="10">
        <f t="shared" si="208"/>
        <v>0</v>
      </c>
      <c r="AA947" s="10">
        <f t="shared" si="209"/>
        <v>42.64</v>
      </c>
      <c r="AB947" s="10">
        <f t="shared" si="210"/>
        <v>42.64</v>
      </c>
      <c r="AC947" s="10">
        <f t="shared" si="211"/>
        <v>90.7790143084261</v>
      </c>
      <c r="AD947" s="10">
        <f t="shared" si="212"/>
        <v>6.77901430842758</v>
      </c>
      <c r="AE947" s="11">
        <f t="shared" si="213"/>
        <v>6.79761904761905</v>
      </c>
    </row>
    <row r="948" spans="1:31">
      <c r="A948" s="5">
        <v>45887</v>
      </c>
      <c r="B948" s="1" t="s">
        <v>536</v>
      </c>
      <c r="C948" s="1" t="s">
        <v>537</v>
      </c>
      <c r="D948" s="1" t="s">
        <v>531</v>
      </c>
      <c r="E948" s="1">
        <v>7.98</v>
      </c>
      <c r="F948" s="1">
        <v>10.71</v>
      </c>
      <c r="G948" s="1">
        <v>10.14</v>
      </c>
      <c r="H948" s="1">
        <v>5.46</v>
      </c>
      <c r="I948" s="1" t="s">
        <v>50</v>
      </c>
      <c r="J948" s="1">
        <v>75</v>
      </c>
      <c r="K948" s="1" t="s">
        <v>51</v>
      </c>
      <c r="L948" s="1" t="s">
        <v>52</v>
      </c>
      <c r="M948" s="1" t="s">
        <v>53</v>
      </c>
      <c r="N948" s="1">
        <v>162</v>
      </c>
      <c r="O948" s="1">
        <v>400</v>
      </c>
      <c r="P948" s="1">
        <v>0</v>
      </c>
      <c r="Q948" s="1">
        <v>8</v>
      </c>
      <c r="R948" s="1">
        <v>0</v>
      </c>
      <c r="S948" s="1">
        <v>50</v>
      </c>
      <c r="T948">
        <f t="shared" si="203"/>
        <v>562</v>
      </c>
      <c r="U948">
        <f t="shared" si="204"/>
        <v>620</v>
      </c>
      <c r="V948" s="2">
        <f t="shared" si="205"/>
        <v>45957.4260651629</v>
      </c>
      <c r="W948" s="2">
        <f t="shared" si="206"/>
        <v>45964.694235589</v>
      </c>
      <c r="X948" t="str">
        <f t="shared" si="207"/>
        <v>健康</v>
      </c>
      <c r="Y948" s="8" t="str">
        <f>_xlfn.IFS(COUNTIF($B$2:B948,B948)=1,"-",OR(AND(X947="高滞销风险",OR(X948="中滞销风险",X948="低滞销风险",X948="健康")),AND(X947="中滞销风险",OR(X948="低滞销风险",X948="健康")),AND(X947="低滞销风险",X948="健康")),"改善",X947=X948,"维持不变",OR(AND(X947="健康",OR(X948="低滞销风险",X948="中滞销风险",X948="高滞销风险")),AND(X947="低滞销风险",OR(X948="中滞销风险",X948="高滞销风险")),AND(X947="中滞销风险",X948="高滞销风险")),"恶化")</f>
        <v>-</v>
      </c>
      <c r="Z948" s="10">
        <f t="shared" si="208"/>
        <v>0</v>
      </c>
      <c r="AA948" s="10">
        <f t="shared" si="209"/>
        <v>0</v>
      </c>
      <c r="AB948" s="10">
        <f t="shared" si="210"/>
        <v>0</v>
      </c>
      <c r="AC948" s="10">
        <f t="shared" si="211"/>
        <v>77.6942355889724</v>
      </c>
      <c r="AD948" s="10">
        <f t="shared" si="212"/>
        <v>0</v>
      </c>
      <c r="AE948" s="11">
        <f t="shared" si="213"/>
        <v>7.98</v>
      </c>
    </row>
    <row r="949" spans="1:31">
      <c r="A949" s="5">
        <v>45894</v>
      </c>
      <c r="B949" s="1" t="s">
        <v>536</v>
      </c>
      <c r="C949" s="1" t="s">
        <v>537</v>
      </c>
      <c r="D949" s="1" t="s">
        <v>531</v>
      </c>
      <c r="E949" s="1">
        <v>7.48</v>
      </c>
      <c r="F949" s="1">
        <v>7</v>
      </c>
      <c r="G949" s="1">
        <v>8.86</v>
      </c>
      <c r="H949" s="1">
        <v>7.21</v>
      </c>
      <c r="I949" s="1" t="s">
        <v>50</v>
      </c>
      <c r="J949" s="1">
        <v>49</v>
      </c>
      <c r="K949" s="1" t="s">
        <v>43</v>
      </c>
      <c r="L949" s="1" t="s">
        <v>44</v>
      </c>
      <c r="M949" s="1" t="s">
        <v>45</v>
      </c>
      <c r="N949" s="1">
        <v>187</v>
      </c>
      <c r="O949" s="1">
        <v>332</v>
      </c>
      <c r="P949" s="1">
        <v>0</v>
      </c>
      <c r="Q949" s="1">
        <v>8</v>
      </c>
      <c r="R949" s="1">
        <v>0</v>
      </c>
      <c r="S949" s="1">
        <v>150</v>
      </c>
      <c r="T949">
        <f t="shared" si="203"/>
        <v>519</v>
      </c>
      <c r="U949">
        <f t="shared" si="204"/>
        <v>677</v>
      </c>
      <c r="V949" s="2">
        <f t="shared" si="205"/>
        <v>45963.385026738</v>
      </c>
      <c r="W949" s="2">
        <f t="shared" si="206"/>
        <v>45984.5080213904</v>
      </c>
      <c r="X949" t="str">
        <f t="shared" si="207"/>
        <v>健康</v>
      </c>
      <c r="Y949" s="8" t="str">
        <f>_xlfn.IFS(COUNTIF($B$2:B949,B949)=1,"-",OR(AND(X948="高滞销风险",OR(X949="中滞销风险",X949="低滞销风险",X949="健康")),AND(X948="中滞销风险",OR(X949="低滞销风险",X949="健康")),AND(X948="低滞销风险",X949="健康")),"改善",X948=X949,"维持不变",OR(AND(X948="健康",OR(X949="低滞销风险",X949="中滞销风险",X949="高滞销风险")),AND(X948="低滞销风险",OR(X949="中滞销风险",X949="高滞销风险")),AND(X948="中滞销风险",X949="高滞销风险")),"恶化")</f>
        <v>维持不变</v>
      </c>
      <c r="Z949" s="10">
        <f t="shared" si="208"/>
        <v>0</v>
      </c>
      <c r="AA949" s="10">
        <f t="shared" si="209"/>
        <v>0</v>
      </c>
      <c r="AB949" s="10">
        <f t="shared" si="210"/>
        <v>0</v>
      </c>
      <c r="AC949" s="10">
        <f t="shared" si="211"/>
        <v>90.5080213903743</v>
      </c>
      <c r="AD949" s="10">
        <f t="shared" si="212"/>
        <v>0</v>
      </c>
      <c r="AE949" s="11">
        <f t="shared" si="213"/>
        <v>7.48</v>
      </c>
    </row>
    <row r="950" spans="1:31">
      <c r="A950" s="5">
        <v>45901</v>
      </c>
      <c r="B950" s="1" t="s">
        <v>536</v>
      </c>
      <c r="C950" s="1" t="s">
        <v>537</v>
      </c>
      <c r="D950" s="1" t="s">
        <v>531</v>
      </c>
      <c r="E950" s="1">
        <v>5.14</v>
      </c>
      <c r="F950" s="1">
        <v>5.14</v>
      </c>
      <c r="G950" s="1">
        <v>6.07</v>
      </c>
      <c r="H950" s="1">
        <v>8.11</v>
      </c>
      <c r="I950" s="1" t="s">
        <v>54</v>
      </c>
      <c r="J950" s="1">
        <v>36</v>
      </c>
      <c r="K950" s="1" t="s">
        <v>35</v>
      </c>
      <c r="L950" s="1" t="s">
        <v>36</v>
      </c>
      <c r="M950" s="1" t="s">
        <v>37</v>
      </c>
      <c r="N950" s="1">
        <v>261</v>
      </c>
      <c r="O950" s="1">
        <v>308</v>
      </c>
      <c r="P950" s="1">
        <v>0</v>
      </c>
      <c r="Q950" s="1">
        <v>68</v>
      </c>
      <c r="R950" s="1">
        <v>0</v>
      </c>
      <c r="S950" s="1">
        <v>0</v>
      </c>
      <c r="T950">
        <f t="shared" si="203"/>
        <v>569</v>
      </c>
      <c r="U950">
        <f t="shared" si="204"/>
        <v>637</v>
      </c>
      <c r="V950" s="2">
        <f t="shared" si="205"/>
        <v>46011.7003891051</v>
      </c>
      <c r="W950" s="2">
        <f t="shared" si="206"/>
        <v>46024.9299610895</v>
      </c>
      <c r="X950" t="str">
        <f t="shared" si="207"/>
        <v>高滞销风险</v>
      </c>
      <c r="Y950" s="8" t="str">
        <f>_xlfn.IFS(COUNTIF($B$2:B950,B950)=1,"-",OR(AND(X949="高滞销风险",OR(X950="中滞销风险",X950="低滞销风险",X950="健康")),AND(X949="中滞销风险",OR(X950="低滞销风险",X950="健康")),AND(X949="低滞销风险",X950="健康")),"改善",X949=X950,"维持不变",OR(AND(X949="健康",OR(X950="低滞销风险",X950="中滞销风险",X950="高滞销风险")),AND(X949="低滞销风险",OR(X950="中滞销风险",X950="高滞销风险")),AND(X949="中滞销风险",X950="高滞销风险")),"恶化")</f>
        <v>恶化</v>
      </c>
      <c r="Z950" s="10">
        <f t="shared" si="208"/>
        <v>101.26</v>
      </c>
      <c r="AA950" s="10">
        <f t="shared" si="209"/>
        <v>68</v>
      </c>
      <c r="AB950" s="10">
        <f t="shared" si="210"/>
        <v>169.26</v>
      </c>
      <c r="AC950" s="10">
        <f t="shared" si="211"/>
        <v>123.929961089494</v>
      </c>
      <c r="AD950" s="10">
        <f t="shared" si="212"/>
        <v>32.9299610894959</v>
      </c>
      <c r="AE950" s="11">
        <f t="shared" si="213"/>
        <v>7</v>
      </c>
    </row>
    <row r="951" spans="1:31">
      <c r="A951" s="5">
        <v>45908</v>
      </c>
      <c r="B951" s="1" t="s">
        <v>536</v>
      </c>
      <c r="C951" s="1" t="s">
        <v>537</v>
      </c>
      <c r="D951" s="1" t="s">
        <v>531</v>
      </c>
      <c r="E951" s="1">
        <v>5.86</v>
      </c>
      <c r="F951" s="1">
        <v>5.86</v>
      </c>
      <c r="G951" s="1">
        <v>5.5</v>
      </c>
      <c r="H951" s="1">
        <v>7.18</v>
      </c>
      <c r="I951" s="1" t="s">
        <v>54</v>
      </c>
      <c r="J951" s="1">
        <v>41</v>
      </c>
      <c r="K951" s="1" t="s">
        <v>38</v>
      </c>
      <c r="L951" s="1" t="s">
        <v>39</v>
      </c>
      <c r="M951" s="1" t="s">
        <v>40</v>
      </c>
      <c r="N951" s="1">
        <v>314</v>
      </c>
      <c r="O951" s="1">
        <v>213</v>
      </c>
      <c r="P951" s="1">
        <v>0</v>
      </c>
      <c r="Q951" s="1">
        <v>68</v>
      </c>
      <c r="R951" s="1">
        <v>0</v>
      </c>
      <c r="S951" s="1">
        <v>0</v>
      </c>
      <c r="T951">
        <f t="shared" si="203"/>
        <v>527</v>
      </c>
      <c r="U951">
        <f t="shared" si="204"/>
        <v>595</v>
      </c>
      <c r="V951" s="2">
        <f t="shared" si="205"/>
        <v>45997.9317406143</v>
      </c>
      <c r="W951" s="2">
        <f t="shared" si="206"/>
        <v>46009.5358361775</v>
      </c>
      <c r="X951" t="str">
        <f t="shared" si="207"/>
        <v>中滞销风险</v>
      </c>
      <c r="Y951" s="8" t="str">
        <f>_xlfn.IFS(COUNTIF($B$2:B951,B951)=1,"-",OR(AND(X950="高滞销风险",OR(X951="中滞销风险",X951="低滞销风险",X951="健康")),AND(X950="中滞销风险",OR(X951="低滞销风险",X951="健康")),AND(X950="低滞销风险",X951="健康")),"改善",X950=X951,"维持不变",OR(AND(X950="健康",OR(X951="低滞销风险",X951="中滞销风险",X951="高滞销风险")),AND(X950="低滞销风险",OR(X951="中滞销风险",X951="高滞销风险")),AND(X950="中滞销风险",X951="高滞销风险")),"恶化")</f>
        <v>改善</v>
      </c>
      <c r="Z951" s="10">
        <f t="shared" si="208"/>
        <v>34.76</v>
      </c>
      <c r="AA951" s="10">
        <f t="shared" si="209"/>
        <v>68</v>
      </c>
      <c r="AB951" s="10">
        <f t="shared" si="210"/>
        <v>102.76</v>
      </c>
      <c r="AC951" s="10">
        <f t="shared" si="211"/>
        <v>101.535836177474</v>
      </c>
      <c r="AD951" s="10">
        <f t="shared" si="212"/>
        <v>17.5358361774779</v>
      </c>
      <c r="AE951" s="11">
        <f t="shared" si="213"/>
        <v>7.08333333333333</v>
      </c>
    </row>
    <row r="952" spans="1:31">
      <c r="A952" s="5">
        <v>45887</v>
      </c>
      <c r="B952" s="1" t="s">
        <v>538</v>
      </c>
      <c r="C952" s="1" t="s">
        <v>539</v>
      </c>
      <c r="D952" s="1" t="s">
        <v>531</v>
      </c>
      <c r="E952" s="1">
        <v>1.6</v>
      </c>
      <c r="F952" s="1">
        <v>2</v>
      </c>
      <c r="G952" s="1">
        <v>2.14</v>
      </c>
      <c r="H952" s="1">
        <v>1.14</v>
      </c>
      <c r="I952" s="1" t="s">
        <v>50</v>
      </c>
      <c r="J952" s="1">
        <v>14</v>
      </c>
      <c r="K952" s="1" t="s">
        <v>51</v>
      </c>
      <c r="L952" s="1" t="s">
        <v>52</v>
      </c>
      <c r="M952" s="1" t="s">
        <v>53</v>
      </c>
      <c r="N952" s="1">
        <v>116</v>
      </c>
      <c r="O952" s="1">
        <v>43</v>
      </c>
      <c r="P952" s="1">
        <v>0</v>
      </c>
      <c r="Q952" s="1">
        <v>22</v>
      </c>
      <c r="R952" s="1">
        <v>0</v>
      </c>
      <c r="S952" s="1">
        <v>0</v>
      </c>
      <c r="T952">
        <f t="shared" si="203"/>
        <v>159</v>
      </c>
      <c r="U952">
        <f t="shared" si="204"/>
        <v>181</v>
      </c>
      <c r="V952" s="2">
        <f t="shared" si="205"/>
        <v>45986.375</v>
      </c>
      <c r="W952" s="2">
        <f t="shared" si="206"/>
        <v>46000.125</v>
      </c>
      <c r="X952" t="str">
        <f t="shared" si="207"/>
        <v>低滞销风险</v>
      </c>
      <c r="Y952" s="8" t="str">
        <f>_xlfn.IFS(COUNTIF($B$2:B952,B952)=1,"-",OR(AND(X951="高滞销风险",OR(X952="中滞销风险",X952="低滞销风险",X952="健康")),AND(X951="中滞销风险",OR(X952="低滞销风险",X952="健康")),AND(X951="低滞销风险",X952="健康")),"改善",X951=X952,"维持不变",OR(AND(X951="健康",OR(X952="低滞销风险",X952="中滞销风险",X952="高滞销风险")),AND(X951="低滞销风险",OR(X952="中滞销风险",X952="高滞销风险")),AND(X951="中滞销风险",X952="高滞销风险")),"恶化")</f>
        <v>-</v>
      </c>
      <c r="Z952" s="10">
        <f t="shared" si="208"/>
        <v>0</v>
      </c>
      <c r="AA952" s="10">
        <f t="shared" si="209"/>
        <v>13</v>
      </c>
      <c r="AB952" s="10">
        <f t="shared" si="210"/>
        <v>13</v>
      </c>
      <c r="AC952" s="10">
        <f t="shared" si="211"/>
        <v>113.125</v>
      </c>
      <c r="AD952" s="10">
        <f t="shared" si="212"/>
        <v>8.125</v>
      </c>
      <c r="AE952" s="11">
        <f t="shared" si="213"/>
        <v>1.72380952380952</v>
      </c>
    </row>
    <row r="953" spans="1:31">
      <c r="A953" s="5">
        <v>45894</v>
      </c>
      <c r="B953" s="1" t="s">
        <v>538</v>
      </c>
      <c r="C953" s="1" t="s">
        <v>539</v>
      </c>
      <c r="D953" s="1" t="s">
        <v>531</v>
      </c>
      <c r="E953" s="1">
        <v>1.67</v>
      </c>
      <c r="F953" s="1">
        <v>1.71</v>
      </c>
      <c r="G953" s="1">
        <v>1.86</v>
      </c>
      <c r="H953" s="1">
        <v>1.57</v>
      </c>
      <c r="I953" s="1" t="s">
        <v>50</v>
      </c>
      <c r="J953" s="1">
        <v>12</v>
      </c>
      <c r="K953" s="1" t="s">
        <v>43</v>
      </c>
      <c r="L953" s="1" t="s">
        <v>44</v>
      </c>
      <c r="M953" s="1" t="s">
        <v>45</v>
      </c>
      <c r="N953" s="1">
        <v>92</v>
      </c>
      <c r="O953" s="1">
        <v>43</v>
      </c>
      <c r="P953" s="1">
        <v>0</v>
      </c>
      <c r="Q953" s="1">
        <v>22</v>
      </c>
      <c r="R953" s="1">
        <v>0</v>
      </c>
      <c r="S953" s="1">
        <v>0</v>
      </c>
      <c r="T953">
        <f t="shared" si="203"/>
        <v>135</v>
      </c>
      <c r="U953">
        <f t="shared" si="204"/>
        <v>157</v>
      </c>
      <c r="V953" s="2">
        <f t="shared" si="205"/>
        <v>45974.8383233533</v>
      </c>
      <c r="W953" s="2">
        <f t="shared" si="206"/>
        <v>45988.0119760479</v>
      </c>
      <c r="X953" t="str">
        <f t="shared" si="207"/>
        <v>健康</v>
      </c>
      <c r="Y953" s="8" t="str">
        <f>_xlfn.IFS(COUNTIF($B$2:B953,B953)=1,"-",OR(AND(X952="高滞销风险",OR(X953="中滞销风险",X953="低滞销风险",X953="健康")),AND(X952="中滞销风险",OR(X953="低滞销风险",X953="健康")),AND(X952="低滞销风险",X953="健康")),"改善",X952=X953,"维持不变",OR(AND(X952="健康",OR(X953="低滞销风险",X953="中滞销风险",X953="高滞销风险")),AND(X952="低滞销风险",OR(X953="中滞销风险",X953="高滞销风险")),AND(X952="中滞销风险",X953="高滞销风险")),"恶化")</f>
        <v>改善</v>
      </c>
      <c r="Z953" s="10">
        <f t="shared" si="208"/>
        <v>0</v>
      </c>
      <c r="AA953" s="10">
        <f t="shared" si="209"/>
        <v>0</v>
      </c>
      <c r="AB953" s="10">
        <f t="shared" si="210"/>
        <v>0</v>
      </c>
      <c r="AC953" s="10">
        <f t="shared" si="211"/>
        <v>94.0119760479042</v>
      </c>
      <c r="AD953" s="10">
        <f t="shared" si="212"/>
        <v>0</v>
      </c>
      <c r="AE953" s="11">
        <f t="shared" si="213"/>
        <v>1.67</v>
      </c>
    </row>
    <row r="954" spans="1:31">
      <c r="A954" s="5">
        <v>45901</v>
      </c>
      <c r="B954" s="1" t="s">
        <v>538</v>
      </c>
      <c r="C954" s="1" t="s">
        <v>539</v>
      </c>
      <c r="D954" s="1" t="s">
        <v>531</v>
      </c>
      <c r="E954" s="1">
        <v>2.12</v>
      </c>
      <c r="F954" s="1">
        <v>2.29</v>
      </c>
      <c r="G954" s="1">
        <v>2</v>
      </c>
      <c r="H954" s="1">
        <v>2.07</v>
      </c>
      <c r="I954" s="1" t="s">
        <v>50</v>
      </c>
      <c r="J954" s="1">
        <v>16</v>
      </c>
      <c r="K954" s="1" t="s">
        <v>35</v>
      </c>
      <c r="L954" s="1" t="s">
        <v>36</v>
      </c>
      <c r="M954" s="1" t="s">
        <v>37</v>
      </c>
      <c r="N954" s="1">
        <v>93</v>
      </c>
      <c r="O954" s="1">
        <v>31</v>
      </c>
      <c r="P954" s="1">
        <v>0</v>
      </c>
      <c r="Q954" s="1">
        <v>22</v>
      </c>
      <c r="R954" s="1">
        <v>0</v>
      </c>
      <c r="S954" s="1">
        <v>0</v>
      </c>
      <c r="T954">
        <f t="shared" si="203"/>
        <v>124</v>
      </c>
      <c r="U954">
        <f t="shared" si="204"/>
        <v>146</v>
      </c>
      <c r="V954" s="2">
        <f t="shared" si="205"/>
        <v>45959.4905660377</v>
      </c>
      <c r="W954" s="2">
        <f t="shared" si="206"/>
        <v>45969.8679245283</v>
      </c>
      <c r="X954" t="str">
        <f t="shared" si="207"/>
        <v>健康</v>
      </c>
      <c r="Y954" s="8" t="str">
        <f>_xlfn.IFS(COUNTIF($B$2:B954,B954)=1,"-",OR(AND(X953="高滞销风险",OR(X954="中滞销风险",X954="低滞销风险",X954="健康")),AND(X953="中滞销风险",OR(X954="低滞销风险",X954="健康")),AND(X953="低滞销风险",X954="健康")),"改善",X953=X954,"维持不变",OR(AND(X953="健康",OR(X954="低滞销风险",X954="中滞销风险",X954="高滞销风险")),AND(X953="低滞销风险",OR(X954="中滞销风险",X954="高滞销风险")),AND(X953="中滞销风险",X954="高滞销风险")),"恶化")</f>
        <v>维持不变</v>
      </c>
      <c r="Z954" s="10">
        <f t="shared" si="208"/>
        <v>0</v>
      </c>
      <c r="AA954" s="10">
        <f t="shared" si="209"/>
        <v>0</v>
      </c>
      <c r="AB954" s="10">
        <f t="shared" si="210"/>
        <v>0</v>
      </c>
      <c r="AC954" s="10">
        <f t="shared" si="211"/>
        <v>68.8679245283019</v>
      </c>
      <c r="AD954" s="10">
        <f t="shared" si="212"/>
        <v>0</v>
      </c>
      <c r="AE954" s="11">
        <f t="shared" si="213"/>
        <v>2.12</v>
      </c>
    </row>
    <row r="955" spans="1:31">
      <c r="A955" s="5">
        <v>45908</v>
      </c>
      <c r="B955" s="1" t="s">
        <v>538</v>
      </c>
      <c r="C955" s="1" t="s">
        <v>539</v>
      </c>
      <c r="D955" s="1" t="s">
        <v>531</v>
      </c>
      <c r="E955" s="1">
        <v>2.33</v>
      </c>
      <c r="F955" s="1">
        <v>2.57</v>
      </c>
      <c r="G955" s="1">
        <v>2.43</v>
      </c>
      <c r="H955" s="1">
        <v>2.14</v>
      </c>
      <c r="I955" s="1" t="s">
        <v>50</v>
      </c>
      <c r="J955" s="1">
        <v>18</v>
      </c>
      <c r="K955" s="1" t="s">
        <v>38</v>
      </c>
      <c r="L955" s="1" t="s">
        <v>39</v>
      </c>
      <c r="M955" s="1" t="s">
        <v>40</v>
      </c>
      <c r="N955" s="1">
        <v>77</v>
      </c>
      <c r="O955" s="1">
        <v>45</v>
      </c>
      <c r="P955" s="1">
        <v>0</v>
      </c>
      <c r="Q955" s="1">
        <v>2</v>
      </c>
      <c r="R955" s="1">
        <v>0</v>
      </c>
      <c r="S955" s="1">
        <v>50</v>
      </c>
      <c r="T955">
        <f t="shared" si="203"/>
        <v>122</v>
      </c>
      <c r="U955">
        <f t="shared" si="204"/>
        <v>174</v>
      </c>
      <c r="V955" s="2">
        <f t="shared" si="205"/>
        <v>45960.3605150215</v>
      </c>
      <c r="W955" s="2">
        <f t="shared" si="206"/>
        <v>45982.678111588</v>
      </c>
      <c r="X955" t="str">
        <f t="shared" si="207"/>
        <v>健康</v>
      </c>
      <c r="Y955" s="8" t="str">
        <f>_xlfn.IFS(COUNTIF($B$2:B955,B955)=1,"-",OR(AND(X954="高滞销风险",OR(X955="中滞销风险",X955="低滞销风险",X955="健康")),AND(X954="中滞销风险",OR(X955="低滞销风险",X955="健康")),AND(X954="低滞销风险",X955="健康")),"改善",X954=X955,"维持不变",OR(AND(X954="健康",OR(X955="低滞销风险",X955="中滞销风险",X955="高滞销风险")),AND(X954="低滞销风险",OR(X955="中滞销风险",X955="高滞销风险")),AND(X954="中滞销风险",X955="高滞销风险")),"恶化")</f>
        <v>维持不变</v>
      </c>
      <c r="Z955" s="10">
        <f t="shared" si="208"/>
        <v>0</v>
      </c>
      <c r="AA955" s="10">
        <f t="shared" si="209"/>
        <v>0</v>
      </c>
      <c r="AB955" s="10">
        <f t="shared" si="210"/>
        <v>0</v>
      </c>
      <c r="AC955" s="10">
        <f t="shared" si="211"/>
        <v>74.6781115879828</v>
      </c>
      <c r="AD955" s="10">
        <f t="shared" si="212"/>
        <v>0</v>
      </c>
      <c r="AE955" s="11">
        <f t="shared" si="213"/>
        <v>2.33</v>
      </c>
    </row>
    <row r="956" spans="1:31">
      <c r="A956" s="5">
        <v>45887</v>
      </c>
      <c r="B956" s="1" t="s">
        <v>540</v>
      </c>
      <c r="C956" s="1" t="s">
        <v>541</v>
      </c>
      <c r="D956" s="1" t="s">
        <v>531</v>
      </c>
      <c r="E956" s="1">
        <v>2.14</v>
      </c>
      <c r="F956" s="1">
        <v>3.14</v>
      </c>
      <c r="G956" s="1">
        <v>2.43</v>
      </c>
      <c r="H956" s="1">
        <v>1.43</v>
      </c>
      <c r="I956" s="1" t="s">
        <v>50</v>
      </c>
      <c r="J956" s="1">
        <v>22</v>
      </c>
      <c r="K956" s="1" t="s">
        <v>51</v>
      </c>
      <c r="L956" s="1" t="s">
        <v>52</v>
      </c>
      <c r="M956" s="1" t="s">
        <v>53</v>
      </c>
      <c r="N956" s="1">
        <v>94</v>
      </c>
      <c r="O956" s="1">
        <v>87</v>
      </c>
      <c r="P956" s="1">
        <v>0</v>
      </c>
      <c r="Q956" s="1">
        <v>48</v>
      </c>
      <c r="R956" s="1">
        <v>0</v>
      </c>
      <c r="S956" s="1">
        <v>0</v>
      </c>
      <c r="T956">
        <f t="shared" si="203"/>
        <v>181</v>
      </c>
      <c r="U956">
        <f t="shared" si="204"/>
        <v>229</v>
      </c>
      <c r="V956" s="2">
        <f t="shared" si="205"/>
        <v>45971.5794392523</v>
      </c>
      <c r="W956" s="2">
        <f t="shared" si="206"/>
        <v>45994.0093457944</v>
      </c>
      <c r="X956" t="str">
        <f t="shared" si="207"/>
        <v>低滞销风险</v>
      </c>
      <c r="Y956" s="8" t="str">
        <f>_xlfn.IFS(COUNTIF($B$2:B956,B956)=1,"-",OR(AND(X955="高滞销风险",OR(X956="中滞销风险",X956="低滞销风险",X956="健康")),AND(X955="中滞销风险",OR(X956="低滞销风险",X956="健康")),AND(X955="低滞销风险",X956="健康")),"改善",X955=X956,"维持不变",OR(AND(X955="健康",OR(X956="低滞销风险",X956="中滞销风险",X956="高滞销风险")),AND(X955="低滞销风险",OR(X956="中滞销风险",X956="高滞销风险")),AND(X955="中滞销风险",X956="高滞销风险")),"恶化")</f>
        <v>-</v>
      </c>
      <c r="Z956" s="10">
        <f t="shared" si="208"/>
        <v>0</v>
      </c>
      <c r="AA956" s="10">
        <f t="shared" si="209"/>
        <v>4.29999999999998</v>
      </c>
      <c r="AB956" s="10">
        <f t="shared" si="210"/>
        <v>4.29999999999998</v>
      </c>
      <c r="AC956" s="10">
        <f t="shared" si="211"/>
        <v>107.009345794393</v>
      </c>
      <c r="AD956" s="10">
        <f t="shared" si="212"/>
        <v>2.0093457943949</v>
      </c>
      <c r="AE956" s="11">
        <f t="shared" si="213"/>
        <v>2.18095238095238</v>
      </c>
    </row>
    <row r="957" spans="1:31">
      <c r="A957" s="5">
        <v>45894</v>
      </c>
      <c r="B957" s="1" t="s">
        <v>540</v>
      </c>
      <c r="C957" s="1" t="s">
        <v>541</v>
      </c>
      <c r="D957" s="1" t="s">
        <v>531</v>
      </c>
      <c r="E957" s="1">
        <v>2.15</v>
      </c>
      <c r="F957" s="1">
        <v>2.14</v>
      </c>
      <c r="G957" s="1">
        <v>2.64</v>
      </c>
      <c r="H957" s="1">
        <v>1.96</v>
      </c>
      <c r="I957" s="1" t="s">
        <v>50</v>
      </c>
      <c r="J957" s="1">
        <v>15</v>
      </c>
      <c r="K957" s="1" t="s">
        <v>43</v>
      </c>
      <c r="L957" s="1" t="s">
        <v>44</v>
      </c>
      <c r="M957" s="1" t="s">
        <v>45</v>
      </c>
      <c r="N957" s="1">
        <v>98</v>
      </c>
      <c r="O957" s="1">
        <v>69</v>
      </c>
      <c r="P957" s="1">
        <v>0</v>
      </c>
      <c r="Q957" s="1">
        <v>48</v>
      </c>
      <c r="R957" s="1">
        <v>0</v>
      </c>
      <c r="S957" s="1">
        <v>0</v>
      </c>
      <c r="T957">
        <f t="shared" si="203"/>
        <v>167</v>
      </c>
      <c r="U957">
        <f t="shared" si="204"/>
        <v>215</v>
      </c>
      <c r="V957" s="2">
        <f t="shared" si="205"/>
        <v>45971.6744186046</v>
      </c>
      <c r="W957" s="2">
        <f t="shared" si="206"/>
        <v>45994</v>
      </c>
      <c r="X957" t="str">
        <f t="shared" si="207"/>
        <v>低滞销风险</v>
      </c>
      <c r="Y957" s="8" t="str">
        <f>_xlfn.IFS(COUNTIF($B$2:B957,B957)=1,"-",OR(AND(X956="高滞销风险",OR(X957="中滞销风险",X957="低滞销风险",X957="健康")),AND(X956="中滞销风险",OR(X957="低滞销风险",X957="健康")),AND(X956="低滞销风险",X957="健康")),"改善",X956=X957,"维持不变",OR(AND(X956="健康",OR(X957="低滞销风险",X957="中滞销风险",X957="高滞销风险")),AND(X956="低滞销风险",OR(X957="中滞销风险",X957="高滞销风险")),AND(X956="中滞销风险",X957="高滞销风险")),"恶化")</f>
        <v>维持不变</v>
      </c>
      <c r="Z957" s="10">
        <f t="shared" si="208"/>
        <v>0</v>
      </c>
      <c r="AA957" s="10">
        <f t="shared" si="209"/>
        <v>4.30000000000001</v>
      </c>
      <c r="AB957" s="10">
        <f t="shared" si="210"/>
        <v>4.30000000000001</v>
      </c>
      <c r="AC957" s="10">
        <f t="shared" si="211"/>
        <v>100</v>
      </c>
      <c r="AD957" s="10">
        <f t="shared" si="212"/>
        <v>2</v>
      </c>
      <c r="AE957" s="11">
        <f t="shared" si="213"/>
        <v>2.19387755102041</v>
      </c>
    </row>
    <row r="958" spans="1:31">
      <c r="A958" s="5">
        <v>45901</v>
      </c>
      <c r="B958" s="1" t="s">
        <v>540</v>
      </c>
      <c r="C958" s="1" t="s">
        <v>541</v>
      </c>
      <c r="D958" s="1" t="s">
        <v>531</v>
      </c>
      <c r="E958" s="1">
        <v>2.89</v>
      </c>
      <c r="F958" s="1">
        <v>3.43</v>
      </c>
      <c r="G958" s="1">
        <v>2.79</v>
      </c>
      <c r="H958" s="1">
        <v>2.61</v>
      </c>
      <c r="I958" s="1" t="s">
        <v>50</v>
      </c>
      <c r="J958" s="1">
        <v>24</v>
      </c>
      <c r="K958" s="1" t="s">
        <v>35</v>
      </c>
      <c r="L958" s="1" t="s">
        <v>36</v>
      </c>
      <c r="M958" s="1" t="s">
        <v>37</v>
      </c>
      <c r="N958" s="1">
        <v>120</v>
      </c>
      <c r="O958" s="1">
        <v>66</v>
      </c>
      <c r="P958" s="1">
        <v>0</v>
      </c>
      <c r="Q958" s="1">
        <v>3</v>
      </c>
      <c r="R958" s="1">
        <v>0</v>
      </c>
      <c r="S958" s="1">
        <v>0</v>
      </c>
      <c r="T958">
        <f t="shared" si="203"/>
        <v>186</v>
      </c>
      <c r="U958">
        <f t="shared" si="204"/>
        <v>189</v>
      </c>
      <c r="V958" s="2">
        <f t="shared" si="205"/>
        <v>45965.3598615917</v>
      </c>
      <c r="W958" s="2">
        <f t="shared" si="206"/>
        <v>45966.3979238754</v>
      </c>
      <c r="X958" t="str">
        <f t="shared" si="207"/>
        <v>健康</v>
      </c>
      <c r="Y958" s="8" t="str">
        <f>_xlfn.IFS(COUNTIF($B$2:B958,B958)=1,"-",OR(AND(X957="高滞销风险",OR(X958="中滞销风险",X958="低滞销风险",X958="健康")),AND(X957="中滞销风险",OR(X958="低滞销风险",X958="健康")),AND(X957="低滞销风险",X958="健康")),"改善",X957=X958,"维持不变",OR(AND(X957="健康",OR(X958="低滞销风险",X958="中滞销风险",X958="高滞销风险")),AND(X957="低滞销风险",OR(X958="中滞销风险",X958="高滞销风险")),AND(X957="中滞销风险",X958="高滞销风险")),"恶化")</f>
        <v>改善</v>
      </c>
      <c r="Z958" s="10">
        <f t="shared" si="208"/>
        <v>0</v>
      </c>
      <c r="AA958" s="10">
        <f t="shared" si="209"/>
        <v>0</v>
      </c>
      <c r="AB958" s="10">
        <f t="shared" si="210"/>
        <v>0</v>
      </c>
      <c r="AC958" s="10">
        <f t="shared" si="211"/>
        <v>65.3979238754325</v>
      </c>
      <c r="AD958" s="10">
        <f t="shared" si="212"/>
        <v>0</v>
      </c>
      <c r="AE958" s="11">
        <f t="shared" si="213"/>
        <v>2.89</v>
      </c>
    </row>
    <row r="959" spans="1:31">
      <c r="A959" s="5">
        <v>45908</v>
      </c>
      <c r="B959" s="1" t="s">
        <v>540</v>
      </c>
      <c r="C959" s="1" t="s">
        <v>541</v>
      </c>
      <c r="D959" s="1" t="s">
        <v>531</v>
      </c>
      <c r="E959" s="1">
        <v>4.36</v>
      </c>
      <c r="F959" s="1">
        <v>5.57</v>
      </c>
      <c r="G959" s="1">
        <v>4.5</v>
      </c>
      <c r="H959" s="1">
        <v>3.57</v>
      </c>
      <c r="I959" s="1" t="s">
        <v>50</v>
      </c>
      <c r="J959" s="1">
        <v>39</v>
      </c>
      <c r="K959" s="1" t="s">
        <v>38</v>
      </c>
      <c r="L959" s="1" t="s">
        <v>39</v>
      </c>
      <c r="M959" s="1" t="s">
        <v>40</v>
      </c>
      <c r="N959" s="1">
        <v>80</v>
      </c>
      <c r="O959" s="1">
        <v>67</v>
      </c>
      <c r="P959" s="1">
        <v>0</v>
      </c>
      <c r="Q959" s="1">
        <v>3</v>
      </c>
      <c r="R959" s="1">
        <v>0</v>
      </c>
      <c r="S959" s="1">
        <v>100</v>
      </c>
      <c r="T959">
        <f t="shared" si="203"/>
        <v>147</v>
      </c>
      <c r="U959">
        <f t="shared" si="204"/>
        <v>250</v>
      </c>
      <c r="V959" s="2">
        <f t="shared" si="205"/>
        <v>45941.7155963303</v>
      </c>
      <c r="W959" s="2">
        <f t="shared" si="206"/>
        <v>45965.3394495413</v>
      </c>
      <c r="X959" t="str">
        <f t="shared" si="207"/>
        <v>健康</v>
      </c>
      <c r="Y959" s="8" t="str">
        <f>_xlfn.IFS(COUNTIF($B$2:B959,B959)=1,"-",OR(AND(X958="高滞销风险",OR(X959="中滞销风险",X959="低滞销风险",X959="健康")),AND(X958="中滞销风险",OR(X959="低滞销风险",X959="健康")),AND(X958="低滞销风险",X959="健康")),"改善",X958=X959,"维持不变",OR(AND(X958="健康",OR(X959="低滞销风险",X959="中滞销风险",X959="高滞销风险")),AND(X958="低滞销风险",OR(X959="中滞销风险",X959="高滞销风险")),AND(X958="中滞销风险",X959="高滞销风险")),"恶化")</f>
        <v>维持不变</v>
      </c>
      <c r="Z959" s="10">
        <f t="shared" si="208"/>
        <v>0</v>
      </c>
      <c r="AA959" s="10">
        <f t="shared" si="209"/>
        <v>0</v>
      </c>
      <c r="AB959" s="10">
        <f t="shared" si="210"/>
        <v>0</v>
      </c>
      <c r="AC959" s="10">
        <f t="shared" si="211"/>
        <v>57.3394495412844</v>
      </c>
      <c r="AD959" s="10">
        <f t="shared" si="212"/>
        <v>0</v>
      </c>
      <c r="AE959" s="11">
        <f t="shared" si="213"/>
        <v>4.36</v>
      </c>
    </row>
    <row r="960" spans="1:31">
      <c r="A960" s="5">
        <v>45887</v>
      </c>
      <c r="B960" s="1" t="s">
        <v>542</v>
      </c>
      <c r="C960" s="1" t="s">
        <v>543</v>
      </c>
      <c r="D960" s="1" t="s">
        <v>531</v>
      </c>
      <c r="E960" s="1">
        <v>2.09</v>
      </c>
      <c r="F960" s="1">
        <v>2.86</v>
      </c>
      <c r="G960" s="1">
        <v>2.43</v>
      </c>
      <c r="H960" s="1">
        <v>1.5</v>
      </c>
      <c r="I960" s="1" t="s">
        <v>50</v>
      </c>
      <c r="J960" s="1">
        <v>20</v>
      </c>
      <c r="K960" s="1" t="s">
        <v>51</v>
      </c>
      <c r="L960" s="1" t="s">
        <v>52</v>
      </c>
      <c r="M960" s="1" t="s">
        <v>53</v>
      </c>
      <c r="N960" s="1">
        <v>104</v>
      </c>
      <c r="O960" s="1">
        <v>30</v>
      </c>
      <c r="P960" s="1">
        <v>0</v>
      </c>
      <c r="Q960" s="1">
        <v>53</v>
      </c>
      <c r="R960" s="1">
        <v>0</v>
      </c>
      <c r="S960" s="1">
        <v>0</v>
      </c>
      <c r="T960">
        <f t="shared" si="203"/>
        <v>134</v>
      </c>
      <c r="U960">
        <f t="shared" si="204"/>
        <v>187</v>
      </c>
      <c r="V960" s="2">
        <f t="shared" si="205"/>
        <v>45951.1148325359</v>
      </c>
      <c r="W960" s="2">
        <f t="shared" si="206"/>
        <v>45976.4736842105</v>
      </c>
      <c r="X960" t="str">
        <f t="shared" si="207"/>
        <v>健康</v>
      </c>
      <c r="Y960" s="8" t="str">
        <f>_xlfn.IFS(COUNTIF($B$2:B960,B960)=1,"-",OR(AND(X959="高滞销风险",OR(X960="中滞销风险",X960="低滞销风险",X960="健康")),AND(X959="中滞销风险",OR(X960="低滞销风险",X960="健康")),AND(X959="低滞销风险",X960="健康")),"改善",X959=X960,"维持不变",OR(AND(X959="健康",OR(X960="低滞销风险",X960="中滞销风险",X960="高滞销风险")),AND(X959="低滞销风险",OR(X960="中滞销风险",X960="高滞销风险")),AND(X959="中滞销风险",X960="高滞销风险")),"恶化")</f>
        <v>-</v>
      </c>
      <c r="Z960" s="10">
        <f t="shared" si="208"/>
        <v>0</v>
      </c>
      <c r="AA960" s="10">
        <f t="shared" si="209"/>
        <v>0</v>
      </c>
      <c r="AB960" s="10">
        <f t="shared" si="210"/>
        <v>0</v>
      </c>
      <c r="AC960" s="10">
        <f t="shared" si="211"/>
        <v>89.4736842105263</v>
      </c>
      <c r="AD960" s="10">
        <f t="shared" si="212"/>
        <v>0</v>
      </c>
      <c r="AE960" s="11">
        <f t="shared" si="213"/>
        <v>2.09</v>
      </c>
    </row>
    <row r="961" spans="1:31">
      <c r="A961" s="5">
        <v>45894</v>
      </c>
      <c r="B961" s="1" t="s">
        <v>542</v>
      </c>
      <c r="C961" s="1" t="s">
        <v>543</v>
      </c>
      <c r="D961" s="1" t="s">
        <v>531</v>
      </c>
      <c r="E961" s="1">
        <v>3.14</v>
      </c>
      <c r="F961" s="1">
        <v>4</v>
      </c>
      <c r="G961" s="1">
        <v>3.43</v>
      </c>
      <c r="H961" s="1">
        <v>2.5</v>
      </c>
      <c r="I961" s="1" t="s">
        <v>50</v>
      </c>
      <c r="J961" s="1">
        <v>28</v>
      </c>
      <c r="K961" s="1" t="s">
        <v>43</v>
      </c>
      <c r="L961" s="1" t="s">
        <v>44</v>
      </c>
      <c r="M961" s="1" t="s">
        <v>45</v>
      </c>
      <c r="N961" s="1">
        <v>71</v>
      </c>
      <c r="O961" s="1">
        <v>69</v>
      </c>
      <c r="P961" s="1">
        <v>0</v>
      </c>
      <c r="Q961" s="1">
        <v>13</v>
      </c>
      <c r="R961" s="1">
        <v>0</v>
      </c>
      <c r="S961" s="1">
        <v>0</v>
      </c>
      <c r="T961">
        <f t="shared" si="203"/>
        <v>140</v>
      </c>
      <c r="U961">
        <f t="shared" si="204"/>
        <v>153</v>
      </c>
      <c r="V961" s="2">
        <f t="shared" si="205"/>
        <v>45938.5859872611</v>
      </c>
      <c r="W961" s="2">
        <f t="shared" si="206"/>
        <v>45942.7261146497</v>
      </c>
      <c r="X961" t="str">
        <f t="shared" si="207"/>
        <v>健康</v>
      </c>
      <c r="Y961" s="8" t="str">
        <f>_xlfn.IFS(COUNTIF($B$2:B961,B961)=1,"-",OR(AND(X960="高滞销风险",OR(X961="中滞销风险",X961="低滞销风险",X961="健康")),AND(X960="中滞销风险",OR(X961="低滞销风险",X961="健康")),AND(X960="低滞销风险",X961="健康")),"改善",X960=X961,"维持不变",OR(AND(X960="健康",OR(X961="低滞销风险",X961="中滞销风险",X961="高滞销风险")),AND(X960="低滞销风险",OR(X961="中滞销风险",X961="高滞销风险")),AND(X960="中滞销风险",X961="高滞销风险")),"恶化")</f>
        <v>维持不变</v>
      </c>
      <c r="Z961" s="10">
        <f t="shared" si="208"/>
        <v>0</v>
      </c>
      <c r="AA961" s="10">
        <f t="shared" si="209"/>
        <v>0</v>
      </c>
      <c r="AB961" s="10">
        <f t="shared" si="210"/>
        <v>0</v>
      </c>
      <c r="AC961" s="10">
        <f t="shared" si="211"/>
        <v>48.7261146496815</v>
      </c>
      <c r="AD961" s="10">
        <f t="shared" si="212"/>
        <v>0</v>
      </c>
      <c r="AE961" s="11">
        <f t="shared" si="213"/>
        <v>3.14</v>
      </c>
    </row>
    <row r="962" spans="1:31">
      <c r="A962" s="5">
        <v>45901</v>
      </c>
      <c r="B962" s="1" t="s">
        <v>542</v>
      </c>
      <c r="C962" s="1" t="s">
        <v>543</v>
      </c>
      <c r="D962" s="1" t="s">
        <v>531</v>
      </c>
      <c r="E962" s="1">
        <v>2</v>
      </c>
      <c r="F962" s="1">
        <v>2</v>
      </c>
      <c r="G962" s="1">
        <v>3</v>
      </c>
      <c r="H962" s="1">
        <v>2.71</v>
      </c>
      <c r="I962" s="1" t="s">
        <v>54</v>
      </c>
      <c r="J962" s="1">
        <v>14</v>
      </c>
      <c r="K962" s="1" t="s">
        <v>35</v>
      </c>
      <c r="L962" s="1" t="s">
        <v>36</v>
      </c>
      <c r="M962" s="1" t="s">
        <v>37</v>
      </c>
      <c r="N962" s="1">
        <v>70</v>
      </c>
      <c r="O962" s="1">
        <v>151</v>
      </c>
      <c r="P962" s="1">
        <v>0</v>
      </c>
      <c r="Q962" s="1">
        <v>23</v>
      </c>
      <c r="R962" s="1">
        <v>0</v>
      </c>
      <c r="S962" s="1">
        <v>0</v>
      </c>
      <c r="T962">
        <f t="shared" si="203"/>
        <v>221</v>
      </c>
      <c r="U962">
        <f t="shared" si="204"/>
        <v>244</v>
      </c>
      <c r="V962" s="2">
        <f t="shared" si="205"/>
        <v>46011.5</v>
      </c>
      <c r="W962" s="2">
        <f t="shared" si="206"/>
        <v>46023</v>
      </c>
      <c r="X962" t="str">
        <f t="shared" si="207"/>
        <v>高滞销风险</v>
      </c>
      <c r="Y962" s="8" t="str">
        <f>_xlfn.IFS(COUNTIF($B$2:B962,B962)=1,"-",OR(AND(X961="高滞销风险",OR(X962="中滞销风险",X962="低滞销风险",X962="健康")),AND(X961="中滞销风险",OR(X962="低滞销风险",X962="健康")),AND(X961="低滞销风险",X962="健康")),"改善",X961=X962,"维持不变",OR(AND(X961="健康",OR(X962="低滞销风险",X962="中滞销风险",X962="高滞销风险")),AND(X961="低滞销风险",OR(X962="中滞销风险",X962="高滞销风险")),AND(X961="中滞销风险",X962="高滞销风险")),"恶化")</f>
        <v>恶化</v>
      </c>
      <c r="Z962" s="10">
        <f t="shared" si="208"/>
        <v>39</v>
      </c>
      <c r="AA962" s="10">
        <f t="shared" si="209"/>
        <v>23</v>
      </c>
      <c r="AB962" s="10">
        <f t="shared" si="210"/>
        <v>62</v>
      </c>
      <c r="AC962" s="10">
        <f t="shared" si="211"/>
        <v>122</v>
      </c>
      <c r="AD962" s="10">
        <f t="shared" si="212"/>
        <v>31</v>
      </c>
      <c r="AE962" s="11">
        <f t="shared" si="213"/>
        <v>2.68131868131868</v>
      </c>
    </row>
    <row r="963" spans="1:31">
      <c r="A963" s="5">
        <v>45908</v>
      </c>
      <c r="B963" s="1" t="s">
        <v>542</v>
      </c>
      <c r="C963" s="1" t="s">
        <v>543</v>
      </c>
      <c r="D963" s="1" t="s">
        <v>531</v>
      </c>
      <c r="E963" s="1">
        <v>2.71</v>
      </c>
      <c r="F963" s="1">
        <v>2.71</v>
      </c>
      <c r="G963" s="1">
        <v>2.36</v>
      </c>
      <c r="H963" s="1">
        <v>2.89</v>
      </c>
      <c r="I963" s="1" t="s">
        <v>54</v>
      </c>
      <c r="J963" s="1">
        <v>19</v>
      </c>
      <c r="K963" s="1" t="s">
        <v>38</v>
      </c>
      <c r="L963" s="1" t="s">
        <v>39</v>
      </c>
      <c r="M963" s="1" t="s">
        <v>40</v>
      </c>
      <c r="N963" s="1">
        <v>68</v>
      </c>
      <c r="O963" s="1">
        <v>133</v>
      </c>
      <c r="P963" s="1">
        <v>0</v>
      </c>
      <c r="Q963" s="1">
        <v>23</v>
      </c>
      <c r="R963" s="1">
        <v>0</v>
      </c>
      <c r="S963" s="1">
        <v>0</v>
      </c>
      <c r="T963">
        <f t="shared" si="203"/>
        <v>201</v>
      </c>
      <c r="U963">
        <f t="shared" si="204"/>
        <v>224</v>
      </c>
      <c r="V963" s="2">
        <f t="shared" si="205"/>
        <v>45982.1697416974</v>
      </c>
      <c r="W963" s="2">
        <f t="shared" si="206"/>
        <v>45990.6568265683</v>
      </c>
      <c r="X963" t="str">
        <f t="shared" si="207"/>
        <v>健康</v>
      </c>
      <c r="Y963" s="8" t="str">
        <f>_xlfn.IFS(COUNTIF($B$2:B963,B963)=1,"-",OR(AND(X962="高滞销风险",OR(X963="中滞销风险",X963="低滞销风险",X963="健康")),AND(X962="中滞销风险",OR(X963="低滞销风险",X963="健康")),AND(X962="低滞销风险",X963="健康")),"改善",X962=X963,"维持不变",OR(AND(X962="健康",OR(X963="低滞销风险",X963="中滞销风险",X963="高滞销风险")),AND(X962="低滞销风险",OR(X963="中滞销风险",X963="高滞销风险")),AND(X962="中滞销风险",X963="高滞销风险")),"恶化")</f>
        <v>改善</v>
      </c>
      <c r="Z963" s="10">
        <f t="shared" si="208"/>
        <v>0</v>
      </c>
      <c r="AA963" s="10">
        <f t="shared" si="209"/>
        <v>0</v>
      </c>
      <c r="AB963" s="10">
        <f t="shared" si="210"/>
        <v>0</v>
      </c>
      <c r="AC963" s="10">
        <f t="shared" si="211"/>
        <v>82.6568265682657</v>
      </c>
      <c r="AD963" s="10">
        <f t="shared" si="212"/>
        <v>0</v>
      </c>
      <c r="AE963" s="11">
        <f t="shared" si="213"/>
        <v>2.71</v>
      </c>
    </row>
    <row r="964" spans="1:31">
      <c r="A964" s="5">
        <v>45887</v>
      </c>
      <c r="B964" s="1" t="s">
        <v>544</v>
      </c>
      <c r="C964" s="1" t="s">
        <v>545</v>
      </c>
      <c r="D964" s="1" t="s">
        <v>531</v>
      </c>
      <c r="E964" s="1">
        <v>1.32</v>
      </c>
      <c r="F964" s="1">
        <v>1.86</v>
      </c>
      <c r="G964" s="1">
        <v>1.57</v>
      </c>
      <c r="H964" s="1">
        <v>0.89</v>
      </c>
      <c r="I964" s="1" t="s">
        <v>50</v>
      </c>
      <c r="J964" s="1">
        <v>13</v>
      </c>
      <c r="K964" s="1" t="s">
        <v>51</v>
      </c>
      <c r="L964" s="1" t="s">
        <v>52</v>
      </c>
      <c r="M964" s="1" t="s">
        <v>53</v>
      </c>
      <c r="N964" s="1">
        <v>90</v>
      </c>
      <c r="O964" s="1">
        <v>29</v>
      </c>
      <c r="P964" s="1">
        <v>0</v>
      </c>
      <c r="Q964" s="1">
        <v>51</v>
      </c>
      <c r="R964" s="1">
        <v>0</v>
      </c>
      <c r="S964" s="1">
        <v>0</v>
      </c>
      <c r="T964">
        <f t="shared" si="203"/>
        <v>119</v>
      </c>
      <c r="U964">
        <f t="shared" si="204"/>
        <v>170</v>
      </c>
      <c r="V964" s="2">
        <f t="shared" si="205"/>
        <v>45977.1515151515</v>
      </c>
      <c r="W964" s="2">
        <f t="shared" si="206"/>
        <v>46015.7878787879</v>
      </c>
      <c r="X964" t="str">
        <f t="shared" si="207"/>
        <v>高滞销风险</v>
      </c>
      <c r="Y964" s="8" t="str">
        <f>_xlfn.IFS(COUNTIF($B$2:B964,B964)=1,"-",OR(AND(X963="高滞销风险",OR(X964="中滞销风险",X964="低滞销风险",X964="健康")),AND(X963="中滞销风险",OR(X964="低滞销风险",X964="健康")),AND(X963="低滞销风险",X964="健康")),"改善",X963=X964,"维持不变",OR(AND(X963="健康",OR(X964="低滞销风险",X964="中滞销风险",X964="高滞销风险")),AND(X963="低滞销风险",OR(X964="中滞销风险",X964="高滞销风险")),AND(X963="中滞销风险",X964="高滞销风险")),"恶化")</f>
        <v>-</v>
      </c>
      <c r="Z964" s="10">
        <f t="shared" si="208"/>
        <v>0</v>
      </c>
      <c r="AA964" s="10">
        <f t="shared" si="209"/>
        <v>31.4</v>
      </c>
      <c r="AB964" s="10">
        <f t="shared" si="210"/>
        <v>31.4</v>
      </c>
      <c r="AC964" s="10">
        <f t="shared" si="211"/>
        <v>128.787878787879</v>
      </c>
      <c r="AD964" s="10">
        <f t="shared" si="212"/>
        <v>23.7878787878799</v>
      </c>
      <c r="AE964" s="11">
        <f t="shared" si="213"/>
        <v>1.61904761904762</v>
      </c>
    </row>
    <row r="965" spans="1:31">
      <c r="A965" s="5">
        <v>45894</v>
      </c>
      <c r="B965" s="1" t="s">
        <v>544</v>
      </c>
      <c r="C965" s="1" t="s">
        <v>545</v>
      </c>
      <c r="D965" s="1" t="s">
        <v>531</v>
      </c>
      <c r="E965" s="1">
        <v>2.58</v>
      </c>
      <c r="F965" s="1">
        <v>3.71</v>
      </c>
      <c r="G965" s="1">
        <v>2.79</v>
      </c>
      <c r="H965" s="1">
        <v>1.82</v>
      </c>
      <c r="I965" s="1" t="s">
        <v>50</v>
      </c>
      <c r="J965" s="1">
        <v>26</v>
      </c>
      <c r="K965" s="1" t="s">
        <v>43</v>
      </c>
      <c r="L965" s="1" t="s">
        <v>44</v>
      </c>
      <c r="M965" s="1" t="s">
        <v>45</v>
      </c>
      <c r="N965" s="1">
        <v>84</v>
      </c>
      <c r="O965" s="1">
        <v>43</v>
      </c>
      <c r="P965" s="1">
        <v>0</v>
      </c>
      <c r="Q965" s="1">
        <v>21</v>
      </c>
      <c r="R965" s="1">
        <v>0</v>
      </c>
      <c r="S965" s="1">
        <v>50</v>
      </c>
      <c r="T965">
        <f t="shared" si="203"/>
        <v>127</v>
      </c>
      <c r="U965">
        <f t="shared" si="204"/>
        <v>198</v>
      </c>
      <c r="V965" s="2">
        <f t="shared" si="205"/>
        <v>45943.2248062015</v>
      </c>
      <c r="W965" s="2">
        <f t="shared" si="206"/>
        <v>45970.7441860465</v>
      </c>
      <c r="X965" t="str">
        <f t="shared" si="207"/>
        <v>健康</v>
      </c>
      <c r="Y965" s="8" t="str">
        <f>_xlfn.IFS(COUNTIF($B$2:B965,B965)=1,"-",OR(AND(X964="高滞销风险",OR(X965="中滞销风险",X965="低滞销风险",X965="健康")),AND(X964="中滞销风险",OR(X965="低滞销风险",X965="健康")),AND(X964="低滞销风险",X965="健康")),"改善",X964=X965,"维持不变",OR(AND(X964="健康",OR(X965="低滞销风险",X965="中滞销风险",X965="高滞销风险")),AND(X964="低滞销风险",OR(X965="中滞销风险",X965="高滞销风险")),AND(X964="中滞销风险",X965="高滞销风险")),"恶化")</f>
        <v>改善</v>
      </c>
      <c r="Z965" s="10">
        <f t="shared" si="208"/>
        <v>0</v>
      </c>
      <c r="AA965" s="10">
        <f t="shared" si="209"/>
        <v>0</v>
      </c>
      <c r="AB965" s="10">
        <f t="shared" si="210"/>
        <v>0</v>
      </c>
      <c r="AC965" s="10">
        <f t="shared" si="211"/>
        <v>76.7441860465116</v>
      </c>
      <c r="AD965" s="10">
        <f t="shared" si="212"/>
        <v>0</v>
      </c>
      <c r="AE965" s="11">
        <f t="shared" si="213"/>
        <v>2.58</v>
      </c>
    </row>
    <row r="966" spans="1:31">
      <c r="A966" s="5">
        <v>45901</v>
      </c>
      <c r="B966" s="1" t="s">
        <v>544</v>
      </c>
      <c r="C966" s="1" t="s">
        <v>545</v>
      </c>
      <c r="D966" s="1" t="s">
        <v>531</v>
      </c>
      <c r="E966" s="1">
        <v>2.5</v>
      </c>
      <c r="F966" s="1">
        <v>2.43</v>
      </c>
      <c r="G966" s="1">
        <v>3.07</v>
      </c>
      <c r="H966" s="1">
        <v>2.32</v>
      </c>
      <c r="I966" s="1" t="s">
        <v>50</v>
      </c>
      <c r="J966" s="1">
        <v>17</v>
      </c>
      <c r="K966" s="1" t="s">
        <v>35</v>
      </c>
      <c r="L966" s="1" t="s">
        <v>36</v>
      </c>
      <c r="M966" s="1" t="s">
        <v>37</v>
      </c>
      <c r="N966" s="1">
        <v>80</v>
      </c>
      <c r="O966" s="1">
        <v>52</v>
      </c>
      <c r="P966" s="1">
        <v>0</v>
      </c>
      <c r="Q966" s="1">
        <v>1</v>
      </c>
      <c r="R966" s="1">
        <v>0</v>
      </c>
      <c r="S966" s="1">
        <v>50</v>
      </c>
      <c r="T966">
        <f t="shared" si="203"/>
        <v>132</v>
      </c>
      <c r="U966">
        <f t="shared" si="204"/>
        <v>183</v>
      </c>
      <c r="V966" s="2">
        <f t="shared" si="205"/>
        <v>45953.8</v>
      </c>
      <c r="W966" s="2">
        <f t="shared" si="206"/>
        <v>45974.2</v>
      </c>
      <c r="X966" t="str">
        <f t="shared" si="207"/>
        <v>健康</v>
      </c>
      <c r="Y966" s="8" t="str">
        <f>_xlfn.IFS(COUNTIF($B$2:B966,B966)=1,"-",OR(AND(X965="高滞销风险",OR(X966="中滞销风险",X966="低滞销风险",X966="健康")),AND(X965="中滞销风险",OR(X966="低滞销风险",X966="健康")),AND(X965="低滞销风险",X966="健康")),"改善",X965=X966,"维持不变",OR(AND(X965="健康",OR(X966="低滞销风险",X966="中滞销风险",X966="高滞销风险")),AND(X965="低滞销风险",OR(X966="中滞销风险",X966="高滞销风险")),AND(X965="中滞销风险",X966="高滞销风险")),"恶化")</f>
        <v>维持不变</v>
      </c>
      <c r="Z966" s="10">
        <f t="shared" si="208"/>
        <v>0</v>
      </c>
      <c r="AA966" s="10">
        <f t="shared" si="209"/>
        <v>0</v>
      </c>
      <c r="AB966" s="10">
        <f t="shared" si="210"/>
        <v>0</v>
      </c>
      <c r="AC966" s="10">
        <f t="shared" si="211"/>
        <v>73.2</v>
      </c>
      <c r="AD966" s="10">
        <f t="shared" si="212"/>
        <v>0</v>
      </c>
      <c r="AE966" s="11">
        <f t="shared" si="213"/>
        <v>2.5</v>
      </c>
    </row>
    <row r="967" spans="1:31">
      <c r="A967" s="5">
        <v>45908</v>
      </c>
      <c r="B967" s="1" t="s">
        <v>544</v>
      </c>
      <c r="C967" s="1" t="s">
        <v>545</v>
      </c>
      <c r="D967" s="1" t="s">
        <v>531</v>
      </c>
      <c r="E967" s="1">
        <v>2.43</v>
      </c>
      <c r="F967" s="1">
        <v>2.43</v>
      </c>
      <c r="G967" s="1">
        <v>2.43</v>
      </c>
      <c r="H967" s="1">
        <v>2.61</v>
      </c>
      <c r="I967" s="1" t="s">
        <v>54</v>
      </c>
      <c r="J967" s="1">
        <v>17</v>
      </c>
      <c r="K967" s="1" t="s">
        <v>38</v>
      </c>
      <c r="L967" s="1" t="s">
        <v>39</v>
      </c>
      <c r="M967" s="1" t="s">
        <v>40</v>
      </c>
      <c r="N967" s="1">
        <v>63</v>
      </c>
      <c r="O967" s="1">
        <v>102</v>
      </c>
      <c r="P967" s="1">
        <v>0</v>
      </c>
      <c r="Q967" s="1">
        <v>1</v>
      </c>
      <c r="R967" s="1">
        <v>0</v>
      </c>
      <c r="S967" s="1">
        <v>50</v>
      </c>
      <c r="T967">
        <f t="shared" si="203"/>
        <v>165</v>
      </c>
      <c r="U967">
        <f t="shared" si="204"/>
        <v>216</v>
      </c>
      <c r="V967" s="2">
        <f t="shared" si="205"/>
        <v>45975.9012345679</v>
      </c>
      <c r="W967" s="2">
        <f t="shared" si="206"/>
        <v>45996.8888888889</v>
      </c>
      <c r="X967" t="str">
        <f t="shared" si="207"/>
        <v>低滞销风险</v>
      </c>
      <c r="Y967" s="8" t="str">
        <f>_xlfn.IFS(COUNTIF($B$2:B967,B967)=1,"-",OR(AND(X966="高滞销风险",OR(X967="中滞销风险",X967="低滞销风险",X967="健康")),AND(X966="中滞销风险",OR(X967="低滞销风险",X967="健康")),AND(X966="低滞销风险",X967="健康")),"改善",X966=X967,"维持不变",OR(AND(X966="健康",OR(X967="低滞销风险",X967="中滞销风险",X967="高滞销风险")),AND(X966="低滞销风险",OR(X967="中滞销风险",X967="高滞销风险")),AND(X966="中滞销风险",X967="高滞销风险")),"恶化")</f>
        <v>恶化</v>
      </c>
      <c r="Z967" s="10">
        <f t="shared" si="208"/>
        <v>0</v>
      </c>
      <c r="AA967" s="10">
        <f t="shared" si="209"/>
        <v>11.88</v>
      </c>
      <c r="AB967" s="10">
        <f t="shared" si="210"/>
        <v>11.88</v>
      </c>
      <c r="AC967" s="10">
        <f t="shared" si="211"/>
        <v>88.8888888888889</v>
      </c>
      <c r="AD967" s="10">
        <f t="shared" si="212"/>
        <v>4.88888888889051</v>
      </c>
      <c r="AE967" s="11">
        <f t="shared" si="213"/>
        <v>2.57142857142857</v>
      </c>
    </row>
    <row r="968" spans="1:31">
      <c r="A968" s="5">
        <v>45887</v>
      </c>
      <c r="B968" s="1" t="s">
        <v>546</v>
      </c>
      <c r="C968" s="1" t="s">
        <v>547</v>
      </c>
      <c r="D968" s="1" t="s">
        <v>531</v>
      </c>
      <c r="E968" s="1">
        <v>1.43</v>
      </c>
      <c r="F968" s="1">
        <v>2.14</v>
      </c>
      <c r="G968" s="1">
        <v>1.71</v>
      </c>
      <c r="H968" s="1">
        <v>0.89</v>
      </c>
      <c r="I968" s="1" t="s">
        <v>50</v>
      </c>
      <c r="J968" s="1">
        <v>15</v>
      </c>
      <c r="K968" s="1" t="s">
        <v>51</v>
      </c>
      <c r="L968" s="1" t="s">
        <v>52</v>
      </c>
      <c r="M968" s="1" t="s">
        <v>53</v>
      </c>
      <c r="N968" s="1">
        <v>91</v>
      </c>
      <c r="O968" s="1">
        <v>10</v>
      </c>
      <c r="P968" s="1">
        <v>0</v>
      </c>
      <c r="Q968" s="1">
        <v>93</v>
      </c>
      <c r="R968" s="1">
        <v>0</v>
      </c>
      <c r="S968" s="1">
        <v>0</v>
      </c>
      <c r="T968">
        <f t="shared" ref="T968:T1031" si="214">N968+O968+P968</f>
        <v>101</v>
      </c>
      <c r="U968">
        <f t="shared" ref="U968:U1031" si="215">T968+Q968+R968+S968</f>
        <v>194</v>
      </c>
      <c r="V968" s="2">
        <f t="shared" ref="V968:V1031" si="216">A968+T968/E968</f>
        <v>45957.6293706294</v>
      </c>
      <c r="W968" s="2">
        <f t="shared" ref="W968:W1031" si="217">A968+U968/E968</f>
        <v>46022.6643356643</v>
      </c>
      <c r="X968" t="str">
        <f t="shared" ref="X968:X1031" si="218">_xlfn.IFS(AD968&gt;=20,"高滞销风险",AD968&gt;=10,"中滞销风险",AD968&gt;0,"低滞销风险",AD968=0,"健康")</f>
        <v>高滞销风险</v>
      </c>
      <c r="Y968" s="8" t="str">
        <f>_xlfn.IFS(COUNTIF($B$2:B968,B968)=1,"-",OR(AND(X967="高滞销风险",OR(X968="中滞销风险",X968="低滞销风险",X968="健康")),AND(X967="中滞销风险",OR(X968="低滞销风险",X968="健康")),AND(X967="低滞销风险",X968="健康")),"改善",X967=X968,"维持不变",OR(AND(X967="健康",OR(X968="低滞销风险",X968="中滞销风险",X968="高滞销风险")),AND(X967="低滞销风险",OR(X968="中滞销风险",X968="高滞销风险")),AND(X967="中滞销风险",X968="高滞销风险")),"恶化")</f>
        <v>-</v>
      </c>
      <c r="Z968" s="10">
        <f t="shared" ref="Z968:Z1031" si="219">IF(V968&gt;=DATE(2025,12,1),T968-(DATE(2025,12,1)-A968)*E968,0)</f>
        <v>0</v>
      </c>
      <c r="AA968" s="10">
        <f t="shared" ref="AA968:AA1031" si="220">AB968-Z968</f>
        <v>43.85</v>
      </c>
      <c r="AB968" s="10">
        <f t="shared" ref="AB968:AB1031" si="221">IF(W968&gt;=DATE(2025,12,1),U968-(DATE(2025,12,1)-A968)*E968,0)</f>
        <v>43.85</v>
      </c>
      <c r="AC968" s="10">
        <f t="shared" ref="AC968:AC1031" si="222">U968/E968</f>
        <v>135.664335664336</v>
      </c>
      <c r="AD968" s="10">
        <f t="shared" ref="AD968:AD1031" si="223">IF(W968&gt;DATE(2025,12,1),W968-DATE(2025,12,1),0)</f>
        <v>30.6643356643326</v>
      </c>
      <c r="AE968" s="11">
        <f t="shared" ref="AE968:AE1031" si="224">IF(X968="健康",E968,U968/(DATE(2025,12,1)-A968))</f>
        <v>1.84761904761905</v>
      </c>
    </row>
    <row r="969" spans="1:31">
      <c r="A969" s="5">
        <v>45894</v>
      </c>
      <c r="B969" s="1" t="s">
        <v>546</v>
      </c>
      <c r="C969" s="1" t="s">
        <v>547</v>
      </c>
      <c r="D969" s="1" t="s">
        <v>531</v>
      </c>
      <c r="E969" s="1">
        <v>1.56</v>
      </c>
      <c r="F969" s="1">
        <v>1.71</v>
      </c>
      <c r="G969" s="1">
        <v>1.93</v>
      </c>
      <c r="H969" s="1">
        <v>1.32</v>
      </c>
      <c r="I969" s="1" t="s">
        <v>50</v>
      </c>
      <c r="J969" s="1">
        <v>12</v>
      </c>
      <c r="K969" s="1" t="s">
        <v>43</v>
      </c>
      <c r="L969" s="1" t="s">
        <v>44</v>
      </c>
      <c r="M969" s="1" t="s">
        <v>45</v>
      </c>
      <c r="N969" s="1">
        <v>78</v>
      </c>
      <c r="O969" s="1">
        <v>30</v>
      </c>
      <c r="P969" s="1">
        <v>0</v>
      </c>
      <c r="Q969" s="1">
        <v>73</v>
      </c>
      <c r="R969" s="1">
        <v>0</v>
      </c>
      <c r="S969" s="1">
        <v>0</v>
      </c>
      <c r="T969">
        <f t="shared" si="214"/>
        <v>108</v>
      </c>
      <c r="U969">
        <f t="shared" si="215"/>
        <v>181</v>
      </c>
      <c r="V969" s="2">
        <f t="shared" si="216"/>
        <v>45963.2307692308</v>
      </c>
      <c r="W969" s="2">
        <f t="shared" si="217"/>
        <v>46010.0256410256</v>
      </c>
      <c r="X969" t="str">
        <f t="shared" si="218"/>
        <v>中滞销风险</v>
      </c>
      <c r="Y969" s="8" t="str">
        <f>_xlfn.IFS(COUNTIF($B$2:B969,B969)=1,"-",OR(AND(X968="高滞销风险",OR(X969="中滞销风险",X969="低滞销风险",X969="健康")),AND(X968="中滞销风险",OR(X969="低滞销风险",X969="健康")),AND(X968="低滞销风险",X969="健康")),"改善",X968=X969,"维持不变",OR(AND(X968="健康",OR(X969="低滞销风险",X969="中滞销风险",X969="高滞销风险")),AND(X968="低滞销风险",OR(X969="中滞销风险",X969="高滞销风险")),AND(X968="中滞销风险",X969="高滞销风险")),"恶化")</f>
        <v>改善</v>
      </c>
      <c r="Z969" s="10">
        <f t="shared" si="219"/>
        <v>0</v>
      </c>
      <c r="AA969" s="10">
        <f t="shared" si="220"/>
        <v>28.12</v>
      </c>
      <c r="AB969" s="10">
        <f t="shared" si="221"/>
        <v>28.12</v>
      </c>
      <c r="AC969" s="10">
        <f t="shared" si="222"/>
        <v>116.025641025641</v>
      </c>
      <c r="AD969" s="10">
        <f t="shared" si="223"/>
        <v>18.0256410256407</v>
      </c>
      <c r="AE969" s="11">
        <f t="shared" si="224"/>
        <v>1.8469387755102</v>
      </c>
    </row>
    <row r="970" spans="1:31">
      <c r="A970" s="5">
        <v>45901</v>
      </c>
      <c r="B970" s="1" t="s">
        <v>546</v>
      </c>
      <c r="C970" s="1" t="s">
        <v>547</v>
      </c>
      <c r="D970" s="1" t="s">
        <v>531</v>
      </c>
      <c r="E970" s="1">
        <v>1.94</v>
      </c>
      <c r="F970" s="1">
        <v>2.14</v>
      </c>
      <c r="G970" s="1">
        <v>1.93</v>
      </c>
      <c r="H970" s="1">
        <v>1.82</v>
      </c>
      <c r="I970" s="1" t="s">
        <v>50</v>
      </c>
      <c r="J970" s="1">
        <v>15</v>
      </c>
      <c r="K970" s="1" t="s">
        <v>35</v>
      </c>
      <c r="L970" s="1" t="s">
        <v>36</v>
      </c>
      <c r="M970" s="1" t="s">
        <v>37</v>
      </c>
      <c r="N970" s="1">
        <v>63</v>
      </c>
      <c r="O970" s="1">
        <v>50</v>
      </c>
      <c r="P970" s="1">
        <v>0</v>
      </c>
      <c r="Q970" s="1">
        <v>53</v>
      </c>
      <c r="R970" s="1">
        <v>0</v>
      </c>
      <c r="S970" s="1">
        <v>0</v>
      </c>
      <c r="T970">
        <f t="shared" si="214"/>
        <v>113</v>
      </c>
      <c r="U970">
        <f t="shared" si="215"/>
        <v>166</v>
      </c>
      <c r="V970" s="2">
        <f t="shared" si="216"/>
        <v>45959.2474226804</v>
      </c>
      <c r="W970" s="2">
        <f t="shared" si="217"/>
        <v>45986.5670103093</v>
      </c>
      <c r="X970" t="str">
        <f t="shared" si="218"/>
        <v>健康</v>
      </c>
      <c r="Y970" s="8" t="str">
        <f>_xlfn.IFS(COUNTIF($B$2:B970,B970)=1,"-",OR(AND(X969="高滞销风险",OR(X970="中滞销风险",X970="低滞销风险",X970="健康")),AND(X969="中滞销风险",OR(X970="低滞销风险",X970="健康")),AND(X969="低滞销风险",X970="健康")),"改善",X969=X970,"维持不变",OR(AND(X969="健康",OR(X970="低滞销风险",X970="中滞销风险",X970="高滞销风险")),AND(X969="低滞销风险",OR(X970="中滞销风险",X970="高滞销风险")),AND(X969="中滞销风险",X970="高滞销风险")),"恶化")</f>
        <v>改善</v>
      </c>
      <c r="Z970" s="10">
        <f t="shared" si="219"/>
        <v>0</v>
      </c>
      <c r="AA970" s="10">
        <f t="shared" si="220"/>
        <v>0</v>
      </c>
      <c r="AB970" s="10">
        <f t="shared" si="221"/>
        <v>0</v>
      </c>
      <c r="AC970" s="10">
        <f t="shared" si="222"/>
        <v>85.5670103092784</v>
      </c>
      <c r="AD970" s="10">
        <f t="shared" si="223"/>
        <v>0</v>
      </c>
      <c r="AE970" s="11">
        <f t="shared" si="224"/>
        <v>1.94</v>
      </c>
    </row>
    <row r="971" spans="1:31">
      <c r="A971" s="5">
        <v>45908</v>
      </c>
      <c r="B971" s="1" t="s">
        <v>546</v>
      </c>
      <c r="C971" s="1" t="s">
        <v>547</v>
      </c>
      <c r="D971" s="1" t="s">
        <v>531</v>
      </c>
      <c r="E971" s="1">
        <v>2.54</v>
      </c>
      <c r="F971" s="1">
        <v>3</v>
      </c>
      <c r="G971" s="1">
        <v>2.57</v>
      </c>
      <c r="H971" s="1">
        <v>2.25</v>
      </c>
      <c r="I971" s="1" t="s">
        <v>50</v>
      </c>
      <c r="J971" s="1">
        <v>21</v>
      </c>
      <c r="K971" s="1" t="s">
        <v>38</v>
      </c>
      <c r="L971" s="1" t="s">
        <v>39</v>
      </c>
      <c r="M971" s="1" t="s">
        <v>40</v>
      </c>
      <c r="N971" s="1">
        <v>46</v>
      </c>
      <c r="O971" s="1">
        <v>44</v>
      </c>
      <c r="P971" s="1">
        <v>0</v>
      </c>
      <c r="Q971" s="1">
        <v>53</v>
      </c>
      <c r="R971" s="1">
        <v>0</v>
      </c>
      <c r="S971" s="1">
        <v>0</v>
      </c>
      <c r="T971">
        <f t="shared" si="214"/>
        <v>90</v>
      </c>
      <c r="U971">
        <f t="shared" si="215"/>
        <v>143</v>
      </c>
      <c r="V971" s="2">
        <f t="shared" si="216"/>
        <v>45943.4330708661</v>
      </c>
      <c r="W971" s="2">
        <f t="shared" si="217"/>
        <v>45964.2992125984</v>
      </c>
      <c r="X971" t="str">
        <f t="shared" si="218"/>
        <v>健康</v>
      </c>
      <c r="Y971" s="8" t="str">
        <f>_xlfn.IFS(COUNTIF($B$2:B971,B971)=1,"-",OR(AND(X970="高滞销风险",OR(X971="中滞销风险",X971="低滞销风险",X971="健康")),AND(X970="中滞销风险",OR(X971="低滞销风险",X971="健康")),AND(X970="低滞销风险",X971="健康")),"改善",X970=X971,"维持不变",OR(AND(X970="健康",OR(X971="低滞销风险",X971="中滞销风险",X971="高滞销风险")),AND(X970="低滞销风险",OR(X971="中滞销风险",X971="高滞销风险")),AND(X970="中滞销风险",X971="高滞销风险")),"恶化")</f>
        <v>维持不变</v>
      </c>
      <c r="Z971" s="10">
        <f t="shared" si="219"/>
        <v>0</v>
      </c>
      <c r="AA971" s="10">
        <f t="shared" si="220"/>
        <v>0</v>
      </c>
      <c r="AB971" s="10">
        <f t="shared" si="221"/>
        <v>0</v>
      </c>
      <c r="AC971" s="10">
        <f t="shared" si="222"/>
        <v>56.2992125984252</v>
      </c>
      <c r="AD971" s="10">
        <f t="shared" si="223"/>
        <v>0</v>
      </c>
      <c r="AE971" s="11">
        <f t="shared" si="224"/>
        <v>2.54</v>
      </c>
    </row>
    <row r="972" spans="1:31">
      <c r="A972" s="5">
        <v>45887</v>
      </c>
      <c r="B972" s="1" t="s">
        <v>548</v>
      </c>
      <c r="C972" s="1" t="s">
        <v>549</v>
      </c>
      <c r="D972" s="1" t="s">
        <v>531</v>
      </c>
      <c r="E972" s="1">
        <v>2.5</v>
      </c>
      <c r="F972" s="1">
        <v>3.57</v>
      </c>
      <c r="G972" s="1">
        <v>2.93</v>
      </c>
      <c r="H972" s="1">
        <v>1.68</v>
      </c>
      <c r="I972" s="1" t="s">
        <v>50</v>
      </c>
      <c r="J972" s="1">
        <v>25</v>
      </c>
      <c r="K972" s="1" t="s">
        <v>51</v>
      </c>
      <c r="L972" s="1" t="s">
        <v>52</v>
      </c>
      <c r="M972" s="1" t="s">
        <v>53</v>
      </c>
      <c r="N972" s="1">
        <v>82</v>
      </c>
      <c r="O972" s="1">
        <v>83</v>
      </c>
      <c r="P972" s="1">
        <v>0</v>
      </c>
      <c r="Q972" s="1">
        <v>14</v>
      </c>
      <c r="R972" s="1">
        <v>0</v>
      </c>
      <c r="S972" s="1">
        <v>0</v>
      </c>
      <c r="T972">
        <f t="shared" si="214"/>
        <v>165</v>
      </c>
      <c r="U972">
        <f t="shared" si="215"/>
        <v>179</v>
      </c>
      <c r="V972" s="2">
        <f t="shared" si="216"/>
        <v>45953</v>
      </c>
      <c r="W972" s="2">
        <f t="shared" si="217"/>
        <v>45958.6</v>
      </c>
      <c r="X972" t="str">
        <f t="shared" si="218"/>
        <v>健康</v>
      </c>
      <c r="Y972" s="8" t="str">
        <f>_xlfn.IFS(COUNTIF($B$2:B972,B972)=1,"-",OR(AND(X971="高滞销风险",OR(X972="中滞销风险",X972="低滞销风险",X972="健康")),AND(X971="中滞销风险",OR(X972="低滞销风险",X972="健康")),AND(X971="低滞销风险",X972="健康")),"改善",X971=X972,"维持不变",OR(AND(X971="健康",OR(X972="低滞销风险",X972="中滞销风险",X972="高滞销风险")),AND(X971="低滞销风险",OR(X972="中滞销风险",X972="高滞销风险")),AND(X971="中滞销风险",X972="高滞销风险")),"恶化")</f>
        <v>-</v>
      </c>
      <c r="Z972" s="10">
        <f t="shared" si="219"/>
        <v>0</v>
      </c>
      <c r="AA972" s="10">
        <f t="shared" si="220"/>
        <v>0</v>
      </c>
      <c r="AB972" s="10">
        <f t="shared" si="221"/>
        <v>0</v>
      </c>
      <c r="AC972" s="10">
        <f t="shared" si="222"/>
        <v>71.6</v>
      </c>
      <c r="AD972" s="10">
        <f t="shared" si="223"/>
        <v>0</v>
      </c>
      <c r="AE972" s="11">
        <f t="shared" si="224"/>
        <v>2.5</v>
      </c>
    </row>
    <row r="973" spans="1:31">
      <c r="A973" s="5">
        <v>45894</v>
      </c>
      <c r="B973" s="1" t="s">
        <v>548</v>
      </c>
      <c r="C973" s="1" t="s">
        <v>549</v>
      </c>
      <c r="D973" s="1" t="s">
        <v>531</v>
      </c>
      <c r="E973" s="1">
        <v>2.47</v>
      </c>
      <c r="F973" s="1">
        <v>2.43</v>
      </c>
      <c r="G973" s="1">
        <v>3</v>
      </c>
      <c r="H973" s="1">
        <v>2.29</v>
      </c>
      <c r="I973" s="1" t="s">
        <v>50</v>
      </c>
      <c r="J973" s="1">
        <v>17</v>
      </c>
      <c r="K973" s="1" t="s">
        <v>43</v>
      </c>
      <c r="L973" s="1" t="s">
        <v>44</v>
      </c>
      <c r="M973" s="1" t="s">
        <v>45</v>
      </c>
      <c r="N973" s="1">
        <v>103</v>
      </c>
      <c r="O973" s="1">
        <v>54</v>
      </c>
      <c r="P973" s="1">
        <v>0</v>
      </c>
      <c r="Q973" s="1">
        <v>4</v>
      </c>
      <c r="R973" s="1">
        <v>0</v>
      </c>
      <c r="S973" s="1">
        <v>50</v>
      </c>
      <c r="T973">
        <f t="shared" si="214"/>
        <v>157</v>
      </c>
      <c r="U973">
        <f t="shared" si="215"/>
        <v>211</v>
      </c>
      <c r="V973" s="2">
        <f t="shared" si="216"/>
        <v>45957.5627530364</v>
      </c>
      <c r="W973" s="2">
        <f t="shared" si="217"/>
        <v>45979.4251012146</v>
      </c>
      <c r="X973" t="str">
        <f t="shared" si="218"/>
        <v>健康</v>
      </c>
      <c r="Y973" s="8" t="str">
        <f>_xlfn.IFS(COUNTIF($B$2:B973,B973)=1,"-",OR(AND(X972="高滞销风险",OR(X973="中滞销风险",X973="低滞销风险",X973="健康")),AND(X972="中滞销风险",OR(X973="低滞销风险",X973="健康")),AND(X972="低滞销风险",X973="健康")),"改善",X972=X973,"维持不变",OR(AND(X972="健康",OR(X973="低滞销风险",X973="中滞销风险",X973="高滞销风险")),AND(X972="低滞销风险",OR(X973="中滞销风险",X973="高滞销风险")),AND(X972="中滞销风险",X973="高滞销风险")),"恶化")</f>
        <v>维持不变</v>
      </c>
      <c r="Z973" s="10">
        <f t="shared" si="219"/>
        <v>0</v>
      </c>
      <c r="AA973" s="10">
        <f t="shared" si="220"/>
        <v>0</v>
      </c>
      <c r="AB973" s="10">
        <f t="shared" si="221"/>
        <v>0</v>
      </c>
      <c r="AC973" s="10">
        <f t="shared" si="222"/>
        <v>85.4251012145749</v>
      </c>
      <c r="AD973" s="10">
        <f t="shared" si="223"/>
        <v>0</v>
      </c>
      <c r="AE973" s="11">
        <f t="shared" si="224"/>
        <v>2.47</v>
      </c>
    </row>
    <row r="974" spans="1:31">
      <c r="A974" s="5">
        <v>45901</v>
      </c>
      <c r="B974" s="1" t="s">
        <v>548</v>
      </c>
      <c r="C974" s="1" t="s">
        <v>549</v>
      </c>
      <c r="D974" s="1" t="s">
        <v>531</v>
      </c>
      <c r="E974" s="1">
        <v>3.15</v>
      </c>
      <c r="F974" s="1">
        <v>3.57</v>
      </c>
      <c r="G974" s="1">
        <v>3</v>
      </c>
      <c r="H974" s="1">
        <v>2.96</v>
      </c>
      <c r="I974" s="1" t="s">
        <v>50</v>
      </c>
      <c r="J974" s="1">
        <v>25</v>
      </c>
      <c r="K974" s="1" t="s">
        <v>35</v>
      </c>
      <c r="L974" s="1" t="s">
        <v>36</v>
      </c>
      <c r="M974" s="1" t="s">
        <v>37</v>
      </c>
      <c r="N974" s="1">
        <v>82</v>
      </c>
      <c r="O974" s="1">
        <v>52</v>
      </c>
      <c r="P974" s="1">
        <v>0</v>
      </c>
      <c r="Q974" s="1">
        <v>4</v>
      </c>
      <c r="R974" s="1">
        <v>0</v>
      </c>
      <c r="S974" s="1">
        <v>50</v>
      </c>
      <c r="T974">
        <f t="shared" si="214"/>
        <v>134</v>
      </c>
      <c r="U974">
        <f t="shared" si="215"/>
        <v>188</v>
      </c>
      <c r="V974" s="2">
        <f t="shared" si="216"/>
        <v>45943.5396825397</v>
      </c>
      <c r="W974" s="2">
        <f t="shared" si="217"/>
        <v>45960.6825396825</v>
      </c>
      <c r="X974" t="str">
        <f t="shared" si="218"/>
        <v>健康</v>
      </c>
      <c r="Y974" s="8" t="str">
        <f>_xlfn.IFS(COUNTIF($B$2:B974,B974)=1,"-",OR(AND(X973="高滞销风险",OR(X974="中滞销风险",X974="低滞销风险",X974="健康")),AND(X973="中滞销风险",OR(X974="低滞销风险",X974="健康")),AND(X973="低滞销风险",X974="健康")),"改善",X973=X974,"维持不变",OR(AND(X973="健康",OR(X974="低滞销风险",X974="中滞销风险",X974="高滞销风险")),AND(X973="低滞销风险",OR(X974="中滞销风险",X974="高滞销风险")),AND(X973="中滞销风险",X974="高滞销风险")),"恶化")</f>
        <v>维持不变</v>
      </c>
      <c r="Z974" s="10">
        <f t="shared" si="219"/>
        <v>0</v>
      </c>
      <c r="AA974" s="10">
        <f t="shared" si="220"/>
        <v>0</v>
      </c>
      <c r="AB974" s="10">
        <f t="shared" si="221"/>
        <v>0</v>
      </c>
      <c r="AC974" s="10">
        <f t="shared" si="222"/>
        <v>59.6825396825397</v>
      </c>
      <c r="AD974" s="10">
        <f t="shared" si="223"/>
        <v>0</v>
      </c>
      <c r="AE974" s="11">
        <f t="shared" si="224"/>
        <v>3.15</v>
      </c>
    </row>
    <row r="975" spans="1:31">
      <c r="A975" s="5">
        <v>45908</v>
      </c>
      <c r="B975" s="1" t="s">
        <v>548</v>
      </c>
      <c r="C975" s="1" t="s">
        <v>549</v>
      </c>
      <c r="D975" s="1" t="s">
        <v>531</v>
      </c>
      <c r="E975" s="1">
        <v>2.29</v>
      </c>
      <c r="F975" s="1">
        <v>2.29</v>
      </c>
      <c r="G975" s="1">
        <v>2.93</v>
      </c>
      <c r="H975" s="1">
        <v>2.96</v>
      </c>
      <c r="I975" s="1" t="s">
        <v>54</v>
      </c>
      <c r="J975" s="1">
        <v>16</v>
      </c>
      <c r="K975" s="1" t="s">
        <v>38</v>
      </c>
      <c r="L975" s="1" t="s">
        <v>39</v>
      </c>
      <c r="M975" s="1" t="s">
        <v>40</v>
      </c>
      <c r="N975" s="1">
        <v>70</v>
      </c>
      <c r="O975" s="1">
        <v>101</v>
      </c>
      <c r="P975" s="1">
        <v>0</v>
      </c>
      <c r="Q975" s="1">
        <v>4</v>
      </c>
      <c r="R975" s="1">
        <v>0</v>
      </c>
      <c r="S975" s="1">
        <v>0</v>
      </c>
      <c r="T975">
        <f t="shared" si="214"/>
        <v>171</v>
      </c>
      <c r="U975">
        <f t="shared" si="215"/>
        <v>175</v>
      </c>
      <c r="V975" s="2">
        <f t="shared" si="216"/>
        <v>45982.672489083</v>
      </c>
      <c r="W975" s="2">
        <f t="shared" si="217"/>
        <v>45984.4192139738</v>
      </c>
      <c r="X975" t="str">
        <f t="shared" si="218"/>
        <v>健康</v>
      </c>
      <c r="Y975" s="8" t="str">
        <f>_xlfn.IFS(COUNTIF($B$2:B975,B975)=1,"-",OR(AND(X974="高滞销风险",OR(X975="中滞销风险",X975="低滞销风险",X975="健康")),AND(X974="中滞销风险",OR(X975="低滞销风险",X975="健康")),AND(X974="低滞销风险",X975="健康")),"改善",X974=X975,"维持不变",OR(AND(X974="健康",OR(X975="低滞销风险",X975="中滞销风险",X975="高滞销风险")),AND(X974="低滞销风险",OR(X975="中滞销风险",X975="高滞销风险")),AND(X974="中滞销风险",X975="高滞销风险")),"恶化")</f>
        <v>维持不变</v>
      </c>
      <c r="Z975" s="10">
        <f t="shared" si="219"/>
        <v>0</v>
      </c>
      <c r="AA975" s="10">
        <f t="shared" si="220"/>
        <v>0</v>
      </c>
      <c r="AB975" s="10">
        <f t="shared" si="221"/>
        <v>0</v>
      </c>
      <c r="AC975" s="10">
        <f t="shared" si="222"/>
        <v>76.4192139737991</v>
      </c>
      <c r="AD975" s="10">
        <f t="shared" si="223"/>
        <v>0</v>
      </c>
      <c r="AE975" s="11">
        <f t="shared" si="224"/>
        <v>2.29</v>
      </c>
    </row>
    <row r="976" spans="1:31">
      <c r="A976" s="5">
        <v>45887</v>
      </c>
      <c r="B976" s="1" t="s">
        <v>550</v>
      </c>
      <c r="C976" s="1" t="s">
        <v>551</v>
      </c>
      <c r="D976" s="1" t="s">
        <v>531</v>
      </c>
      <c r="E976" s="1">
        <v>3.85</v>
      </c>
      <c r="F976" s="1">
        <v>5.14</v>
      </c>
      <c r="G976" s="1">
        <v>4.64</v>
      </c>
      <c r="H976" s="1">
        <v>2.75</v>
      </c>
      <c r="I976" s="1" t="s">
        <v>50</v>
      </c>
      <c r="J976" s="1">
        <v>36</v>
      </c>
      <c r="K976" s="1" t="s">
        <v>51</v>
      </c>
      <c r="L976" s="1" t="s">
        <v>52</v>
      </c>
      <c r="M976" s="1" t="s">
        <v>53</v>
      </c>
      <c r="N976" s="1">
        <v>131</v>
      </c>
      <c r="O976" s="1">
        <v>172</v>
      </c>
      <c r="P976" s="1">
        <v>0</v>
      </c>
      <c r="Q976" s="1">
        <v>63</v>
      </c>
      <c r="R976" s="1">
        <v>0</v>
      </c>
      <c r="S976" s="1">
        <v>0</v>
      </c>
      <c r="T976">
        <f t="shared" si="214"/>
        <v>303</v>
      </c>
      <c r="U976">
        <f t="shared" si="215"/>
        <v>366</v>
      </c>
      <c r="V976" s="2">
        <f t="shared" si="216"/>
        <v>45965.7012987013</v>
      </c>
      <c r="W976" s="2">
        <f t="shared" si="217"/>
        <v>45982.0649350649</v>
      </c>
      <c r="X976" t="str">
        <f t="shared" si="218"/>
        <v>健康</v>
      </c>
      <c r="Y976" s="8" t="str">
        <f>_xlfn.IFS(COUNTIF($B$2:B976,B976)=1,"-",OR(AND(X975="高滞销风险",OR(X976="中滞销风险",X976="低滞销风险",X976="健康")),AND(X975="中滞销风险",OR(X976="低滞销风险",X976="健康")),AND(X975="低滞销风险",X976="健康")),"改善",X975=X976,"维持不变",OR(AND(X975="健康",OR(X976="低滞销风险",X976="中滞销风险",X976="高滞销风险")),AND(X975="低滞销风险",OR(X976="中滞销风险",X976="高滞销风险")),AND(X975="中滞销风险",X976="高滞销风险")),"恶化")</f>
        <v>-</v>
      </c>
      <c r="Z976" s="10">
        <f t="shared" si="219"/>
        <v>0</v>
      </c>
      <c r="AA976" s="10">
        <f t="shared" si="220"/>
        <v>0</v>
      </c>
      <c r="AB976" s="10">
        <f t="shared" si="221"/>
        <v>0</v>
      </c>
      <c r="AC976" s="10">
        <f t="shared" si="222"/>
        <v>95.0649350649351</v>
      </c>
      <c r="AD976" s="10">
        <f t="shared" si="223"/>
        <v>0</v>
      </c>
      <c r="AE976" s="11">
        <f t="shared" si="224"/>
        <v>3.85</v>
      </c>
    </row>
    <row r="977" spans="1:31">
      <c r="A977" s="5">
        <v>45894</v>
      </c>
      <c r="B977" s="1" t="s">
        <v>550</v>
      </c>
      <c r="C977" s="1" t="s">
        <v>551</v>
      </c>
      <c r="D977" s="1" t="s">
        <v>531</v>
      </c>
      <c r="E977" s="1">
        <v>4.89</v>
      </c>
      <c r="F977" s="1">
        <v>5.71</v>
      </c>
      <c r="G977" s="1">
        <v>5.43</v>
      </c>
      <c r="H977" s="1">
        <v>4.18</v>
      </c>
      <c r="I977" s="1" t="s">
        <v>50</v>
      </c>
      <c r="J977" s="1">
        <v>40</v>
      </c>
      <c r="K977" s="1" t="s">
        <v>43</v>
      </c>
      <c r="L977" s="1" t="s">
        <v>44</v>
      </c>
      <c r="M977" s="1" t="s">
        <v>45</v>
      </c>
      <c r="N977" s="1">
        <v>147</v>
      </c>
      <c r="O977" s="1">
        <v>169</v>
      </c>
      <c r="P977" s="1">
        <v>0</v>
      </c>
      <c r="Q977" s="1">
        <v>13</v>
      </c>
      <c r="R977" s="1">
        <v>0</v>
      </c>
      <c r="S977" s="1">
        <v>100</v>
      </c>
      <c r="T977">
        <f t="shared" si="214"/>
        <v>316</v>
      </c>
      <c r="U977">
        <f t="shared" si="215"/>
        <v>429</v>
      </c>
      <c r="V977" s="2">
        <f t="shared" si="216"/>
        <v>45958.6216768916</v>
      </c>
      <c r="W977" s="2">
        <f t="shared" si="217"/>
        <v>45981.7300613497</v>
      </c>
      <c r="X977" t="str">
        <f t="shared" si="218"/>
        <v>健康</v>
      </c>
      <c r="Y977" s="8" t="str">
        <f>_xlfn.IFS(COUNTIF($B$2:B977,B977)=1,"-",OR(AND(X976="高滞销风险",OR(X977="中滞销风险",X977="低滞销风险",X977="健康")),AND(X976="中滞销风险",OR(X977="低滞销风险",X977="健康")),AND(X976="低滞销风险",X977="健康")),"改善",X976=X977,"维持不变",OR(AND(X976="健康",OR(X977="低滞销风险",X977="中滞销风险",X977="高滞销风险")),AND(X976="低滞销风险",OR(X977="中滞销风险",X977="高滞销风险")),AND(X976="中滞销风险",X977="高滞销风险")),"恶化")</f>
        <v>维持不变</v>
      </c>
      <c r="Z977" s="10">
        <f t="shared" si="219"/>
        <v>0</v>
      </c>
      <c r="AA977" s="10">
        <f t="shared" si="220"/>
        <v>0</v>
      </c>
      <c r="AB977" s="10">
        <f t="shared" si="221"/>
        <v>0</v>
      </c>
      <c r="AC977" s="10">
        <f t="shared" si="222"/>
        <v>87.7300613496933</v>
      </c>
      <c r="AD977" s="10">
        <f t="shared" si="223"/>
        <v>0</v>
      </c>
      <c r="AE977" s="11">
        <f t="shared" si="224"/>
        <v>4.89</v>
      </c>
    </row>
    <row r="978" spans="1:31">
      <c r="A978" s="5">
        <v>45901</v>
      </c>
      <c r="B978" s="1" t="s">
        <v>550</v>
      </c>
      <c r="C978" s="1" t="s">
        <v>551</v>
      </c>
      <c r="D978" s="1" t="s">
        <v>531</v>
      </c>
      <c r="E978" s="1">
        <v>6.27</v>
      </c>
      <c r="F978" s="1">
        <v>7.29</v>
      </c>
      <c r="G978" s="1">
        <v>6.5</v>
      </c>
      <c r="H978" s="1">
        <v>5.57</v>
      </c>
      <c r="I978" s="1" t="s">
        <v>50</v>
      </c>
      <c r="J978" s="1">
        <v>51</v>
      </c>
      <c r="K978" s="1" t="s">
        <v>35</v>
      </c>
      <c r="L978" s="1" t="s">
        <v>36</v>
      </c>
      <c r="M978" s="1" t="s">
        <v>37</v>
      </c>
      <c r="N978" s="1">
        <v>151</v>
      </c>
      <c r="O978" s="1">
        <v>120</v>
      </c>
      <c r="P978" s="1">
        <v>0</v>
      </c>
      <c r="Q978" s="1">
        <v>3</v>
      </c>
      <c r="R978" s="1">
        <v>0</v>
      </c>
      <c r="S978" s="1">
        <v>150</v>
      </c>
      <c r="T978">
        <f t="shared" si="214"/>
        <v>271</v>
      </c>
      <c r="U978">
        <f t="shared" si="215"/>
        <v>424</v>
      </c>
      <c r="V978" s="2">
        <f t="shared" si="216"/>
        <v>45944.2216905901</v>
      </c>
      <c r="W978" s="2">
        <f t="shared" si="217"/>
        <v>45968.6236044657</v>
      </c>
      <c r="X978" t="str">
        <f t="shared" si="218"/>
        <v>健康</v>
      </c>
      <c r="Y978" s="8" t="str">
        <f>_xlfn.IFS(COUNTIF($B$2:B978,B978)=1,"-",OR(AND(X977="高滞销风险",OR(X978="中滞销风险",X978="低滞销风险",X978="健康")),AND(X977="中滞销风险",OR(X978="低滞销风险",X978="健康")),AND(X977="低滞销风险",X978="健康")),"改善",X977=X978,"维持不变",OR(AND(X977="健康",OR(X978="低滞销风险",X978="中滞销风险",X978="高滞销风险")),AND(X977="低滞销风险",OR(X978="中滞销风险",X978="高滞销风险")),AND(X977="中滞销风险",X978="高滞销风险")),"恶化")</f>
        <v>维持不变</v>
      </c>
      <c r="Z978" s="10">
        <f t="shared" si="219"/>
        <v>0</v>
      </c>
      <c r="AA978" s="10">
        <f t="shared" si="220"/>
        <v>0</v>
      </c>
      <c r="AB978" s="10">
        <f t="shared" si="221"/>
        <v>0</v>
      </c>
      <c r="AC978" s="10">
        <f t="shared" si="222"/>
        <v>67.6236044657097</v>
      </c>
      <c r="AD978" s="10">
        <f t="shared" si="223"/>
        <v>0</v>
      </c>
      <c r="AE978" s="11">
        <f t="shared" si="224"/>
        <v>6.27</v>
      </c>
    </row>
    <row r="979" spans="1:31">
      <c r="A979" s="5">
        <v>45908</v>
      </c>
      <c r="B979" s="1" t="s">
        <v>550</v>
      </c>
      <c r="C979" s="1" t="s">
        <v>551</v>
      </c>
      <c r="D979" s="1" t="s">
        <v>531</v>
      </c>
      <c r="E979" s="1">
        <v>5.43</v>
      </c>
      <c r="F979" s="1">
        <v>5.43</v>
      </c>
      <c r="G979" s="1">
        <v>6.36</v>
      </c>
      <c r="H979" s="1">
        <v>5.89</v>
      </c>
      <c r="I979" s="1" t="s">
        <v>54</v>
      </c>
      <c r="J979" s="1">
        <v>38</v>
      </c>
      <c r="K979" s="1" t="s">
        <v>38</v>
      </c>
      <c r="L979" s="1" t="s">
        <v>39</v>
      </c>
      <c r="M979" s="1" t="s">
        <v>40</v>
      </c>
      <c r="N979" s="1">
        <v>116</v>
      </c>
      <c r="O979" s="1">
        <v>214</v>
      </c>
      <c r="P979" s="1">
        <v>0</v>
      </c>
      <c r="Q979" s="1">
        <v>3</v>
      </c>
      <c r="R979" s="1">
        <v>0</v>
      </c>
      <c r="S979" s="1">
        <v>50</v>
      </c>
      <c r="T979">
        <f t="shared" si="214"/>
        <v>330</v>
      </c>
      <c r="U979">
        <f t="shared" si="215"/>
        <v>383</v>
      </c>
      <c r="V979" s="2">
        <f t="shared" si="216"/>
        <v>45968.773480663</v>
      </c>
      <c r="W979" s="2">
        <f t="shared" si="217"/>
        <v>45978.5340699816</v>
      </c>
      <c r="X979" t="str">
        <f t="shared" si="218"/>
        <v>健康</v>
      </c>
      <c r="Y979" s="8" t="str">
        <f>_xlfn.IFS(COUNTIF($B$2:B979,B979)=1,"-",OR(AND(X978="高滞销风险",OR(X979="中滞销风险",X979="低滞销风险",X979="健康")),AND(X978="中滞销风险",OR(X979="低滞销风险",X979="健康")),AND(X978="低滞销风险",X979="健康")),"改善",X978=X979,"维持不变",OR(AND(X978="健康",OR(X979="低滞销风险",X979="中滞销风险",X979="高滞销风险")),AND(X978="低滞销风险",OR(X979="中滞销风险",X979="高滞销风险")),AND(X978="中滞销风险",X979="高滞销风险")),"恶化")</f>
        <v>维持不变</v>
      </c>
      <c r="Z979" s="10">
        <f t="shared" si="219"/>
        <v>0</v>
      </c>
      <c r="AA979" s="10">
        <f t="shared" si="220"/>
        <v>0</v>
      </c>
      <c r="AB979" s="10">
        <f t="shared" si="221"/>
        <v>0</v>
      </c>
      <c r="AC979" s="10">
        <f t="shared" si="222"/>
        <v>70.5340699815838</v>
      </c>
      <c r="AD979" s="10">
        <f t="shared" si="223"/>
        <v>0</v>
      </c>
      <c r="AE979" s="11">
        <f t="shared" si="224"/>
        <v>5.43</v>
      </c>
    </row>
    <row r="980" spans="1:31">
      <c r="A980" s="5">
        <v>45887</v>
      </c>
      <c r="B980" s="1" t="s">
        <v>552</v>
      </c>
      <c r="C980" s="1" t="s">
        <v>553</v>
      </c>
      <c r="D980" s="1" t="s">
        <v>531</v>
      </c>
      <c r="E980" s="1">
        <v>10.15</v>
      </c>
      <c r="F980" s="1">
        <v>13.14</v>
      </c>
      <c r="G980" s="1">
        <v>13.07</v>
      </c>
      <c r="H980" s="1">
        <v>7.18</v>
      </c>
      <c r="I980" s="1" t="s">
        <v>50</v>
      </c>
      <c r="J980" s="1">
        <v>92</v>
      </c>
      <c r="K980" s="1" t="s">
        <v>51</v>
      </c>
      <c r="L980" s="1" t="s">
        <v>52</v>
      </c>
      <c r="M980" s="1" t="s">
        <v>53</v>
      </c>
      <c r="N980" s="1">
        <v>237</v>
      </c>
      <c r="O980" s="1">
        <v>578</v>
      </c>
      <c r="P980" s="1">
        <v>0</v>
      </c>
      <c r="Q980" s="1">
        <v>4</v>
      </c>
      <c r="R980" s="1">
        <v>0</v>
      </c>
      <c r="S980" s="1">
        <v>100</v>
      </c>
      <c r="T980">
        <f t="shared" si="214"/>
        <v>815</v>
      </c>
      <c r="U980">
        <f t="shared" si="215"/>
        <v>919</v>
      </c>
      <c r="V980" s="2">
        <f t="shared" si="216"/>
        <v>45967.2955665025</v>
      </c>
      <c r="W980" s="2">
        <f t="shared" si="217"/>
        <v>45977.5418719212</v>
      </c>
      <c r="X980" t="str">
        <f t="shared" si="218"/>
        <v>健康</v>
      </c>
      <c r="Y980" s="8" t="str">
        <f>_xlfn.IFS(COUNTIF($B$2:B980,B980)=1,"-",OR(AND(X979="高滞销风险",OR(X980="中滞销风险",X980="低滞销风险",X980="健康")),AND(X979="中滞销风险",OR(X980="低滞销风险",X980="健康")),AND(X979="低滞销风险",X980="健康")),"改善",X979=X980,"维持不变",OR(AND(X979="健康",OR(X980="低滞销风险",X980="中滞销风险",X980="高滞销风险")),AND(X979="低滞销风险",OR(X980="中滞销风险",X980="高滞销风险")),AND(X979="中滞销风险",X980="高滞销风险")),"恶化")</f>
        <v>-</v>
      </c>
      <c r="Z980" s="10">
        <f t="shared" si="219"/>
        <v>0</v>
      </c>
      <c r="AA980" s="10">
        <f t="shared" si="220"/>
        <v>0</v>
      </c>
      <c r="AB980" s="10">
        <f t="shared" si="221"/>
        <v>0</v>
      </c>
      <c r="AC980" s="10">
        <f t="shared" si="222"/>
        <v>90.5418719211823</v>
      </c>
      <c r="AD980" s="10">
        <f t="shared" si="223"/>
        <v>0</v>
      </c>
      <c r="AE980" s="11">
        <f t="shared" si="224"/>
        <v>10.15</v>
      </c>
    </row>
    <row r="981" spans="1:31">
      <c r="A981" s="5">
        <v>45894</v>
      </c>
      <c r="B981" s="1" t="s">
        <v>552</v>
      </c>
      <c r="C981" s="1" t="s">
        <v>553</v>
      </c>
      <c r="D981" s="1" t="s">
        <v>531</v>
      </c>
      <c r="E981" s="1">
        <v>10.9</v>
      </c>
      <c r="F981" s="1">
        <v>11.43</v>
      </c>
      <c r="G981" s="1">
        <v>12.29</v>
      </c>
      <c r="H981" s="1">
        <v>10.04</v>
      </c>
      <c r="I981" s="1" t="s">
        <v>50</v>
      </c>
      <c r="J981" s="1">
        <v>80</v>
      </c>
      <c r="K981" s="1" t="s">
        <v>43</v>
      </c>
      <c r="L981" s="1" t="s">
        <v>44</v>
      </c>
      <c r="M981" s="1" t="s">
        <v>45</v>
      </c>
      <c r="N981" s="1">
        <v>212</v>
      </c>
      <c r="O981" s="1">
        <v>587</v>
      </c>
      <c r="P981" s="1">
        <v>0</v>
      </c>
      <c r="Q981" s="1">
        <v>54</v>
      </c>
      <c r="R981" s="1">
        <v>0</v>
      </c>
      <c r="S981" s="1">
        <v>50</v>
      </c>
      <c r="T981">
        <f t="shared" si="214"/>
        <v>799</v>
      </c>
      <c r="U981">
        <f t="shared" si="215"/>
        <v>903</v>
      </c>
      <c r="V981" s="2">
        <f t="shared" si="216"/>
        <v>45967.3027522936</v>
      </c>
      <c r="W981" s="2">
        <f t="shared" si="217"/>
        <v>45976.8440366972</v>
      </c>
      <c r="X981" t="str">
        <f t="shared" si="218"/>
        <v>健康</v>
      </c>
      <c r="Y981" s="8" t="str">
        <f>_xlfn.IFS(COUNTIF($B$2:B981,B981)=1,"-",OR(AND(X980="高滞销风险",OR(X981="中滞销风险",X981="低滞销风险",X981="健康")),AND(X980="中滞销风险",OR(X981="低滞销风险",X981="健康")),AND(X980="低滞销风险",X981="健康")),"改善",X980=X981,"维持不变",OR(AND(X980="健康",OR(X981="低滞销风险",X981="中滞销风险",X981="高滞销风险")),AND(X980="低滞销风险",OR(X981="中滞销风险",X981="高滞销风险")),AND(X980="中滞销风险",X981="高滞销风险")),"恶化")</f>
        <v>维持不变</v>
      </c>
      <c r="Z981" s="10">
        <f t="shared" si="219"/>
        <v>0</v>
      </c>
      <c r="AA981" s="10">
        <f t="shared" si="220"/>
        <v>0</v>
      </c>
      <c r="AB981" s="10">
        <f t="shared" si="221"/>
        <v>0</v>
      </c>
      <c r="AC981" s="10">
        <f t="shared" si="222"/>
        <v>82.8440366972477</v>
      </c>
      <c r="AD981" s="10">
        <f t="shared" si="223"/>
        <v>0</v>
      </c>
      <c r="AE981" s="11">
        <f t="shared" si="224"/>
        <v>10.9</v>
      </c>
    </row>
    <row r="982" spans="1:31">
      <c r="A982" s="5">
        <v>45901</v>
      </c>
      <c r="B982" s="1" t="s">
        <v>552</v>
      </c>
      <c r="C982" s="1" t="s">
        <v>553</v>
      </c>
      <c r="D982" s="1" t="s">
        <v>531</v>
      </c>
      <c r="E982" s="1">
        <v>12</v>
      </c>
      <c r="F982" s="1">
        <v>12</v>
      </c>
      <c r="G982" s="1">
        <v>11.71</v>
      </c>
      <c r="H982" s="1">
        <v>12.39</v>
      </c>
      <c r="I982" s="1" t="s">
        <v>54</v>
      </c>
      <c r="J982" s="1">
        <v>84</v>
      </c>
      <c r="K982" s="1" t="s">
        <v>35</v>
      </c>
      <c r="L982" s="1" t="s">
        <v>36</v>
      </c>
      <c r="M982" s="1" t="s">
        <v>37</v>
      </c>
      <c r="N982" s="1">
        <v>209</v>
      </c>
      <c r="O982" s="1">
        <v>568</v>
      </c>
      <c r="P982" s="1">
        <v>0</v>
      </c>
      <c r="Q982" s="1">
        <v>4</v>
      </c>
      <c r="R982" s="1">
        <v>0</v>
      </c>
      <c r="S982" s="1">
        <v>50</v>
      </c>
      <c r="T982">
        <f t="shared" si="214"/>
        <v>777</v>
      </c>
      <c r="U982">
        <f t="shared" si="215"/>
        <v>831</v>
      </c>
      <c r="V982" s="2">
        <f t="shared" si="216"/>
        <v>45965.75</v>
      </c>
      <c r="W982" s="2">
        <f t="shared" si="217"/>
        <v>45970.25</v>
      </c>
      <c r="X982" t="str">
        <f t="shared" si="218"/>
        <v>健康</v>
      </c>
      <c r="Y982" s="8" t="str">
        <f>_xlfn.IFS(COUNTIF($B$2:B982,B982)=1,"-",OR(AND(X981="高滞销风险",OR(X982="中滞销风险",X982="低滞销风险",X982="健康")),AND(X981="中滞销风险",OR(X982="低滞销风险",X982="健康")),AND(X981="低滞销风险",X982="健康")),"改善",X981=X982,"维持不变",OR(AND(X981="健康",OR(X982="低滞销风险",X982="中滞销风险",X982="高滞销风险")),AND(X981="低滞销风险",OR(X982="中滞销风险",X982="高滞销风险")),AND(X981="中滞销风险",X982="高滞销风险")),"恶化")</f>
        <v>维持不变</v>
      </c>
      <c r="Z982" s="10">
        <f t="shared" si="219"/>
        <v>0</v>
      </c>
      <c r="AA982" s="10">
        <f t="shared" si="220"/>
        <v>0</v>
      </c>
      <c r="AB982" s="10">
        <f t="shared" si="221"/>
        <v>0</v>
      </c>
      <c r="AC982" s="10">
        <f t="shared" si="222"/>
        <v>69.25</v>
      </c>
      <c r="AD982" s="10">
        <f t="shared" si="223"/>
        <v>0</v>
      </c>
      <c r="AE982" s="11">
        <f t="shared" si="224"/>
        <v>12</v>
      </c>
    </row>
    <row r="983" spans="1:31">
      <c r="A983" s="5">
        <v>45908</v>
      </c>
      <c r="B983" s="1" t="s">
        <v>552</v>
      </c>
      <c r="C983" s="1" t="s">
        <v>553</v>
      </c>
      <c r="D983" s="1" t="s">
        <v>531</v>
      </c>
      <c r="E983" s="1">
        <v>9.71</v>
      </c>
      <c r="F983" s="1">
        <v>9.71</v>
      </c>
      <c r="G983" s="1">
        <v>10.86</v>
      </c>
      <c r="H983" s="1">
        <v>11.57</v>
      </c>
      <c r="I983" s="1" t="s">
        <v>54</v>
      </c>
      <c r="J983" s="1">
        <v>68</v>
      </c>
      <c r="K983" s="1" t="s">
        <v>38</v>
      </c>
      <c r="L983" s="1" t="s">
        <v>39</v>
      </c>
      <c r="M983" s="1" t="s">
        <v>40</v>
      </c>
      <c r="N983" s="1">
        <v>279</v>
      </c>
      <c r="O983" s="1">
        <v>477</v>
      </c>
      <c r="P983" s="1">
        <v>0</v>
      </c>
      <c r="Q983" s="1">
        <v>4</v>
      </c>
      <c r="R983" s="1">
        <v>0</v>
      </c>
      <c r="S983" s="1">
        <v>50</v>
      </c>
      <c r="T983">
        <f t="shared" si="214"/>
        <v>756</v>
      </c>
      <c r="U983">
        <f t="shared" si="215"/>
        <v>810</v>
      </c>
      <c r="V983" s="2">
        <f t="shared" si="216"/>
        <v>45985.8578784758</v>
      </c>
      <c r="W983" s="2">
        <f t="shared" si="217"/>
        <v>45991.4191555098</v>
      </c>
      <c r="X983" t="str">
        <f t="shared" si="218"/>
        <v>健康</v>
      </c>
      <c r="Y983" s="8" t="str">
        <f>_xlfn.IFS(COUNTIF($B$2:B983,B983)=1,"-",OR(AND(X982="高滞销风险",OR(X983="中滞销风险",X983="低滞销风险",X983="健康")),AND(X982="中滞销风险",OR(X983="低滞销风险",X983="健康")),AND(X982="低滞销风险",X983="健康")),"改善",X982=X983,"维持不变",OR(AND(X982="健康",OR(X983="低滞销风险",X983="中滞销风险",X983="高滞销风险")),AND(X982="低滞销风险",OR(X983="中滞销风险",X983="高滞销风险")),AND(X982="中滞销风险",X983="高滞销风险")),"恶化")</f>
        <v>维持不变</v>
      </c>
      <c r="Z983" s="10">
        <f t="shared" si="219"/>
        <v>0</v>
      </c>
      <c r="AA983" s="10">
        <f t="shared" si="220"/>
        <v>0</v>
      </c>
      <c r="AB983" s="10">
        <f t="shared" si="221"/>
        <v>0</v>
      </c>
      <c r="AC983" s="10">
        <f t="shared" si="222"/>
        <v>83.4191555097837</v>
      </c>
      <c r="AD983" s="10">
        <f t="shared" si="223"/>
        <v>0</v>
      </c>
      <c r="AE983" s="11">
        <f t="shared" si="224"/>
        <v>9.71</v>
      </c>
    </row>
    <row r="984" spans="1:31">
      <c r="A984" s="5">
        <v>45887</v>
      </c>
      <c r="B984" s="1" t="s">
        <v>554</v>
      </c>
      <c r="C984" s="1" t="s">
        <v>555</v>
      </c>
      <c r="D984" s="1" t="s">
        <v>531</v>
      </c>
      <c r="E984" s="1">
        <v>3.78</v>
      </c>
      <c r="F984" s="1">
        <v>5</v>
      </c>
      <c r="G984" s="1">
        <v>4.86</v>
      </c>
      <c r="H984" s="1">
        <v>2.61</v>
      </c>
      <c r="I984" s="1" t="s">
        <v>50</v>
      </c>
      <c r="J984" s="1">
        <v>35</v>
      </c>
      <c r="K984" s="1" t="s">
        <v>51</v>
      </c>
      <c r="L984" s="1" t="s">
        <v>52</v>
      </c>
      <c r="M984" s="1" t="s">
        <v>53</v>
      </c>
      <c r="N984" s="1">
        <v>121</v>
      </c>
      <c r="O984" s="1">
        <v>152</v>
      </c>
      <c r="P984" s="1">
        <v>0</v>
      </c>
      <c r="Q984" s="1">
        <v>5</v>
      </c>
      <c r="R984" s="1">
        <v>0</v>
      </c>
      <c r="S984" s="1">
        <v>50</v>
      </c>
      <c r="T984">
        <f t="shared" si="214"/>
        <v>273</v>
      </c>
      <c r="U984">
        <f t="shared" si="215"/>
        <v>328</v>
      </c>
      <c r="V984" s="2">
        <f t="shared" si="216"/>
        <v>45959.2222222222</v>
      </c>
      <c r="W984" s="2">
        <f t="shared" si="217"/>
        <v>45973.7724867725</v>
      </c>
      <c r="X984" t="str">
        <f t="shared" si="218"/>
        <v>健康</v>
      </c>
      <c r="Y984" s="8" t="str">
        <f>_xlfn.IFS(COUNTIF($B$2:B984,B984)=1,"-",OR(AND(X983="高滞销风险",OR(X984="中滞销风险",X984="低滞销风险",X984="健康")),AND(X983="中滞销风险",OR(X984="低滞销风险",X984="健康")),AND(X983="低滞销风险",X984="健康")),"改善",X983=X984,"维持不变",OR(AND(X983="健康",OR(X984="低滞销风险",X984="中滞销风险",X984="高滞销风险")),AND(X983="低滞销风险",OR(X984="中滞销风险",X984="高滞销风险")),AND(X983="中滞销风险",X984="高滞销风险")),"恶化")</f>
        <v>-</v>
      </c>
      <c r="Z984" s="10">
        <f t="shared" si="219"/>
        <v>0</v>
      </c>
      <c r="AA984" s="10">
        <f t="shared" si="220"/>
        <v>0</v>
      </c>
      <c r="AB984" s="10">
        <f t="shared" si="221"/>
        <v>0</v>
      </c>
      <c r="AC984" s="10">
        <f t="shared" si="222"/>
        <v>86.7724867724868</v>
      </c>
      <c r="AD984" s="10">
        <f t="shared" si="223"/>
        <v>0</v>
      </c>
      <c r="AE984" s="11">
        <f t="shared" si="224"/>
        <v>3.78</v>
      </c>
    </row>
    <row r="985" spans="1:31">
      <c r="A985" s="5">
        <v>45894</v>
      </c>
      <c r="B985" s="1" t="s">
        <v>554</v>
      </c>
      <c r="C985" s="1" t="s">
        <v>555</v>
      </c>
      <c r="D985" s="1" t="s">
        <v>531</v>
      </c>
      <c r="E985" s="1">
        <v>3.98</v>
      </c>
      <c r="F985" s="1">
        <v>4.14</v>
      </c>
      <c r="G985" s="1">
        <v>4.57</v>
      </c>
      <c r="H985" s="1">
        <v>3.64</v>
      </c>
      <c r="I985" s="1" t="s">
        <v>50</v>
      </c>
      <c r="J985" s="1">
        <v>29</v>
      </c>
      <c r="K985" s="1" t="s">
        <v>43</v>
      </c>
      <c r="L985" s="1" t="s">
        <v>44</v>
      </c>
      <c r="M985" s="1" t="s">
        <v>45</v>
      </c>
      <c r="N985" s="1">
        <v>141</v>
      </c>
      <c r="O985" s="1">
        <v>105</v>
      </c>
      <c r="P985" s="1">
        <v>0</v>
      </c>
      <c r="Q985" s="1">
        <v>5</v>
      </c>
      <c r="R985" s="1">
        <v>0</v>
      </c>
      <c r="S985" s="1">
        <v>100</v>
      </c>
      <c r="T985">
        <f t="shared" si="214"/>
        <v>246</v>
      </c>
      <c r="U985">
        <f t="shared" si="215"/>
        <v>351</v>
      </c>
      <c r="V985" s="2">
        <f t="shared" si="216"/>
        <v>45955.8090452261</v>
      </c>
      <c r="W985" s="2">
        <f t="shared" si="217"/>
        <v>45982.1909547739</v>
      </c>
      <c r="X985" t="str">
        <f t="shared" si="218"/>
        <v>健康</v>
      </c>
      <c r="Y985" s="8" t="str">
        <f>_xlfn.IFS(COUNTIF($B$2:B985,B985)=1,"-",OR(AND(X984="高滞销风险",OR(X985="中滞销风险",X985="低滞销风险",X985="健康")),AND(X984="中滞销风险",OR(X985="低滞销风险",X985="健康")),AND(X984="低滞销风险",X985="健康")),"改善",X984=X985,"维持不变",OR(AND(X984="健康",OR(X985="低滞销风险",X985="中滞销风险",X985="高滞销风险")),AND(X984="低滞销风险",OR(X985="中滞销风险",X985="高滞销风险")),AND(X984="中滞销风险",X985="高滞销风险")),"恶化")</f>
        <v>维持不变</v>
      </c>
      <c r="Z985" s="10">
        <f t="shared" si="219"/>
        <v>0</v>
      </c>
      <c r="AA985" s="10">
        <f t="shared" si="220"/>
        <v>0</v>
      </c>
      <c r="AB985" s="10">
        <f t="shared" si="221"/>
        <v>0</v>
      </c>
      <c r="AC985" s="10">
        <f t="shared" si="222"/>
        <v>88.1909547738694</v>
      </c>
      <c r="AD985" s="10">
        <f t="shared" si="223"/>
        <v>0</v>
      </c>
      <c r="AE985" s="11">
        <f t="shared" si="224"/>
        <v>3.98</v>
      </c>
    </row>
    <row r="986" spans="1:31">
      <c r="A986" s="5">
        <v>45901</v>
      </c>
      <c r="B986" s="1" t="s">
        <v>554</v>
      </c>
      <c r="C986" s="1" t="s">
        <v>555</v>
      </c>
      <c r="D986" s="1" t="s">
        <v>531</v>
      </c>
      <c r="E986" s="1">
        <v>3</v>
      </c>
      <c r="F986" s="1">
        <v>3</v>
      </c>
      <c r="G986" s="1">
        <v>3.57</v>
      </c>
      <c r="H986" s="1">
        <v>4.21</v>
      </c>
      <c r="I986" s="1" t="s">
        <v>54</v>
      </c>
      <c r="J986" s="1">
        <v>21</v>
      </c>
      <c r="K986" s="1" t="s">
        <v>35</v>
      </c>
      <c r="L986" s="1" t="s">
        <v>36</v>
      </c>
      <c r="M986" s="1" t="s">
        <v>37</v>
      </c>
      <c r="N986" s="1">
        <v>169</v>
      </c>
      <c r="O986" s="1">
        <v>53</v>
      </c>
      <c r="P986" s="1">
        <v>0</v>
      </c>
      <c r="Q986" s="1">
        <v>5</v>
      </c>
      <c r="R986" s="1">
        <v>0</v>
      </c>
      <c r="S986" s="1">
        <v>100</v>
      </c>
      <c r="T986">
        <f t="shared" si="214"/>
        <v>222</v>
      </c>
      <c r="U986">
        <f t="shared" si="215"/>
        <v>327</v>
      </c>
      <c r="V986" s="2">
        <f t="shared" si="216"/>
        <v>45975</v>
      </c>
      <c r="W986" s="2">
        <f t="shared" si="217"/>
        <v>46010</v>
      </c>
      <c r="X986" t="str">
        <f t="shared" si="218"/>
        <v>中滞销风险</v>
      </c>
      <c r="Y986" s="8" t="str">
        <f>_xlfn.IFS(COUNTIF($B$2:B986,B986)=1,"-",OR(AND(X985="高滞销风险",OR(X986="中滞销风险",X986="低滞销风险",X986="健康")),AND(X985="中滞销风险",OR(X986="低滞销风险",X986="健康")),AND(X985="低滞销风险",X986="健康")),"改善",X985=X986,"维持不变",OR(AND(X985="健康",OR(X986="低滞销风险",X986="中滞销风险",X986="高滞销风险")),AND(X985="低滞销风险",OR(X986="中滞销风险",X986="高滞销风险")),AND(X985="中滞销风险",X986="高滞销风险")),"恶化")</f>
        <v>恶化</v>
      </c>
      <c r="Z986" s="10">
        <f t="shared" si="219"/>
        <v>0</v>
      </c>
      <c r="AA986" s="10">
        <f t="shared" si="220"/>
        <v>54</v>
      </c>
      <c r="AB986" s="10">
        <f t="shared" si="221"/>
        <v>54</v>
      </c>
      <c r="AC986" s="10">
        <f t="shared" si="222"/>
        <v>109</v>
      </c>
      <c r="AD986" s="10">
        <f t="shared" si="223"/>
        <v>18</v>
      </c>
      <c r="AE986" s="11">
        <f t="shared" si="224"/>
        <v>3.59340659340659</v>
      </c>
    </row>
    <row r="987" spans="1:31">
      <c r="A987" s="5">
        <v>45908</v>
      </c>
      <c r="B987" s="1" t="s">
        <v>554</v>
      </c>
      <c r="C987" s="1" t="s">
        <v>555</v>
      </c>
      <c r="D987" s="1" t="s">
        <v>531</v>
      </c>
      <c r="E987" s="1">
        <v>4.52</v>
      </c>
      <c r="F987" s="1">
        <v>5.14</v>
      </c>
      <c r="G987" s="1">
        <v>4.07</v>
      </c>
      <c r="H987" s="1">
        <v>4.32</v>
      </c>
      <c r="I987" s="1" t="s">
        <v>50</v>
      </c>
      <c r="J987" s="1">
        <v>36</v>
      </c>
      <c r="K987" s="1" t="s">
        <v>38</v>
      </c>
      <c r="L987" s="1" t="s">
        <v>39</v>
      </c>
      <c r="M987" s="1" t="s">
        <v>40</v>
      </c>
      <c r="N987" s="1">
        <v>135</v>
      </c>
      <c r="O987" s="1">
        <v>140</v>
      </c>
      <c r="P987" s="1">
        <v>0</v>
      </c>
      <c r="Q987" s="1">
        <v>15</v>
      </c>
      <c r="R987" s="1">
        <v>0</v>
      </c>
      <c r="S987" s="1">
        <v>0</v>
      </c>
      <c r="T987">
        <f t="shared" si="214"/>
        <v>275</v>
      </c>
      <c r="U987">
        <f t="shared" si="215"/>
        <v>290</v>
      </c>
      <c r="V987" s="2">
        <f t="shared" si="216"/>
        <v>45968.8407079646</v>
      </c>
      <c r="W987" s="2">
        <f t="shared" si="217"/>
        <v>45972.1592920354</v>
      </c>
      <c r="X987" t="str">
        <f t="shared" si="218"/>
        <v>健康</v>
      </c>
      <c r="Y987" s="8" t="str">
        <f>_xlfn.IFS(COUNTIF($B$2:B987,B987)=1,"-",OR(AND(X986="高滞销风险",OR(X987="中滞销风险",X987="低滞销风险",X987="健康")),AND(X986="中滞销风险",OR(X987="低滞销风险",X987="健康")),AND(X986="低滞销风险",X987="健康")),"改善",X986=X987,"维持不变",OR(AND(X986="健康",OR(X987="低滞销风险",X987="中滞销风险",X987="高滞销风险")),AND(X986="低滞销风险",OR(X987="中滞销风险",X987="高滞销风险")),AND(X986="中滞销风险",X987="高滞销风险")),"恶化")</f>
        <v>改善</v>
      </c>
      <c r="Z987" s="10">
        <f t="shared" si="219"/>
        <v>0</v>
      </c>
      <c r="AA987" s="10">
        <f t="shared" si="220"/>
        <v>0</v>
      </c>
      <c r="AB987" s="10">
        <f t="shared" si="221"/>
        <v>0</v>
      </c>
      <c r="AC987" s="10">
        <f t="shared" si="222"/>
        <v>64.1592920353982</v>
      </c>
      <c r="AD987" s="10">
        <f t="shared" si="223"/>
        <v>0</v>
      </c>
      <c r="AE987" s="11">
        <f t="shared" si="224"/>
        <v>4.52</v>
      </c>
    </row>
    <row r="988" spans="1:31">
      <c r="A988" s="5">
        <v>45887</v>
      </c>
      <c r="B988" s="1" t="s">
        <v>556</v>
      </c>
      <c r="C988" s="1" t="s">
        <v>557</v>
      </c>
      <c r="D988" s="1" t="s">
        <v>531</v>
      </c>
      <c r="E988" s="1">
        <v>4.69</v>
      </c>
      <c r="F988" s="1">
        <v>5.71</v>
      </c>
      <c r="G988" s="1">
        <v>6.21</v>
      </c>
      <c r="H988" s="1">
        <v>3.46</v>
      </c>
      <c r="I988" s="1" t="s">
        <v>50</v>
      </c>
      <c r="J988" s="1">
        <v>40</v>
      </c>
      <c r="K988" s="1" t="s">
        <v>51</v>
      </c>
      <c r="L988" s="1" t="s">
        <v>52</v>
      </c>
      <c r="M988" s="1" t="s">
        <v>53</v>
      </c>
      <c r="N988" s="1">
        <v>196</v>
      </c>
      <c r="O988" s="1">
        <v>214</v>
      </c>
      <c r="P988" s="1">
        <v>0</v>
      </c>
      <c r="Q988" s="1">
        <v>49</v>
      </c>
      <c r="R988" s="1">
        <v>0</v>
      </c>
      <c r="S988" s="1">
        <v>0</v>
      </c>
      <c r="T988">
        <f t="shared" si="214"/>
        <v>410</v>
      </c>
      <c r="U988">
        <f t="shared" si="215"/>
        <v>459</v>
      </c>
      <c r="V988" s="2">
        <f t="shared" si="216"/>
        <v>45974.4200426439</v>
      </c>
      <c r="W988" s="2">
        <f t="shared" si="217"/>
        <v>45984.867803838</v>
      </c>
      <c r="X988" t="str">
        <f t="shared" si="218"/>
        <v>健康</v>
      </c>
      <c r="Y988" s="8" t="str">
        <f>_xlfn.IFS(COUNTIF($B$2:B988,B988)=1,"-",OR(AND(X987="高滞销风险",OR(X988="中滞销风险",X988="低滞销风险",X988="健康")),AND(X987="中滞销风险",OR(X988="低滞销风险",X988="健康")),AND(X987="低滞销风险",X988="健康")),"改善",X987=X988,"维持不变",OR(AND(X987="健康",OR(X988="低滞销风险",X988="中滞销风险",X988="高滞销风险")),AND(X987="低滞销风险",OR(X988="中滞销风险",X988="高滞销风险")),AND(X987="中滞销风险",X988="高滞销风险")),"恶化")</f>
        <v>-</v>
      </c>
      <c r="Z988" s="10">
        <f t="shared" si="219"/>
        <v>0</v>
      </c>
      <c r="AA988" s="10">
        <f t="shared" si="220"/>
        <v>0</v>
      </c>
      <c r="AB988" s="10">
        <f t="shared" si="221"/>
        <v>0</v>
      </c>
      <c r="AC988" s="10">
        <f t="shared" si="222"/>
        <v>97.8678038379531</v>
      </c>
      <c r="AD988" s="10">
        <f t="shared" si="223"/>
        <v>0</v>
      </c>
      <c r="AE988" s="11">
        <f t="shared" si="224"/>
        <v>4.69</v>
      </c>
    </row>
    <row r="989" spans="1:31">
      <c r="A989" s="5">
        <v>45894</v>
      </c>
      <c r="B989" s="1" t="s">
        <v>556</v>
      </c>
      <c r="C989" s="1" t="s">
        <v>557</v>
      </c>
      <c r="D989" s="1" t="s">
        <v>531</v>
      </c>
      <c r="E989" s="1">
        <v>6.05</v>
      </c>
      <c r="F989" s="1">
        <v>7.14</v>
      </c>
      <c r="G989" s="1">
        <v>6.43</v>
      </c>
      <c r="H989" s="1">
        <v>5.25</v>
      </c>
      <c r="I989" s="1" t="s">
        <v>50</v>
      </c>
      <c r="J989" s="1">
        <v>50</v>
      </c>
      <c r="K989" s="1" t="s">
        <v>43</v>
      </c>
      <c r="L989" s="1" t="s">
        <v>44</v>
      </c>
      <c r="M989" s="1" t="s">
        <v>45</v>
      </c>
      <c r="N989" s="1">
        <v>153</v>
      </c>
      <c r="O989" s="1">
        <v>236</v>
      </c>
      <c r="P989" s="1">
        <v>0</v>
      </c>
      <c r="Q989" s="1">
        <v>19</v>
      </c>
      <c r="R989" s="1">
        <v>0</v>
      </c>
      <c r="S989" s="1">
        <v>0</v>
      </c>
      <c r="T989">
        <f t="shared" si="214"/>
        <v>389</v>
      </c>
      <c r="U989">
        <f t="shared" si="215"/>
        <v>408</v>
      </c>
      <c r="V989" s="2">
        <f t="shared" si="216"/>
        <v>45958.2975206612</v>
      </c>
      <c r="W989" s="2">
        <f t="shared" si="217"/>
        <v>45961.4380165289</v>
      </c>
      <c r="X989" t="str">
        <f t="shared" si="218"/>
        <v>健康</v>
      </c>
      <c r="Y989" s="8" t="str">
        <f>_xlfn.IFS(COUNTIF($B$2:B989,B989)=1,"-",OR(AND(X988="高滞销风险",OR(X989="中滞销风险",X989="低滞销风险",X989="健康")),AND(X988="中滞销风险",OR(X989="低滞销风险",X989="健康")),AND(X988="低滞销风险",X989="健康")),"改善",X988=X989,"维持不变",OR(AND(X988="健康",OR(X989="低滞销风险",X989="中滞销风险",X989="高滞销风险")),AND(X988="低滞销风险",OR(X989="中滞销风险",X989="高滞销风险")),AND(X988="中滞销风险",X989="高滞销风险")),"恶化")</f>
        <v>维持不变</v>
      </c>
      <c r="Z989" s="10">
        <f t="shared" si="219"/>
        <v>0</v>
      </c>
      <c r="AA989" s="10">
        <f t="shared" si="220"/>
        <v>0</v>
      </c>
      <c r="AB989" s="10">
        <f t="shared" si="221"/>
        <v>0</v>
      </c>
      <c r="AC989" s="10">
        <f t="shared" si="222"/>
        <v>67.4380165289256</v>
      </c>
      <c r="AD989" s="10">
        <f t="shared" si="223"/>
        <v>0</v>
      </c>
      <c r="AE989" s="11">
        <f t="shared" si="224"/>
        <v>6.05</v>
      </c>
    </row>
    <row r="990" spans="1:31">
      <c r="A990" s="5">
        <v>45901</v>
      </c>
      <c r="B990" s="1" t="s">
        <v>556</v>
      </c>
      <c r="C990" s="1" t="s">
        <v>557</v>
      </c>
      <c r="D990" s="1" t="s">
        <v>531</v>
      </c>
      <c r="E990" s="1">
        <v>6.76</v>
      </c>
      <c r="F990" s="1">
        <v>6.86</v>
      </c>
      <c r="G990" s="1">
        <v>7</v>
      </c>
      <c r="H990" s="1">
        <v>6.61</v>
      </c>
      <c r="I990" s="1" t="s">
        <v>50</v>
      </c>
      <c r="J990" s="1">
        <v>48</v>
      </c>
      <c r="K990" s="1" t="s">
        <v>35</v>
      </c>
      <c r="L990" s="1" t="s">
        <v>36</v>
      </c>
      <c r="M990" s="1" t="s">
        <v>37</v>
      </c>
      <c r="N990" s="1">
        <v>158</v>
      </c>
      <c r="O990" s="1">
        <v>185</v>
      </c>
      <c r="P990" s="1">
        <v>0</v>
      </c>
      <c r="Q990" s="1">
        <v>4</v>
      </c>
      <c r="R990" s="1">
        <v>0</v>
      </c>
      <c r="S990" s="1">
        <v>120</v>
      </c>
      <c r="T990">
        <f t="shared" si="214"/>
        <v>343</v>
      </c>
      <c r="U990">
        <f t="shared" si="215"/>
        <v>467</v>
      </c>
      <c r="V990" s="2">
        <f t="shared" si="216"/>
        <v>45951.7396449704</v>
      </c>
      <c r="W990" s="2">
        <f t="shared" si="217"/>
        <v>45970.0828402367</v>
      </c>
      <c r="X990" t="str">
        <f t="shared" si="218"/>
        <v>健康</v>
      </c>
      <c r="Y990" s="8" t="str">
        <f>_xlfn.IFS(COUNTIF($B$2:B990,B990)=1,"-",OR(AND(X989="高滞销风险",OR(X990="中滞销风险",X990="低滞销风险",X990="健康")),AND(X989="中滞销风险",OR(X990="低滞销风险",X990="健康")),AND(X989="低滞销风险",X990="健康")),"改善",X989=X990,"维持不变",OR(AND(X989="健康",OR(X990="低滞销风险",X990="中滞销风险",X990="高滞销风险")),AND(X989="低滞销风险",OR(X990="中滞销风险",X990="高滞销风险")),AND(X989="中滞销风险",X990="高滞销风险")),"恶化")</f>
        <v>维持不变</v>
      </c>
      <c r="Z990" s="10">
        <f t="shared" si="219"/>
        <v>0</v>
      </c>
      <c r="AA990" s="10">
        <f t="shared" si="220"/>
        <v>0</v>
      </c>
      <c r="AB990" s="10">
        <f t="shared" si="221"/>
        <v>0</v>
      </c>
      <c r="AC990" s="10">
        <f t="shared" si="222"/>
        <v>69.0828402366864</v>
      </c>
      <c r="AD990" s="10">
        <f t="shared" si="223"/>
        <v>0</v>
      </c>
      <c r="AE990" s="11">
        <f t="shared" si="224"/>
        <v>6.76</v>
      </c>
    </row>
    <row r="991" spans="1:31">
      <c r="A991" s="5">
        <v>45908</v>
      </c>
      <c r="B991" s="1" t="s">
        <v>556</v>
      </c>
      <c r="C991" s="1" t="s">
        <v>557</v>
      </c>
      <c r="D991" s="1" t="s">
        <v>531</v>
      </c>
      <c r="E991" s="1">
        <v>4</v>
      </c>
      <c r="F991" s="1">
        <v>4</v>
      </c>
      <c r="G991" s="1">
        <v>5.43</v>
      </c>
      <c r="H991" s="1">
        <v>5.93</v>
      </c>
      <c r="I991" s="1" t="s">
        <v>54</v>
      </c>
      <c r="J991" s="1">
        <v>28</v>
      </c>
      <c r="K991" s="1" t="s">
        <v>38</v>
      </c>
      <c r="L991" s="1" t="s">
        <v>39</v>
      </c>
      <c r="M991" s="1" t="s">
        <v>40</v>
      </c>
      <c r="N991" s="1">
        <v>141</v>
      </c>
      <c r="O991" s="1">
        <v>255</v>
      </c>
      <c r="P991" s="1">
        <v>0</v>
      </c>
      <c r="Q991" s="1">
        <v>44</v>
      </c>
      <c r="R991" s="1">
        <v>0</v>
      </c>
      <c r="S991" s="1">
        <v>0</v>
      </c>
      <c r="T991">
        <f t="shared" si="214"/>
        <v>396</v>
      </c>
      <c r="U991">
        <f t="shared" si="215"/>
        <v>440</v>
      </c>
      <c r="V991" s="2">
        <f t="shared" si="216"/>
        <v>46007</v>
      </c>
      <c r="W991" s="2">
        <f t="shared" si="217"/>
        <v>46018</v>
      </c>
      <c r="X991" t="str">
        <f t="shared" si="218"/>
        <v>高滞销风险</v>
      </c>
      <c r="Y991" s="8" t="str">
        <f>_xlfn.IFS(COUNTIF($B$2:B991,B991)=1,"-",OR(AND(X990="高滞销风险",OR(X991="中滞销风险",X991="低滞销风险",X991="健康")),AND(X990="中滞销风险",OR(X991="低滞销风险",X991="健康")),AND(X990="低滞销风险",X991="健康")),"改善",X990=X991,"维持不变",OR(AND(X990="健康",OR(X991="低滞销风险",X991="中滞销风险",X991="高滞销风险")),AND(X990="低滞销风险",OR(X991="中滞销风险",X991="高滞销风险")),AND(X990="中滞销风险",X991="高滞销风险")),"恶化")</f>
        <v>恶化</v>
      </c>
      <c r="Z991" s="10">
        <f t="shared" si="219"/>
        <v>60</v>
      </c>
      <c r="AA991" s="10">
        <f t="shared" si="220"/>
        <v>44</v>
      </c>
      <c r="AB991" s="10">
        <f t="shared" si="221"/>
        <v>104</v>
      </c>
      <c r="AC991" s="10">
        <f t="shared" si="222"/>
        <v>110</v>
      </c>
      <c r="AD991" s="10">
        <f t="shared" si="223"/>
        <v>26</v>
      </c>
      <c r="AE991" s="11">
        <f t="shared" si="224"/>
        <v>5.23809523809524</v>
      </c>
    </row>
    <row r="992" spans="1:31">
      <c r="A992" s="5">
        <v>45887</v>
      </c>
      <c r="B992" s="1" t="s">
        <v>558</v>
      </c>
      <c r="C992" s="1" t="s">
        <v>559</v>
      </c>
      <c r="D992" s="1" t="s">
        <v>531</v>
      </c>
      <c r="E992" s="1">
        <v>4.36</v>
      </c>
      <c r="F992" s="1">
        <v>4.57</v>
      </c>
      <c r="G992" s="1">
        <v>6</v>
      </c>
      <c r="H992" s="1">
        <v>3.57</v>
      </c>
      <c r="I992" s="1" t="s">
        <v>50</v>
      </c>
      <c r="J992" s="1">
        <v>32</v>
      </c>
      <c r="K992" s="1" t="s">
        <v>51</v>
      </c>
      <c r="L992" s="1" t="s">
        <v>52</v>
      </c>
      <c r="M992" s="1" t="s">
        <v>53</v>
      </c>
      <c r="N992" s="1">
        <v>207</v>
      </c>
      <c r="O992" s="1">
        <v>289</v>
      </c>
      <c r="P992" s="1">
        <v>0</v>
      </c>
      <c r="Q992" s="1">
        <v>2</v>
      </c>
      <c r="R992" s="1">
        <v>0</v>
      </c>
      <c r="S992" s="1">
        <v>51</v>
      </c>
      <c r="T992">
        <f t="shared" si="214"/>
        <v>496</v>
      </c>
      <c r="U992">
        <f t="shared" si="215"/>
        <v>549</v>
      </c>
      <c r="V992" s="2">
        <f t="shared" si="216"/>
        <v>46000.7614678899</v>
      </c>
      <c r="W992" s="2">
        <f t="shared" si="217"/>
        <v>46012.9174311927</v>
      </c>
      <c r="X992" t="str">
        <f t="shared" si="218"/>
        <v>高滞销风险</v>
      </c>
      <c r="Y992" s="8" t="str">
        <f>_xlfn.IFS(COUNTIF($B$2:B992,B992)=1,"-",OR(AND(X991="高滞销风险",OR(X992="中滞销风险",X992="低滞销风险",X992="健康")),AND(X991="中滞销风险",OR(X992="低滞销风险",X992="健康")),AND(X991="低滞销风险",X992="健康")),"改善",X991=X992,"维持不变",OR(AND(X991="健康",OR(X992="低滞销风险",X992="中滞销风险",X992="高滞销风险")),AND(X991="低滞销风险",OR(X992="中滞销风险",X992="高滞销风险")),AND(X991="中滞销风险",X992="高滞销风险")),"恶化")</f>
        <v>-</v>
      </c>
      <c r="Z992" s="10">
        <f t="shared" si="219"/>
        <v>38.2</v>
      </c>
      <c r="AA992" s="10">
        <f t="shared" si="220"/>
        <v>53</v>
      </c>
      <c r="AB992" s="10">
        <f t="shared" si="221"/>
        <v>91.2</v>
      </c>
      <c r="AC992" s="10">
        <f t="shared" si="222"/>
        <v>125.917431192661</v>
      </c>
      <c r="AD992" s="10">
        <f t="shared" si="223"/>
        <v>20.9174311926618</v>
      </c>
      <c r="AE992" s="11">
        <f t="shared" si="224"/>
        <v>5.22857142857143</v>
      </c>
    </row>
    <row r="993" spans="1:31">
      <c r="A993" s="5">
        <v>45894</v>
      </c>
      <c r="B993" s="1" t="s">
        <v>558</v>
      </c>
      <c r="C993" s="1" t="s">
        <v>559</v>
      </c>
      <c r="D993" s="1" t="s">
        <v>531</v>
      </c>
      <c r="E993" s="1">
        <v>5.92</v>
      </c>
      <c r="F993" s="1">
        <v>7</v>
      </c>
      <c r="G993" s="1">
        <v>5.79</v>
      </c>
      <c r="H993" s="1">
        <v>5.32</v>
      </c>
      <c r="I993" s="1" t="s">
        <v>50</v>
      </c>
      <c r="J993" s="1">
        <v>49</v>
      </c>
      <c r="K993" s="1" t="s">
        <v>43</v>
      </c>
      <c r="L993" s="1" t="s">
        <v>44</v>
      </c>
      <c r="M993" s="1" t="s">
        <v>45</v>
      </c>
      <c r="N993" s="1">
        <v>251</v>
      </c>
      <c r="O993" s="1">
        <v>198</v>
      </c>
      <c r="P993" s="1">
        <v>0</v>
      </c>
      <c r="Q993" s="1">
        <v>52</v>
      </c>
      <c r="R993" s="1">
        <v>0</v>
      </c>
      <c r="S993" s="1">
        <v>1</v>
      </c>
      <c r="T993">
        <f t="shared" si="214"/>
        <v>449</v>
      </c>
      <c r="U993">
        <f t="shared" si="215"/>
        <v>502</v>
      </c>
      <c r="V993" s="2">
        <f t="shared" si="216"/>
        <v>45969.8445945946</v>
      </c>
      <c r="W993" s="2">
        <f t="shared" si="217"/>
        <v>45978.7972972973</v>
      </c>
      <c r="X993" t="str">
        <f t="shared" si="218"/>
        <v>健康</v>
      </c>
      <c r="Y993" s="8" t="str">
        <f>_xlfn.IFS(COUNTIF($B$2:B993,B993)=1,"-",OR(AND(X992="高滞销风险",OR(X993="中滞销风险",X993="低滞销风险",X993="健康")),AND(X992="中滞销风险",OR(X993="低滞销风险",X993="健康")),AND(X992="低滞销风险",X993="健康")),"改善",X992=X993,"维持不变",OR(AND(X992="健康",OR(X993="低滞销风险",X993="中滞销风险",X993="高滞销风险")),AND(X992="低滞销风险",OR(X993="中滞销风险",X993="高滞销风险")),AND(X992="中滞销风险",X993="高滞销风险")),"恶化")</f>
        <v>改善</v>
      </c>
      <c r="Z993" s="10">
        <f t="shared" si="219"/>
        <v>0</v>
      </c>
      <c r="AA993" s="10">
        <f t="shared" si="220"/>
        <v>0</v>
      </c>
      <c r="AB993" s="10">
        <f t="shared" si="221"/>
        <v>0</v>
      </c>
      <c r="AC993" s="10">
        <f t="shared" si="222"/>
        <v>84.7972972972973</v>
      </c>
      <c r="AD993" s="10">
        <f t="shared" si="223"/>
        <v>0</v>
      </c>
      <c r="AE993" s="11">
        <f t="shared" si="224"/>
        <v>5.92</v>
      </c>
    </row>
    <row r="994" spans="1:31">
      <c r="A994" s="5">
        <v>45901</v>
      </c>
      <c r="B994" s="1" t="s">
        <v>558</v>
      </c>
      <c r="C994" s="1" t="s">
        <v>559</v>
      </c>
      <c r="D994" s="1" t="s">
        <v>531</v>
      </c>
      <c r="E994" s="1">
        <v>4.43</v>
      </c>
      <c r="F994" s="1">
        <v>4.43</v>
      </c>
      <c r="G994" s="1">
        <v>5.71</v>
      </c>
      <c r="H994" s="1">
        <v>5.86</v>
      </c>
      <c r="I994" s="1" t="s">
        <v>54</v>
      </c>
      <c r="J994" s="1">
        <v>31</v>
      </c>
      <c r="K994" s="1" t="s">
        <v>35</v>
      </c>
      <c r="L994" s="1" t="s">
        <v>36</v>
      </c>
      <c r="M994" s="1" t="s">
        <v>37</v>
      </c>
      <c r="N994" s="1">
        <v>328</v>
      </c>
      <c r="O994" s="1">
        <v>92</v>
      </c>
      <c r="P994" s="1">
        <v>0</v>
      </c>
      <c r="Q994" s="1">
        <v>52</v>
      </c>
      <c r="R994" s="1">
        <v>0</v>
      </c>
      <c r="S994" s="1">
        <v>1</v>
      </c>
      <c r="T994">
        <f t="shared" si="214"/>
        <v>420</v>
      </c>
      <c r="U994">
        <f t="shared" si="215"/>
        <v>473</v>
      </c>
      <c r="V994" s="2">
        <f t="shared" si="216"/>
        <v>45995.8081264108</v>
      </c>
      <c r="W994" s="2">
        <f t="shared" si="217"/>
        <v>46007.7720090293</v>
      </c>
      <c r="X994" t="str">
        <f t="shared" si="218"/>
        <v>中滞销风险</v>
      </c>
      <c r="Y994" s="8" t="str">
        <f>_xlfn.IFS(COUNTIF($B$2:B994,B994)=1,"-",OR(AND(X993="高滞销风险",OR(X994="中滞销风险",X994="低滞销风险",X994="健康")),AND(X993="中滞销风险",OR(X994="低滞销风险",X994="健康")),AND(X993="低滞销风险",X994="健康")),"改善",X993=X994,"维持不变",OR(AND(X993="健康",OR(X994="低滞销风险",X994="中滞销风险",X994="高滞销风险")),AND(X993="低滞销风险",OR(X994="中滞销风险",X994="高滞销风险")),AND(X993="中滞销风险",X994="高滞销风险")),"恶化")</f>
        <v>恶化</v>
      </c>
      <c r="Z994" s="10">
        <f t="shared" si="219"/>
        <v>16.87</v>
      </c>
      <c r="AA994" s="10">
        <f t="shared" si="220"/>
        <v>53</v>
      </c>
      <c r="AB994" s="10">
        <f t="shared" si="221"/>
        <v>69.87</v>
      </c>
      <c r="AC994" s="10">
        <f t="shared" si="222"/>
        <v>106.772009029345</v>
      </c>
      <c r="AD994" s="10">
        <f t="shared" si="223"/>
        <v>15.7720090293442</v>
      </c>
      <c r="AE994" s="11">
        <f t="shared" si="224"/>
        <v>5.1978021978022</v>
      </c>
    </row>
    <row r="995" spans="1:31">
      <c r="A995" s="5">
        <v>45908</v>
      </c>
      <c r="B995" s="1" t="s">
        <v>558</v>
      </c>
      <c r="C995" s="1" t="s">
        <v>559</v>
      </c>
      <c r="D995" s="1" t="s">
        <v>531</v>
      </c>
      <c r="E995" s="1">
        <v>6.49</v>
      </c>
      <c r="F995" s="1">
        <v>7.71</v>
      </c>
      <c r="G995" s="1">
        <v>6.07</v>
      </c>
      <c r="H995" s="1">
        <v>5.93</v>
      </c>
      <c r="I995" s="1" t="s">
        <v>50</v>
      </c>
      <c r="J995" s="1">
        <v>54</v>
      </c>
      <c r="K995" s="1" t="s">
        <v>38</v>
      </c>
      <c r="L995" s="1" t="s">
        <v>39</v>
      </c>
      <c r="M995" s="1" t="s">
        <v>40</v>
      </c>
      <c r="N995" s="1">
        <v>273</v>
      </c>
      <c r="O995" s="1">
        <v>93</v>
      </c>
      <c r="P995" s="1">
        <v>0</v>
      </c>
      <c r="Q995" s="1">
        <v>52</v>
      </c>
      <c r="R995" s="1">
        <v>0</v>
      </c>
      <c r="S995" s="1">
        <v>1</v>
      </c>
      <c r="T995">
        <f t="shared" si="214"/>
        <v>366</v>
      </c>
      <c r="U995">
        <f t="shared" si="215"/>
        <v>419</v>
      </c>
      <c r="V995" s="2">
        <f t="shared" si="216"/>
        <v>45964.3944530046</v>
      </c>
      <c r="W995" s="2">
        <f t="shared" si="217"/>
        <v>45972.5608628659</v>
      </c>
      <c r="X995" t="str">
        <f t="shared" si="218"/>
        <v>健康</v>
      </c>
      <c r="Y995" s="8" t="str">
        <f>_xlfn.IFS(COUNTIF($B$2:B995,B995)=1,"-",OR(AND(X994="高滞销风险",OR(X995="中滞销风险",X995="低滞销风险",X995="健康")),AND(X994="中滞销风险",OR(X995="低滞销风险",X995="健康")),AND(X994="低滞销风险",X995="健康")),"改善",X994=X995,"维持不变",OR(AND(X994="健康",OR(X995="低滞销风险",X995="中滞销风险",X995="高滞销风险")),AND(X994="低滞销风险",OR(X995="中滞销风险",X995="高滞销风险")),AND(X994="中滞销风险",X995="高滞销风险")),"恶化")</f>
        <v>改善</v>
      </c>
      <c r="Z995" s="10">
        <f t="shared" si="219"/>
        <v>0</v>
      </c>
      <c r="AA995" s="10">
        <f t="shared" si="220"/>
        <v>0</v>
      </c>
      <c r="AB995" s="10">
        <f t="shared" si="221"/>
        <v>0</v>
      </c>
      <c r="AC995" s="10">
        <f t="shared" si="222"/>
        <v>64.5608628659476</v>
      </c>
      <c r="AD995" s="10">
        <f t="shared" si="223"/>
        <v>0</v>
      </c>
      <c r="AE995" s="11">
        <f t="shared" si="224"/>
        <v>6.49</v>
      </c>
    </row>
    <row r="996" spans="1:31">
      <c r="A996" s="5">
        <v>45887</v>
      </c>
      <c r="B996" s="1" t="s">
        <v>560</v>
      </c>
      <c r="C996" s="1" t="s">
        <v>561</v>
      </c>
      <c r="D996" s="1" t="s">
        <v>531</v>
      </c>
      <c r="E996" s="1">
        <v>2.04</v>
      </c>
      <c r="F996" s="1">
        <v>2.14</v>
      </c>
      <c r="G996" s="1">
        <v>2.86</v>
      </c>
      <c r="H996" s="1">
        <v>1.64</v>
      </c>
      <c r="I996" s="1" t="s">
        <v>50</v>
      </c>
      <c r="J996" s="1">
        <v>15</v>
      </c>
      <c r="K996" s="1" t="s">
        <v>51</v>
      </c>
      <c r="L996" s="1" t="s">
        <v>52</v>
      </c>
      <c r="M996" s="1" t="s">
        <v>53</v>
      </c>
      <c r="N996" s="1">
        <v>119</v>
      </c>
      <c r="O996" s="1">
        <v>68</v>
      </c>
      <c r="P996" s="1">
        <v>0</v>
      </c>
      <c r="Q996" s="1">
        <v>30</v>
      </c>
      <c r="R996" s="1">
        <v>0</v>
      </c>
      <c r="S996" s="1">
        <v>0</v>
      </c>
      <c r="T996">
        <f t="shared" si="214"/>
        <v>187</v>
      </c>
      <c r="U996">
        <f t="shared" si="215"/>
        <v>217</v>
      </c>
      <c r="V996" s="2">
        <f t="shared" si="216"/>
        <v>45978.6666666667</v>
      </c>
      <c r="W996" s="2">
        <f t="shared" si="217"/>
        <v>45993.3725490196</v>
      </c>
      <c r="X996" t="str">
        <f t="shared" si="218"/>
        <v>低滞销风险</v>
      </c>
      <c r="Y996" s="8" t="str">
        <f>_xlfn.IFS(COUNTIF($B$2:B996,B996)=1,"-",OR(AND(X995="高滞销风险",OR(X996="中滞销风险",X996="低滞销风险",X996="健康")),AND(X995="中滞销风险",OR(X996="低滞销风险",X996="健康")),AND(X995="低滞销风险",X996="健康")),"改善",X995=X996,"维持不变",OR(AND(X995="健康",OR(X996="低滞销风险",X996="中滞销风险",X996="高滞销风险")),AND(X995="低滞销风险",OR(X996="中滞销风险",X996="高滞销风险")),AND(X995="中滞销风险",X996="高滞销风险")),"恶化")</f>
        <v>-</v>
      </c>
      <c r="Z996" s="10">
        <f t="shared" si="219"/>
        <v>0</v>
      </c>
      <c r="AA996" s="10">
        <f t="shared" si="220"/>
        <v>2.79999999999998</v>
      </c>
      <c r="AB996" s="10">
        <f t="shared" si="221"/>
        <v>2.79999999999998</v>
      </c>
      <c r="AC996" s="10">
        <f t="shared" si="222"/>
        <v>106.372549019608</v>
      </c>
      <c r="AD996" s="10">
        <f t="shared" si="223"/>
        <v>1.37254901960841</v>
      </c>
      <c r="AE996" s="11">
        <f t="shared" si="224"/>
        <v>2.06666666666667</v>
      </c>
    </row>
    <row r="997" spans="1:31">
      <c r="A997" s="5">
        <v>45894</v>
      </c>
      <c r="B997" s="1" t="s">
        <v>560</v>
      </c>
      <c r="C997" s="1" t="s">
        <v>561</v>
      </c>
      <c r="D997" s="1" t="s">
        <v>531</v>
      </c>
      <c r="E997" s="1">
        <v>4.11</v>
      </c>
      <c r="F997" s="1">
        <v>5.86</v>
      </c>
      <c r="G997" s="1">
        <v>4</v>
      </c>
      <c r="H997" s="1">
        <v>3.11</v>
      </c>
      <c r="I997" s="1" t="s">
        <v>50</v>
      </c>
      <c r="J997" s="1">
        <v>41</v>
      </c>
      <c r="K997" s="1" t="s">
        <v>43</v>
      </c>
      <c r="L997" s="1" t="s">
        <v>44</v>
      </c>
      <c r="M997" s="1" t="s">
        <v>45</v>
      </c>
      <c r="N997" s="1">
        <v>87</v>
      </c>
      <c r="O997" s="1">
        <v>61</v>
      </c>
      <c r="P997" s="1">
        <v>0</v>
      </c>
      <c r="Q997" s="1">
        <v>30</v>
      </c>
      <c r="R997" s="1">
        <v>0</v>
      </c>
      <c r="S997" s="1">
        <v>50</v>
      </c>
      <c r="T997">
        <f t="shared" si="214"/>
        <v>148</v>
      </c>
      <c r="U997">
        <f t="shared" si="215"/>
        <v>228</v>
      </c>
      <c r="V997" s="2">
        <f t="shared" si="216"/>
        <v>45930.0097323601</v>
      </c>
      <c r="W997" s="2">
        <f t="shared" si="217"/>
        <v>45949.4744525547</v>
      </c>
      <c r="X997" t="str">
        <f t="shared" si="218"/>
        <v>健康</v>
      </c>
      <c r="Y997" s="8" t="str">
        <f>_xlfn.IFS(COUNTIF($B$2:B997,B997)=1,"-",OR(AND(X996="高滞销风险",OR(X997="中滞销风险",X997="低滞销风险",X997="健康")),AND(X996="中滞销风险",OR(X997="低滞销风险",X997="健康")),AND(X996="低滞销风险",X997="健康")),"改善",X996=X997,"维持不变",OR(AND(X996="健康",OR(X997="低滞销风险",X997="中滞销风险",X997="高滞销风险")),AND(X996="低滞销风险",OR(X997="中滞销风险",X997="高滞销风险")),AND(X996="中滞销风险",X997="高滞销风险")),"恶化")</f>
        <v>改善</v>
      </c>
      <c r="Z997" s="10">
        <f t="shared" si="219"/>
        <v>0</v>
      </c>
      <c r="AA997" s="10">
        <f t="shared" si="220"/>
        <v>0</v>
      </c>
      <c r="AB997" s="10">
        <f t="shared" si="221"/>
        <v>0</v>
      </c>
      <c r="AC997" s="10">
        <f t="shared" si="222"/>
        <v>55.4744525547445</v>
      </c>
      <c r="AD997" s="10">
        <f t="shared" si="223"/>
        <v>0</v>
      </c>
      <c r="AE997" s="11">
        <f t="shared" si="224"/>
        <v>4.11</v>
      </c>
    </row>
    <row r="998" spans="1:31">
      <c r="A998" s="5">
        <v>45901</v>
      </c>
      <c r="B998" s="1" t="s">
        <v>560</v>
      </c>
      <c r="C998" s="1" t="s">
        <v>561</v>
      </c>
      <c r="D998" s="1" t="s">
        <v>531</v>
      </c>
      <c r="E998" s="1">
        <v>3.29</v>
      </c>
      <c r="F998" s="1">
        <v>3.29</v>
      </c>
      <c r="G998" s="1">
        <v>4.57</v>
      </c>
      <c r="H998" s="1">
        <v>3.71</v>
      </c>
      <c r="I998" s="1" t="s">
        <v>54</v>
      </c>
      <c r="J998" s="1">
        <v>23</v>
      </c>
      <c r="K998" s="1" t="s">
        <v>35</v>
      </c>
      <c r="L998" s="1" t="s">
        <v>36</v>
      </c>
      <c r="M998" s="1" t="s">
        <v>37</v>
      </c>
      <c r="N998" s="1">
        <v>85</v>
      </c>
      <c r="O998" s="1">
        <v>67</v>
      </c>
      <c r="P998" s="1">
        <v>0</v>
      </c>
      <c r="Q998" s="1">
        <v>0</v>
      </c>
      <c r="R998" s="1">
        <v>0</v>
      </c>
      <c r="S998" s="1">
        <v>120</v>
      </c>
      <c r="T998">
        <f t="shared" si="214"/>
        <v>152</v>
      </c>
      <c r="U998">
        <f t="shared" si="215"/>
        <v>272</v>
      </c>
      <c r="V998" s="2">
        <f t="shared" si="216"/>
        <v>45947.2006079027</v>
      </c>
      <c r="W998" s="2">
        <f t="shared" si="217"/>
        <v>45983.6747720365</v>
      </c>
      <c r="X998" t="str">
        <f t="shared" si="218"/>
        <v>健康</v>
      </c>
      <c r="Y998" s="8" t="str">
        <f>_xlfn.IFS(COUNTIF($B$2:B998,B998)=1,"-",OR(AND(X997="高滞销风险",OR(X998="中滞销风险",X998="低滞销风险",X998="健康")),AND(X997="中滞销风险",OR(X998="低滞销风险",X998="健康")),AND(X997="低滞销风险",X998="健康")),"改善",X997=X998,"维持不变",OR(AND(X997="健康",OR(X998="低滞销风险",X998="中滞销风险",X998="高滞销风险")),AND(X997="低滞销风险",OR(X998="中滞销风险",X998="高滞销风险")),AND(X997="中滞销风险",X998="高滞销风险")),"恶化")</f>
        <v>维持不变</v>
      </c>
      <c r="Z998" s="10">
        <f t="shared" si="219"/>
        <v>0</v>
      </c>
      <c r="AA998" s="10">
        <f t="shared" si="220"/>
        <v>0</v>
      </c>
      <c r="AB998" s="10">
        <f t="shared" si="221"/>
        <v>0</v>
      </c>
      <c r="AC998" s="10">
        <f t="shared" si="222"/>
        <v>82.6747720364742</v>
      </c>
      <c r="AD998" s="10">
        <f t="shared" si="223"/>
        <v>0</v>
      </c>
      <c r="AE998" s="11">
        <f t="shared" si="224"/>
        <v>3.29</v>
      </c>
    </row>
    <row r="999" spans="1:31">
      <c r="A999" s="5">
        <v>45908</v>
      </c>
      <c r="B999" s="1" t="s">
        <v>560</v>
      </c>
      <c r="C999" s="1" t="s">
        <v>561</v>
      </c>
      <c r="D999" s="1" t="s">
        <v>531</v>
      </c>
      <c r="E999" s="1">
        <v>4.59</v>
      </c>
      <c r="F999" s="1">
        <v>5.43</v>
      </c>
      <c r="G999" s="1">
        <v>4.36</v>
      </c>
      <c r="H999" s="1">
        <v>4.18</v>
      </c>
      <c r="I999" s="1" t="s">
        <v>50</v>
      </c>
      <c r="J999" s="1">
        <v>38</v>
      </c>
      <c r="K999" s="1" t="s">
        <v>38</v>
      </c>
      <c r="L999" s="1" t="s">
        <v>39</v>
      </c>
      <c r="M999" s="1" t="s">
        <v>40</v>
      </c>
      <c r="N999" s="1">
        <v>63</v>
      </c>
      <c r="O999" s="1">
        <v>183</v>
      </c>
      <c r="P999" s="1">
        <v>0</v>
      </c>
      <c r="Q999" s="1">
        <v>0</v>
      </c>
      <c r="R999" s="1">
        <v>0</v>
      </c>
      <c r="S999" s="1">
        <v>0</v>
      </c>
      <c r="T999">
        <f t="shared" si="214"/>
        <v>246</v>
      </c>
      <c r="U999">
        <f t="shared" si="215"/>
        <v>246</v>
      </c>
      <c r="V999" s="2">
        <f t="shared" si="216"/>
        <v>45961.5947712418</v>
      </c>
      <c r="W999" s="2">
        <f t="shared" si="217"/>
        <v>45961.5947712418</v>
      </c>
      <c r="X999" t="str">
        <f t="shared" si="218"/>
        <v>健康</v>
      </c>
      <c r="Y999" s="8" t="str">
        <f>_xlfn.IFS(COUNTIF($B$2:B999,B999)=1,"-",OR(AND(X998="高滞销风险",OR(X999="中滞销风险",X999="低滞销风险",X999="健康")),AND(X998="中滞销风险",OR(X999="低滞销风险",X999="健康")),AND(X998="低滞销风险",X999="健康")),"改善",X998=X999,"维持不变",OR(AND(X998="健康",OR(X999="低滞销风险",X999="中滞销风险",X999="高滞销风险")),AND(X998="低滞销风险",OR(X999="中滞销风险",X999="高滞销风险")),AND(X998="中滞销风险",X999="高滞销风险")),"恶化")</f>
        <v>维持不变</v>
      </c>
      <c r="Z999" s="10">
        <f t="shared" si="219"/>
        <v>0</v>
      </c>
      <c r="AA999" s="10">
        <f t="shared" si="220"/>
        <v>0</v>
      </c>
      <c r="AB999" s="10">
        <f t="shared" si="221"/>
        <v>0</v>
      </c>
      <c r="AC999" s="10">
        <f t="shared" si="222"/>
        <v>53.5947712418301</v>
      </c>
      <c r="AD999" s="10">
        <f t="shared" si="223"/>
        <v>0</v>
      </c>
      <c r="AE999" s="11">
        <f t="shared" si="224"/>
        <v>4.59</v>
      </c>
    </row>
    <row r="1000" spans="1:31">
      <c r="A1000" s="5">
        <v>45887</v>
      </c>
      <c r="B1000" s="1" t="s">
        <v>562</v>
      </c>
      <c r="C1000" s="1" t="s">
        <v>563</v>
      </c>
      <c r="D1000" s="1" t="s">
        <v>531</v>
      </c>
      <c r="E1000" s="1">
        <v>1.15</v>
      </c>
      <c r="F1000" s="1">
        <v>1.43</v>
      </c>
      <c r="G1000" s="1">
        <v>1.57</v>
      </c>
      <c r="H1000" s="1">
        <v>0.82</v>
      </c>
      <c r="I1000" s="1" t="s">
        <v>50</v>
      </c>
      <c r="J1000" s="1">
        <v>10</v>
      </c>
      <c r="K1000" s="1" t="s">
        <v>51</v>
      </c>
      <c r="L1000" s="1" t="s">
        <v>52</v>
      </c>
      <c r="M1000" s="1" t="s">
        <v>53</v>
      </c>
      <c r="N1000" s="1">
        <v>96</v>
      </c>
      <c r="O1000" s="1">
        <v>58</v>
      </c>
      <c r="P1000" s="1">
        <v>0</v>
      </c>
      <c r="Q1000" s="1">
        <v>20</v>
      </c>
      <c r="R1000" s="1">
        <v>0</v>
      </c>
      <c r="S1000" s="1">
        <v>0</v>
      </c>
      <c r="T1000">
        <f t="shared" si="214"/>
        <v>154</v>
      </c>
      <c r="U1000">
        <f t="shared" si="215"/>
        <v>174</v>
      </c>
      <c r="V1000" s="2">
        <f t="shared" si="216"/>
        <v>46020.9130434783</v>
      </c>
      <c r="W1000" s="2">
        <f t="shared" si="217"/>
        <v>46038.3043478261</v>
      </c>
      <c r="X1000" t="str">
        <f t="shared" si="218"/>
        <v>高滞销风险</v>
      </c>
      <c r="Y1000" s="8" t="str">
        <f>_xlfn.IFS(COUNTIF($B$2:B1000,B1000)=1,"-",OR(AND(X999="高滞销风险",OR(X1000="中滞销风险",X1000="低滞销风险",X1000="健康")),AND(X999="中滞销风险",OR(X1000="低滞销风险",X1000="健康")),AND(X999="低滞销风险",X1000="健康")),"改善",X999=X1000,"维持不变",OR(AND(X999="健康",OR(X1000="低滞销风险",X1000="中滞销风险",X1000="高滞销风险")),AND(X999="低滞销风险",OR(X1000="中滞销风险",X1000="高滞销风险")),AND(X999="中滞销风险",X1000="高滞销风险")),"恶化")</f>
        <v>-</v>
      </c>
      <c r="Z1000" s="10">
        <f t="shared" si="219"/>
        <v>33.25</v>
      </c>
      <c r="AA1000" s="10">
        <f t="shared" si="220"/>
        <v>20</v>
      </c>
      <c r="AB1000" s="10">
        <f t="shared" si="221"/>
        <v>53.25</v>
      </c>
      <c r="AC1000" s="10">
        <f t="shared" si="222"/>
        <v>151.304347826087</v>
      </c>
      <c r="AD1000" s="10">
        <f t="shared" si="223"/>
        <v>46.3043478260879</v>
      </c>
      <c r="AE1000" s="11">
        <f t="shared" si="224"/>
        <v>1.65714285714286</v>
      </c>
    </row>
    <row r="1001" spans="1:31">
      <c r="A1001" s="5">
        <v>45894</v>
      </c>
      <c r="B1001" s="1" t="s">
        <v>562</v>
      </c>
      <c r="C1001" s="1" t="s">
        <v>563</v>
      </c>
      <c r="D1001" s="1" t="s">
        <v>531</v>
      </c>
      <c r="E1001" s="1">
        <v>1.45</v>
      </c>
      <c r="F1001" s="1">
        <v>1.71</v>
      </c>
      <c r="G1001" s="1">
        <v>1.57</v>
      </c>
      <c r="H1001" s="1">
        <v>1.25</v>
      </c>
      <c r="I1001" s="1" t="s">
        <v>50</v>
      </c>
      <c r="J1001" s="1">
        <v>12</v>
      </c>
      <c r="K1001" s="1" t="s">
        <v>43</v>
      </c>
      <c r="L1001" s="1" t="s">
        <v>44</v>
      </c>
      <c r="M1001" s="1" t="s">
        <v>45</v>
      </c>
      <c r="N1001" s="1">
        <v>81</v>
      </c>
      <c r="O1001" s="1">
        <v>57</v>
      </c>
      <c r="P1001" s="1">
        <v>0</v>
      </c>
      <c r="Q1001" s="1">
        <v>20</v>
      </c>
      <c r="R1001" s="1">
        <v>0</v>
      </c>
      <c r="S1001" s="1">
        <v>0</v>
      </c>
      <c r="T1001">
        <f t="shared" si="214"/>
        <v>138</v>
      </c>
      <c r="U1001">
        <f t="shared" si="215"/>
        <v>158</v>
      </c>
      <c r="V1001" s="2">
        <f t="shared" si="216"/>
        <v>45989.1724137931</v>
      </c>
      <c r="W1001" s="2">
        <f t="shared" si="217"/>
        <v>46002.9655172414</v>
      </c>
      <c r="X1001" t="str">
        <f t="shared" si="218"/>
        <v>中滞销风险</v>
      </c>
      <c r="Y1001" s="8" t="str">
        <f>_xlfn.IFS(COUNTIF($B$2:B1001,B1001)=1,"-",OR(AND(X1000="高滞销风险",OR(X1001="中滞销风险",X1001="低滞销风险",X1001="健康")),AND(X1000="中滞销风险",OR(X1001="低滞销风险",X1001="健康")),AND(X1000="低滞销风险",X1001="健康")),"改善",X1000=X1001,"维持不变",OR(AND(X1000="健康",OR(X1001="低滞销风险",X1001="中滞销风险",X1001="高滞销风险")),AND(X1000="低滞销风险",OR(X1001="中滞销风险",X1001="高滞销风险")),AND(X1000="中滞销风险",X1001="高滞销风险")),"恶化")</f>
        <v>改善</v>
      </c>
      <c r="Z1001" s="10">
        <f t="shared" si="219"/>
        <v>0</v>
      </c>
      <c r="AA1001" s="10">
        <f t="shared" si="220"/>
        <v>15.9</v>
      </c>
      <c r="AB1001" s="10">
        <f t="shared" si="221"/>
        <v>15.9</v>
      </c>
      <c r="AC1001" s="10">
        <f t="shared" si="222"/>
        <v>108.965517241379</v>
      </c>
      <c r="AD1001" s="10">
        <f t="shared" si="223"/>
        <v>10.9655172413768</v>
      </c>
      <c r="AE1001" s="11">
        <f t="shared" si="224"/>
        <v>1.61224489795918</v>
      </c>
    </row>
    <row r="1002" spans="1:31">
      <c r="A1002" s="5">
        <v>45901</v>
      </c>
      <c r="B1002" s="1" t="s">
        <v>562</v>
      </c>
      <c r="C1002" s="1" t="s">
        <v>563</v>
      </c>
      <c r="D1002" s="1" t="s">
        <v>531</v>
      </c>
      <c r="E1002" s="1">
        <v>2.5</v>
      </c>
      <c r="F1002" s="1">
        <v>3.29</v>
      </c>
      <c r="G1002" s="1">
        <v>2.5</v>
      </c>
      <c r="H1002" s="1">
        <v>2.04</v>
      </c>
      <c r="I1002" s="1" t="s">
        <v>50</v>
      </c>
      <c r="J1002" s="1">
        <v>23</v>
      </c>
      <c r="K1002" s="1" t="s">
        <v>35</v>
      </c>
      <c r="L1002" s="1" t="s">
        <v>36</v>
      </c>
      <c r="M1002" s="1" t="s">
        <v>37</v>
      </c>
      <c r="N1002" s="1">
        <v>74</v>
      </c>
      <c r="O1002" s="1">
        <v>44</v>
      </c>
      <c r="P1002" s="1">
        <v>0</v>
      </c>
      <c r="Q1002" s="1">
        <v>20</v>
      </c>
      <c r="R1002" s="1">
        <v>0</v>
      </c>
      <c r="S1002" s="1">
        <v>0</v>
      </c>
      <c r="T1002">
        <f t="shared" si="214"/>
        <v>118</v>
      </c>
      <c r="U1002">
        <f t="shared" si="215"/>
        <v>138</v>
      </c>
      <c r="V1002" s="2">
        <f t="shared" si="216"/>
        <v>45948.2</v>
      </c>
      <c r="W1002" s="2">
        <f t="shared" si="217"/>
        <v>45956.2</v>
      </c>
      <c r="X1002" t="str">
        <f t="shared" si="218"/>
        <v>健康</v>
      </c>
      <c r="Y1002" s="8" t="str">
        <f>_xlfn.IFS(COUNTIF($B$2:B1002,B1002)=1,"-",OR(AND(X1001="高滞销风险",OR(X1002="中滞销风险",X1002="低滞销风险",X1002="健康")),AND(X1001="中滞销风险",OR(X1002="低滞销风险",X1002="健康")),AND(X1001="低滞销风险",X1002="健康")),"改善",X1001=X1002,"维持不变",OR(AND(X1001="健康",OR(X1002="低滞销风险",X1002="中滞销风险",X1002="高滞销风险")),AND(X1001="低滞销风险",OR(X1002="中滞销风险",X1002="高滞销风险")),AND(X1001="中滞销风险",X1002="高滞销风险")),"恶化")</f>
        <v>改善</v>
      </c>
      <c r="Z1002" s="10">
        <f t="shared" si="219"/>
        <v>0</v>
      </c>
      <c r="AA1002" s="10">
        <f t="shared" si="220"/>
        <v>0</v>
      </c>
      <c r="AB1002" s="10">
        <f t="shared" si="221"/>
        <v>0</v>
      </c>
      <c r="AC1002" s="10">
        <f t="shared" si="222"/>
        <v>55.2</v>
      </c>
      <c r="AD1002" s="10">
        <f t="shared" si="223"/>
        <v>0</v>
      </c>
      <c r="AE1002" s="11">
        <f t="shared" si="224"/>
        <v>2.5</v>
      </c>
    </row>
    <row r="1003" spans="1:31">
      <c r="A1003" s="5">
        <v>45908</v>
      </c>
      <c r="B1003" s="1" t="s">
        <v>562</v>
      </c>
      <c r="C1003" s="1" t="s">
        <v>563</v>
      </c>
      <c r="D1003" s="1" t="s">
        <v>531</v>
      </c>
      <c r="E1003" s="1">
        <v>2.48</v>
      </c>
      <c r="F1003" s="1">
        <v>2.57</v>
      </c>
      <c r="G1003" s="1">
        <v>2.93</v>
      </c>
      <c r="H1003" s="1">
        <v>2.25</v>
      </c>
      <c r="I1003" s="1" t="s">
        <v>50</v>
      </c>
      <c r="J1003" s="1">
        <v>18</v>
      </c>
      <c r="K1003" s="1" t="s">
        <v>38</v>
      </c>
      <c r="L1003" s="1" t="s">
        <v>39</v>
      </c>
      <c r="M1003" s="1" t="s">
        <v>40</v>
      </c>
      <c r="N1003" s="1">
        <v>72</v>
      </c>
      <c r="O1003" s="1">
        <v>48</v>
      </c>
      <c r="P1003" s="1">
        <v>0</v>
      </c>
      <c r="Q1003" s="1">
        <v>0</v>
      </c>
      <c r="R1003" s="1">
        <v>0</v>
      </c>
      <c r="S1003" s="1">
        <v>50</v>
      </c>
      <c r="T1003">
        <f t="shared" si="214"/>
        <v>120</v>
      </c>
      <c r="U1003">
        <f t="shared" si="215"/>
        <v>170</v>
      </c>
      <c r="V1003" s="2">
        <f t="shared" si="216"/>
        <v>45956.3870967742</v>
      </c>
      <c r="W1003" s="2">
        <f t="shared" si="217"/>
        <v>45976.5483870968</v>
      </c>
      <c r="X1003" t="str">
        <f t="shared" si="218"/>
        <v>健康</v>
      </c>
      <c r="Y1003" s="8" t="str">
        <f>_xlfn.IFS(COUNTIF($B$2:B1003,B1003)=1,"-",OR(AND(X1002="高滞销风险",OR(X1003="中滞销风险",X1003="低滞销风险",X1003="健康")),AND(X1002="中滞销风险",OR(X1003="低滞销风险",X1003="健康")),AND(X1002="低滞销风险",X1003="健康")),"改善",X1002=X1003,"维持不变",OR(AND(X1002="健康",OR(X1003="低滞销风险",X1003="中滞销风险",X1003="高滞销风险")),AND(X1002="低滞销风险",OR(X1003="中滞销风险",X1003="高滞销风险")),AND(X1002="中滞销风险",X1003="高滞销风险")),"恶化")</f>
        <v>维持不变</v>
      </c>
      <c r="Z1003" s="10">
        <f t="shared" si="219"/>
        <v>0</v>
      </c>
      <c r="AA1003" s="10">
        <f t="shared" si="220"/>
        <v>0</v>
      </c>
      <c r="AB1003" s="10">
        <f t="shared" si="221"/>
        <v>0</v>
      </c>
      <c r="AC1003" s="10">
        <f t="shared" si="222"/>
        <v>68.5483870967742</v>
      </c>
      <c r="AD1003" s="10">
        <f t="shared" si="223"/>
        <v>0</v>
      </c>
      <c r="AE1003" s="11">
        <f t="shared" si="224"/>
        <v>2.48</v>
      </c>
    </row>
    <row r="1004" spans="1:31">
      <c r="A1004" s="5">
        <v>45887</v>
      </c>
      <c r="B1004" s="1" t="s">
        <v>564</v>
      </c>
      <c r="C1004" s="1" t="s">
        <v>565</v>
      </c>
      <c r="D1004" s="1" t="s">
        <v>531</v>
      </c>
      <c r="E1004" s="1">
        <v>1.5</v>
      </c>
      <c r="F1004" s="1">
        <v>2</v>
      </c>
      <c r="G1004" s="1">
        <v>1.93</v>
      </c>
      <c r="H1004" s="1">
        <v>1.04</v>
      </c>
      <c r="I1004" s="1" t="s">
        <v>50</v>
      </c>
      <c r="J1004" s="1">
        <v>14</v>
      </c>
      <c r="K1004" s="1" t="s">
        <v>51</v>
      </c>
      <c r="L1004" s="1" t="s">
        <v>52</v>
      </c>
      <c r="M1004" s="1" t="s">
        <v>53</v>
      </c>
      <c r="N1004" s="1">
        <v>59</v>
      </c>
      <c r="O1004" s="1">
        <v>64</v>
      </c>
      <c r="P1004" s="1">
        <v>0</v>
      </c>
      <c r="Q1004" s="1">
        <v>23</v>
      </c>
      <c r="R1004" s="1">
        <v>0</v>
      </c>
      <c r="S1004" s="1">
        <v>0</v>
      </c>
      <c r="T1004">
        <f t="shared" si="214"/>
        <v>123</v>
      </c>
      <c r="U1004">
        <f t="shared" si="215"/>
        <v>146</v>
      </c>
      <c r="V1004" s="2">
        <f t="shared" si="216"/>
        <v>45969</v>
      </c>
      <c r="W1004" s="2">
        <f t="shared" si="217"/>
        <v>45984.3333333333</v>
      </c>
      <c r="X1004" t="str">
        <f t="shared" si="218"/>
        <v>健康</v>
      </c>
      <c r="Y1004" s="8" t="str">
        <f>_xlfn.IFS(COUNTIF($B$2:B1004,B1004)=1,"-",OR(AND(X1003="高滞销风险",OR(X1004="中滞销风险",X1004="低滞销风险",X1004="健康")),AND(X1003="中滞销风险",OR(X1004="低滞销风险",X1004="健康")),AND(X1003="低滞销风险",X1004="健康")),"改善",X1003=X1004,"维持不变",OR(AND(X1003="健康",OR(X1004="低滞销风险",X1004="中滞销风险",X1004="高滞销风险")),AND(X1003="低滞销风险",OR(X1004="中滞销风险",X1004="高滞销风险")),AND(X1003="中滞销风险",X1004="高滞销风险")),"恶化")</f>
        <v>-</v>
      </c>
      <c r="Z1004" s="10">
        <f t="shared" si="219"/>
        <v>0</v>
      </c>
      <c r="AA1004" s="10">
        <f t="shared" si="220"/>
        <v>0</v>
      </c>
      <c r="AB1004" s="10">
        <f t="shared" si="221"/>
        <v>0</v>
      </c>
      <c r="AC1004" s="10">
        <f t="shared" si="222"/>
        <v>97.3333333333333</v>
      </c>
      <c r="AD1004" s="10">
        <f t="shared" si="223"/>
        <v>0</v>
      </c>
      <c r="AE1004" s="11">
        <f t="shared" si="224"/>
        <v>1.5</v>
      </c>
    </row>
    <row r="1005" spans="1:31">
      <c r="A1005" s="5">
        <v>45894</v>
      </c>
      <c r="B1005" s="1" t="s">
        <v>564</v>
      </c>
      <c r="C1005" s="1" t="s">
        <v>565</v>
      </c>
      <c r="D1005" s="1" t="s">
        <v>531</v>
      </c>
      <c r="E1005" s="1">
        <v>2.07</v>
      </c>
      <c r="F1005" s="1">
        <v>2.57</v>
      </c>
      <c r="G1005" s="1">
        <v>2.29</v>
      </c>
      <c r="H1005" s="1">
        <v>1.68</v>
      </c>
      <c r="I1005" s="1" t="s">
        <v>50</v>
      </c>
      <c r="J1005" s="1">
        <v>18</v>
      </c>
      <c r="K1005" s="1" t="s">
        <v>43</v>
      </c>
      <c r="L1005" s="1" t="s">
        <v>44</v>
      </c>
      <c r="M1005" s="1" t="s">
        <v>45</v>
      </c>
      <c r="N1005" s="1">
        <v>47</v>
      </c>
      <c r="O1005" s="1">
        <v>80</v>
      </c>
      <c r="P1005" s="1">
        <v>0</v>
      </c>
      <c r="Q1005" s="1">
        <v>3</v>
      </c>
      <c r="R1005" s="1">
        <v>0</v>
      </c>
      <c r="S1005" s="1">
        <v>0</v>
      </c>
      <c r="T1005">
        <f t="shared" si="214"/>
        <v>127</v>
      </c>
      <c r="U1005">
        <f t="shared" si="215"/>
        <v>130</v>
      </c>
      <c r="V1005" s="2">
        <f t="shared" si="216"/>
        <v>45955.3526570048</v>
      </c>
      <c r="W1005" s="2">
        <f t="shared" si="217"/>
        <v>45956.8019323671</v>
      </c>
      <c r="X1005" t="str">
        <f t="shared" si="218"/>
        <v>健康</v>
      </c>
      <c r="Y1005" s="8" t="str">
        <f>_xlfn.IFS(COUNTIF($B$2:B1005,B1005)=1,"-",OR(AND(X1004="高滞销风险",OR(X1005="中滞销风险",X1005="低滞销风险",X1005="健康")),AND(X1004="中滞销风险",OR(X1005="低滞销风险",X1005="健康")),AND(X1004="低滞销风险",X1005="健康")),"改善",X1004=X1005,"维持不变",OR(AND(X1004="健康",OR(X1005="低滞销风险",X1005="中滞销风险",X1005="高滞销风险")),AND(X1004="低滞销风险",OR(X1005="中滞销风险",X1005="高滞销风险")),AND(X1004="中滞销风险",X1005="高滞销风险")),"恶化")</f>
        <v>维持不变</v>
      </c>
      <c r="Z1005" s="10">
        <f t="shared" si="219"/>
        <v>0</v>
      </c>
      <c r="AA1005" s="10">
        <f t="shared" si="220"/>
        <v>0</v>
      </c>
      <c r="AB1005" s="10">
        <f t="shared" si="221"/>
        <v>0</v>
      </c>
      <c r="AC1005" s="10">
        <f t="shared" si="222"/>
        <v>62.8019323671498</v>
      </c>
      <c r="AD1005" s="10">
        <f t="shared" si="223"/>
        <v>0</v>
      </c>
      <c r="AE1005" s="11">
        <f t="shared" si="224"/>
        <v>2.07</v>
      </c>
    </row>
    <row r="1006" spans="1:31">
      <c r="A1006" s="5">
        <v>45901</v>
      </c>
      <c r="B1006" s="1" t="s">
        <v>564</v>
      </c>
      <c r="C1006" s="1" t="s">
        <v>565</v>
      </c>
      <c r="D1006" s="1" t="s">
        <v>531</v>
      </c>
      <c r="E1006" s="1">
        <v>1.57</v>
      </c>
      <c r="F1006" s="1">
        <v>1.57</v>
      </c>
      <c r="G1006" s="1">
        <v>2.07</v>
      </c>
      <c r="H1006" s="1">
        <v>2</v>
      </c>
      <c r="I1006" s="1" t="s">
        <v>54</v>
      </c>
      <c r="J1006" s="1">
        <v>11</v>
      </c>
      <c r="K1006" s="1" t="s">
        <v>35</v>
      </c>
      <c r="L1006" s="1" t="s">
        <v>36</v>
      </c>
      <c r="M1006" s="1" t="s">
        <v>37</v>
      </c>
      <c r="N1006" s="1">
        <v>68</v>
      </c>
      <c r="O1006" s="1">
        <v>48</v>
      </c>
      <c r="P1006" s="1">
        <v>0</v>
      </c>
      <c r="Q1006" s="1">
        <v>3</v>
      </c>
      <c r="R1006" s="1">
        <v>0</v>
      </c>
      <c r="S1006" s="1">
        <v>50</v>
      </c>
      <c r="T1006">
        <f t="shared" si="214"/>
        <v>116</v>
      </c>
      <c r="U1006">
        <f t="shared" si="215"/>
        <v>169</v>
      </c>
      <c r="V1006" s="2">
        <f t="shared" si="216"/>
        <v>45974.8853503185</v>
      </c>
      <c r="W1006" s="2">
        <f t="shared" si="217"/>
        <v>46008.6433121019</v>
      </c>
      <c r="X1006" t="str">
        <f t="shared" si="218"/>
        <v>中滞销风险</v>
      </c>
      <c r="Y1006" s="8" t="str">
        <f>_xlfn.IFS(COUNTIF($B$2:B1006,B1006)=1,"-",OR(AND(X1005="高滞销风险",OR(X1006="中滞销风险",X1006="低滞销风险",X1006="健康")),AND(X1005="中滞销风险",OR(X1006="低滞销风险",X1006="健康")),AND(X1005="低滞销风险",X1006="健康")),"改善",X1005=X1006,"维持不变",OR(AND(X1005="健康",OR(X1006="低滞销风险",X1006="中滞销风险",X1006="高滞销风险")),AND(X1005="低滞销风险",OR(X1006="中滞销风险",X1006="高滞销风险")),AND(X1005="中滞销风险",X1006="高滞销风险")),"恶化")</f>
        <v>恶化</v>
      </c>
      <c r="Z1006" s="10">
        <f t="shared" si="219"/>
        <v>0</v>
      </c>
      <c r="AA1006" s="10">
        <f t="shared" si="220"/>
        <v>26.13</v>
      </c>
      <c r="AB1006" s="10">
        <f t="shared" si="221"/>
        <v>26.13</v>
      </c>
      <c r="AC1006" s="10">
        <f t="shared" si="222"/>
        <v>107.643312101911</v>
      </c>
      <c r="AD1006" s="10">
        <f t="shared" si="223"/>
        <v>16.6433121019072</v>
      </c>
      <c r="AE1006" s="11">
        <f t="shared" si="224"/>
        <v>1.85714285714286</v>
      </c>
    </row>
    <row r="1007" spans="1:31">
      <c r="A1007" s="5">
        <v>45908</v>
      </c>
      <c r="B1007" s="1" t="s">
        <v>564</v>
      </c>
      <c r="C1007" s="1" t="s">
        <v>565</v>
      </c>
      <c r="D1007" s="1" t="s">
        <v>531</v>
      </c>
      <c r="E1007" s="1">
        <v>2.05</v>
      </c>
      <c r="F1007" s="1">
        <v>2.14</v>
      </c>
      <c r="G1007" s="1">
        <v>1.86</v>
      </c>
      <c r="H1007" s="1">
        <v>2.07</v>
      </c>
      <c r="I1007" s="1" t="s">
        <v>50</v>
      </c>
      <c r="J1007" s="1">
        <v>15</v>
      </c>
      <c r="K1007" s="1" t="s">
        <v>38</v>
      </c>
      <c r="L1007" s="1" t="s">
        <v>39</v>
      </c>
      <c r="M1007" s="1" t="s">
        <v>40</v>
      </c>
      <c r="N1007" s="1">
        <v>53</v>
      </c>
      <c r="O1007" s="1">
        <v>68</v>
      </c>
      <c r="P1007" s="1">
        <v>0</v>
      </c>
      <c r="Q1007" s="1">
        <v>33</v>
      </c>
      <c r="R1007" s="1">
        <v>0</v>
      </c>
      <c r="S1007" s="1">
        <v>0</v>
      </c>
      <c r="T1007">
        <f t="shared" si="214"/>
        <v>121</v>
      </c>
      <c r="U1007">
        <f t="shared" si="215"/>
        <v>154</v>
      </c>
      <c r="V1007" s="2">
        <f t="shared" si="216"/>
        <v>45967.0243902439</v>
      </c>
      <c r="W1007" s="2">
        <f t="shared" si="217"/>
        <v>45983.1219512195</v>
      </c>
      <c r="X1007" t="str">
        <f t="shared" si="218"/>
        <v>健康</v>
      </c>
      <c r="Y1007" s="8" t="str">
        <f>_xlfn.IFS(COUNTIF($B$2:B1007,B1007)=1,"-",OR(AND(X1006="高滞销风险",OR(X1007="中滞销风险",X1007="低滞销风险",X1007="健康")),AND(X1006="中滞销风险",OR(X1007="低滞销风险",X1007="健康")),AND(X1006="低滞销风险",X1007="健康")),"改善",X1006=X1007,"维持不变",OR(AND(X1006="健康",OR(X1007="低滞销风险",X1007="中滞销风险",X1007="高滞销风险")),AND(X1006="低滞销风险",OR(X1007="中滞销风险",X1007="高滞销风险")),AND(X1006="中滞销风险",X1007="高滞销风险")),"恶化")</f>
        <v>改善</v>
      </c>
      <c r="Z1007" s="10">
        <f t="shared" si="219"/>
        <v>0</v>
      </c>
      <c r="AA1007" s="10">
        <f t="shared" si="220"/>
        <v>0</v>
      </c>
      <c r="AB1007" s="10">
        <f t="shared" si="221"/>
        <v>0</v>
      </c>
      <c r="AC1007" s="10">
        <f t="shared" si="222"/>
        <v>75.1219512195122</v>
      </c>
      <c r="AD1007" s="10">
        <f t="shared" si="223"/>
        <v>0</v>
      </c>
      <c r="AE1007" s="11">
        <f t="shared" si="224"/>
        <v>2.05</v>
      </c>
    </row>
    <row r="1008" spans="1:31">
      <c r="A1008" s="5">
        <v>45887</v>
      </c>
      <c r="B1008" s="1" t="s">
        <v>566</v>
      </c>
      <c r="C1008" s="1" t="s">
        <v>567</v>
      </c>
      <c r="D1008" s="1" t="s">
        <v>531</v>
      </c>
      <c r="E1008" s="1">
        <v>2.26</v>
      </c>
      <c r="F1008" s="1">
        <v>2.86</v>
      </c>
      <c r="G1008" s="1">
        <v>3</v>
      </c>
      <c r="H1008" s="1">
        <v>1.61</v>
      </c>
      <c r="I1008" s="1" t="s">
        <v>50</v>
      </c>
      <c r="J1008" s="1">
        <v>20</v>
      </c>
      <c r="K1008" s="1" t="s">
        <v>51</v>
      </c>
      <c r="L1008" s="1" t="s">
        <v>52</v>
      </c>
      <c r="M1008" s="1" t="s">
        <v>53</v>
      </c>
      <c r="N1008" s="1">
        <v>100</v>
      </c>
      <c r="O1008" s="1">
        <v>49</v>
      </c>
      <c r="P1008" s="1">
        <v>0</v>
      </c>
      <c r="Q1008" s="1">
        <v>4</v>
      </c>
      <c r="R1008" s="1">
        <v>0</v>
      </c>
      <c r="S1008" s="1">
        <v>50</v>
      </c>
      <c r="T1008">
        <f t="shared" si="214"/>
        <v>149</v>
      </c>
      <c r="U1008">
        <f t="shared" si="215"/>
        <v>203</v>
      </c>
      <c r="V1008" s="2">
        <f t="shared" si="216"/>
        <v>45952.9292035398</v>
      </c>
      <c r="W1008" s="2">
        <f t="shared" si="217"/>
        <v>45976.8230088496</v>
      </c>
      <c r="X1008" t="str">
        <f t="shared" si="218"/>
        <v>健康</v>
      </c>
      <c r="Y1008" s="8" t="str">
        <f>_xlfn.IFS(COUNTIF($B$2:B1008,B1008)=1,"-",OR(AND(X1007="高滞销风险",OR(X1008="中滞销风险",X1008="低滞销风险",X1008="健康")),AND(X1007="中滞销风险",OR(X1008="低滞销风险",X1008="健康")),AND(X1007="低滞销风险",X1008="健康")),"改善",X1007=X1008,"维持不变",OR(AND(X1007="健康",OR(X1008="低滞销风险",X1008="中滞销风险",X1008="高滞销风险")),AND(X1007="低滞销风险",OR(X1008="中滞销风险",X1008="高滞销风险")),AND(X1007="中滞销风险",X1008="高滞销风险")),"恶化")</f>
        <v>-</v>
      </c>
      <c r="Z1008" s="10">
        <f t="shared" si="219"/>
        <v>0</v>
      </c>
      <c r="AA1008" s="10">
        <f t="shared" si="220"/>
        <v>0</v>
      </c>
      <c r="AB1008" s="10">
        <f t="shared" si="221"/>
        <v>0</v>
      </c>
      <c r="AC1008" s="10">
        <f t="shared" si="222"/>
        <v>89.8230088495575</v>
      </c>
      <c r="AD1008" s="10">
        <f t="shared" si="223"/>
        <v>0</v>
      </c>
      <c r="AE1008" s="11">
        <f t="shared" si="224"/>
        <v>2.26</v>
      </c>
    </row>
    <row r="1009" spans="1:31">
      <c r="A1009" s="5">
        <v>45894</v>
      </c>
      <c r="B1009" s="1" t="s">
        <v>566</v>
      </c>
      <c r="C1009" s="1" t="s">
        <v>567</v>
      </c>
      <c r="D1009" s="1" t="s">
        <v>531</v>
      </c>
      <c r="E1009" s="1">
        <v>3.26</v>
      </c>
      <c r="F1009" s="1">
        <v>4.14</v>
      </c>
      <c r="G1009" s="1">
        <v>3.5</v>
      </c>
      <c r="H1009" s="1">
        <v>2.64</v>
      </c>
      <c r="I1009" s="1" t="s">
        <v>50</v>
      </c>
      <c r="J1009" s="1">
        <v>29</v>
      </c>
      <c r="K1009" s="1" t="s">
        <v>43</v>
      </c>
      <c r="L1009" s="1" t="s">
        <v>44</v>
      </c>
      <c r="M1009" s="1" t="s">
        <v>45</v>
      </c>
      <c r="N1009" s="1">
        <v>74</v>
      </c>
      <c r="O1009" s="1">
        <v>65</v>
      </c>
      <c r="P1009" s="1">
        <v>0</v>
      </c>
      <c r="Q1009" s="1">
        <v>34</v>
      </c>
      <c r="R1009" s="1">
        <v>0</v>
      </c>
      <c r="S1009" s="1">
        <v>50</v>
      </c>
      <c r="T1009">
        <f t="shared" si="214"/>
        <v>139</v>
      </c>
      <c r="U1009">
        <f t="shared" si="215"/>
        <v>223</v>
      </c>
      <c r="V1009" s="2">
        <f t="shared" si="216"/>
        <v>45936.6380368098</v>
      </c>
      <c r="W1009" s="2">
        <f t="shared" si="217"/>
        <v>45962.4049079755</v>
      </c>
      <c r="X1009" t="str">
        <f t="shared" si="218"/>
        <v>健康</v>
      </c>
      <c r="Y1009" s="8" t="str">
        <f>_xlfn.IFS(COUNTIF($B$2:B1009,B1009)=1,"-",OR(AND(X1008="高滞销风险",OR(X1009="中滞销风险",X1009="低滞销风险",X1009="健康")),AND(X1008="中滞销风险",OR(X1009="低滞销风险",X1009="健康")),AND(X1008="低滞销风险",X1009="健康")),"改善",X1008=X1009,"维持不变",OR(AND(X1008="健康",OR(X1009="低滞销风险",X1009="中滞销风险",X1009="高滞销风险")),AND(X1008="低滞销风险",OR(X1009="中滞销风险",X1009="高滞销风险")),AND(X1008="中滞销风险",X1009="高滞销风险")),"恶化")</f>
        <v>维持不变</v>
      </c>
      <c r="Z1009" s="10">
        <f t="shared" si="219"/>
        <v>0</v>
      </c>
      <c r="AA1009" s="10">
        <f t="shared" si="220"/>
        <v>0</v>
      </c>
      <c r="AB1009" s="10">
        <f t="shared" si="221"/>
        <v>0</v>
      </c>
      <c r="AC1009" s="10">
        <f t="shared" si="222"/>
        <v>68.4049079754601</v>
      </c>
      <c r="AD1009" s="10">
        <f t="shared" si="223"/>
        <v>0</v>
      </c>
      <c r="AE1009" s="11">
        <f t="shared" si="224"/>
        <v>3.26</v>
      </c>
    </row>
    <row r="1010" spans="1:31">
      <c r="A1010" s="5">
        <v>45901</v>
      </c>
      <c r="B1010" s="1" t="s">
        <v>566</v>
      </c>
      <c r="C1010" s="1" t="s">
        <v>567</v>
      </c>
      <c r="D1010" s="1" t="s">
        <v>531</v>
      </c>
      <c r="E1010" s="1">
        <v>2</v>
      </c>
      <c r="F1010" s="1">
        <v>2</v>
      </c>
      <c r="G1010" s="1">
        <v>3.07</v>
      </c>
      <c r="H1010" s="1">
        <v>3.04</v>
      </c>
      <c r="I1010" s="1" t="s">
        <v>54</v>
      </c>
      <c r="J1010" s="1">
        <v>14</v>
      </c>
      <c r="K1010" s="1" t="s">
        <v>35</v>
      </c>
      <c r="L1010" s="1" t="s">
        <v>36</v>
      </c>
      <c r="M1010" s="1" t="s">
        <v>37</v>
      </c>
      <c r="N1010" s="1">
        <v>87</v>
      </c>
      <c r="O1010" s="1">
        <v>113</v>
      </c>
      <c r="P1010" s="1">
        <v>0</v>
      </c>
      <c r="Q1010" s="1">
        <v>14</v>
      </c>
      <c r="R1010" s="1">
        <v>0</v>
      </c>
      <c r="S1010" s="1">
        <v>50</v>
      </c>
      <c r="T1010">
        <f t="shared" si="214"/>
        <v>200</v>
      </c>
      <c r="U1010">
        <f t="shared" si="215"/>
        <v>264</v>
      </c>
      <c r="V1010" s="2">
        <f t="shared" si="216"/>
        <v>46001</v>
      </c>
      <c r="W1010" s="2">
        <f t="shared" si="217"/>
        <v>46033</v>
      </c>
      <c r="X1010" t="str">
        <f t="shared" si="218"/>
        <v>高滞销风险</v>
      </c>
      <c r="Y1010" s="8" t="str">
        <f>_xlfn.IFS(COUNTIF($B$2:B1010,B1010)=1,"-",OR(AND(X1009="高滞销风险",OR(X1010="中滞销风险",X1010="低滞销风险",X1010="健康")),AND(X1009="中滞销风险",OR(X1010="低滞销风险",X1010="健康")),AND(X1009="低滞销风险",X1010="健康")),"改善",X1009=X1010,"维持不变",OR(AND(X1009="健康",OR(X1010="低滞销风险",X1010="中滞销风险",X1010="高滞销风险")),AND(X1009="低滞销风险",OR(X1010="中滞销风险",X1010="高滞销风险")),AND(X1009="中滞销风险",X1010="高滞销风险")),"恶化")</f>
        <v>恶化</v>
      </c>
      <c r="Z1010" s="10">
        <f t="shared" si="219"/>
        <v>18</v>
      </c>
      <c r="AA1010" s="10">
        <f t="shared" si="220"/>
        <v>64</v>
      </c>
      <c r="AB1010" s="10">
        <f t="shared" si="221"/>
        <v>82</v>
      </c>
      <c r="AC1010" s="10">
        <f t="shared" si="222"/>
        <v>132</v>
      </c>
      <c r="AD1010" s="10">
        <f t="shared" si="223"/>
        <v>41</v>
      </c>
      <c r="AE1010" s="11">
        <f t="shared" si="224"/>
        <v>2.9010989010989</v>
      </c>
    </row>
    <row r="1011" spans="1:31">
      <c r="A1011" s="5">
        <v>45908</v>
      </c>
      <c r="B1011" s="1" t="s">
        <v>566</v>
      </c>
      <c r="C1011" s="1" t="s">
        <v>567</v>
      </c>
      <c r="D1011" s="1" t="s">
        <v>531</v>
      </c>
      <c r="E1011" s="1">
        <v>1.71</v>
      </c>
      <c r="F1011" s="1">
        <v>1.71</v>
      </c>
      <c r="G1011" s="1">
        <v>1.86</v>
      </c>
      <c r="H1011" s="1">
        <v>2.68</v>
      </c>
      <c r="I1011" s="1" t="s">
        <v>54</v>
      </c>
      <c r="J1011" s="1">
        <v>12</v>
      </c>
      <c r="K1011" s="1" t="s">
        <v>38</v>
      </c>
      <c r="L1011" s="1" t="s">
        <v>39</v>
      </c>
      <c r="M1011" s="1" t="s">
        <v>40</v>
      </c>
      <c r="N1011" s="1">
        <v>79</v>
      </c>
      <c r="O1011" s="1">
        <v>107</v>
      </c>
      <c r="P1011" s="1">
        <v>0</v>
      </c>
      <c r="Q1011" s="1">
        <v>64</v>
      </c>
      <c r="R1011" s="1">
        <v>0</v>
      </c>
      <c r="S1011" s="1">
        <v>0</v>
      </c>
      <c r="T1011">
        <f t="shared" si="214"/>
        <v>186</v>
      </c>
      <c r="U1011">
        <f t="shared" si="215"/>
        <v>250</v>
      </c>
      <c r="V1011" s="2">
        <f t="shared" si="216"/>
        <v>46016.7719298246</v>
      </c>
      <c r="W1011" s="2">
        <f t="shared" si="217"/>
        <v>46054.1988304094</v>
      </c>
      <c r="X1011" t="str">
        <f t="shared" si="218"/>
        <v>高滞销风险</v>
      </c>
      <c r="Y1011" s="8" t="str">
        <f>_xlfn.IFS(COUNTIF($B$2:B1011,B1011)=1,"-",OR(AND(X1010="高滞销风险",OR(X1011="中滞销风险",X1011="低滞销风险",X1011="健康")),AND(X1010="中滞销风险",OR(X1011="低滞销风险",X1011="健康")),AND(X1010="低滞销风险",X1011="健康")),"改善",X1010=X1011,"维持不变",OR(AND(X1010="健康",OR(X1011="低滞销风险",X1011="中滞销风险",X1011="高滞销风险")),AND(X1010="低滞销风险",OR(X1011="中滞销风险",X1011="高滞销风险")),AND(X1010="中滞销风险",X1011="高滞销风险")),"恶化")</f>
        <v>维持不变</v>
      </c>
      <c r="Z1011" s="10">
        <f t="shared" si="219"/>
        <v>42.36</v>
      </c>
      <c r="AA1011" s="10">
        <f t="shared" si="220"/>
        <v>64</v>
      </c>
      <c r="AB1011" s="10">
        <f t="shared" si="221"/>
        <v>106.36</v>
      </c>
      <c r="AC1011" s="10">
        <f t="shared" si="222"/>
        <v>146.198830409357</v>
      </c>
      <c r="AD1011" s="10">
        <f t="shared" si="223"/>
        <v>62.1988304093538</v>
      </c>
      <c r="AE1011" s="11">
        <f t="shared" si="224"/>
        <v>2.97619047619048</v>
      </c>
    </row>
    <row r="1012" spans="1:31">
      <c r="A1012" s="5">
        <v>45887</v>
      </c>
      <c r="B1012" s="1" t="s">
        <v>568</v>
      </c>
      <c r="C1012" s="1" t="s">
        <v>569</v>
      </c>
      <c r="D1012" s="1" t="s">
        <v>531</v>
      </c>
      <c r="E1012" s="1">
        <v>2.14</v>
      </c>
      <c r="F1012" s="1">
        <v>3</v>
      </c>
      <c r="G1012" s="1">
        <v>2.64</v>
      </c>
      <c r="H1012" s="1">
        <v>1.43</v>
      </c>
      <c r="I1012" s="1" t="s">
        <v>50</v>
      </c>
      <c r="J1012" s="1">
        <v>21</v>
      </c>
      <c r="K1012" s="1" t="s">
        <v>51</v>
      </c>
      <c r="L1012" s="1" t="s">
        <v>52</v>
      </c>
      <c r="M1012" s="1" t="s">
        <v>53</v>
      </c>
      <c r="N1012" s="1">
        <v>102</v>
      </c>
      <c r="O1012" s="1">
        <v>34</v>
      </c>
      <c r="P1012" s="1">
        <v>0</v>
      </c>
      <c r="Q1012" s="1">
        <v>58</v>
      </c>
      <c r="R1012" s="1">
        <v>0</v>
      </c>
      <c r="S1012" s="1">
        <v>0</v>
      </c>
      <c r="T1012">
        <f t="shared" si="214"/>
        <v>136</v>
      </c>
      <c r="U1012">
        <f t="shared" si="215"/>
        <v>194</v>
      </c>
      <c r="V1012" s="2">
        <f t="shared" si="216"/>
        <v>45950.5514018692</v>
      </c>
      <c r="W1012" s="2">
        <f t="shared" si="217"/>
        <v>45977.6542056075</v>
      </c>
      <c r="X1012" t="str">
        <f t="shared" si="218"/>
        <v>健康</v>
      </c>
      <c r="Y1012" s="8" t="str">
        <f>_xlfn.IFS(COUNTIF($B$2:B1012,B1012)=1,"-",OR(AND(X1011="高滞销风险",OR(X1012="中滞销风险",X1012="低滞销风险",X1012="健康")),AND(X1011="中滞销风险",OR(X1012="低滞销风险",X1012="健康")),AND(X1011="低滞销风险",X1012="健康")),"改善",X1011=X1012,"维持不变",OR(AND(X1011="健康",OR(X1012="低滞销风险",X1012="中滞销风险",X1012="高滞销风险")),AND(X1011="低滞销风险",OR(X1012="中滞销风险",X1012="高滞销风险")),AND(X1011="中滞销风险",X1012="高滞销风险")),"恶化")</f>
        <v>-</v>
      </c>
      <c r="Z1012" s="10">
        <f t="shared" si="219"/>
        <v>0</v>
      </c>
      <c r="AA1012" s="10">
        <f t="shared" si="220"/>
        <v>0</v>
      </c>
      <c r="AB1012" s="10">
        <f t="shared" si="221"/>
        <v>0</v>
      </c>
      <c r="AC1012" s="10">
        <f t="shared" si="222"/>
        <v>90.6542056074766</v>
      </c>
      <c r="AD1012" s="10">
        <f t="shared" si="223"/>
        <v>0</v>
      </c>
      <c r="AE1012" s="11">
        <f t="shared" si="224"/>
        <v>2.14</v>
      </c>
    </row>
    <row r="1013" spans="1:31">
      <c r="A1013" s="5">
        <v>45894</v>
      </c>
      <c r="B1013" s="1" t="s">
        <v>568</v>
      </c>
      <c r="C1013" s="1" t="s">
        <v>569</v>
      </c>
      <c r="D1013" s="1" t="s">
        <v>531</v>
      </c>
      <c r="E1013" s="1">
        <v>2.36</v>
      </c>
      <c r="F1013" s="1">
        <v>2.57</v>
      </c>
      <c r="G1013" s="1">
        <v>2.79</v>
      </c>
      <c r="H1013" s="1">
        <v>2.07</v>
      </c>
      <c r="I1013" s="1" t="s">
        <v>50</v>
      </c>
      <c r="J1013" s="1">
        <v>18</v>
      </c>
      <c r="K1013" s="1" t="s">
        <v>43</v>
      </c>
      <c r="L1013" s="1" t="s">
        <v>44</v>
      </c>
      <c r="M1013" s="1" t="s">
        <v>45</v>
      </c>
      <c r="N1013" s="1">
        <v>90</v>
      </c>
      <c r="O1013" s="1">
        <v>68</v>
      </c>
      <c r="P1013" s="1">
        <v>0</v>
      </c>
      <c r="Q1013" s="1">
        <v>18</v>
      </c>
      <c r="R1013" s="1">
        <v>0</v>
      </c>
      <c r="S1013" s="1">
        <v>0</v>
      </c>
      <c r="T1013">
        <f t="shared" si="214"/>
        <v>158</v>
      </c>
      <c r="U1013">
        <f t="shared" si="215"/>
        <v>176</v>
      </c>
      <c r="V1013" s="2">
        <f t="shared" si="216"/>
        <v>45960.9491525424</v>
      </c>
      <c r="W1013" s="2">
        <f t="shared" si="217"/>
        <v>45968.5762711864</v>
      </c>
      <c r="X1013" t="str">
        <f t="shared" si="218"/>
        <v>健康</v>
      </c>
      <c r="Y1013" s="8" t="str">
        <f>_xlfn.IFS(COUNTIF($B$2:B1013,B1013)=1,"-",OR(AND(X1012="高滞销风险",OR(X1013="中滞销风险",X1013="低滞销风险",X1013="健康")),AND(X1012="中滞销风险",OR(X1013="低滞销风险",X1013="健康")),AND(X1012="低滞销风险",X1013="健康")),"改善",X1012=X1013,"维持不变",OR(AND(X1012="健康",OR(X1013="低滞销风险",X1013="中滞销风险",X1013="高滞销风险")),AND(X1012="低滞销风险",OR(X1013="中滞销风险",X1013="高滞销风险")),AND(X1012="中滞销风险",X1013="高滞销风险")),"恶化")</f>
        <v>维持不变</v>
      </c>
      <c r="Z1013" s="10">
        <f t="shared" si="219"/>
        <v>0</v>
      </c>
      <c r="AA1013" s="10">
        <f t="shared" si="220"/>
        <v>0</v>
      </c>
      <c r="AB1013" s="10">
        <f t="shared" si="221"/>
        <v>0</v>
      </c>
      <c r="AC1013" s="10">
        <f t="shared" si="222"/>
        <v>74.5762711864407</v>
      </c>
      <c r="AD1013" s="10">
        <f t="shared" si="223"/>
        <v>0</v>
      </c>
      <c r="AE1013" s="11">
        <f t="shared" si="224"/>
        <v>2.36</v>
      </c>
    </row>
    <row r="1014" spans="1:31">
      <c r="A1014" s="5">
        <v>45901</v>
      </c>
      <c r="B1014" s="1" t="s">
        <v>568</v>
      </c>
      <c r="C1014" s="1" t="s">
        <v>569</v>
      </c>
      <c r="D1014" s="1" t="s">
        <v>531</v>
      </c>
      <c r="E1014" s="1">
        <v>4.39</v>
      </c>
      <c r="F1014" s="1">
        <v>6</v>
      </c>
      <c r="G1014" s="1">
        <v>4.29</v>
      </c>
      <c r="H1014" s="1">
        <v>3.46</v>
      </c>
      <c r="I1014" s="1" t="s">
        <v>50</v>
      </c>
      <c r="J1014" s="1">
        <v>42</v>
      </c>
      <c r="K1014" s="1" t="s">
        <v>35</v>
      </c>
      <c r="L1014" s="1" t="s">
        <v>36</v>
      </c>
      <c r="M1014" s="1" t="s">
        <v>37</v>
      </c>
      <c r="N1014" s="1">
        <v>75</v>
      </c>
      <c r="O1014" s="1">
        <v>61</v>
      </c>
      <c r="P1014" s="1">
        <v>0</v>
      </c>
      <c r="Q1014" s="1">
        <v>3</v>
      </c>
      <c r="R1014" s="1">
        <v>0</v>
      </c>
      <c r="S1014" s="1">
        <v>100</v>
      </c>
      <c r="T1014">
        <f t="shared" si="214"/>
        <v>136</v>
      </c>
      <c r="U1014">
        <f t="shared" si="215"/>
        <v>239</v>
      </c>
      <c r="V1014" s="2">
        <f t="shared" si="216"/>
        <v>45931.979498861</v>
      </c>
      <c r="W1014" s="2">
        <f t="shared" si="217"/>
        <v>45955.4419134396</v>
      </c>
      <c r="X1014" t="str">
        <f t="shared" si="218"/>
        <v>健康</v>
      </c>
      <c r="Y1014" s="8" t="str">
        <f>_xlfn.IFS(COUNTIF($B$2:B1014,B1014)=1,"-",OR(AND(X1013="高滞销风险",OR(X1014="中滞销风险",X1014="低滞销风险",X1014="健康")),AND(X1013="中滞销风险",OR(X1014="低滞销风险",X1014="健康")),AND(X1013="低滞销风险",X1014="健康")),"改善",X1013=X1014,"维持不变",OR(AND(X1013="健康",OR(X1014="低滞销风险",X1014="中滞销风险",X1014="高滞销风险")),AND(X1013="低滞销风险",OR(X1014="中滞销风险",X1014="高滞销风险")),AND(X1013="中滞销风险",X1014="高滞销风险")),"恶化")</f>
        <v>维持不变</v>
      </c>
      <c r="Z1014" s="10">
        <f t="shared" si="219"/>
        <v>0</v>
      </c>
      <c r="AA1014" s="10">
        <f t="shared" si="220"/>
        <v>0</v>
      </c>
      <c r="AB1014" s="10">
        <f t="shared" si="221"/>
        <v>0</v>
      </c>
      <c r="AC1014" s="10">
        <f t="shared" si="222"/>
        <v>54.4419134396355</v>
      </c>
      <c r="AD1014" s="10">
        <f t="shared" si="223"/>
        <v>0</v>
      </c>
      <c r="AE1014" s="11">
        <f t="shared" si="224"/>
        <v>4.39</v>
      </c>
    </row>
    <row r="1015" spans="1:31">
      <c r="A1015" s="5">
        <v>45908</v>
      </c>
      <c r="B1015" s="1" t="s">
        <v>568</v>
      </c>
      <c r="C1015" s="1" t="s">
        <v>569</v>
      </c>
      <c r="D1015" s="1" t="s">
        <v>531</v>
      </c>
      <c r="E1015" s="1">
        <v>3.29</v>
      </c>
      <c r="F1015" s="1">
        <v>3.29</v>
      </c>
      <c r="G1015" s="1">
        <v>4.64</v>
      </c>
      <c r="H1015" s="1">
        <v>3.71</v>
      </c>
      <c r="I1015" s="1" t="s">
        <v>54</v>
      </c>
      <c r="J1015" s="1">
        <v>23</v>
      </c>
      <c r="K1015" s="1" t="s">
        <v>38</v>
      </c>
      <c r="L1015" s="1" t="s">
        <v>39</v>
      </c>
      <c r="M1015" s="1" t="s">
        <v>40</v>
      </c>
      <c r="N1015" s="1">
        <v>58</v>
      </c>
      <c r="O1015" s="1">
        <v>109</v>
      </c>
      <c r="P1015" s="1">
        <v>0</v>
      </c>
      <c r="Q1015" s="1">
        <v>0</v>
      </c>
      <c r="R1015" s="1">
        <v>0</v>
      </c>
      <c r="S1015" s="1">
        <v>100</v>
      </c>
      <c r="T1015">
        <f t="shared" si="214"/>
        <v>167</v>
      </c>
      <c r="U1015">
        <f t="shared" si="215"/>
        <v>267</v>
      </c>
      <c r="V1015" s="2">
        <f t="shared" si="216"/>
        <v>45958.7598784195</v>
      </c>
      <c r="W1015" s="2">
        <f t="shared" si="217"/>
        <v>45989.1550151976</v>
      </c>
      <c r="X1015" t="str">
        <f t="shared" si="218"/>
        <v>健康</v>
      </c>
      <c r="Y1015" s="8" t="str">
        <f>_xlfn.IFS(COUNTIF($B$2:B1015,B1015)=1,"-",OR(AND(X1014="高滞销风险",OR(X1015="中滞销风险",X1015="低滞销风险",X1015="健康")),AND(X1014="中滞销风险",OR(X1015="低滞销风险",X1015="健康")),AND(X1014="低滞销风险",X1015="健康")),"改善",X1014=X1015,"维持不变",OR(AND(X1014="健康",OR(X1015="低滞销风险",X1015="中滞销风险",X1015="高滞销风险")),AND(X1014="低滞销风险",OR(X1015="中滞销风险",X1015="高滞销风险")),AND(X1014="中滞销风险",X1015="高滞销风险")),"恶化")</f>
        <v>维持不变</v>
      </c>
      <c r="Z1015" s="10">
        <f t="shared" si="219"/>
        <v>0</v>
      </c>
      <c r="AA1015" s="10">
        <f t="shared" si="220"/>
        <v>0</v>
      </c>
      <c r="AB1015" s="10">
        <f t="shared" si="221"/>
        <v>0</v>
      </c>
      <c r="AC1015" s="10">
        <f t="shared" si="222"/>
        <v>81.1550151975684</v>
      </c>
      <c r="AD1015" s="10">
        <f t="shared" si="223"/>
        <v>0</v>
      </c>
      <c r="AE1015" s="11">
        <f t="shared" si="224"/>
        <v>3.29</v>
      </c>
    </row>
    <row r="1016" spans="1:31">
      <c r="A1016" s="5">
        <v>45887</v>
      </c>
      <c r="B1016" s="1" t="s">
        <v>570</v>
      </c>
      <c r="C1016" s="1" t="s">
        <v>571</v>
      </c>
      <c r="D1016" s="1" t="s">
        <v>531</v>
      </c>
      <c r="E1016" s="1">
        <v>2.52</v>
      </c>
      <c r="F1016" s="1">
        <v>3</v>
      </c>
      <c r="G1016" s="1">
        <v>3</v>
      </c>
      <c r="H1016" s="1">
        <v>2.04</v>
      </c>
      <c r="I1016" s="1" t="s">
        <v>50</v>
      </c>
      <c r="J1016" s="1">
        <v>21</v>
      </c>
      <c r="K1016" s="1" t="s">
        <v>51</v>
      </c>
      <c r="L1016" s="1" t="s">
        <v>52</v>
      </c>
      <c r="M1016" s="1" t="s">
        <v>53</v>
      </c>
      <c r="N1016" s="1">
        <v>99</v>
      </c>
      <c r="O1016" s="1">
        <v>141</v>
      </c>
      <c r="P1016" s="1">
        <v>0</v>
      </c>
      <c r="Q1016" s="1">
        <v>43</v>
      </c>
      <c r="R1016" s="1">
        <v>0</v>
      </c>
      <c r="S1016" s="1">
        <v>0</v>
      </c>
      <c r="T1016">
        <f t="shared" si="214"/>
        <v>240</v>
      </c>
      <c r="U1016">
        <f t="shared" si="215"/>
        <v>283</v>
      </c>
      <c r="V1016" s="2">
        <f t="shared" si="216"/>
        <v>45982.2380952381</v>
      </c>
      <c r="W1016" s="2">
        <f t="shared" si="217"/>
        <v>45999.3015873016</v>
      </c>
      <c r="X1016" t="str">
        <f t="shared" si="218"/>
        <v>低滞销风险</v>
      </c>
      <c r="Y1016" s="8" t="str">
        <f>_xlfn.IFS(COUNTIF($B$2:B1016,B1016)=1,"-",OR(AND(X1015="高滞销风险",OR(X1016="中滞销风险",X1016="低滞销风险",X1016="健康")),AND(X1015="中滞销风险",OR(X1016="低滞销风险",X1016="健康")),AND(X1015="低滞销风险",X1016="健康")),"改善",X1015=X1016,"维持不变",OR(AND(X1015="健康",OR(X1016="低滞销风险",X1016="中滞销风险",X1016="高滞销风险")),AND(X1015="低滞销风险",OR(X1016="中滞销风险",X1016="高滞销风险")),AND(X1015="中滞销风险",X1016="高滞销风险")),"恶化")</f>
        <v>-</v>
      </c>
      <c r="Z1016" s="10">
        <f t="shared" si="219"/>
        <v>0</v>
      </c>
      <c r="AA1016" s="10">
        <f t="shared" si="220"/>
        <v>18.4</v>
      </c>
      <c r="AB1016" s="10">
        <f t="shared" si="221"/>
        <v>18.4</v>
      </c>
      <c r="AC1016" s="10">
        <f t="shared" si="222"/>
        <v>112.301587301587</v>
      </c>
      <c r="AD1016" s="10">
        <f t="shared" si="223"/>
        <v>7.30158730159019</v>
      </c>
      <c r="AE1016" s="11">
        <f t="shared" si="224"/>
        <v>2.6952380952381</v>
      </c>
    </row>
    <row r="1017" spans="1:31">
      <c r="A1017" s="5">
        <v>45894</v>
      </c>
      <c r="B1017" s="1" t="s">
        <v>570</v>
      </c>
      <c r="C1017" s="1" t="s">
        <v>571</v>
      </c>
      <c r="D1017" s="1" t="s">
        <v>531</v>
      </c>
      <c r="E1017" s="1">
        <v>3.34</v>
      </c>
      <c r="F1017" s="1">
        <v>3.86</v>
      </c>
      <c r="G1017" s="1">
        <v>3.43</v>
      </c>
      <c r="H1017" s="1">
        <v>3</v>
      </c>
      <c r="I1017" s="1" t="s">
        <v>50</v>
      </c>
      <c r="J1017" s="1">
        <v>27</v>
      </c>
      <c r="K1017" s="1" t="s">
        <v>43</v>
      </c>
      <c r="L1017" s="1" t="s">
        <v>44</v>
      </c>
      <c r="M1017" s="1" t="s">
        <v>45</v>
      </c>
      <c r="N1017" s="1">
        <v>101</v>
      </c>
      <c r="O1017" s="1">
        <v>112</v>
      </c>
      <c r="P1017" s="1">
        <v>0</v>
      </c>
      <c r="Q1017" s="1">
        <v>43</v>
      </c>
      <c r="R1017" s="1">
        <v>0</v>
      </c>
      <c r="S1017" s="1">
        <v>0</v>
      </c>
      <c r="T1017">
        <f t="shared" si="214"/>
        <v>213</v>
      </c>
      <c r="U1017">
        <f t="shared" si="215"/>
        <v>256</v>
      </c>
      <c r="V1017" s="2">
        <f t="shared" si="216"/>
        <v>45957.7724550898</v>
      </c>
      <c r="W1017" s="2">
        <f t="shared" si="217"/>
        <v>45970.6467065868</v>
      </c>
      <c r="X1017" t="str">
        <f t="shared" si="218"/>
        <v>健康</v>
      </c>
      <c r="Y1017" s="8" t="str">
        <f>_xlfn.IFS(COUNTIF($B$2:B1017,B1017)=1,"-",OR(AND(X1016="高滞销风险",OR(X1017="中滞销风险",X1017="低滞销风险",X1017="健康")),AND(X1016="中滞销风险",OR(X1017="低滞销风险",X1017="健康")),AND(X1016="低滞销风险",X1017="健康")),"改善",X1016=X1017,"维持不变",OR(AND(X1016="健康",OR(X1017="低滞销风险",X1017="中滞销风险",X1017="高滞销风险")),AND(X1016="低滞销风险",OR(X1017="中滞销风险",X1017="高滞销风险")),AND(X1016="中滞销风险",X1017="高滞销风险")),"恶化")</f>
        <v>改善</v>
      </c>
      <c r="Z1017" s="10">
        <f t="shared" si="219"/>
        <v>0</v>
      </c>
      <c r="AA1017" s="10">
        <f t="shared" si="220"/>
        <v>0</v>
      </c>
      <c r="AB1017" s="10">
        <f t="shared" si="221"/>
        <v>0</v>
      </c>
      <c r="AC1017" s="10">
        <f t="shared" si="222"/>
        <v>76.6467065868264</v>
      </c>
      <c r="AD1017" s="10">
        <f t="shared" si="223"/>
        <v>0</v>
      </c>
      <c r="AE1017" s="11">
        <f t="shared" si="224"/>
        <v>3.34</v>
      </c>
    </row>
    <row r="1018" spans="1:31">
      <c r="A1018" s="5">
        <v>45901</v>
      </c>
      <c r="B1018" s="1" t="s">
        <v>570</v>
      </c>
      <c r="C1018" s="1" t="s">
        <v>571</v>
      </c>
      <c r="D1018" s="1" t="s">
        <v>531</v>
      </c>
      <c r="E1018" s="1">
        <v>3.42</v>
      </c>
      <c r="F1018" s="1">
        <v>3.43</v>
      </c>
      <c r="G1018" s="1">
        <v>3.64</v>
      </c>
      <c r="H1018" s="1">
        <v>3.32</v>
      </c>
      <c r="I1018" s="1" t="s">
        <v>50</v>
      </c>
      <c r="J1018" s="1">
        <v>24</v>
      </c>
      <c r="K1018" s="1" t="s">
        <v>35</v>
      </c>
      <c r="L1018" s="1" t="s">
        <v>36</v>
      </c>
      <c r="M1018" s="1" t="s">
        <v>37</v>
      </c>
      <c r="N1018" s="1">
        <v>122</v>
      </c>
      <c r="O1018" s="1">
        <v>105</v>
      </c>
      <c r="P1018" s="1">
        <v>0</v>
      </c>
      <c r="Q1018" s="1">
        <v>3</v>
      </c>
      <c r="R1018" s="1">
        <v>0</v>
      </c>
      <c r="S1018" s="1">
        <v>50</v>
      </c>
      <c r="T1018">
        <f t="shared" si="214"/>
        <v>227</v>
      </c>
      <c r="U1018">
        <f t="shared" si="215"/>
        <v>280</v>
      </c>
      <c r="V1018" s="2">
        <f t="shared" si="216"/>
        <v>45967.3742690058</v>
      </c>
      <c r="W1018" s="2">
        <f t="shared" si="217"/>
        <v>45982.8713450292</v>
      </c>
      <c r="X1018" t="str">
        <f t="shared" si="218"/>
        <v>健康</v>
      </c>
      <c r="Y1018" s="8" t="str">
        <f>_xlfn.IFS(COUNTIF($B$2:B1018,B1018)=1,"-",OR(AND(X1017="高滞销风险",OR(X1018="中滞销风险",X1018="低滞销风险",X1018="健康")),AND(X1017="中滞销风险",OR(X1018="低滞销风险",X1018="健康")),AND(X1017="低滞销风险",X1018="健康")),"改善",X1017=X1018,"维持不变",OR(AND(X1017="健康",OR(X1018="低滞销风险",X1018="中滞销风险",X1018="高滞销风险")),AND(X1017="低滞销风险",OR(X1018="中滞销风险",X1018="高滞销风险")),AND(X1017="中滞销风险",X1018="高滞销风险")),"恶化")</f>
        <v>维持不变</v>
      </c>
      <c r="Z1018" s="10">
        <f t="shared" si="219"/>
        <v>0</v>
      </c>
      <c r="AA1018" s="10">
        <f t="shared" si="220"/>
        <v>0</v>
      </c>
      <c r="AB1018" s="10">
        <f t="shared" si="221"/>
        <v>0</v>
      </c>
      <c r="AC1018" s="10">
        <f t="shared" si="222"/>
        <v>81.8713450292398</v>
      </c>
      <c r="AD1018" s="10">
        <f t="shared" si="223"/>
        <v>0</v>
      </c>
      <c r="AE1018" s="11">
        <f t="shared" si="224"/>
        <v>3.42</v>
      </c>
    </row>
    <row r="1019" spans="1:31">
      <c r="A1019" s="5">
        <v>45908</v>
      </c>
      <c r="B1019" s="1" t="s">
        <v>570</v>
      </c>
      <c r="C1019" s="1" t="s">
        <v>571</v>
      </c>
      <c r="D1019" s="1" t="s">
        <v>531</v>
      </c>
      <c r="E1019" s="1">
        <v>3</v>
      </c>
      <c r="F1019" s="1">
        <v>3</v>
      </c>
      <c r="G1019" s="1">
        <v>3.21</v>
      </c>
      <c r="H1019" s="1">
        <v>3.32</v>
      </c>
      <c r="I1019" s="1" t="s">
        <v>54</v>
      </c>
      <c r="J1019" s="1">
        <v>21</v>
      </c>
      <c r="K1019" s="1" t="s">
        <v>38</v>
      </c>
      <c r="L1019" s="1" t="s">
        <v>39</v>
      </c>
      <c r="M1019" s="1" t="s">
        <v>40</v>
      </c>
      <c r="N1019" s="1">
        <v>116</v>
      </c>
      <c r="O1019" s="1">
        <v>93</v>
      </c>
      <c r="P1019" s="1">
        <v>0</v>
      </c>
      <c r="Q1019" s="1">
        <v>3</v>
      </c>
      <c r="R1019" s="1">
        <v>0</v>
      </c>
      <c r="S1019" s="1">
        <v>50</v>
      </c>
      <c r="T1019">
        <f t="shared" si="214"/>
        <v>209</v>
      </c>
      <c r="U1019">
        <f t="shared" si="215"/>
        <v>262</v>
      </c>
      <c r="V1019" s="2">
        <f t="shared" si="216"/>
        <v>45977.6666666667</v>
      </c>
      <c r="W1019" s="2">
        <f t="shared" si="217"/>
        <v>45995.3333333333</v>
      </c>
      <c r="X1019" t="str">
        <f t="shared" si="218"/>
        <v>低滞销风险</v>
      </c>
      <c r="Y1019" s="8" t="str">
        <f>_xlfn.IFS(COUNTIF($B$2:B1019,B1019)=1,"-",OR(AND(X1018="高滞销风险",OR(X1019="中滞销风险",X1019="低滞销风险",X1019="健康")),AND(X1018="中滞销风险",OR(X1019="低滞销风险",X1019="健康")),AND(X1018="低滞销风险",X1019="健康")),"改善",X1018=X1019,"维持不变",OR(AND(X1018="健康",OR(X1019="低滞销风险",X1019="中滞销风险",X1019="高滞销风险")),AND(X1018="低滞销风险",OR(X1019="中滞销风险",X1019="高滞销风险")),AND(X1018="中滞销风险",X1019="高滞销风险")),"恶化")</f>
        <v>恶化</v>
      </c>
      <c r="Z1019" s="10">
        <f t="shared" si="219"/>
        <v>0</v>
      </c>
      <c r="AA1019" s="10">
        <f t="shared" si="220"/>
        <v>10</v>
      </c>
      <c r="AB1019" s="10">
        <f t="shared" si="221"/>
        <v>10</v>
      </c>
      <c r="AC1019" s="10">
        <f t="shared" si="222"/>
        <v>87.3333333333333</v>
      </c>
      <c r="AD1019" s="10">
        <f t="shared" si="223"/>
        <v>3.33333333333576</v>
      </c>
      <c r="AE1019" s="11">
        <f t="shared" si="224"/>
        <v>3.11904761904762</v>
      </c>
    </row>
    <row r="1020" spans="1:31">
      <c r="A1020" s="5">
        <v>45887</v>
      </c>
      <c r="B1020" s="1" t="s">
        <v>572</v>
      </c>
      <c r="C1020" s="1" t="s">
        <v>573</v>
      </c>
      <c r="D1020" s="1" t="s">
        <v>531</v>
      </c>
      <c r="E1020" s="1">
        <v>3.04</v>
      </c>
      <c r="F1020" s="1">
        <v>3.71</v>
      </c>
      <c r="G1020" s="1">
        <v>4.07</v>
      </c>
      <c r="H1020" s="1">
        <v>2.21</v>
      </c>
      <c r="I1020" s="1" t="s">
        <v>50</v>
      </c>
      <c r="J1020" s="1">
        <v>26</v>
      </c>
      <c r="K1020" s="1" t="s">
        <v>51</v>
      </c>
      <c r="L1020" s="1" t="s">
        <v>52</v>
      </c>
      <c r="M1020" s="1" t="s">
        <v>53</v>
      </c>
      <c r="N1020" s="1">
        <v>160</v>
      </c>
      <c r="O1020" s="1">
        <v>87</v>
      </c>
      <c r="P1020" s="1">
        <v>0</v>
      </c>
      <c r="Q1020" s="1">
        <v>3</v>
      </c>
      <c r="R1020" s="1">
        <v>0</v>
      </c>
      <c r="S1020" s="1">
        <v>50</v>
      </c>
      <c r="T1020">
        <f t="shared" si="214"/>
        <v>247</v>
      </c>
      <c r="U1020">
        <f t="shared" si="215"/>
        <v>300</v>
      </c>
      <c r="V1020" s="2">
        <f t="shared" si="216"/>
        <v>45968.25</v>
      </c>
      <c r="W1020" s="2">
        <f t="shared" si="217"/>
        <v>45985.6842105263</v>
      </c>
      <c r="X1020" t="str">
        <f t="shared" si="218"/>
        <v>健康</v>
      </c>
      <c r="Y1020" s="8" t="str">
        <f>_xlfn.IFS(COUNTIF($B$2:B1020,B1020)=1,"-",OR(AND(X1019="高滞销风险",OR(X1020="中滞销风险",X1020="低滞销风险",X1020="健康")),AND(X1019="中滞销风险",OR(X1020="低滞销风险",X1020="健康")),AND(X1019="低滞销风险",X1020="健康")),"改善",X1019=X1020,"维持不变",OR(AND(X1019="健康",OR(X1020="低滞销风险",X1020="中滞销风险",X1020="高滞销风险")),AND(X1019="低滞销风险",OR(X1020="中滞销风险",X1020="高滞销风险")),AND(X1019="中滞销风险",X1020="高滞销风险")),"恶化")</f>
        <v>-</v>
      </c>
      <c r="Z1020" s="10">
        <f t="shared" si="219"/>
        <v>0</v>
      </c>
      <c r="AA1020" s="10">
        <f t="shared" si="220"/>
        <v>0</v>
      </c>
      <c r="AB1020" s="10">
        <f t="shared" si="221"/>
        <v>0</v>
      </c>
      <c r="AC1020" s="10">
        <f t="shared" si="222"/>
        <v>98.6842105263158</v>
      </c>
      <c r="AD1020" s="10">
        <f t="shared" si="223"/>
        <v>0</v>
      </c>
      <c r="AE1020" s="11">
        <f t="shared" si="224"/>
        <v>3.04</v>
      </c>
    </row>
    <row r="1021" spans="1:31">
      <c r="A1021" s="5">
        <v>45894</v>
      </c>
      <c r="B1021" s="1" t="s">
        <v>572</v>
      </c>
      <c r="C1021" s="1" t="s">
        <v>573</v>
      </c>
      <c r="D1021" s="1" t="s">
        <v>531</v>
      </c>
      <c r="E1021" s="1">
        <v>3.43</v>
      </c>
      <c r="F1021" s="1">
        <v>3.71</v>
      </c>
      <c r="G1021" s="1">
        <v>3.71</v>
      </c>
      <c r="H1021" s="1">
        <v>3.14</v>
      </c>
      <c r="I1021" s="1" t="s">
        <v>50</v>
      </c>
      <c r="J1021" s="1">
        <v>26</v>
      </c>
      <c r="K1021" s="1" t="s">
        <v>43</v>
      </c>
      <c r="L1021" s="1" t="s">
        <v>44</v>
      </c>
      <c r="M1021" s="1" t="s">
        <v>45</v>
      </c>
      <c r="N1021" s="1">
        <v>136</v>
      </c>
      <c r="O1021" s="1">
        <v>106</v>
      </c>
      <c r="P1021" s="1">
        <v>0</v>
      </c>
      <c r="Q1021" s="1">
        <v>33</v>
      </c>
      <c r="R1021" s="1">
        <v>0</v>
      </c>
      <c r="S1021" s="1">
        <v>0</v>
      </c>
      <c r="T1021">
        <f t="shared" si="214"/>
        <v>242</v>
      </c>
      <c r="U1021">
        <f t="shared" si="215"/>
        <v>275</v>
      </c>
      <c r="V1021" s="2">
        <f t="shared" si="216"/>
        <v>45964.5539358601</v>
      </c>
      <c r="W1021" s="2">
        <f t="shared" si="217"/>
        <v>45974.1749271137</v>
      </c>
      <c r="X1021" t="str">
        <f t="shared" si="218"/>
        <v>健康</v>
      </c>
      <c r="Y1021" s="8" t="str">
        <f>_xlfn.IFS(COUNTIF($B$2:B1021,B1021)=1,"-",OR(AND(X1020="高滞销风险",OR(X1021="中滞销风险",X1021="低滞销风险",X1021="健康")),AND(X1020="中滞销风险",OR(X1021="低滞销风险",X1021="健康")),AND(X1020="低滞销风险",X1021="健康")),"改善",X1020=X1021,"维持不变",OR(AND(X1020="健康",OR(X1021="低滞销风险",X1021="中滞销风险",X1021="高滞销风险")),AND(X1020="低滞销风险",OR(X1021="中滞销风险",X1021="高滞销风险")),AND(X1020="中滞销风险",X1021="高滞销风险")),"恶化")</f>
        <v>维持不变</v>
      </c>
      <c r="Z1021" s="10">
        <f t="shared" si="219"/>
        <v>0</v>
      </c>
      <c r="AA1021" s="10">
        <f t="shared" si="220"/>
        <v>0</v>
      </c>
      <c r="AB1021" s="10">
        <f t="shared" si="221"/>
        <v>0</v>
      </c>
      <c r="AC1021" s="10">
        <f t="shared" si="222"/>
        <v>80.1749271137026</v>
      </c>
      <c r="AD1021" s="10">
        <f t="shared" si="223"/>
        <v>0</v>
      </c>
      <c r="AE1021" s="11">
        <f t="shared" si="224"/>
        <v>3.43</v>
      </c>
    </row>
    <row r="1022" spans="1:31">
      <c r="A1022" s="5">
        <v>45901</v>
      </c>
      <c r="B1022" s="1" t="s">
        <v>572</v>
      </c>
      <c r="C1022" s="1" t="s">
        <v>573</v>
      </c>
      <c r="D1022" s="1" t="s">
        <v>531</v>
      </c>
      <c r="E1022" s="1">
        <v>4.4</v>
      </c>
      <c r="F1022" s="1">
        <v>4.86</v>
      </c>
      <c r="G1022" s="1">
        <v>4.29</v>
      </c>
      <c r="H1022" s="1">
        <v>4.18</v>
      </c>
      <c r="I1022" s="1" t="s">
        <v>50</v>
      </c>
      <c r="J1022" s="1">
        <v>34</v>
      </c>
      <c r="K1022" s="1" t="s">
        <v>35</v>
      </c>
      <c r="L1022" s="1" t="s">
        <v>36</v>
      </c>
      <c r="M1022" s="1" t="s">
        <v>37</v>
      </c>
      <c r="N1022" s="1">
        <v>131</v>
      </c>
      <c r="O1022" s="1">
        <v>109</v>
      </c>
      <c r="P1022" s="1">
        <v>0</v>
      </c>
      <c r="Q1022" s="1">
        <v>3</v>
      </c>
      <c r="R1022" s="1">
        <v>0</v>
      </c>
      <c r="S1022" s="1">
        <v>50</v>
      </c>
      <c r="T1022">
        <f t="shared" si="214"/>
        <v>240</v>
      </c>
      <c r="U1022">
        <f t="shared" si="215"/>
        <v>293</v>
      </c>
      <c r="V1022" s="2">
        <f t="shared" si="216"/>
        <v>45955.5454545455</v>
      </c>
      <c r="W1022" s="2">
        <f t="shared" si="217"/>
        <v>45967.5909090909</v>
      </c>
      <c r="X1022" t="str">
        <f t="shared" si="218"/>
        <v>健康</v>
      </c>
      <c r="Y1022" s="8" t="str">
        <f>_xlfn.IFS(COUNTIF($B$2:B1022,B1022)=1,"-",OR(AND(X1021="高滞销风险",OR(X1022="中滞销风险",X1022="低滞销风险",X1022="健康")),AND(X1021="中滞销风险",OR(X1022="低滞销风险",X1022="健康")),AND(X1021="低滞销风险",X1022="健康")),"改善",X1021=X1022,"维持不变",OR(AND(X1021="健康",OR(X1022="低滞销风险",X1022="中滞销风险",X1022="高滞销风险")),AND(X1021="低滞销风险",OR(X1022="中滞销风险",X1022="高滞销风险")),AND(X1021="中滞销风险",X1022="高滞销风险")),"恶化")</f>
        <v>维持不变</v>
      </c>
      <c r="Z1022" s="10">
        <f t="shared" si="219"/>
        <v>0</v>
      </c>
      <c r="AA1022" s="10">
        <f t="shared" si="220"/>
        <v>0</v>
      </c>
      <c r="AB1022" s="10">
        <f t="shared" si="221"/>
        <v>0</v>
      </c>
      <c r="AC1022" s="10">
        <f t="shared" si="222"/>
        <v>66.5909090909091</v>
      </c>
      <c r="AD1022" s="10">
        <f t="shared" si="223"/>
        <v>0</v>
      </c>
      <c r="AE1022" s="11">
        <f t="shared" si="224"/>
        <v>4.4</v>
      </c>
    </row>
    <row r="1023" spans="1:31">
      <c r="A1023" s="5">
        <v>45908</v>
      </c>
      <c r="B1023" s="1" t="s">
        <v>572</v>
      </c>
      <c r="C1023" s="1" t="s">
        <v>573</v>
      </c>
      <c r="D1023" s="1" t="s">
        <v>531</v>
      </c>
      <c r="E1023" s="1">
        <v>3.57</v>
      </c>
      <c r="F1023" s="1">
        <v>3.57</v>
      </c>
      <c r="G1023" s="1">
        <v>4.21</v>
      </c>
      <c r="H1023" s="1">
        <v>3.96</v>
      </c>
      <c r="I1023" s="1" t="s">
        <v>54</v>
      </c>
      <c r="J1023" s="1">
        <v>25</v>
      </c>
      <c r="K1023" s="1" t="s">
        <v>38</v>
      </c>
      <c r="L1023" s="1" t="s">
        <v>39</v>
      </c>
      <c r="M1023" s="1" t="s">
        <v>40</v>
      </c>
      <c r="N1023" s="1">
        <v>99</v>
      </c>
      <c r="O1023" s="1">
        <v>157</v>
      </c>
      <c r="P1023" s="1">
        <v>0</v>
      </c>
      <c r="Q1023" s="1">
        <v>3</v>
      </c>
      <c r="R1023" s="1">
        <v>0</v>
      </c>
      <c r="S1023" s="1">
        <v>50</v>
      </c>
      <c r="T1023">
        <f t="shared" si="214"/>
        <v>256</v>
      </c>
      <c r="U1023">
        <f t="shared" si="215"/>
        <v>309</v>
      </c>
      <c r="V1023" s="2">
        <f t="shared" si="216"/>
        <v>45979.7086834734</v>
      </c>
      <c r="W1023" s="2">
        <f t="shared" si="217"/>
        <v>45994.5546218487</v>
      </c>
      <c r="X1023" t="str">
        <f t="shared" si="218"/>
        <v>低滞销风险</v>
      </c>
      <c r="Y1023" s="8" t="str">
        <f>_xlfn.IFS(COUNTIF($B$2:B1023,B1023)=1,"-",OR(AND(X1022="高滞销风险",OR(X1023="中滞销风险",X1023="低滞销风险",X1023="健康")),AND(X1022="中滞销风险",OR(X1023="低滞销风险",X1023="健康")),AND(X1022="低滞销风险",X1023="健康")),"改善",X1022=X1023,"维持不变",OR(AND(X1022="健康",OR(X1023="低滞销风险",X1023="中滞销风险",X1023="高滞销风险")),AND(X1022="低滞销风险",OR(X1023="中滞销风险",X1023="高滞销风险")),AND(X1022="中滞销风险",X1023="高滞销风险")),"恶化")</f>
        <v>恶化</v>
      </c>
      <c r="Z1023" s="10">
        <f t="shared" si="219"/>
        <v>0</v>
      </c>
      <c r="AA1023" s="10">
        <f t="shared" si="220"/>
        <v>9.12</v>
      </c>
      <c r="AB1023" s="10">
        <f t="shared" si="221"/>
        <v>9.12</v>
      </c>
      <c r="AC1023" s="10">
        <f t="shared" si="222"/>
        <v>86.5546218487395</v>
      </c>
      <c r="AD1023" s="10">
        <f t="shared" si="223"/>
        <v>2.55462184873613</v>
      </c>
      <c r="AE1023" s="11">
        <f t="shared" si="224"/>
        <v>3.67857142857143</v>
      </c>
    </row>
    <row r="1024" spans="1:31">
      <c r="A1024" s="5">
        <v>45887</v>
      </c>
      <c r="B1024" s="1" t="s">
        <v>574</v>
      </c>
      <c r="C1024" s="1" t="s">
        <v>575</v>
      </c>
      <c r="D1024" s="1" t="s">
        <v>531</v>
      </c>
      <c r="E1024" s="1">
        <v>3.65</v>
      </c>
      <c r="F1024" s="1">
        <v>4.86</v>
      </c>
      <c r="G1024" s="1">
        <v>4.29</v>
      </c>
      <c r="H1024" s="1">
        <v>2.68</v>
      </c>
      <c r="I1024" s="1" t="s">
        <v>50</v>
      </c>
      <c r="J1024" s="1">
        <v>34</v>
      </c>
      <c r="K1024" s="1" t="s">
        <v>51</v>
      </c>
      <c r="L1024" s="1" t="s">
        <v>52</v>
      </c>
      <c r="M1024" s="1" t="s">
        <v>53</v>
      </c>
      <c r="N1024" s="1">
        <v>95</v>
      </c>
      <c r="O1024" s="1">
        <v>185</v>
      </c>
      <c r="P1024" s="1">
        <v>0</v>
      </c>
      <c r="Q1024" s="1">
        <v>102</v>
      </c>
      <c r="R1024" s="1">
        <v>0</v>
      </c>
      <c r="S1024" s="1">
        <v>0</v>
      </c>
      <c r="T1024">
        <f t="shared" si="214"/>
        <v>280</v>
      </c>
      <c r="U1024">
        <f t="shared" si="215"/>
        <v>382</v>
      </c>
      <c r="V1024" s="2">
        <f t="shared" si="216"/>
        <v>45963.7123287671</v>
      </c>
      <c r="W1024" s="2">
        <f t="shared" si="217"/>
        <v>45991.6575342466</v>
      </c>
      <c r="X1024" t="str">
        <f t="shared" si="218"/>
        <v>健康</v>
      </c>
      <c r="Y1024" s="8" t="str">
        <f>_xlfn.IFS(COUNTIF($B$2:B1024,B1024)=1,"-",OR(AND(X1023="高滞销风险",OR(X1024="中滞销风险",X1024="低滞销风险",X1024="健康")),AND(X1023="中滞销风险",OR(X1024="低滞销风险",X1024="健康")),AND(X1023="低滞销风险",X1024="健康")),"改善",X1023=X1024,"维持不变",OR(AND(X1023="健康",OR(X1024="低滞销风险",X1024="中滞销风险",X1024="高滞销风险")),AND(X1023="低滞销风险",OR(X1024="中滞销风险",X1024="高滞销风险")),AND(X1023="中滞销风险",X1024="高滞销风险")),"恶化")</f>
        <v>-</v>
      </c>
      <c r="Z1024" s="10">
        <f t="shared" si="219"/>
        <v>0</v>
      </c>
      <c r="AA1024" s="10">
        <f t="shared" si="220"/>
        <v>0</v>
      </c>
      <c r="AB1024" s="10">
        <f t="shared" si="221"/>
        <v>0</v>
      </c>
      <c r="AC1024" s="10">
        <f t="shared" si="222"/>
        <v>104.657534246575</v>
      </c>
      <c r="AD1024" s="10">
        <f t="shared" si="223"/>
        <v>0</v>
      </c>
      <c r="AE1024" s="11">
        <f t="shared" si="224"/>
        <v>3.65</v>
      </c>
    </row>
    <row r="1025" spans="1:31">
      <c r="A1025" s="5">
        <v>45894</v>
      </c>
      <c r="B1025" s="1" t="s">
        <v>574</v>
      </c>
      <c r="C1025" s="1" t="s">
        <v>575</v>
      </c>
      <c r="D1025" s="1" t="s">
        <v>531</v>
      </c>
      <c r="E1025" s="1">
        <v>3.85</v>
      </c>
      <c r="F1025" s="1">
        <v>3.86</v>
      </c>
      <c r="G1025" s="1">
        <v>4.36</v>
      </c>
      <c r="H1025" s="1">
        <v>3.64</v>
      </c>
      <c r="I1025" s="1" t="s">
        <v>50</v>
      </c>
      <c r="J1025" s="1">
        <v>27</v>
      </c>
      <c r="K1025" s="1" t="s">
        <v>43</v>
      </c>
      <c r="L1025" s="1" t="s">
        <v>44</v>
      </c>
      <c r="M1025" s="1" t="s">
        <v>45</v>
      </c>
      <c r="N1025" s="1">
        <v>84</v>
      </c>
      <c r="O1025" s="1">
        <v>200</v>
      </c>
      <c r="P1025" s="1">
        <v>0</v>
      </c>
      <c r="Q1025" s="1">
        <v>72</v>
      </c>
      <c r="R1025" s="1">
        <v>0</v>
      </c>
      <c r="S1025" s="1">
        <v>0</v>
      </c>
      <c r="T1025">
        <f t="shared" si="214"/>
        <v>284</v>
      </c>
      <c r="U1025">
        <f t="shared" si="215"/>
        <v>356</v>
      </c>
      <c r="V1025" s="2">
        <f t="shared" si="216"/>
        <v>45967.7662337662</v>
      </c>
      <c r="W1025" s="2">
        <f t="shared" si="217"/>
        <v>45986.4675324675</v>
      </c>
      <c r="X1025" t="str">
        <f t="shared" si="218"/>
        <v>健康</v>
      </c>
      <c r="Y1025" s="8" t="str">
        <f>_xlfn.IFS(COUNTIF($B$2:B1025,B1025)=1,"-",OR(AND(X1024="高滞销风险",OR(X1025="中滞销风险",X1025="低滞销风险",X1025="健康")),AND(X1024="中滞销风险",OR(X1025="低滞销风险",X1025="健康")),AND(X1024="低滞销风险",X1025="健康")),"改善",X1024=X1025,"维持不变",OR(AND(X1024="健康",OR(X1025="低滞销风险",X1025="中滞销风险",X1025="高滞销风险")),AND(X1024="低滞销风险",OR(X1025="中滞销风险",X1025="高滞销风险")),AND(X1024="中滞销风险",X1025="高滞销风险")),"恶化")</f>
        <v>维持不变</v>
      </c>
      <c r="Z1025" s="10">
        <f t="shared" si="219"/>
        <v>0</v>
      </c>
      <c r="AA1025" s="10">
        <f t="shared" si="220"/>
        <v>0</v>
      </c>
      <c r="AB1025" s="10">
        <f t="shared" si="221"/>
        <v>0</v>
      </c>
      <c r="AC1025" s="10">
        <f t="shared" si="222"/>
        <v>92.4675324675325</v>
      </c>
      <c r="AD1025" s="10">
        <f t="shared" si="223"/>
        <v>0</v>
      </c>
      <c r="AE1025" s="11">
        <f t="shared" si="224"/>
        <v>3.85</v>
      </c>
    </row>
    <row r="1026" spans="1:31">
      <c r="A1026" s="5">
        <v>45901</v>
      </c>
      <c r="B1026" s="1" t="s">
        <v>574</v>
      </c>
      <c r="C1026" s="1" t="s">
        <v>575</v>
      </c>
      <c r="D1026" s="1" t="s">
        <v>531</v>
      </c>
      <c r="E1026" s="1">
        <v>4.11</v>
      </c>
      <c r="F1026" s="1">
        <v>4.14</v>
      </c>
      <c r="G1026" s="1">
        <v>4</v>
      </c>
      <c r="H1026" s="1">
        <v>4.14</v>
      </c>
      <c r="I1026" s="1" t="s">
        <v>50</v>
      </c>
      <c r="J1026" s="1">
        <v>29</v>
      </c>
      <c r="K1026" s="1" t="s">
        <v>35</v>
      </c>
      <c r="L1026" s="1" t="s">
        <v>36</v>
      </c>
      <c r="M1026" s="1" t="s">
        <v>37</v>
      </c>
      <c r="N1026" s="1">
        <v>118</v>
      </c>
      <c r="O1026" s="1">
        <v>177</v>
      </c>
      <c r="P1026" s="1">
        <v>0</v>
      </c>
      <c r="Q1026" s="1">
        <v>22</v>
      </c>
      <c r="R1026" s="1">
        <v>0</v>
      </c>
      <c r="S1026" s="1">
        <v>0</v>
      </c>
      <c r="T1026">
        <f t="shared" si="214"/>
        <v>295</v>
      </c>
      <c r="U1026">
        <f t="shared" si="215"/>
        <v>317</v>
      </c>
      <c r="V1026" s="2">
        <f t="shared" si="216"/>
        <v>45972.7761557178</v>
      </c>
      <c r="W1026" s="2">
        <f t="shared" si="217"/>
        <v>45978.1289537713</v>
      </c>
      <c r="X1026" t="str">
        <f t="shared" si="218"/>
        <v>健康</v>
      </c>
      <c r="Y1026" s="8" t="str">
        <f>_xlfn.IFS(COUNTIF($B$2:B1026,B1026)=1,"-",OR(AND(X1025="高滞销风险",OR(X1026="中滞销风险",X1026="低滞销风险",X1026="健康")),AND(X1025="中滞销风险",OR(X1026="低滞销风险",X1026="健康")),AND(X1025="低滞销风险",X1026="健康")),"改善",X1025=X1026,"维持不变",OR(AND(X1025="健康",OR(X1026="低滞销风险",X1026="中滞销风险",X1026="高滞销风险")),AND(X1025="低滞销风险",OR(X1026="中滞销风险",X1026="高滞销风险")),AND(X1025="中滞销风险",X1026="高滞销风险")),"恶化")</f>
        <v>维持不变</v>
      </c>
      <c r="Z1026" s="10">
        <f t="shared" si="219"/>
        <v>0</v>
      </c>
      <c r="AA1026" s="10">
        <f t="shared" si="220"/>
        <v>0</v>
      </c>
      <c r="AB1026" s="10">
        <f t="shared" si="221"/>
        <v>0</v>
      </c>
      <c r="AC1026" s="10">
        <f t="shared" si="222"/>
        <v>77.1289537712895</v>
      </c>
      <c r="AD1026" s="10">
        <f t="shared" si="223"/>
        <v>0</v>
      </c>
      <c r="AE1026" s="11">
        <f t="shared" si="224"/>
        <v>4.11</v>
      </c>
    </row>
    <row r="1027" spans="1:31">
      <c r="A1027" s="5">
        <v>45908</v>
      </c>
      <c r="B1027" s="1" t="s">
        <v>574</v>
      </c>
      <c r="C1027" s="1" t="s">
        <v>575</v>
      </c>
      <c r="D1027" s="1" t="s">
        <v>531</v>
      </c>
      <c r="E1027" s="1">
        <v>2.29</v>
      </c>
      <c r="F1027" s="1">
        <v>2.29</v>
      </c>
      <c r="G1027" s="1">
        <v>3.21</v>
      </c>
      <c r="H1027" s="1">
        <v>3.79</v>
      </c>
      <c r="I1027" s="1" t="s">
        <v>54</v>
      </c>
      <c r="J1027" s="1">
        <v>16</v>
      </c>
      <c r="K1027" s="1" t="s">
        <v>38</v>
      </c>
      <c r="L1027" s="1" t="s">
        <v>39</v>
      </c>
      <c r="M1027" s="1" t="s">
        <v>40</v>
      </c>
      <c r="N1027" s="1">
        <v>115</v>
      </c>
      <c r="O1027" s="1">
        <v>165</v>
      </c>
      <c r="P1027" s="1">
        <v>0</v>
      </c>
      <c r="Q1027" s="1">
        <v>22</v>
      </c>
      <c r="R1027" s="1">
        <v>0</v>
      </c>
      <c r="S1027" s="1">
        <v>0</v>
      </c>
      <c r="T1027">
        <f t="shared" si="214"/>
        <v>280</v>
      </c>
      <c r="U1027">
        <f t="shared" si="215"/>
        <v>302</v>
      </c>
      <c r="V1027" s="2">
        <f t="shared" si="216"/>
        <v>46030.2707423581</v>
      </c>
      <c r="W1027" s="2">
        <f t="shared" si="217"/>
        <v>46039.8777292576</v>
      </c>
      <c r="X1027" t="str">
        <f t="shared" si="218"/>
        <v>高滞销风险</v>
      </c>
      <c r="Y1027" s="8" t="str">
        <f>_xlfn.IFS(COUNTIF($B$2:B1027,B1027)=1,"-",OR(AND(X1026="高滞销风险",OR(X1027="中滞销风险",X1027="低滞销风险",X1027="健康")),AND(X1026="中滞销风险",OR(X1027="低滞销风险",X1027="健康")),AND(X1026="低滞销风险",X1027="健康")),"改善",X1026=X1027,"维持不变",OR(AND(X1026="健康",OR(X1027="低滞销风险",X1027="中滞销风险",X1027="高滞销风险")),AND(X1026="低滞销风险",OR(X1027="中滞销风险",X1027="高滞销风险")),AND(X1026="中滞销风险",X1027="高滞销风险")),"恶化")</f>
        <v>恶化</v>
      </c>
      <c r="Z1027" s="10">
        <f t="shared" si="219"/>
        <v>87.64</v>
      </c>
      <c r="AA1027" s="10">
        <f t="shared" si="220"/>
        <v>22</v>
      </c>
      <c r="AB1027" s="10">
        <f t="shared" si="221"/>
        <v>109.64</v>
      </c>
      <c r="AC1027" s="10">
        <f t="shared" si="222"/>
        <v>131.877729257642</v>
      </c>
      <c r="AD1027" s="10">
        <f t="shared" si="223"/>
        <v>47.8777292576415</v>
      </c>
      <c r="AE1027" s="11">
        <f t="shared" si="224"/>
        <v>3.5952380952381</v>
      </c>
    </row>
    <row r="1028" spans="1:31">
      <c r="A1028" s="5">
        <v>45887</v>
      </c>
      <c r="B1028" s="1" t="s">
        <v>576</v>
      </c>
      <c r="C1028" s="1" t="s">
        <v>577</v>
      </c>
      <c r="D1028" s="1" t="s">
        <v>531</v>
      </c>
      <c r="E1028" s="1">
        <v>4.7</v>
      </c>
      <c r="F1028" s="1">
        <v>6.86</v>
      </c>
      <c r="G1028" s="1">
        <v>5.64</v>
      </c>
      <c r="H1028" s="1">
        <v>3.04</v>
      </c>
      <c r="I1028" s="1" t="s">
        <v>50</v>
      </c>
      <c r="J1028" s="1">
        <v>48</v>
      </c>
      <c r="K1028" s="1" t="s">
        <v>51</v>
      </c>
      <c r="L1028" s="1" t="s">
        <v>52</v>
      </c>
      <c r="M1028" s="1" t="s">
        <v>53</v>
      </c>
      <c r="N1028" s="1">
        <v>93</v>
      </c>
      <c r="O1028" s="1">
        <v>205</v>
      </c>
      <c r="P1028" s="1">
        <v>0</v>
      </c>
      <c r="Q1028" s="1">
        <v>4</v>
      </c>
      <c r="R1028" s="1">
        <v>0</v>
      </c>
      <c r="S1028" s="1">
        <v>100</v>
      </c>
      <c r="T1028">
        <f t="shared" si="214"/>
        <v>298</v>
      </c>
      <c r="U1028">
        <f t="shared" si="215"/>
        <v>402</v>
      </c>
      <c r="V1028" s="2">
        <f t="shared" si="216"/>
        <v>45950.4042553191</v>
      </c>
      <c r="W1028" s="2">
        <f t="shared" si="217"/>
        <v>45972.5319148936</v>
      </c>
      <c r="X1028" t="str">
        <f t="shared" si="218"/>
        <v>健康</v>
      </c>
      <c r="Y1028" s="8" t="str">
        <f>_xlfn.IFS(COUNTIF($B$2:B1028,B1028)=1,"-",OR(AND(X1027="高滞销风险",OR(X1028="中滞销风险",X1028="低滞销风险",X1028="健康")),AND(X1027="中滞销风险",OR(X1028="低滞销风险",X1028="健康")),AND(X1027="低滞销风险",X1028="健康")),"改善",X1027=X1028,"维持不变",OR(AND(X1027="健康",OR(X1028="低滞销风险",X1028="中滞销风险",X1028="高滞销风险")),AND(X1027="低滞销风险",OR(X1028="中滞销风险",X1028="高滞销风险")),AND(X1027="中滞销风险",X1028="高滞销风险")),"恶化")</f>
        <v>-</v>
      </c>
      <c r="Z1028" s="10">
        <f t="shared" si="219"/>
        <v>0</v>
      </c>
      <c r="AA1028" s="10">
        <f t="shared" si="220"/>
        <v>0</v>
      </c>
      <c r="AB1028" s="10">
        <f t="shared" si="221"/>
        <v>0</v>
      </c>
      <c r="AC1028" s="10">
        <f t="shared" si="222"/>
        <v>85.531914893617</v>
      </c>
      <c r="AD1028" s="10">
        <f t="shared" si="223"/>
        <v>0</v>
      </c>
      <c r="AE1028" s="11">
        <f t="shared" si="224"/>
        <v>4.7</v>
      </c>
    </row>
    <row r="1029" spans="1:31">
      <c r="A1029" s="5">
        <v>45894</v>
      </c>
      <c r="B1029" s="1" t="s">
        <v>576</v>
      </c>
      <c r="C1029" s="1" t="s">
        <v>577</v>
      </c>
      <c r="D1029" s="1" t="s">
        <v>531</v>
      </c>
      <c r="E1029" s="1">
        <v>4.3</v>
      </c>
      <c r="F1029" s="1">
        <v>4</v>
      </c>
      <c r="G1029" s="1">
        <v>5.43</v>
      </c>
      <c r="H1029" s="1">
        <v>4.04</v>
      </c>
      <c r="I1029" s="1" t="s">
        <v>50</v>
      </c>
      <c r="J1029" s="1">
        <v>28</v>
      </c>
      <c r="K1029" s="1" t="s">
        <v>43</v>
      </c>
      <c r="L1029" s="1" t="s">
        <v>44</v>
      </c>
      <c r="M1029" s="1" t="s">
        <v>45</v>
      </c>
      <c r="N1029" s="1">
        <v>125</v>
      </c>
      <c r="O1029" s="1">
        <v>199</v>
      </c>
      <c r="P1029" s="1">
        <v>0</v>
      </c>
      <c r="Q1029" s="1">
        <v>54</v>
      </c>
      <c r="R1029" s="1">
        <v>0</v>
      </c>
      <c r="S1029" s="1">
        <v>50</v>
      </c>
      <c r="T1029">
        <f t="shared" si="214"/>
        <v>324</v>
      </c>
      <c r="U1029">
        <f t="shared" si="215"/>
        <v>428</v>
      </c>
      <c r="V1029" s="2">
        <f t="shared" si="216"/>
        <v>45969.3488372093</v>
      </c>
      <c r="W1029" s="2">
        <f t="shared" si="217"/>
        <v>45993.5348837209</v>
      </c>
      <c r="X1029" t="str">
        <f t="shared" si="218"/>
        <v>低滞销风险</v>
      </c>
      <c r="Y1029" s="8" t="str">
        <f>_xlfn.IFS(COUNTIF($B$2:B1029,B1029)=1,"-",OR(AND(X1028="高滞销风险",OR(X1029="中滞销风险",X1029="低滞销风险",X1029="健康")),AND(X1028="中滞销风险",OR(X1029="低滞销风险",X1029="健康")),AND(X1028="低滞销风险",X1029="健康")),"改善",X1028=X1029,"维持不变",OR(AND(X1028="健康",OR(X1029="低滞销风险",X1029="中滞销风险",X1029="高滞销风险")),AND(X1028="低滞销风险",OR(X1029="中滞销风险",X1029="高滞销风险")),AND(X1028="中滞销风险",X1029="高滞销风险")),"恶化")</f>
        <v>恶化</v>
      </c>
      <c r="Z1029" s="10">
        <f t="shared" si="219"/>
        <v>0</v>
      </c>
      <c r="AA1029" s="10">
        <f t="shared" si="220"/>
        <v>6.60000000000002</v>
      </c>
      <c r="AB1029" s="10">
        <f t="shared" si="221"/>
        <v>6.60000000000002</v>
      </c>
      <c r="AC1029" s="10">
        <f t="shared" si="222"/>
        <v>99.5348837209302</v>
      </c>
      <c r="AD1029" s="10">
        <f t="shared" si="223"/>
        <v>1.53488372093125</v>
      </c>
      <c r="AE1029" s="11">
        <f t="shared" si="224"/>
        <v>4.36734693877551</v>
      </c>
    </row>
    <row r="1030" spans="1:31">
      <c r="A1030" s="5">
        <v>45901</v>
      </c>
      <c r="B1030" s="1" t="s">
        <v>576</v>
      </c>
      <c r="C1030" s="1" t="s">
        <v>577</v>
      </c>
      <c r="D1030" s="1" t="s">
        <v>531</v>
      </c>
      <c r="E1030" s="1">
        <v>3.57</v>
      </c>
      <c r="F1030" s="1">
        <v>3.57</v>
      </c>
      <c r="G1030" s="1">
        <v>3.79</v>
      </c>
      <c r="H1030" s="1">
        <v>4.71</v>
      </c>
      <c r="I1030" s="1" t="s">
        <v>54</v>
      </c>
      <c r="J1030" s="1">
        <v>25</v>
      </c>
      <c r="K1030" s="1" t="s">
        <v>35</v>
      </c>
      <c r="L1030" s="1" t="s">
        <v>36</v>
      </c>
      <c r="M1030" s="1" t="s">
        <v>37</v>
      </c>
      <c r="N1030" s="1">
        <v>148</v>
      </c>
      <c r="O1030" s="1">
        <v>157</v>
      </c>
      <c r="P1030" s="1">
        <v>0</v>
      </c>
      <c r="Q1030" s="1">
        <v>54</v>
      </c>
      <c r="R1030" s="1">
        <v>0</v>
      </c>
      <c r="S1030" s="1">
        <v>50</v>
      </c>
      <c r="T1030">
        <f t="shared" si="214"/>
        <v>305</v>
      </c>
      <c r="U1030">
        <f t="shared" si="215"/>
        <v>409</v>
      </c>
      <c r="V1030" s="2">
        <f t="shared" si="216"/>
        <v>45986.4341736695</v>
      </c>
      <c r="W1030" s="2">
        <f t="shared" si="217"/>
        <v>46015.5658263305</v>
      </c>
      <c r="X1030" t="str">
        <f t="shared" si="218"/>
        <v>高滞销风险</v>
      </c>
      <c r="Y1030" s="8" t="str">
        <f>_xlfn.IFS(COUNTIF($B$2:B1030,B1030)=1,"-",OR(AND(X1029="高滞销风险",OR(X1030="中滞销风险",X1030="低滞销风险",X1030="健康")),AND(X1029="中滞销风险",OR(X1030="低滞销风险",X1030="健康")),AND(X1029="低滞销风险",X1030="健康")),"改善",X1029=X1030,"维持不变",OR(AND(X1029="健康",OR(X1030="低滞销风险",X1030="中滞销风险",X1030="高滞销风险")),AND(X1029="低滞销风险",OR(X1030="中滞销风险",X1030="高滞销风险")),AND(X1029="中滞销风险",X1030="高滞销风险")),"恶化")</f>
        <v>恶化</v>
      </c>
      <c r="Z1030" s="10">
        <f t="shared" si="219"/>
        <v>0</v>
      </c>
      <c r="AA1030" s="10">
        <f t="shared" si="220"/>
        <v>84.13</v>
      </c>
      <c r="AB1030" s="10">
        <f t="shared" si="221"/>
        <v>84.13</v>
      </c>
      <c r="AC1030" s="10">
        <f t="shared" si="222"/>
        <v>114.565826330532</v>
      </c>
      <c r="AD1030" s="10">
        <f t="shared" si="223"/>
        <v>23.5658263305304</v>
      </c>
      <c r="AE1030" s="11">
        <f t="shared" si="224"/>
        <v>4.49450549450549</v>
      </c>
    </row>
    <row r="1031" spans="1:31">
      <c r="A1031" s="5">
        <v>45908</v>
      </c>
      <c r="B1031" s="1" t="s">
        <v>576</v>
      </c>
      <c r="C1031" s="1" t="s">
        <v>577</v>
      </c>
      <c r="D1031" s="1" t="s">
        <v>531</v>
      </c>
      <c r="E1031" s="1">
        <v>3.29</v>
      </c>
      <c r="F1031" s="1">
        <v>3.29</v>
      </c>
      <c r="G1031" s="1">
        <v>3.43</v>
      </c>
      <c r="H1031" s="1">
        <v>4.43</v>
      </c>
      <c r="I1031" s="1" t="s">
        <v>54</v>
      </c>
      <c r="J1031" s="1">
        <v>23</v>
      </c>
      <c r="K1031" s="1" t="s">
        <v>38</v>
      </c>
      <c r="L1031" s="1" t="s">
        <v>39</v>
      </c>
      <c r="M1031" s="1" t="s">
        <v>40</v>
      </c>
      <c r="N1031" s="1">
        <v>141</v>
      </c>
      <c r="O1031" s="1">
        <v>138</v>
      </c>
      <c r="P1031" s="1">
        <v>0</v>
      </c>
      <c r="Q1031" s="1">
        <v>104</v>
      </c>
      <c r="R1031" s="1">
        <v>0</v>
      </c>
      <c r="S1031" s="1">
        <v>0</v>
      </c>
      <c r="T1031">
        <f t="shared" si="214"/>
        <v>279</v>
      </c>
      <c r="U1031">
        <f t="shared" si="215"/>
        <v>383</v>
      </c>
      <c r="V1031" s="2">
        <f t="shared" si="216"/>
        <v>45992.8024316109</v>
      </c>
      <c r="W1031" s="2">
        <f t="shared" si="217"/>
        <v>46024.4133738602</v>
      </c>
      <c r="X1031" t="str">
        <f t="shared" si="218"/>
        <v>高滞销风险</v>
      </c>
      <c r="Y1031" s="8" t="str">
        <f>_xlfn.IFS(COUNTIF($B$2:B1031,B1031)=1,"-",OR(AND(X1030="高滞销风险",OR(X1031="中滞销风险",X1031="低滞销风险",X1031="健康")),AND(X1030="中滞销风险",OR(X1031="低滞销风险",X1031="健康")),AND(X1030="低滞销风险",X1031="健康")),"改善",X1030=X1031,"维持不变",OR(AND(X1030="健康",OR(X1031="低滞销风险",X1031="中滞销风险",X1031="高滞销风险")),AND(X1030="低滞销风险",OR(X1031="中滞销风险",X1031="高滞销风险")),AND(X1030="中滞销风险",X1031="高滞销风险")),"恶化")</f>
        <v>维持不变</v>
      </c>
      <c r="Z1031" s="10">
        <f t="shared" si="219"/>
        <v>2.63999999999999</v>
      </c>
      <c r="AA1031" s="10">
        <f t="shared" si="220"/>
        <v>104</v>
      </c>
      <c r="AB1031" s="10">
        <f t="shared" si="221"/>
        <v>106.64</v>
      </c>
      <c r="AC1031" s="10">
        <f t="shared" si="222"/>
        <v>116.413373860182</v>
      </c>
      <c r="AD1031" s="10">
        <f t="shared" si="223"/>
        <v>32.4133738601813</v>
      </c>
      <c r="AE1031" s="11">
        <f t="shared" si="224"/>
        <v>4.55952380952381</v>
      </c>
    </row>
    <row r="1032" spans="1:31">
      <c r="A1032" s="5">
        <v>45887</v>
      </c>
      <c r="B1032" s="1" t="s">
        <v>578</v>
      </c>
      <c r="C1032" s="1" t="s">
        <v>579</v>
      </c>
      <c r="D1032" s="1" t="s">
        <v>531</v>
      </c>
      <c r="E1032" s="1">
        <v>2.25</v>
      </c>
      <c r="F1032" s="1">
        <v>3.14</v>
      </c>
      <c r="G1032" s="1">
        <v>2.71</v>
      </c>
      <c r="H1032" s="1">
        <v>1.54</v>
      </c>
      <c r="I1032" s="1" t="s">
        <v>50</v>
      </c>
      <c r="J1032" s="1">
        <v>22</v>
      </c>
      <c r="K1032" s="1" t="s">
        <v>51</v>
      </c>
      <c r="L1032" s="1" t="s">
        <v>52</v>
      </c>
      <c r="M1032" s="1" t="s">
        <v>53</v>
      </c>
      <c r="N1032" s="1">
        <v>84</v>
      </c>
      <c r="O1032" s="1">
        <v>66</v>
      </c>
      <c r="P1032" s="1">
        <v>0</v>
      </c>
      <c r="Q1032" s="1">
        <v>0</v>
      </c>
      <c r="R1032" s="1">
        <v>0</v>
      </c>
      <c r="S1032" s="1">
        <v>30</v>
      </c>
      <c r="T1032">
        <f t="shared" ref="T1032:T1095" si="225">N1032+O1032+P1032</f>
        <v>150</v>
      </c>
      <c r="U1032">
        <f t="shared" ref="U1032:U1095" si="226">T1032+Q1032+R1032+S1032</f>
        <v>180</v>
      </c>
      <c r="V1032" s="2">
        <f t="shared" ref="V1032:V1095" si="227">A1032+T1032/E1032</f>
        <v>45953.6666666667</v>
      </c>
      <c r="W1032" s="2">
        <f t="shared" ref="W1032:W1095" si="228">A1032+U1032/E1032</f>
        <v>45967</v>
      </c>
      <c r="X1032" t="str">
        <f t="shared" ref="X1032:X1095" si="229">_xlfn.IFS(AD1032&gt;=20,"高滞销风险",AD1032&gt;=10,"中滞销风险",AD1032&gt;0,"低滞销风险",AD1032=0,"健康")</f>
        <v>健康</v>
      </c>
      <c r="Y1032" s="8" t="str">
        <f>_xlfn.IFS(COUNTIF($B$2:B1032,B1032)=1,"-",OR(AND(X1031="高滞销风险",OR(X1032="中滞销风险",X1032="低滞销风险",X1032="健康")),AND(X1031="中滞销风险",OR(X1032="低滞销风险",X1032="健康")),AND(X1031="低滞销风险",X1032="健康")),"改善",X1031=X1032,"维持不变",OR(AND(X1031="健康",OR(X1032="低滞销风险",X1032="中滞销风险",X1032="高滞销风险")),AND(X1031="低滞销风险",OR(X1032="中滞销风险",X1032="高滞销风险")),AND(X1031="中滞销风险",X1032="高滞销风险")),"恶化")</f>
        <v>-</v>
      </c>
      <c r="Z1032" s="10">
        <f t="shared" ref="Z1032:Z1095" si="230">IF(V1032&gt;=DATE(2025,12,1),T1032-(DATE(2025,12,1)-A1032)*E1032,0)</f>
        <v>0</v>
      </c>
      <c r="AA1032" s="10">
        <f t="shared" ref="AA1032:AA1095" si="231">AB1032-Z1032</f>
        <v>0</v>
      </c>
      <c r="AB1032" s="10">
        <f t="shared" ref="AB1032:AB1095" si="232">IF(W1032&gt;=DATE(2025,12,1),U1032-(DATE(2025,12,1)-A1032)*E1032,0)</f>
        <v>0</v>
      </c>
      <c r="AC1032" s="10">
        <f t="shared" ref="AC1032:AC1095" si="233">U1032/E1032</f>
        <v>80</v>
      </c>
      <c r="AD1032" s="10">
        <f t="shared" ref="AD1032:AD1095" si="234">IF(W1032&gt;DATE(2025,12,1),W1032-DATE(2025,12,1),0)</f>
        <v>0</v>
      </c>
      <c r="AE1032" s="11">
        <f t="shared" ref="AE1032:AE1095" si="235">IF(X1032="健康",E1032,U1032/(DATE(2025,12,1)-A1032))</f>
        <v>2.25</v>
      </c>
    </row>
    <row r="1033" spans="1:31">
      <c r="A1033" s="5">
        <v>45894</v>
      </c>
      <c r="B1033" s="1" t="s">
        <v>578</v>
      </c>
      <c r="C1033" s="1" t="s">
        <v>579</v>
      </c>
      <c r="D1033" s="1" t="s">
        <v>531</v>
      </c>
      <c r="E1033" s="1">
        <v>2.21</v>
      </c>
      <c r="F1033" s="1">
        <v>2.14</v>
      </c>
      <c r="G1033" s="1">
        <v>2.64</v>
      </c>
      <c r="H1033" s="1">
        <v>2.07</v>
      </c>
      <c r="I1033" s="1" t="s">
        <v>50</v>
      </c>
      <c r="J1033" s="1">
        <v>15</v>
      </c>
      <c r="K1033" s="1" t="s">
        <v>43</v>
      </c>
      <c r="L1033" s="1" t="s">
        <v>44</v>
      </c>
      <c r="M1033" s="1" t="s">
        <v>45</v>
      </c>
      <c r="N1033" s="1">
        <v>67</v>
      </c>
      <c r="O1033" s="1">
        <v>96</v>
      </c>
      <c r="P1033" s="1">
        <v>0</v>
      </c>
      <c r="Q1033" s="1">
        <v>0</v>
      </c>
      <c r="R1033" s="1">
        <v>0</v>
      </c>
      <c r="S1033" s="1">
        <v>30</v>
      </c>
      <c r="T1033">
        <f t="shared" si="225"/>
        <v>163</v>
      </c>
      <c r="U1033">
        <f t="shared" si="226"/>
        <v>193</v>
      </c>
      <c r="V1033" s="2">
        <f t="shared" si="227"/>
        <v>45967.7556561086</v>
      </c>
      <c r="W1033" s="2">
        <f t="shared" si="228"/>
        <v>45981.3303167421</v>
      </c>
      <c r="X1033" t="str">
        <f t="shared" si="229"/>
        <v>健康</v>
      </c>
      <c r="Y1033" s="8" t="str">
        <f>_xlfn.IFS(COUNTIF($B$2:B1033,B1033)=1,"-",OR(AND(X1032="高滞销风险",OR(X1033="中滞销风险",X1033="低滞销风险",X1033="健康")),AND(X1032="中滞销风险",OR(X1033="低滞销风险",X1033="健康")),AND(X1032="低滞销风险",X1033="健康")),"改善",X1032=X1033,"维持不变",OR(AND(X1032="健康",OR(X1033="低滞销风险",X1033="中滞销风险",X1033="高滞销风险")),AND(X1032="低滞销风险",OR(X1033="中滞销风险",X1033="高滞销风险")),AND(X1032="中滞销风险",X1033="高滞销风险")),"恶化")</f>
        <v>维持不变</v>
      </c>
      <c r="Z1033" s="10">
        <f t="shared" si="230"/>
        <v>0</v>
      </c>
      <c r="AA1033" s="10">
        <f t="shared" si="231"/>
        <v>0</v>
      </c>
      <c r="AB1033" s="10">
        <f t="shared" si="232"/>
        <v>0</v>
      </c>
      <c r="AC1033" s="10">
        <f t="shared" si="233"/>
        <v>87.3303167420815</v>
      </c>
      <c r="AD1033" s="10">
        <f t="shared" si="234"/>
        <v>0</v>
      </c>
      <c r="AE1033" s="11">
        <f t="shared" si="235"/>
        <v>2.21</v>
      </c>
    </row>
    <row r="1034" spans="1:31">
      <c r="A1034" s="5">
        <v>45901</v>
      </c>
      <c r="B1034" s="1" t="s">
        <v>578</v>
      </c>
      <c r="C1034" s="1" t="s">
        <v>579</v>
      </c>
      <c r="D1034" s="1" t="s">
        <v>531</v>
      </c>
      <c r="E1034" s="1">
        <v>1.71</v>
      </c>
      <c r="F1034" s="1">
        <v>1.71</v>
      </c>
      <c r="G1034" s="1">
        <v>1.93</v>
      </c>
      <c r="H1034" s="1">
        <v>2.32</v>
      </c>
      <c r="I1034" s="1" t="s">
        <v>54</v>
      </c>
      <c r="J1034" s="1">
        <v>12</v>
      </c>
      <c r="K1034" s="1" t="s">
        <v>35</v>
      </c>
      <c r="L1034" s="1" t="s">
        <v>36</v>
      </c>
      <c r="M1034" s="1" t="s">
        <v>37</v>
      </c>
      <c r="N1034" s="1">
        <v>55</v>
      </c>
      <c r="O1034" s="1">
        <v>116</v>
      </c>
      <c r="P1034" s="1">
        <v>0</v>
      </c>
      <c r="Q1034" s="1">
        <v>10</v>
      </c>
      <c r="R1034" s="1">
        <v>0</v>
      </c>
      <c r="S1034" s="1">
        <v>0</v>
      </c>
      <c r="T1034">
        <f t="shared" si="225"/>
        <v>171</v>
      </c>
      <c r="U1034">
        <f t="shared" si="226"/>
        <v>181</v>
      </c>
      <c r="V1034" s="2">
        <f t="shared" si="227"/>
        <v>46001</v>
      </c>
      <c r="W1034" s="2">
        <f t="shared" si="228"/>
        <v>46006.8479532164</v>
      </c>
      <c r="X1034" t="str">
        <f t="shared" si="229"/>
        <v>中滞销风险</v>
      </c>
      <c r="Y1034" s="8" t="str">
        <f>_xlfn.IFS(COUNTIF($B$2:B1034,B1034)=1,"-",OR(AND(X1033="高滞销风险",OR(X1034="中滞销风险",X1034="低滞销风险",X1034="健康")),AND(X1033="中滞销风险",OR(X1034="低滞销风险",X1034="健康")),AND(X1033="低滞销风险",X1034="健康")),"改善",X1033=X1034,"维持不变",OR(AND(X1033="健康",OR(X1034="低滞销风险",X1034="中滞销风险",X1034="高滞销风险")),AND(X1033="低滞销风险",OR(X1034="中滞销风险",X1034="高滞销风险")),AND(X1033="中滞销风险",X1034="高滞销风险")),"恶化")</f>
        <v>恶化</v>
      </c>
      <c r="Z1034" s="10">
        <f t="shared" si="230"/>
        <v>15.39</v>
      </c>
      <c r="AA1034" s="10">
        <f t="shared" si="231"/>
        <v>10</v>
      </c>
      <c r="AB1034" s="10">
        <f t="shared" si="232"/>
        <v>25.39</v>
      </c>
      <c r="AC1034" s="10">
        <f t="shared" si="233"/>
        <v>105.847953216374</v>
      </c>
      <c r="AD1034" s="10">
        <f t="shared" si="234"/>
        <v>14.8479532163765</v>
      </c>
      <c r="AE1034" s="11">
        <f t="shared" si="235"/>
        <v>1.98901098901099</v>
      </c>
    </row>
    <row r="1035" spans="1:31">
      <c r="A1035" s="5">
        <v>45908</v>
      </c>
      <c r="B1035" s="1" t="s">
        <v>578</v>
      </c>
      <c r="C1035" s="1" t="s">
        <v>579</v>
      </c>
      <c r="D1035" s="1" t="s">
        <v>531</v>
      </c>
      <c r="E1035" s="1">
        <v>2.4</v>
      </c>
      <c r="F1035" s="1">
        <v>2.57</v>
      </c>
      <c r="G1035" s="1">
        <v>2.14</v>
      </c>
      <c r="H1035" s="1">
        <v>2.39</v>
      </c>
      <c r="I1035" s="1" t="s">
        <v>50</v>
      </c>
      <c r="J1035" s="1">
        <v>18</v>
      </c>
      <c r="K1035" s="1" t="s">
        <v>38</v>
      </c>
      <c r="L1035" s="1" t="s">
        <v>39</v>
      </c>
      <c r="M1035" s="1" t="s">
        <v>40</v>
      </c>
      <c r="N1035" s="1">
        <v>44</v>
      </c>
      <c r="O1035" s="1">
        <v>109</v>
      </c>
      <c r="P1035" s="1">
        <v>0</v>
      </c>
      <c r="Q1035" s="1">
        <v>10</v>
      </c>
      <c r="R1035" s="1">
        <v>0</v>
      </c>
      <c r="S1035" s="1">
        <v>0</v>
      </c>
      <c r="T1035">
        <f t="shared" si="225"/>
        <v>153</v>
      </c>
      <c r="U1035">
        <f t="shared" si="226"/>
        <v>163</v>
      </c>
      <c r="V1035" s="2">
        <f t="shared" si="227"/>
        <v>45971.75</v>
      </c>
      <c r="W1035" s="2">
        <f t="shared" si="228"/>
        <v>45975.9166666667</v>
      </c>
      <c r="X1035" t="str">
        <f t="shared" si="229"/>
        <v>健康</v>
      </c>
      <c r="Y1035" s="8" t="str">
        <f>_xlfn.IFS(COUNTIF($B$2:B1035,B1035)=1,"-",OR(AND(X1034="高滞销风险",OR(X1035="中滞销风险",X1035="低滞销风险",X1035="健康")),AND(X1034="中滞销风险",OR(X1035="低滞销风险",X1035="健康")),AND(X1034="低滞销风险",X1035="健康")),"改善",X1034=X1035,"维持不变",OR(AND(X1034="健康",OR(X1035="低滞销风险",X1035="中滞销风险",X1035="高滞销风险")),AND(X1034="低滞销风险",OR(X1035="中滞销风险",X1035="高滞销风险")),AND(X1034="中滞销风险",X1035="高滞销风险")),"恶化")</f>
        <v>改善</v>
      </c>
      <c r="Z1035" s="10">
        <f t="shared" si="230"/>
        <v>0</v>
      </c>
      <c r="AA1035" s="10">
        <f t="shared" si="231"/>
        <v>0</v>
      </c>
      <c r="AB1035" s="10">
        <f t="shared" si="232"/>
        <v>0</v>
      </c>
      <c r="AC1035" s="10">
        <f t="shared" si="233"/>
        <v>67.9166666666667</v>
      </c>
      <c r="AD1035" s="10">
        <f t="shared" si="234"/>
        <v>0</v>
      </c>
      <c r="AE1035" s="11">
        <f t="shared" si="235"/>
        <v>2.4</v>
      </c>
    </row>
    <row r="1036" spans="1:31">
      <c r="A1036" s="5">
        <v>45887</v>
      </c>
      <c r="B1036" s="1" t="s">
        <v>580</v>
      </c>
      <c r="C1036" s="1" t="s">
        <v>581</v>
      </c>
      <c r="D1036" s="1" t="s">
        <v>531</v>
      </c>
      <c r="E1036" s="1">
        <v>2.4</v>
      </c>
      <c r="F1036" s="1">
        <v>3.14</v>
      </c>
      <c r="G1036" s="1">
        <v>3.07</v>
      </c>
      <c r="H1036" s="1">
        <v>1.68</v>
      </c>
      <c r="I1036" s="1" t="s">
        <v>50</v>
      </c>
      <c r="J1036" s="1">
        <v>22</v>
      </c>
      <c r="K1036" s="1" t="s">
        <v>51</v>
      </c>
      <c r="L1036" s="1" t="s">
        <v>52</v>
      </c>
      <c r="M1036" s="1" t="s">
        <v>53</v>
      </c>
      <c r="N1036" s="1">
        <v>67</v>
      </c>
      <c r="O1036" s="1">
        <v>112</v>
      </c>
      <c r="P1036" s="1">
        <v>0</v>
      </c>
      <c r="Q1036" s="1">
        <v>0</v>
      </c>
      <c r="R1036" s="1">
        <v>0</v>
      </c>
      <c r="S1036" s="1">
        <v>30</v>
      </c>
      <c r="T1036">
        <f t="shared" si="225"/>
        <v>179</v>
      </c>
      <c r="U1036">
        <f t="shared" si="226"/>
        <v>209</v>
      </c>
      <c r="V1036" s="2">
        <f t="shared" si="227"/>
        <v>45961.5833333333</v>
      </c>
      <c r="W1036" s="2">
        <f t="shared" si="228"/>
        <v>45974.0833333333</v>
      </c>
      <c r="X1036" t="str">
        <f t="shared" si="229"/>
        <v>健康</v>
      </c>
      <c r="Y1036" s="8" t="str">
        <f>_xlfn.IFS(COUNTIF($B$2:B1036,B1036)=1,"-",OR(AND(X1035="高滞销风险",OR(X1036="中滞销风险",X1036="低滞销风险",X1036="健康")),AND(X1035="中滞销风险",OR(X1036="低滞销风险",X1036="健康")),AND(X1035="低滞销风险",X1036="健康")),"改善",X1035=X1036,"维持不变",OR(AND(X1035="健康",OR(X1036="低滞销风险",X1036="中滞销风险",X1036="高滞销风险")),AND(X1035="低滞销风险",OR(X1036="中滞销风险",X1036="高滞销风险")),AND(X1035="中滞销风险",X1036="高滞销风险")),"恶化")</f>
        <v>-</v>
      </c>
      <c r="Z1036" s="10">
        <f t="shared" si="230"/>
        <v>0</v>
      </c>
      <c r="AA1036" s="10">
        <f t="shared" si="231"/>
        <v>0</v>
      </c>
      <c r="AB1036" s="10">
        <f t="shared" si="232"/>
        <v>0</v>
      </c>
      <c r="AC1036" s="10">
        <f t="shared" si="233"/>
        <v>87.0833333333333</v>
      </c>
      <c r="AD1036" s="10">
        <f t="shared" si="234"/>
        <v>0</v>
      </c>
      <c r="AE1036" s="11">
        <f t="shared" si="235"/>
        <v>2.4</v>
      </c>
    </row>
    <row r="1037" spans="1:31">
      <c r="A1037" s="5">
        <v>45894</v>
      </c>
      <c r="B1037" s="1" t="s">
        <v>580</v>
      </c>
      <c r="C1037" s="1" t="s">
        <v>581</v>
      </c>
      <c r="D1037" s="1" t="s">
        <v>531</v>
      </c>
      <c r="E1037" s="1">
        <v>2.65</v>
      </c>
      <c r="F1037" s="1">
        <v>2.86</v>
      </c>
      <c r="G1037" s="1">
        <v>3</v>
      </c>
      <c r="H1037" s="1">
        <v>2.39</v>
      </c>
      <c r="I1037" s="1" t="s">
        <v>50</v>
      </c>
      <c r="J1037" s="1">
        <v>20</v>
      </c>
      <c r="K1037" s="1" t="s">
        <v>43</v>
      </c>
      <c r="L1037" s="1" t="s">
        <v>44</v>
      </c>
      <c r="M1037" s="1" t="s">
        <v>45</v>
      </c>
      <c r="N1037" s="1">
        <v>61</v>
      </c>
      <c r="O1037" s="1">
        <v>126</v>
      </c>
      <c r="P1037" s="1">
        <v>0</v>
      </c>
      <c r="Q1037" s="1">
        <v>0</v>
      </c>
      <c r="R1037" s="1">
        <v>0</v>
      </c>
      <c r="S1037" s="1">
        <v>30</v>
      </c>
      <c r="T1037">
        <f t="shared" si="225"/>
        <v>187</v>
      </c>
      <c r="U1037">
        <f t="shared" si="226"/>
        <v>217</v>
      </c>
      <c r="V1037" s="2">
        <f t="shared" si="227"/>
        <v>45964.5660377359</v>
      </c>
      <c r="W1037" s="2">
        <f t="shared" si="228"/>
        <v>45975.8867924528</v>
      </c>
      <c r="X1037" t="str">
        <f t="shared" si="229"/>
        <v>健康</v>
      </c>
      <c r="Y1037" s="8" t="str">
        <f>_xlfn.IFS(COUNTIF($B$2:B1037,B1037)=1,"-",OR(AND(X1036="高滞销风险",OR(X1037="中滞销风险",X1037="低滞销风险",X1037="健康")),AND(X1036="中滞销风险",OR(X1037="低滞销风险",X1037="健康")),AND(X1036="低滞销风险",X1037="健康")),"改善",X1036=X1037,"维持不变",OR(AND(X1036="健康",OR(X1037="低滞销风险",X1037="中滞销风险",X1037="高滞销风险")),AND(X1036="低滞销风险",OR(X1037="中滞销风险",X1037="高滞销风险")),AND(X1036="中滞销风险",X1037="高滞销风险")),"恶化")</f>
        <v>维持不变</v>
      </c>
      <c r="Z1037" s="10">
        <f t="shared" si="230"/>
        <v>0</v>
      </c>
      <c r="AA1037" s="10">
        <f t="shared" si="231"/>
        <v>0</v>
      </c>
      <c r="AB1037" s="10">
        <f t="shared" si="232"/>
        <v>0</v>
      </c>
      <c r="AC1037" s="10">
        <f t="shared" si="233"/>
        <v>81.8867924528302</v>
      </c>
      <c r="AD1037" s="10">
        <f t="shared" si="234"/>
        <v>0</v>
      </c>
      <c r="AE1037" s="11">
        <f t="shared" si="235"/>
        <v>2.65</v>
      </c>
    </row>
    <row r="1038" spans="1:31">
      <c r="A1038" s="5">
        <v>45901</v>
      </c>
      <c r="B1038" s="1" t="s">
        <v>580</v>
      </c>
      <c r="C1038" s="1" t="s">
        <v>581</v>
      </c>
      <c r="D1038" s="1" t="s">
        <v>531</v>
      </c>
      <c r="E1038" s="1">
        <v>1.71</v>
      </c>
      <c r="F1038" s="1">
        <v>1.71</v>
      </c>
      <c r="G1038" s="1">
        <v>2.29</v>
      </c>
      <c r="H1038" s="1">
        <v>2.68</v>
      </c>
      <c r="I1038" s="1" t="s">
        <v>54</v>
      </c>
      <c r="J1038" s="1">
        <v>12</v>
      </c>
      <c r="K1038" s="1" t="s">
        <v>35</v>
      </c>
      <c r="L1038" s="1" t="s">
        <v>36</v>
      </c>
      <c r="M1038" s="1" t="s">
        <v>37</v>
      </c>
      <c r="N1038" s="1">
        <v>98</v>
      </c>
      <c r="O1038" s="1">
        <v>100</v>
      </c>
      <c r="P1038" s="1">
        <v>0</v>
      </c>
      <c r="Q1038" s="1">
        <v>10</v>
      </c>
      <c r="R1038" s="1">
        <v>0</v>
      </c>
      <c r="S1038" s="1">
        <v>0</v>
      </c>
      <c r="T1038">
        <f t="shared" si="225"/>
        <v>198</v>
      </c>
      <c r="U1038">
        <f t="shared" si="226"/>
        <v>208</v>
      </c>
      <c r="V1038" s="2">
        <f t="shared" si="227"/>
        <v>46016.7894736842</v>
      </c>
      <c r="W1038" s="2">
        <f t="shared" si="228"/>
        <v>46022.6374269006</v>
      </c>
      <c r="X1038" t="str">
        <f t="shared" si="229"/>
        <v>高滞销风险</v>
      </c>
      <c r="Y1038" s="8" t="str">
        <f>_xlfn.IFS(COUNTIF($B$2:B1038,B1038)=1,"-",OR(AND(X1037="高滞销风险",OR(X1038="中滞销风险",X1038="低滞销风险",X1038="健康")),AND(X1037="中滞销风险",OR(X1038="低滞销风险",X1038="健康")),AND(X1037="低滞销风险",X1038="健康")),"改善",X1037=X1038,"维持不变",OR(AND(X1037="健康",OR(X1038="低滞销风险",X1038="中滞销风险",X1038="高滞销风险")),AND(X1037="低滞销风险",OR(X1038="中滞销风险",X1038="高滞销风险")),AND(X1037="中滞销风险",X1038="高滞销风险")),"恶化")</f>
        <v>恶化</v>
      </c>
      <c r="Z1038" s="10">
        <f t="shared" si="230"/>
        <v>42.39</v>
      </c>
      <c r="AA1038" s="10">
        <f t="shared" si="231"/>
        <v>10</v>
      </c>
      <c r="AB1038" s="10">
        <f t="shared" si="232"/>
        <v>52.39</v>
      </c>
      <c r="AC1038" s="10">
        <f t="shared" si="233"/>
        <v>121.637426900585</v>
      </c>
      <c r="AD1038" s="10">
        <f t="shared" si="234"/>
        <v>30.6374269005828</v>
      </c>
      <c r="AE1038" s="11">
        <f t="shared" si="235"/>
        <v>2.28571428571429</v>
      </c>
    </row>
    <row r="1039" spans="1:31">
      <c r="A1039" s="5">
        <v>45908</v>
      </c>
      <c r="B1039" s="1" t="s">
        <v>580</v>
      </c>
      <c r="C1039" s="1" t="s">
        <v>581</v>
      </c>
      <c r="D1039" s="1" t="s">
        <v>531</v>
      </c>
      <c r="E1039" s="1">
        <v>2.29</v>
      </c>
      <c r="F1039" s="1">
        <v>2.29</v>
      </c>
      <c r="G1039" s="1">
        <v>2</v>
      </c>
      <c r="H1039" s="1">
        <v>2.5</v>
      </c>
      <c r="I1039" s="1" t="s">
        <v>54</v>
      </c>
      <c r="J1039" s="1">
        <v>16</v>
      </c>
      <c r="K1039" s="1" t="s">
        <v>38</v>
      </c>
      <c r="L1039" s="1" t="s">
        <v>39</v>
      </c>
      <c r="M1039" s="1" t="s">
        <v>40</v>
      </c>
      <c r="N1039" s="1">
        <v>114</v>
      </c>
      <c r="O1039" s="1">
        <v>71</v>
      </c>
      <c r="P1039" s="1">
        <v>0</v>
      </c>
      <c r="Q1039" s="1">
        <v>10</v>
      </c>
      <c r="R1039" s="1">
        <v>0</v>
      </c>
      <c r="S1039" s="1">
        <v>0</v>
      </c>
      <c r="T1039">
        <f t="shared" si="225"/>
        <v>185</v>
      </c>
      <c r="U1039">
        <f t="shared" si="226"/>
        <v>195</v>
      </c>
      <c r="V1039" s="2">
        <f t="shared" si="227"/>
        <v>45988.7860262009</v>
      </c>
      <c r="W1039" s="2">
        <f t="shared" si="228"/>
        <v>45993.1528384279</v>
      </c>
      <c r="X1039" t="str">
        <f t="shared" si="229"/>
        <v>低滞销风险</v>
      </c>
      <c r="Y1039" s="8" t="str">
        <f>_xlfn.IFS(COUNTIF($B$2:B1039,B1039)=1,"-",OR(AND(X1038="高滞销风险",OR(X1039="中滞销风险",X1039="低滞销风险",X1039="健康")),AND(X1038="中滞销风险",OR(X1039="低滞销风险",X1039="健康")),AND(X1038="低滞销风险",X1039="健康")),"改善",X1038=X1039,"维持不变",OR(AND(X1038="健康",OR(X1039="低滞销风险",X1039="中滞销风险",X1039="高滞销风险")),AND(X1038="低滞销风险",OR(X1039="中滞销风险",X1039="高滞销风险")),AND(X1038="中滞销风险",X1039="高滞销风险")),"恶化")</f>
        <v>改善</v>
      </c>
      <c r="Z1039" s="10">
        <f t="shared" si="230"/>
        <v>0</v>
      </c>
      <c r="AA1039" s="10">
        <f t="shared" si="231"/>
        <v>2.63999999999999</v>
      </c>
      <c r="AB1039" s="10">
        <f t="shared" si="232"/>
        <v>2.63999999999999</v>
      </c>
      <c r="AC1039" s="10">
        <f t="shared" si="233"/>
        <v>85.1528384279476</v>
      </c>
      <c r="AD1039" s="10">
        <f t="shared" si="234"/>
        <v>1.15283842794452</v>
      </c>
      <c r="AE1039" s="11">
        <f t="shared" si="235"/>
        <v>2.32142857142857</v>
      </c>
    </row>
    <row r="1040" spans="1:31">
      <c r="A1040" s="5">
        <v>45887</v>
      </c>
      <c r="B1040" s="1" t="s">
        <v>582</v>
      </c>
      <c r="C1040" s="1" t="s">
        <v>583</v>
      </c>
      <c r="D1040" s="1" t="s">
        <v>531</v>
      </c>
      <c r="E1040" s="1">
        <v>3.03</v>
      </c>
      <c r="F1040" s="1">
        <v>4.14</v>
      </c>
      <c r="G1040" s="1">
        <v>3.86</v>
      </c>
      <c r="H1040" s="1">
        <v>2.04</v>
      </c>
      <c r="I1040" s="1" t="s">
        <v>50</v>
      </c>
      <c r="J1040" s="1">
        <v>29</v>
      </c>
      <c r="K1040" s="1" t="s">
        <v>51</v>
      </c>
      <c r="L1040" s="1" t="s">
        <v>52</v>
      </c>
      <c r="M1040" s="1" t="s">
        <v>53</v>
      </c>
      <c r="N1040" s="1">
        <v>127</v>
      </c>
      <c r="O1040" s="1">
        <v>84</v>
      </c>
      <c r="P1040" s="1">
        <v>0</v>
      </c>
      <c r="Q1040" s="1">
        <v>34</v>
      </c>
      <c r="R1040" s="1">
        <v>0</v>
      </c>
      <c r="S1040" s="1">
        <v>0</v>
      </c>
      <c r="T1040">
        <f t="shared" si="225"/>
        <v>211</v>
      </c>
      <c r="U1040">
        <f t="shared" si="226"/>
        <v>245</v>
      </c>
      <c r="V1040" s="2">
        <f t="shared" si="227"/>
        <v>45956.6369636964</v>
      </c>
      <c r="W1040" s="2">
        <f t="shared" si="228"/>
        <v>45967.8580858086</v>
      </c>
      <c r="X1040" t="str">
        <f t="shared" si="229"/>
        <v>健康</v>
      </c>
      <c r="Y1040" s="8" t="str">
        <f>_xlfn.IFS(COUNTIF($B$2:B1040,B1040)=1,"-",OR(AND(X1039="高滞销风险",OR(X1040="中滞销风险",X1040="低滞销风险",X1040="健康")),AND(X1039="中滞销风险",OR(X1040="低滞销风险",X1040="健康")),AND(X1039="低滞销风险",X1040="健康")),"改善",X1039=X1040,"维持不变",OR(AND(X1039="健康",OR(X1040="低滞销风险",X1040="中滞销风险",X1040="高滞销风险")),AND(X1039="低滞销风险",OR(X1040="中滞销风险",X1040="高滞销风险")),AND(X1039="中滞销风险",X1040="高滞销风险")),"恶化")</f>
        <v>-</v>
      </c>
      <c r="Z1040" s="10">
        <f t="shared" si="230"/>
        <v>0</v>
      </c>
      <c r="AA1040" s="10">
        <f t="shared" si="231"/>
        <v>0</v>
      </c>
      <c r="AB1040" s="10">
        <f t="shared" si="232"/>
        <v>0</v>
      </c>
      <c r="AC1040" s="10">
        <f t="shared" si="233"/>
        <v>80.8580858085809</v>
      </c>
      <c r="AD1040" s="10">
        <f t="shared" si="234"/>
        <v>0</v>
      </c>
      <c r="AE1040" s="11">
        <f t="shared" si="235"/>
        <v>3.03</v>
      </c>
    </row>
    <row r="1041" spans="1:31">
      <c r="A1041" s="5">
        <v>45894</v>
      </c>
      <c r="B1041" s="1" t="s">
        <v>582</v>
      </c>
      <c r="C1041" s="1" t="s">
        <v>583</v>
      </c>
      <c r="D1041" s="1" t="s">
        <v>531</v>
      </c>
      <c r="E1041" s="1">
        <v>3.01</v>
      </c>
      <c r="F1041" s="1">
        <v>3</v>
      </c>
      <c r="G1041" s="1">
        <v>3.57</v>
      </c>
      <c r="H1041" s="1">
        <v>2.79</v>
      </c>
      <c r="I1041" s="1" t="s">
        <v>50</v>
      </c>
      <c r="J1041" s="1">
        <v>21</v>
      </c>
      <c r="K1041" s="1" t="s">
        <v>43</v>
      </c>
      <c r="L1041" s="1" t="s">
        <v>44</v>
      </c>
      <c r="M1041" s="1" t="s">
        <v>45</v>
      </c>
      <c r="N1041" s="1">
        <v>108</v>
      </c>
      <c r="O1041" s="1">
        <v>112</v>
      </c>
      <c r="P1041" s="1">
        <v>0</v>
      </c>
      <c r="Q1041" s="1">
        <v>4</v>
      </c>
      <c r="R1041" s="1">
        <v>0</v>
      </c>
      <c r="S1041" s="1">
        <v>30</v>
      </c>
      <c r="T1041">
        <f t="shared" si="225"/>
        <v>220</v>
      </c>
      <c r="U1041">
        <f t="shared" si="226"/>
        <v>254</v>
      </c>
      <c r="V1041" s="2">
        <f t="shared" si="227"/>
        <v>45967.0897009967</v>
      </c>
      <c r="W1041" s="2">
        <f t="shared" si="228"/>
        <v>45978.3853820598</v>
      </c>
      <c r="X1041" t="str">
        <f t="shared" si="229"/>
        <v>健康</v>
      </c>
      <c r="Y1041" s="8" t="str">
        <f>_xlfn.IFS(COUNTIF($B$2:B1041,B1041)=1,"-",OR(AND(X1040="高滞销风险",OR(X1041="中滞销风险",X1041="低滞销风险",X1041="健康")),AND(X1040="中滞销风险",OR(X1041="低滞销风险",X1041="健康")),AND(X1040="低滞销风险",X1041="健康")),"改善",X1040=X1041,"维持不变",OR(AND(X1040="健康",OR(X1041="低滞销风险",X1041="中滞销风险",X1041="高滞销风险")),AND(X1040="低滞销风险",OR(X1041="中滞销风险",X1041="高滞销风险")),AND(X1040="中滞销风险",X1041="高滞销风险")),"恶化")</f>
        <v>维持不变</v>
      </c>
      <c r="Z1041" s="10">
        <f t="shared" si="230"/>
        <v>0</v>
      </c>
      <c r="AA1041" s="10">
        <f t="shared" si="231"/>
        <v>0</v>
      </c>
      <c r="AB1041" s="10">
        <f t="shared" si="232"/>
        <v>0</v>
      </c>
      <c r="AC1041" s="10">
        <f t="shared" si="233"/>
        <v>84.3853820598007</v>
      </c>
      <c r="AD1041" s="10">
        <f t="shared" si="234"/>
        <v>0</v>
      </c>
      <c r="AE1041" s="11">
        <f t="shared" si="235"/>
        <v>3.01</v>
      </c>
    </row>
    <row r="1042" spans="1:31">
      <c r="A1042" s="5">
        <v>45901</v>
      </c>
      <c r="B1042" s="1" t="s">
        <v>582</v>
      </c>
      <c r="C1042" s="1" t="s">
        <v>583</v>
      </c>
      <c r="D1042" s="1" t="s">
        <v>531</v>
      </c>
      <c r="E1042" s="1">
        <v>3.66</v>
      </c>
      <c r="F1042" s="1">
        <v>3.86</v>
      </c>
      <c r="G1042" s="1">
        <v>3.43</v>
      </c>
      <c r="H1042" s="1">
        <v>3.64</v>
      </c>
      <c r="I1042" s="1" t="s">
        <v>50</v>
      </c>
      <c r="J1042" s="1">
        <v>27</v>
      </c>
      <c r="K1042" s="1" t="s">
        <v>35</v>
      </c>
      <c r="L1042" s="1" t="s">
        <v>36</v>
      </c>
      <c r="M1042" s="1" t="s">
        <v>37</v>
      </c>
      <c r="N1042" s="1">
        <v>83</v>
      </c>
      <c r="O1042" s="1">
        <v>142</v>
      </c>
      <c r="P1042" s="1">
        <v>0</v>
      </c>
      <c r="Q1042" s="1">
        <v>4</v>
      </c>
      <c r="R1042" s="1">
        <v>0</v>
      </c>
      <c r="S1042" s="1">
        <v>30</v>
      </c>
      <c r="T1042">
        <f t="shared" si="225"/>
        <v>225</v>
      </c>
      <c r="U1042">
        <f t="shared" si="226"/>
        <v>259</v>
      </c>
      <c r="V1042" s="2">
        <f t="shared" si="227"/>
        <v>45962.4754098361</v>
      </c>
      <c r="W1042" s="2">
        <f t="shared" si="228"/>
        <v>45971.7650273224</v>
      </c>
      <c r="X1042" t="str">
        <f t="shared" si="229"/>
        <v>健康</v>
      </c>
      <c r="Y1042" s="8" t="str">
        <f>_xlfn.IFS(COUNTIF($B$2:B1042,B1042)=1,"-",OR(AND(X1041="高滞销风险",OR(X1042="中滞销风险",X1042="低滞销风险",X1042="健康")),AND(X1041="中滞销风险",OR(X1042="低滞销风险",X1042="健康")),AND(X1041="低滞销风险",X1042="健康")),"改善",X1041=X1042,"维持不变",OR(AND(X1041="健康",OR(X1042="低滞销风险",X1042="中滞销风险",X1042="高滞销风险")),AND(X1041="低滞销风险",OR(X1042="中滞销风险",X1042="高滞销风险")),AND(X1041="中滞销风险",X1042="高滞销风险")),"恶化")</f>
        <v>维持不变</v>
      </c>
      <c r="Z1042" s="10">
        <f t="shared" si="230"/>
        <v>0</v>
      </c>
      <c r="AA1042" s="10">
        <f t="shared" si="231"/>
        <v>0</v>
      </c>
      <c r="AB1042" s="10">
        <f t="shared" si="232"/>
        <v>0</v>
      </c>
      <c r="AC1042" s="10">
        <f t="shared" si="233"/>
        <v>70.7650273224044</v>
      </c>
      <c r="AD1042" s="10">
        <f t="shared" si="234"/>
        <v>0</v>
      </c>
      <c r="AE1042" s="11">
        <f t="shared" si="235"/>
        <v>3.66</v>
      </c>
    </row>
    <row r="1043" spans="1:31">
      <c r="A1043" s="5">
        <v>45908</v>
      </c>
      <c r="B1043" s="1" t="s">
        <v>582</v>
      </c>
      <c r="C1043" s="1" t="s">
        <v>583</v>
      </c>
      <c r="D1043" s="1" t="s">
        <v>531</v>
      </c>
      <c r="E1043" s="1">
        <v>3.86</v>
      </c>
      <c r="F1043" s="1">
        <v>4</v>
      </c>
      <c r="G1043" s="1">
        <v>3.93</v>
      </c>
      <c r="H1043" s="1">
        <v>3.75</v>
      </c>
      <c r="I1043" s="1" t="s">
        <v>50</v>
      </c>
      <c r="J1043" s="1">
        <v>28</v>
      </c>
      <c r="K1043" s="1" t="s">
        <v>38</v>
      </c>
      <c r="L1043" s="1" t="s">
        <v>39</v>
      </c>
      <c r="M1043" s="1" t="s">
        <v>40</v>
      </c>
      <c r="N1043" s="1">
        <v>121</v>
      </c>
      <c r="O1043" s="1">
        <v>79</v>
      </c>
      <c r="P1043" s="1">
        <v>0</v>
      </c>
      <c r="Q1043" s="1">
        <v>34</v>
      </c>
      <c r="R1043" s="1">
        <v>0</v>
      </c>
      <c r="S1043" s="1">
        <v>0</v>
      </c>
      <c r="T1043">
        <f t="shared" si="225"/>
        <v>200</v>
      </c>
      <c r="U1043">
        <f t="shared" si="226"/>
        <v>234</v>
      </c>
      <c r="V1043" s="2">
        <f t="shared" si="227"/>
        <v>45959.8134715026</v>
      </c>
      <c r="W1043" s="2">
        <f t="shared" si="228"/>
        <v>45968.621761658</v>
      </c>
      <c r="X1043" t="str">
        <f t="shared" si="229"/>
        <v>健康</v>
      </c>
      <c r="Y1043" s="8" t="str">
        <f>_xlfn.IFS(COUNTIF($B$2:B1043,B1043)=1,"-",OR(AND(X1042="高滞销风险",OR(X1043="中滞销风险",X1043="低滞销风险",X1043="健康")),AND(X1042="中滞销风险",OR(X1043="低滞销风险",X1043="健康")),AND(X1042="低滞销风险",X1043="健康")),"改善",X1042=X1043,"维持不变",OR(AND(X1042="健康",OR(X1043="低滞销风险",X1043="中滞销风险",X1043="高滞销风险")),AND(X1042="低滞销风险",OR(X1043="中滞销风险",X1043="高滞销风险")),AND(X1042="中滞销风险",X1043="高滞销风险")),"恶化")</f>
        <v>维持不变</v>
      </c>
      <c r="Z1043" s="10">
        <f t="shared" si="230"/>
        <v>0</v>
      </c>
      <c r="AA1043" s="10">
        <f t="shared" si="231"/>
        <v>0</v>
      </c>
      <c r="AB1043" s="10">
        <f t="shared" si="232"/>
        <v>0</v>
      </c>
      <c r="AC1043" s="10">
        <f t="shared" si="233"/>
        <v>60.6217616580311</v>
      </c>
      <c r="AD1043" s="10">
        <f t="shared" si="234"/>
        <v>0</v>
      </c>
      <c r="AE1043" s="11">
        <f t="shared" si="235"/>
        <v>3.86</v>
      </c>
    </row>
    <row r="1044" spans="1:31">
      <c r="A1044" s="5">
        <v>45887</v>
      </c>
      <c r="B1044" s="1" t="s">
        <v>584</v>
      </c>
      <c r="C1044" s="1" t="s">
        <v>585</v>
      </c>
      <c r="D1044" s="1" t="s">
        <v>531</v>
      </c>
      <c r="E1044" s="1">
        <v>2.58</v>
      </c>
      <c r="F1044" s="1">
        <v>2.86</v>
      </c>
      <c r="G1044" s="1">
        <v>3.71</v>
      </c>
      <c r="H1044" s="1">
        <v>1.96</v>
      </c>
      <c r="I1044" s="1" t="s">
        <v>50</v>
      </c>
      <c r="J1044" s="1">
        <v>20</v>
      </c>
      <c r="K1044" s="1" t="s">
        <v>51</v>
      </c>
      <c r="L1044" s="1" t="s">
        <v>52</v>
      </c>
      <c r="M1044" s="1" t="s">
        <v>53</v>
      </c>
      <c r="N1044" s="1">
        <v>48</v>
      </c>
      <c r="O1044" s="1">
        <v>185</v>
      </c>
      <c r="P1044" s="1">
        <v>0</v>
      </c>
      <c r="Q1044" s="1">
        <v>155</v>
      </c>
      <c r="R1044" s="1">
        <v>0</v>
      </c>
      <c r="S1044" s="1">
        <v>0</v>
      </c>
      <c r="T1044">
        <f t="shared" si="225"/>
        <v>233</v>
      </c>
      <c r="U1044">
        <f t="shared" si="226"/>
        <v>388</v>
      </c>
      <c r="V1044" s="2">
        <f t="shared" si="227"/>
        <v>45977.3100775194</v>
      </c>
      <c r="W1044" s="2">
        <f t="shared" si="228"/>
        <v>46037.3875968992</v>
      </c>
      <c r="X1044" t="str">
        <f t="shared" si="229"/>
        <v>高滞销风险</v>
      </c>
      <c r="Y1044" s="8" t="str">
        <f>_xlfn.IFS(COUNTIF($B$2:B1044,B1044)=1,"-",OR(AND(X1043="高滞销风险",OR(X1044="中滞销风险",X1044="低滞销风险",X1044="健康")),AND(X1043="中滞销风险",OR(X1044="低滞销风险",X1044="健康")),AND(X1043="低滞销风险",X1044="健康")),"改善",X1043=X1044,"维持不变",OR(AND(X1043="健康",OR(X1044="低滞销风险",X1044="中滞销风险",X1044="高滞销风险")),AND(X1043="低滞销风险",OR(X1044="中滞销风险",X1044="高滞销风险")),AND(X1043="中滞销风险",X1044="高滞销风险")),"恶化")</f>
        <v>-</v>
      </c>
      <c r="Z1044" s="10">
        <f t="shared" si="230"/>
        <v>0</v>
      </c>
      <c r="AA1044" s="10">
        <f t="shared" si="231"/>
        <v>117.1</v>
      </c>
      <c r="AB1044" s="10">
        <f t="shared" si="232"/>
        <v>117.1</v>
      </c>
      <c r="AC1044" s="10">
        <f t="shared" si="233"/>
        <v>150.387596899225</v>
      </c>
      <c r="AD1044" s="10">
        <f t="shared" si="234"/>
        <v>45.3875968992215</v>
      </c>
      <c r="AE1044" s="11">
        <f t="shared" si="235"/>
        <v>3.6952380952381</v>
      </c>
    </row>
    <row r="1045" spans="1:31">
      <c r="A1045" s="5">
        <v>45894</v>
      </c>
      <c r="B1045" s="1" t="s">
        <v>584</v>
      </c>
      <c r="C1045" s="1" t="s">
        <v>585</v>
      </c>
      <c r="D1045" s="1" t="s">
        <v>531</v>
      </c>
      <c r="E1045" s="1">
        <v>2.43</v>
      </c>
      <c r="F1045" s="1">
        <v>2.43</v>
      </c>
      <c r="G1045" s="1">
        <v>2.64</v>
      </c>
      <c r="H1045" s="1">
        <v>2.57</v>
      </c>
      <c r="I1045" s="1" t="s">
        <v>54</v>
      </c>
      <c r="J1045" s="1">
        <v>17</v>
      </c>
      <c r="K1045" s="1" t="s">
        <v>43</v>
      </c>
      <c r="L1045" s="1" t="s">
        <v>44</v>
      </c>
      <c r="M1045" s="1" t="s">
        <v>45</v>
      </c>
      <c r="N1045" s="1">
        <v>56</v>
      </c>
      <c r="O1045" s="1">
        <v>189</v>
      </c>
      <c r="P1045" s="1">
        <v>0</v>
      </c>
      <c r="Q1045" s="1">
        <v>125</v>
      </c>
      <c r="R1045" s="1">
        <v>0</v>
      </c>
      <c r="S1045" s="1">
        <v>0</v>
      </c>
      <c r="T1045">
        <f t="shared" si="225"/>
        <v>245</v>
      </c>
      <c r="U1045">
        <f t="shared" si="226"/>
        <v>370</v>
      </c>
      <c r="V1045" s="2">
        <f t="shared" si="227"/>
        <v>45994.8230452675</v>
      </c>
      <c r="W1045" s="2">
        <f t="shared" si="228"/>
        <v>46046.2633744856</v>
      </c>
      <c r="X1045" t="str">
        <f t="shared" si="229"/>
        <v>高滞销风险</v>
      </c>
      <c r="Y1045" s="8" t="str">
        <f>_xlfn.IFS(COUNTIF($B$2:B1045,B1045)=1,"-",OR(AND(X1044="高滞销风险",OR(X1045="中滞销风险",X1045="低滞销风险",X1045="健康")),AND(X1044="中滞销风险",OR(X1045="低滞销风险",X1045="健康")),AND(X1044="低滞销风险",X1045="健康")),"改善",X1044=X1045,"维持不变",OR(AND(X1044="健康",OR(X1045="低滞销风险",X1045="中滞销风险",X1045="高滞销风险")),AND(X1044="低滞销风险",OR(X1045="中滞销风险",X1045="高滞销风险")),AND(X1044="中滞销风险",X1045="高滞销风险")),"恶化")</f>
        <v>维持不变</v>
      </c>
      <c r="Z1045" s="10">
        <f t="shared" si="230"/>
        <v>6.85999999999999</v>
      </c>
      <c r="AA1045" s="10">
        <f t="shared" si="231"/>
        <v>125</v>
      </c>
      <c r="AB1045" s="10">
        <f t="shared" si="232"/>
        <v>131.86</v>
      </c>
      <c r="AC1045" s="10">
        <f t="shared" si="233"/>
        <v>152.263374485597</v>
      </c>
      <c r="AD1045" s="10">
        <f t="shared" si="234"/>
        <v>54.2633744855993</v>
      </c>
      <c r="AE1045" s="11">
        <f t="shared" si="235"/>
        <v>3.77551020408163</v>
      </c>
    </row>
    <row r="1046" spans="1:31">
      <c r="A1046" s="5">
        <v>45901</v>
      </c>
      <c r="B1046" s="1" t="s">
        <v>584</v>
      </c>
      <c r="C1046" s="1" t="s">
        <v>585</v>
      </c>
      <c r="D1046" s="1" t="s">
        <v>531</v>
      </c>
      <c r="E1046" s="1">
        <v>3.8</v>
      </c>
      <c r="F1046" s="1">
        <v>4.43</v>
      </c>
      <c r="G1046" s="1">
        <v>3.43</v>
      </c>
      <c r="H1046" s="1">
        <v>3.57</v>
      </c>
      <c r="I1046" s="1" t="s">
        <v>50</v>
      </c>
      <c r="J1046" s="1">
        <v>31</v>
      </c>
      <c r="K1046" s="1" t="s">
        <v>35</v>
      </c>
      <c r="L1046" s="1" t="s">
        <v>36</v>
      </c>
      <c r="M1046" s="1" t="s">
        <v>37</v>
      </c>
      <c r="N1046" s="1">
        <v>100</v>
      </c>
      <c r="O1046" s="1">
        <v>116</v>
      </c>
      <c r="P1046" s="1">
        <v>0</v>
      </c>
      <c r="Q1046" s="1">
        <v>125</v>
      </c>
      <c r="R1046" s="1">
        <v>0</v>
      </c>
      <c r="S1046" s="1">
        <v>0</v>
      </c>
      <c r="T1046">
        <f t="shared" si="225"/>
        <v>216</v>
      </c>
      <c r="U1046">
        <f t="shared" si="226"/>
        <v>341</v>
      </c>
      <c r="V1046" s="2">
        <f t="shared" si="227"/>
        <v>45957.8421052632</v>
      </c>
      <c r="W1046" s="2">
        <f t="shared" si="228"/>
        <v>45990.7368421053</v>
      </c>
      <c r="X1046" t="str">
        <f t="shared" si="229"/>
        <v>健康</v>
      </c>
      <c r="Y1046" s="8" t="str">
        <f>_xlfn.IFS(COUNTIF($B$2:B1046,B1046)=1,"-",OR(AND(X1045="高滞销风险",OR(X1046="中滞销风险",X1046="低滞销风险",X1046="健康")),AND(X1045="中滞销风险",OR(X1046="低滞销风险",X1046="健康")),AND(X1045="低滞销风险",X1046="健康")),"改善",X1045=X1046,"维持不变",OR(AND(X1045="健康",OR(X1046="低滞销风险",X1046="中滞销风险",X1046="高滞销风险")),AND(X1045="低滞销风险",OR(X1046="中滞销风险",X1046="高滞销风险")),AND(X1045="中滞销风险",X1046="高滞销风险")),"恶化")</f>
        <v>改善</v>
      </c>
      <c r="Z1046" s="10">
        <f t="shared" si="230"/>
        <v>0</v>
      </c>
      <c r="AA1046" s="10">
        <f t="shared" si="231"/>
        <v>0</v>
      </c>
      <c r="AB1046" s="10">
        <f t="shared" si="232"/>
        <v>0</v>
      </c>
      <c r="AC1046" s="10">
        <f t="shared" si="233"/>
        <v>89.7368421052632</v>
      </c>
      <c r="AD1046" s="10">
        <f t="shared" si="234"/>
        <v>0</v>
      </c>
      <c r="AE1046" s="11">
        <f t="shared" si="235"/>
        <v>3.8</v>
      </c>
    </row>
    <row r="1047" spans="1:31">
      <c r="A1047" s="5">
        <v>45908</v>
      </c>
      <c r="B1047" s="1" t="s">
        <v>584</v>
      </c>
      <c r="C1047" s="1" t="s">
        <v>585</v>
      </c>
      <c r="D1047" s="1" t="s">
        <v>531</v>
      </c>
      <c r="E1047" s="1">
        <v>2.86</v>
      </c>
      <c r="F1047" s="1">
        <v>2.86</v>
      </c>
      <c r="G1047" s="1">
        <v>3.64</v>
      </c>
      <c r="H1047" s="1">
        <v>3.14</v>
      </c>
      <c r="I1047" s="1" t="s">
        <v>54</v>
      </c>
      <c r="J1047" s="1">
        <v>20</v>
      </c>
      <c r="K1047" s="1" t="s">
        <v>38</v>
      </c>
      <c r="L1047" s="1" t="s">
        <v>39</v>
      </c>
      <c r="M1047" s="1" t="s">
        <v>40</v>
      </c>
      <c r="N1047" s="1">
        <v>91</v>
      </c>
      <c r="O1047" s="1">
        <v>129</v>
      </c>
      <c r="P1047" s="1">
        <v>0</v>
      </c>
      <c r="Q1047" s="1">
        <v>105</v>
      </c>
      <c r="R1047" s="1">
        <v>0</v>
      </c>
      <c r="S1047" s="1">
        <v>0</v>
      </c>
      <c r="T1047">
        <f t="shared" si="225"/>
        <v>220</v>
      </c>
      <c r="U1047">
        <f t="shared" si="226"/>
        <v>325</v>
      </c>
      <c r="V1047" s="2">
        <f t="shared" si="227"/>
        <v>45984.9230769231</v>
      </c>
      <c r="W1047" s="2">
        <f t="shared" si="228"/>
        <v>46021.6363636364</v>
      </c>
      <c r="X1047" t="str">
        <f t="shared" si="229"/>
        <v>高滞销风险</v>
      </c>
      <c r="Y1047" s="8" t="str">
        <f>_xlfn.IFS(COUNTIF($B$2:B1047,B1047)=1,"-",OR(AND(X1046="高滞销风险",OR(X1047="中滞销风险",X1047="低滞销风险",X1047="健康")),AND(X1046="中滞销风险",OR(X1047="低滞销风险",X1047="健康")),AND(X1046="低滞销风险",X1047="健康")),"改善",X1046=X1047,"维持不变",OR(AND(X1046="健康",OR(X1047="低滞销风险",X1047="中滞销风险",X1047="高滞销风险")),AND(X1046="低滞销风险",OR(X1047="中滞销风险",X1047="高滞销风险")),AND(X1046="中滞销风险",X1047="高滞销风险")),"恶化")</f>
        <v>恶化</v>
      </c>
      <c r="Z1047" s="10">
        <f t="shared" si="230"/>
        <v>0</v>
      </c>
      <c r="AA1047" s="10">
        <f t="shared" si="231"/>
        <v>84.76</v>
      </c>
      <c r="AB1047" s="10">
        <f t="shared" si="232"/>
        <v>84.76</v>
      </c>
      <c r="AC1047" s="10">
        <f t="shared" si="233"/>
        <v>113.636363636364</v>
      </c>
      <c r="AD1047" s="10">
        <f t="shared" si="234"/>
        <v>29.6363636363603</v>
      </c>
      <c r="AE1047" s="11">
        <f t="shared" si="235"/>
        <v>3.86904761904762</v>
      </c>
    </row>
    <row r="1048" spans="1:31">
      <c r="A1048" s="5">
        <v>45887</v>
      </c>
      <c r="B1048" s="1" t="s">
        <v>586</v>
      </c>
      <c r="C1048" s="1" t="s">
        <v>587</v>
      </c>
      <c r="D1048" s="1" t="s">
        <v>531</v>
      </c>
      <c r="E1048" s="1">
        <v>4.46</v>
      </c>
      <c r="F1048" s="1">
        <v>5.57</v>
      </c>
      <c r="G1048" s="1">
        <v>5.71</v>
      </c>
      <c r="H1048" s="1">
        <v>3.29</v>
      </c>
      <c r="I1048" s="1" t="s">
        <v>50</v>
      </c>
      <c r="J1048" s="1">
        <v>39</v>
      </c>
      <c r="K1048" s="1" t="s">
        <v>51</v>
      </c>
      <c r="L1048" s="1" t="s">
        <v>52</v>
      </c>
      <c r="M1048" s="1" t="s">
        <v>53</v>
      </c>
      <c r="N1048" s="1">
        <v>83</v>
      </c>
      <c r="O1048" s="1">
        <v>277</v>
      </c>
      <c r="P1048" s="1">
        <v>0</v>
      </c>
      <c r="Q1048" s="1">
        <v>58</v>
      </c>
      <c r="R1048" s="1">
        <v>0</v>
      </c>
      <c r="S1048" s="1">
        <v>0</v>
      </c>
      <c r="T1048">
        <f t="shared" si="225"/>
        <v>360</v>
      </c>
      <c r="U1048">
        <f t="shared" si="226"/>
        <v>418</v>
      </c>
      <c r="V1048" s="2">
        <f t="shared" si="227"/>
        <v>45967.7174887892</v>
      </c>
      <c r="W1048" s="2">
        <f t="shared" si="228"/>
        <v>45980.7219730942</v>
      </c>
      <c r="X1048" t="str">
        <f t="shared" si="229"/>
        <v>健康</v>
      </c>
      <c r="Y1048" s="8" t="str">
        <f>_xlfn.IFS(COUNTIF($B$2:B1048,B1048)=1,"-",OR(AND(X1047="高滞销风险",OR(X1048="中滞销风险",X1048="低滞销风险",X1048="健康")),AND(X1047="中滞销风险",OR(X1048="低滞销风险",X1048="健康")),AND(X1047="低滞销风险",X1048="健康")),"改善",X1047=X1048,"维持不变",OR(AND(X1047="健康",OR(X1048="低滞销风险",X1048="中滞销风险",X1048="高滞销风险")),AND(X1047="低滞销风险",OR(X1048="中滞销风险",X1048="高滞销风险")),AND(X1047="中滞销风险",X1048="高滞销风险")),"恶化")</f>
        <v>-</v>
      </c>
      <c r="Z1048" s="10">
        <f t="shared" si="230"/>
        <v>0</v>
      </c>
      <c r="AA1048" s="10">
        <f t="shared" si="231"/>
        <v>0</v>
      </c>
      <c r="AB1048" s="10">
        <f t="shared" si="232"/>
        <v>0</v>
      </c>
      <c r="AC1048" s="10">
        <f t="shared" si="233"/>
        <v>93.7219730941704</v>
      </c>
      <c r="AD1048" s="10">
        <f t="shared" si="234"/>
        <v>0</v>
      </c>
      <c r="AE1048" s="11">
        <f t="shared" si="235"/>
        <v>4.46</v>
      </c>
    </row>
    <row r="1049" spans="1:31">
      <c r="A1049" s="5">
        <v>45894</v>
      </c>
      <c r="B1049" s="1" t="s">
        <v>586</v>
      </c>
      <c r="C1049" s="1" t="s">
        <v>587</v>
      </c>
      <c r="D1049" s="1" t="s">
        <v>531</v>
      </c>
      <c r="E1049" s="1">
        <v>5.2</v>
      </c>
      <c r="F1049" s="1">
        <v>5.71</v>
      </c>
      <c r="G1049" s="1">
        <v>5.64</v>
      </c>
      <c r="H1049" s="1">
        <v>4.71</v>
      </c>
      <c r="I1049" s="1" t="s">
        <v>50</v>
      </c>
      <c r="J1049" s="1">
        <v>40</v>
      </c>
      <c r="K1049" s="1" t="s">
        <v>43</v>
      </c>
      <c r="L1049" s="1" t="s">
        <v>44</v>
      </c>
      <c r="M1049" s="1" t="s">
        <v>45</v>
      </c>
      <c r="N1049" s="1">
        <v>87</v>
      </c>
      <c r="O1049" s="1">
        <v>283</v>
      </c>
      <c r="P1049" s="1">
        <v>0</v>
      </c>
      <c r="Q1049" s="1">
        <v>8</v>
      </c>
      <c r="R1049" s="1">
        <v>0</v>
      </c>
      <c r="S1049" s="1">
        <v>0</v>
      </c>
      <c r="T1049">
        <f t="shared" si="225"/>
        <v>370</v>
      </c>
      <c r="U1049">
        <f t="shared" si="226"/>
        <v>378</v>
      </c>
      <c r="V1049" s="2">
        <f t="shared" si="227"/>
        <v>45965.1538461538</v>
      </c>
      <c r="W1049" s="2">
        <f t="shared" si="228"/>
        <v>45966.6923076923</v>
      </c>
      <c r="X1049" t="str">
        <f t="shared" si="229"/>
        <v>健康</v>
      </c>
      <c r="Y1049" s="8" t="str">
        <f>_xlfn.IFS(COUNTIF($B$2:B1049,B1049)=1,"-",OR(AND(X1048="高滞销风险",OR(X1049="中滞销风险",X1049="低滞销风险",X1049="健康")),AND(X1048="中滞销风险",OR(X1049="低滞销风险",X1049="健康")),AND(X1048="低滞销风险",X1049="健康")),"改善",X1048=X1049,"维持不变",OR(AND(X1048="健康",OR(X1049="低滞销风险",X1049="中滞销风险",X1049="高滞销风险")),AND(X1048="低滞销风险",OR(X1049="中滞销风险",X1049="高滞销风险")),AND(X1048="中滞销风险",X1049="高滞销风险")),"恶化")</f>
        <v>维持不变</v>
      </c>
      <c r="Z1049" s="10">
        <f t="shared" si="230"/>
        <v>0</v>
      </c>
      <c r="AA1049" s="10">
        <f t="shared" si="231"/>
        <v>0</v>
      </c>
      <c r="AB1049" s="10">
        <f t="shared" si="232"/>
        <v>0</v>
      </c>
      <c r="AC1049" s="10">
        <f t="shared" si="233"/>
        <v>72.6923076923077</v>
      </c>
      <c r="AD1049" s="10">
        <f t="shared" si="234"/>
        <v>0</v>
      </c>
      <c r="AE1049" s="11">
        <f t="shared" si="235"/>
        <v>5.2</v>
      </c>
    </row>
    <row r="1050" spans="1:31">
      <c r="A1050" s="5">
        <v>45901</v>
      </c>
      <c r="B1050" s="1" t="s">
        <v>586</v>
      </c>
      <c r="C1050" s="1" t="s">
        <v>587</v>
      </c>
      <c r="D1050" s="1" t="s">
        <v>531</v>
      </c>
      <c r="E1050" s="1">
        <v>5.94</v>
      </c>
      <c r="F1050" s="1">
        <v>6.14</v>
      </c>
      <c r="G1050" s="1">
        <v>5.93</v>
      </c>
      <c r="H1050" s="1">
        <v>5.82</v>
      </c>
      <c r="I1050" s="1" t="s">
        <v>50</v>
      </c>
      <c r="J1050" s="1">
        <v>43</v>
      </c>
      <c r="K1050" s="1" t="s">
        <v>35</v>
      </c>
      <c r="L1050" s="1" t="s">
        <v>36</v>
      </c>
      <c r="M1050" s="1" t="s">
        <v>37</v>
      </c>
      <c r="N1050" s="1">
        <v>141</v>
      </c>
      <c r="O1050" s="1">
        <v>220</v>
      </c>
      <c r="P1050" s="1">
        <v>0</v>
      </c>
      <c r="Q1050" s="1">
        <v>8</v>
      </c>
      <c r="R1050" s="1">
        <v>0</v>
      </c>
      <c r="S1050" s="1">
        <v>0</v>
      </c>
      <c r="T1050">
        <f t="shared" si="225"/>
        <v>361</v>
      </c>
      <c r="U1050">
        <f t="shared" si="226"/>
        <v>369</v>
      </c>
      <c r="V1050" s="2">
        <f t="shared" si="227"/>
        <v>45961.7744107744</v>
      </c>
      <c r="W1050" s="2">
        <f t="shared" si="228"/>
        <v>45963.1212121212</v>
      </c>
      <c r="X1050" t="str">
        <f t="shared" si="229"/>
        <v>健康</v>
      </c>
      <c r="Y1050" s="8" t="str">
        <f>_xlfn.IFS(COUNTIF($B$2:B1050,B1050)=1,"-",OR(AND(X1049="高滞销风险",OR(X1050="中滞销风险",X1050="低滞销风险",X1050="健康")),AND(X1049="中滞销风险",OR(X1050="低滞销风险",X1050="健康")),AND(X1049="低滞销风险",X1050="健康")),"改善",X1049=X1050,"维持不变",OR(AND(X1049="健康",OR(X1050="低滞销风险",X1050="中滞销风险",X1050="高滞销风险")),AND(X1049="低滞销风险",OR(X1050="中滞销风险",X1050="高滞销风险")),AND(X1049="中滞销风险",X1050="高滞销风险")),"恶化")</f>
        <v>维持不变</v>
      </c>
      <c r="Z1050" s="10">
        <f t="shared" si="230"/>
        <v>0</v>
      </c>
      <c r="AA1050" s="10">
        <f t="shared" si="231"/>
        <v>0</v>
      </c>
      <c r="AB1050" s="10">
        <f t="shared" si="232"/>
        <v>0</v>
      </c>
      <c r="AC1050" s="10">
        <f t="shared" si="233"/>
        <v>62.1212121212121</v>
      </c>
      <c r="AD1050" s="10">
        <f t="shared" si="234"/>
        <v>0</v>
      </c>
      <c r="AE1050" s="11">
        <f t="shared" si="235"/>
        <v>5.94</v>
      </c>
    </row>
    <row r="1051" spans="1:31">
      <c r="A1051" s="5">
        <v>45908</v>
      </c>
      <c r="B1051" s="1" t="s">
        <v>586</v>
      </c>
      <c r="C1051" s="1" t="s">
        <v>587</v>
      </c>
      <c r="D1051" s="1" t="s">
        <v>531</v>
      </c>
      <c r="E1051" s="1">
        <v>5</v>
      </c>
      <c r="F1051" s="1">
        <v>5</v>
      </c>
      <c r="G1051" s="1">
        <v>5.57</v>
      </c>
      <c r="H1051" s="1">
        <v>5.61</v>
      </c>
      <c r="I1051" s="1" t="s">
        <v>54</v>
      </c>
      <c r="J1051" s="1">
        <v>35</v>
      </c>
      <c r="K1051" s="1" t="s">
        <v>38</v>
      </c>
      <c r="L1051" s="1" t="s">
        <v>39</v>
      </c>
      <c r="M1051" s="1" t="s">
        <v>40</v>
      </c>
      <c r="N1051" s="1">
        <v>138</v>
      </c>
      <c r="O1051" s="1">
        <v>189</v>
      </c>
      <c r="P1051" s="1">
        <v>0</v>
      </c>
      <c r="Q1051" s="1">
        <v>8</v>
      </c>
      <c r="R1051" s="1">
        <v>0</v>
      </c>
      <c r="S1051" s="1">
        <v>80</v>
      </c>
      <c r="T1051">
        <f t="shared" si="225"/>
        <v>327</v>
      </c>
      <c r="U1051">
        <f t="shared" si="226"/>
        <v>415</v>
      </c>
      <c r="V1051" s="2">
        <f t="shared" si="227"/>
        <v>45973.4</v>
      </c>
      <c r="W1051" s="2">
        <f t="shared" si="228"/>
        <v>45991</v>
      </c>
      <c r="X1051" t="str">
        <f t="shared" si="229"/>
        <v>健康</v>
      </c>
      <c r="Y1051" s="8" t="str">
        <f>_xlfn.IFS(COUNTIF($B$2:B1051,B1051)=1,"-",OR(AND(X1050="高滞销风险",OR(X1051="中滞销风险",X1051="低滞销风险",X1051="健康")),AND(X1050="中滞销风险",OR(X1051="低滞销风险",X1051="健康")),AND(X1050="低滞销风险",X1051="健康")),"改善",X1050=X1051,"维持不变",OR(AND(X1050="健康",OR(X1051="低滞销风险",X1051="中滞销风险",X1051="高滞销风险")),AND(X1050="低滞销风险",OR(X1051="中滞销风险",X1051="高滞销风险")),AND(X1050="中滞销风险",X1051="高滞销风险")),"恶化")</f>
        <v>维持不变</v>
      </c>
      <c r="Z1051" s="10">
        <f t="shared" si="230"/>
        <v>0</v>
      </c>
      <c r="AA1051" s="10">
        <f t="shared" si="231"/>
        <v>0</v>
      </c>
      <c r="AB1051" s="10">
        <f t="shared" si="232"/>
        <v>0</v>
      </c>
      <c r="AC1051" s="10">
        <f t="shared" si="233"/>
        <v>83</v>
      </c>
      <c r="AD1051" s="10">
        <f t="shared" si="234"/>
        <v>0</v>
      </c>
      <c r="AE1051" s="11">
        <f t="shared" si="235"/>
        <v>5</v>
      </c>
    </row>
    <row r="1052" spans="1:31">
      <c r="A1052" s="5">
        <v>45887</v>
      </c>
      <c r="B1052" s="1" t="s">
        <v>588</v>
      </c>
      <c r="C1052" s="1" t="s">
        <v>589</v>
      </c>
      <c r="D1052" s="1" t="s">
        <v>531</v>
      </c>
      <c r="E1052" s="1">
        <v>2.37</v>
      </c>
      <c r="F1052" s="1">
        <v>3</v>
      </c>
      <c r="G1052" s="1">
        <v>3.14</v>
      </c>
      <c r="H1052" s="1">
        <v>1.68</v>
      </c>
      <c r="I1052" s="1" t="s">
        <v>50</v>
      </c>
      <c r="J1052" s="1">
        <v>21</v>
      </c>
      <c r="K1052" s="1" t="s">
        <v>51</v>
      </c>
      <c r="L1052" s="1" t="s">
        <v>52</v>
      </c>
      <c r="M1052" s="1" t="s">
        <v>53</v>
      </c>
      <c r="N1052" s="1">
        <v>50</v>
      </c>
      <c r="O1052" s="1">
        <v>123</v>
      </c>
      <c r="P1052" s="1">
        <v>0</v>
      </c>
      <c r="Q1052" s="1">
        <v>4</v>
      </c>
      <c r="R1052" s="1">
        <v>0</v>
      </c>
      <c r="S1052" s="1">
        <v>30</v>
      </c>
      <c r="T1052">
        <f t="shared" si="225"/>
        <v>173</v>
      </c>
      <c r="U1052">
        <f t="shared" si="226"/>
        <v>207</v>
      </c>
      <c r="V1052" s="2">
        <f t="shared" si="227"/>
        <v>45959.9957805907</v>
      </c>
      <c r="W1052" s="2">
        <f t="shared" si="228"/>
        <v>45974.3417721519</v>
      </c>
      <c r="X1052" t="str">
        <f t="shared" si="229"/>
        <v>健康</v>
      </c>
      <c r="Y1052" s="8" t="str">
        <f>_xlfn.IFS(COUNTIF($B$2:B1052,B1052)=1,"-",OR(AND(X1051="高滞销风险",OR(X1052="中滞销风险",X1052="低滞销风险",X1052="健康")),AND(X1051="中滞销风险",OR(X1052="低滞销风险",X1052="健康")),AND(X1051="低滞销风险",X1052="健康")),"改善",X1051=X1052,"维持不变",OR(AND(X1051="健康",OR(X1052="低滞销风险",X1052="中滞销风险",X1052="高滞销风险")),AND(X1051="低滞销风险",OR(X1052="中滞销风险",X1052="高滞销风险")),AND(X1051="中滞销风险",X1052="高滞销风险")),"恶化")</f>
        <v>-</v>
      </c>
      <c r="Z1052" s="10">
        <f t="shared" si="230"/>
        <v>0</v>
      </c>
      <c r="AA1052" s="10">
        <f t="shared" si="231"/>
        <v>0</v>
      </c>
      <c r="AB1052" s="10">
        <f t="shared" si="232"/>
        <v>0</v>
      </c>
      <c r="AC1052" s="10">
        <f t="shared" si="233"/>
        <v>87.3417721518987</v>
      </c>
      <c r="AD1052" s="10">
        <f t="shared" si="234"/>
        <v>0</v>
      </c>
      <c r="AE1052" s="11">
        <f t="shared" si="235"/>
        <v>2.37</v>
      </c>
    </row>
    <row r="1053" spans="1:31">
      <c r="A1053" s="5">
        <v>45894</v>
      </c>
      <c r="B1053" s="1" t="s">
        <v>588</v>
      </c>
      <c r="C1053" s="1" t="s">
        <v>589</v>
      </c>
      <c r="D1053" s="1" t="s">
        <v>531</v>
      </c>
      <c r="E1053" s="1">
        <v>2.49</v>
      </c>
      <c r="F1053" s="1">
        <v>2.57</v>
      </c>
      <c r="G1053" s="1">
        <v>2.79</v>
      </c>
      <c r="H1053" s="1">
        <v>2.32</v>
      </c>
      <c r="I1053" s="1" t="s">
        <v>50</v>
      </c>
      <c r="J1053" s="1">
        <v>18</v>
      </c>
      <c r="K1053" s="1" t="s">
        <v>43</v>
      </c>
      <c r="L1053" s="1" t="s">
        <v>44</v>
      </c>
      <c r="M1053" s="1" t="s">
        <v>45</v>
      </c>
      <c r="N1053" s="1">
        <v>54</v>
      </c>
      <c r="O1053" s="1">
        <v>129</v>
      </c>
      <c r="P1053" s="1">
        <v>0</v>
      </c>
      <c r="Q1053" s="1">
        <v>4</v>
      </c>
      <c r="R1053" s="1">
        <v>0</v>
      </c>
      <c r="S1053" s="1">
        <v>30</v>
      </c>
      <c r="T1053">
        <f t="shared" si="225"/>
        <v>183</v>
      </c>
      <c r="U1053">
        <f t="shared" si="226"/>
        <v>217</v>
      </c>
      <c r="V1053" s="2">
        <f t="shared" si="227"/>
        <v>45967.4939759036</v>
      </c>
      <c r="W1053" s="2">
        <f t="shared" si="228"/>
        <v>45981.1485943775</v>
      </c>
      <c r="X1053" t="str">
        <f t="shared" si="229"/>
        <v>健康</v>
      </c>
      <c r="Y1053" s="8" t="str">
        <f>_xlfn.IFS(COUNTIF($B$2:B1053,B1053)=1,"-",OR(AND(X1052="高滞销风险",OR(X1053="中滞销风险",X1053="低滞销风险",X1053="健康")),AND(X1052="中滞销风险",OR(X1053="低滞销风险",X1053="健康")),AND(X1052="低滞销风险",X1053="健康")),"改善",X1052=X1053,"维持不变",OR(AND(X1052="健康",OR(X1053="低滞销风险",X1053="中滞销风险",X1053="高滞销风险")),AND(X1052="低滞销风险",OR(X1053="中滞销风险",X1053="高滞销风险")),AND(X1052="中滞销风险",X1053="高滞销风险")),"恶化")</f>
        <v>维持不变</v>
      </c>
      <c r="Z1053" s="10">
        <f t="shared" si="230"/>
        <v>0</v>
      </c>
      <c r="AA1053" s="10">
        <f t="shared" si="231"/>
        <v>0</v>
      </c>
      <c r="AB1053" s="10">
        <f t="shared" si="232"/>
        <v>0</v>
      </c>
      <c r="AC1053" s="10">
        <f t="shared" si="233"/>
        <v>87.14859437751</v>
      </c>
      <c r="AD1053" s="10">
        <f t="shared" si="234"/>
        <v>0</v>
      </c>
      <c r="AE1053" s="11">
        <f t="shared" si="235"/>
        <v>2.49</v>
      </c>
    </row>
    <row r="1054" spans="1:31">
      <c r="A1054" s="5">
        <v>45901</v>
      </c>
      <c r="B1054" s="1" t="s">
        <v>588</v>
      </c>
      <c r="C1054" s="1" t="s">
        <v>589</v>
      </c>
      <c r="D1054" s="1" t="s">
        <v>531</v>
      </c>
      <c r="E1054" s="1">
        <v>3.16</v>
      </c>
      <c r="F1054" s="1">
        <v>3.43</v>
      </c>
      <c r="G1054" s="1">
        <v>3</v>
      </c>
      <c r="H1054" s="1">
        <v>3.07</v>
      </c>
      <c r="I1054" s="1" t="s">
        <v>50</v>
      </c>
      <c r="J1054" s="1">
        <v>24</v>
      </c>
      <c r="K1054" s="1" t="s">
        <v>35</v>
      </c>
      <c r="L1054" s="1" t="s">
        <v>36</v>
      </c>
      <c r="M1054" s="1" t="s">
        <v>37</v>
      </c>
      <c r="N1054" s="1">
        <v>86</v>
      </c>
      <c r="O1054" s="1">
        <v>105</v>
      </c>
      <c r="P1054" s="1">
        <v>0</v>
      </c>
      <c r="Q1054" s="1">
        <v>4</v>
      </c>
      <c r="R1054" s="1">
        <v>0</v>
      </c>
      <c r="S1054" s="1">
        <v>0</v>
      </c>
      <c r="T1054">
        <f t="shared" si="225"/>
        <v>191</v>
      </c>
      <c r="U1054">
        <f t="shared" si="226"/>
        <v>195</v>
      </c>
      <c r="V1054" s="2">
        <f t="shared" si="227"/>
        <v>45961.4430379747</v>
      </c>
      <c r="W1054" s="2">
        <f t="shared" si="228"/>
        <v>45962.7088607595</v>
      </c>
      <c r="X1054" t="str">
        <f t="shared" si="229"/>
        <v>健康</v>
      </c>
      <c r="Y1054" s="8" t="str">
        <f>_xlfn.IFS(COUNTIF($B$2:B1054,B1054)=1,"-",OR(AND(X1053="高滞销风险",OR(X1054="中滞销风险",X1054="低滞销风险",X1054="健康")),AND(X1053="中滞销风险",OR(X1054="低滞销风险",X1054="健康")),AND(X1053="低滞销风险",X1054="健康")),"改善",X1053=X1054,"维持不变",OR(AND(X1053="健康",OR(X1054="低滞销风险",X1054="中滞销风险",X1054="高滞销风险")),AND(X1053="低滞销风险",OR(X1054="中滞销风险",X1054="高滞销风险")),AND(X1053="中滞销风险",X1054="高滞销风险")),"恶化")</f>
        <v>维持不变</v>
      </c>
      <c r="Z1054" s="10">
        <f t="shared" si="230"/>
        <v>0</v>
      </c>
      <c r="AA1054" s="10">
        <f t="shared" si="231"/>
        <v>0</v>
      </c>
      <c r="AB1054" s="10">
        <f t="shared" si="232"/>
        <v>0</v>
      </c>
      <c r="AC1054" s="10">
        <f t="shared" si="233"/>
        <v>61.7088607594937</v>
      </c>
      <c r="AD1054" s="10">
        <f t="shared" si="234"/>
        <v>0</v>
      </c>
      <c r="AE1054" s="11">
        <f t="shared" si="235"/>
        <v>3.16</v>
      </c>
    </row>
    <row r="1055" spans="1:31">
      <c r="A1055" s="5">
        <v>45908</v>
      </c>
      <c r="B1055" s="1" t="s">
        <v>588</v>
      </c>
      <c r="C1055" s="1" t="s">
        <v>589</v>
      </c>
      <c r="D1055" s="1" t="s">
        <v>531</v>
      </c>
      <c r="E1055" s="1">
        <v>3.04</v>
      </c>
      <c r="F1055" s="1">
        <v>3</v>
      </c>
      <c r="G1055" s="1">
        <v>3.21</v>
      </c>
      <c r="H1055" s="1">
        <v>3</v>
      </c>
      <c r="I1055" s="1" t="s">
        <v>50</v>
      </c>
      <c r="J1055" s="1">
        <v>21</v>
      </c>
      <c r="K1055" s="1" t="s">
        <v>38</v>
      </c>
      <c r="L1055" s="1" t="s">
        <v>39</v>
      </c>
      <c r="M1055" s="1" t="s">
        <v>40</v>
      </c>
      <c r="N1055" s="1">
        <v>68</v>
      </c>
      <c r="O1055" s="1">
        <v>103</v>
      </c>
      <c r="P1055" s="1">
        <v>0</v>
      </c>
      <c r="Q1055" s="1">
        <v>4</v>
      </c>
      <c r="R1055" s="1">
        <v>0</v>
      </c>
      <c r="S1055" s="1">
        <v>30</v>
      </c>
      <c r="T1055">
        <f t="shared" si="225"/>
        <v>171</v>
      </c>
      <c r="U1055">
        <f t="shared" si="226"/>
        <v>205</v>
      </c>
      <c r="V1055" s="2">
        <f t="shared" si="227"/>
        <v>45964.25</v>
      </c>
      <c r="W1055" s="2">
        <f t="shared" si="228"/>
        <v>45975.4342105263</v>
      </c>
      <c r="X1055" t="str">
        <f t="shared" si="229"/>
        <v>健康</v>
      </c>
      <c r="Y1055" s="8" t="str">
        <f>_xlfn.IFS(COUNTIF($B$2:B1055,B1055)=1,"-",OR(AND(X1054="高滞销风险",OR(X1055="中滞销风险",X1055="低滞销风险",X1055="健康")),AND(X1054="中滞销风险",OR(X1055="低滞销风险",X1055="健康")),AND(X1054="低滞销风险",X1055="健康")),"改善",X1054=X1055,"维持不变",OR(AND(X1054="健康",OR(X1055="低滞销风险",X1055="中滞销风险",X1055="高滞销风险")),AND(X1054="低滞销风险",OR(X1055="中滞销风险",X1055="高滞销风险")),AND(X1054="中滞销风险",X1055="高滞销风险")),"恶化")</f>
        <v>维持不变</v>
      </c>
      <c r="Z1055" s="10">
        <f t="shared" si="230"/>
        <v>0</v>
      </c>
      <c r="AA1055" s="10">
        <f t="shared" si="231"/>
        <v>0</v>
      </c>
      <c r="AB1055" s="10">
        <f t="shared" si="232"/>
        <v>0</v>
      </c>
      <c r="AC1055" s="10">
        <f t="shared" si="233"/>
        <v>67.4342105263158</v>
      </c>
      <c r="AD1055" s="10">
        <f t="shared" si="234"/>
        <v>0</v>
      </c>
      <c r="AE1055" s="11">
        <f t="shared" si="235"/>
        <v>3.04</v>
      </c>
    </row>
    <row r="1056" spans="1:31">
      <c r="A1056" s="5">
        <v>45887</v>
      </c>
      <c r="B1056" s="1" t="s">
        <v>590</v>
      </c>
      <c r="C1056" s="1" t="s">
        <v>591</v>
      </c>
      <c r="D1056" s="1" t="s">
        <v>531</v>
      </c>
      <c r="E1056" s="1">
        <v>2.29</v>
      </c>
      <c r="F1056" s="1">
        <v>3.29</v>
      </c>
      <c r="G1056" s="1">
        <v>2.57</v>
      </c>
      <c r="H1056" s="1">
        <v>1.57</v>
      </c>
      <c r="I1056" s="1" t="s">
        <v>50</v>
      </c>
      <c r="J1056" s="1">
        <v>23</v>
      </c>
      <c r="K1056" s="1" t="s">
        <v>51</v>
      </c>
      <c r="L1056" s="1" t="s">
        <v>52</v>
      </c>
      <c r="M1056" s="1" t="s">
        <v>53</v>
      </c>
      <c r="N1056" s="1">
        <v>59</v>
      </c>
      <c r="O1056" s="1">
        <v>112</v>
      </c>
      <c r="P1056" s="1">
        <v>0</v>
      </c>
      <c r="Q1056" s="1">
        <v>30</v>
      </c>
      <c r="R1056" s="1">
        <v>0</v>
      </c>
      <c r="S1056" s="1">
        <v>0</v>
      </c>
      <c r="T1056">
        <f t="shared" si="225"/>
        <v>171</v>
      </c>
      <c r="U1056">
        <f t="shared" si="226"/>
        <v>201</v>
      </c>
      <c r="V1056" s="2">
        <f t="shared" si="227"/>
        <v>45961.672489083</v>
      </c>
      <c r="W1056" s="2">
        <f t="shared" si="228"/>
        <v>45974.7729257642</v>
      </c>
      <c r="X1056" t="str">
        <f t="shared" si="229"/>
        <v>健康</v>
      </c>
      <c r="Y1056" s="8" t="str">
        <f>_xlfn.IFS(COUNTIF($B$2:B1056,B1056)=1,"-",OR(AND(X1055="高滞销风险",OR(X1056="中滞销风险",X1056="低滞销风险",X1056="健康")),AND(X1055="中滞销风险",OR(X1056="低滞销风险",X1056="健康")),AND(X1055="低滞销风险",X1056="健康")),"改善",X1055=X1056,"维持不变",OR(AND(X1055="健康",OR(X1056="低滞销风险",X1056="中滞销风险",X1056="高滞销风险")),AND(X1055="低滞销风险",OR(X1056="中滞销风险",X1056="高滞销风险")),AND(X1055="中滞销风险",X1056="高滞销风险")),"恶化")</f>
        <v>-</v>
      </c>
      <c r="Z1056" s="10">
        <f t="shared" si="230"/>
        <v>0</v>
      </c>
      <c r="AA1056" s="10">
        <f t="shared" si="231"/>
        <v>0</v>
      </c>
      <c r="AB1056" s="10">
        <f t="shared" si="232"/>
        <v>0</v>
      </c>
      <c r="AC1056" s="10">
        <f t="shared" si="233"/>
        <v>87.7729257641921</v>
      </c>
      <c r="AD1056" s="10">
        <f t="shared" si="234"/>
        <v>0</v>
      </c>
      <c r="AE1056" s="11">
        <f t="shared" si="235"/>
        <v>2.29</v>
      </c>
    </row>
    <row r="1057" spans="1:31">
      <c r="A1057" s="5">
        <v>45894</v>
      </c>
      <c r="B1057" s="1" t="s">
        <v>590</v>
      </c>
      <c r="C1057" s="1" t="s">
        <v>591</v>
      </c>
      <c r="D1057" s="1" t="s">
        <v>531</v>
      </c>
      <c r="E1057" s="1">
        <v>2.69</v>
      </c>
      <c r="F1057" s="1">
        <v>3</v>
      </c>
      <c r="G1057" s="1">
        <v>3.14</v>
      </c>
      <c r="H1057" s="1">
        <v>2.32</v>
      </c>
      <c r="I1057" s="1" t="s">
        <v>50</v>
      </c>
      <c r="J1057" s="1">
        <v>21</v>
      </c>
      <c r="K1057" s="1" t="s">
        <v>43</v>
      </c>
      <c r="L1057" s="1" t="s">
        <v>44</v>
      </c>
      <c r="M1057" s="1" t="s">
        <v>45</v>
      </c>
      <c r="N1057" s="1">
        <v>65</v>
      </c>
      <c r="O1057" s="1">
        <v>86</v>
      </c>
      <c r="P1057" s="1">
        <v>0</v>
      </c>
      <c r="Q1057" s="1">
        <v>30</v>
      </c>
      <c r="R1057" s="1">
        <v>0</v>
      </c>
      <c r="S1057" s="1">
        <v>30</v>
      </c>
      <c r="T1057">
        <f t="shared" si="225"/>
        <v>151</v>
      </c>
      <c r="U1057">
        <f t="shared" si="226"/>
        <v>211</v>
      </c>
      <c r="V1057" s="2">
        <f t="shared" si="227"/>
        <v>45950.1338289963</v>
      </c>
      <c r="W1057" s="2">
        <f t="shared" si="228"/>
        <v>45972.43866171</v>
      </c>
      <c r="X1057" t="str">
        <f t="shared" si="229"/>
        <v>健康</v>
      </c>
      <c r="Y1057" s="8" t="str">
        <f>_xlfn.IFS(COUNTIF($B$2:B1057,B1057)=1,"-",OR(AND(X1056="高滞销风险",OR(X1057="中滞销风险",X1057="低滞销风险",X1057="健康")),AND(X1056="中滞销风险",OR(X1057="低滞销风险",X1057="健康")),AND(X1056="低滞销风险",X1057="健康")),"改善",X1056=X1057,"维持不变",OR(AND(X1056="健康",OR(X1057="低滞销风险",X1057="中滞销风险",X1057="高滞销风险")),AND(X1056="低滞销风险",OR(X1057="中滞销风险",X1057="高滞销风险")),AND(X1056="中滞销风险",X1057="高滞销风险")),"恶化")</f>
        <v>维持不变</v>
      </c>
      <c r="Z1057" s="10">
        <f t="shared" si="230"/>
        <v>0</v>
      </c>
      <c r="AA1057" s="10">
        <f t="shared" si="231"/>
        <v>0</v>
      </c>
      <c r="AB1057" s="10">
        <f t="shared" si="232"/>
        <v>0</v>
      </c>
      <c r="AC1057" s="10">
        <f t="shared" si="233"/>
        <v>78.4386617100372</v>
      </c>
      <c r="AD1057" s="10">
        <f t="shared" si="234"/>
        <v>0</v>
      </c>
      <c r="AE1057" s="11">
        <f t="shared" si="235"/>
        <v>2.69</v>
      </c>
    </row>
    <row r="1058" spans="1:31">
      <c r="A1058" s="5">
        <v>45901</v>
      </c>
      <c r="B1058" s="1" t="s">
        <v>590</v>
      </c>
      <c r="C1058" s="1" t="s">
        <v>591</v>
      </c>
      <c r="D1058" s="1" t="s">
        <v>531</v>
      </c>
      <c r="E1058" s="1">
        <v>2.89</v>
      </c>
      <c r="F1058" s="1">
        <v>3</v>
      </c>
      <c r="G1058" s="1">
        <v>3</v>
      </c>
      <c r="H1058" s="1">
        <v>2.79</v>
      </c>
      <c r="I1058" s="1" t="s">
        <v>50</v>
      </c>
      <c r="J1058" s="1">
        <v>21</v>
      </c>
      <c r="K1058" s="1" t="s">
        <v>35</v>
      </c>
      <c r="L1058" s="1" t="s">
        <v>36</v>
      </c>
      <c r="M1058" s="1" t="s">
        <v>37</v>
      </c>
      <c r="N1058" s="1">
        <v>60</v>
      </c>
      <c r="O1058" s="1">
        <v>90</v>
      </c>
      <c r="P1058" s="1">
        <v>0</v>
      </c>
      <c r="Q1058" s="1">
        <v>30</v>
      </c>
      <c r="R1058" s="1">
        <v>0</v>
      </c>
      <c r="S1058" s="1">
        <v>30</v>
      </c>
      <c r="T1058">
        <f t="shared" si="225"/>
        <v>150</v>
      </c>
      <c r="U1058">
        <f t="shared" si="226"/>
        <v>210</v>
      </c>
      <c r="V1058" s="2">
        <f t="shared" si="227"/>
        <v>45952.9031141869</v>
      </c>
      <c r="W1058" s="2">
        <f t="shared" si="228"/>
        <v>45973.6643598616</v>
      </c>
      <c r="X1058" t="str">
        <f t="shared" si="229"/>
        <v>健康</v>
      </c>
      <c r="Y1058" s="8" t="str">
        <f>_xlfn.IFS(COUNTIF($B$2:B1058,B1058)=1,"-",OR(AND(X1057="高滞销风险",OR(X1058="中滞销风险",X1058="低滞销风险",X1058="健康")),AND(X1057="中滞销风险",OR(X1058="低滞销风险",X1058="健康")),AND(X1057="低滞销风险",X1058="健康")),"改善",X1057=X1058,"维持不变",OR(AND(X1057="健康",OR(X1058="低滞销风险",X1058="中滞销风险",X1058="高滞销风险")),AND(X1057="低滞销风险",OR(X1058="中滞销风险",X1058="高滞销风险")),AND(X1057="中滞销风险",X1058="高滞销风险")),"恶化")</f>
        <v>维持不变</v>
      </c>
      <c r="Z1058" s="10">
        <f t="shared" si="230"/>
        <v>0</v>
      </c>
      <c r="AA1058" s="10">
        <f t="shared" si="231"/>
        <v>0</v>
      </c>
      <c r="AB1058" s="10">
        <f t="shared" si="232"/>
        <v>0</v>
      </c>
      <c r="AC1058" s="10">
        <f t="shared" si="233"/>
        <v>72.6643598615917</v>
      </c>
      <c r="AD1058" s="10">
        <f t="shared" si="234"/>
        <v>0</v>
      </c>
      <c r="AE1058" s="11">
        <f t="shared" si="235"/>
        <v>2.89</v>
      </c>
    </row>
    <row r="1059" spans="1:31">
      <c r="A1059" s="5">
        <v>45908</v>
      </c>
      <c r="B1059" s="1" t="s">
        <v>590</v>
      </c>
      <c r="C1059" s="1" t="s">
        <v>591</v>
      </c>
      <c r="D1059" s="1" t="s">
        <v>531</v>
      </c>
      <c r="E1059" s="1">
        <v>3.26</v>
      </c>
      <c r="F1059" s="1">
        <v>3.43</v>
      </c>
      <c r="G1059" s="1">
        <v>3.21</v>
      </c>
      <c r="H1059" s="1">
        <v>3.18</v>
      </c>
      <c r="I1059" s="1" t="s">
        <v>50</v>
      </c>
      <c r="J1059" s="1">
        <v>24</v>
      </c>
      <c r="K1059" s="1" t="s">
        <v>38</v>
      </c>
      <c r="L1059" s="1" t="s">
        <v>39</v>
      </c>
      <c r="M1059" s="1" t="s">
        <v>40</v>
      </c>
      <c r="N1059" s="1">
        <v>74</v>
      </c>
      <c r="O1059" s="1">
        <v>121</v>
      </c>
      <c r="P1059" s="1">
        <v>0</v>
      </c>
      <c r="Q1059" s="1">
        <v>0</v>
      </c>
      <c r="R1059" s="1">
        <v>0</v>
      </c>
      <c r="S1059" s="1">
        <v>30</v>
      </c>
      <c r="T1059">
        <f t="shared" si="225"/>
        <v>195</v>
      </c>
      <c r="U1059">
        <f t="shared" si="226"/>
        <v>225</v>
      </c>
      <c r="V1059" s="2">
        <f t="shared" si="227"/>
        <v>45967.8159509202</v>
      </c>
      <c r="W1059" s="2">
        <f t="shared" si="228"/>
        <v>45977.018404908</v>
      </c>
      <c r="X1059" t="str">
        <f t="shared" si="229"/>
        <v>健康</v>
      </c>
      <c r="Y1059" s="8" t="str">
        <f>_xlfn.IFS(COUNTIF($B$2:B1059,B1059)=1,"-",OR(AND(X1058="高滞销风险",OR(X1059="中滞销风险",X1059="低滞销风险",X1059="健康")),AND(X1058="中滞销风险",OR(X1059="低滞销风险",X1059="健康")),AND(X1058="低滞销风险",X1059="健康")),"改善",X1058=X1059,"维持不变",OR(AND(X1058="健康",OR(X1059="低滞销风险",X1059="中滞销风险",X1059="高滞销风险")),AND(X1058="低滞销风险",OR(X1059="中滞销风险",X1059="高滞销风险")),AND(X1058="中滞销风险",X1059="高滞销风险")),"恶化")</f>
        <v>维持不变</v>
      </c>
      <c r="Z1059" s="10">
        <f t="shared" si="230"/>
        <v>0</v>
      </c>
      <c r="AA1059" s="10">
        <f t="shared" si="231"/>
        <v>0</v>
      </c>
      <c r="AB1059" s="10">
        <f t="shared" si="232"/>
        <v>0</v>
      </c>
      <c r="AC1059" s="10">
        <f t="shared" si="233"/>
        <v>69.0184049079755</v>
      </c>
      <c r="AD1059" s="10">
        <f t="shared" si="234"/>
        <v>0</v>
      </c>
      <c r="AE1059" s="11">
        <f t="shared" si="235"/>
        <v>3.26</v>
      </c>
    </row>
    <row r="1060" spans="1:31">
      <c r="A1060" s="5">
        <v>45887</v>
      </c>
      <c r="B1060" s="1" t="s">
        <v>592</v>
      </c>
      <c r="C1060" s="1" t="s">
        <v>593</v>
      </c>
      <c r="D1060" s="1" t="s">
        <v>531</v>
      </c>
      <c r="E1060" s="1">
        <v>1.86</v>
      </c>
      <c r="F1060" s="1">
        <v>3</v>
      </c>
      <c r="G1060" s="1">
        <v>2.14</v>
      </c>
      <c r="H1060" s="1">
        <v>1.07</v>
      </c>
      <c r="I1060" s="1" t="s">
        <v>50</v>
      </c>
      <c r="J1060" s="1">
        <v>21</v>
      </c>
      <c r="K1060" s="1" t="s">
        <v>51</v>
      </c>
      <c r="L1060" s="1" t="s">
        <v>52</v>
      </c>
      <c r="M1060" s="1" t="s">
        <v>53</v>
      </c>
      <c r="N1060" s="1">
        <v>71</v>
      </c>
      <c r="O1060" s="1">
        <v>108</v>
      </c>
      <c r="P1060" s="1">
        <v>0</v>
      </c>
      <c r="Q1060" s="1">
        <v>34</v>
      </c>
      <c r="R1060" s="1">
        <v>0</v>
      </c>
      <c r="S1060" s="1">
        <v>0</v>
      </c>
      <c r="T1060">
        <f t="shared" si="225"/>
        <v>179</v>
      </c>
      <c r="U1060">
        <f t="shared" si="226"/>
        <v>213</v>
      </c>
      <c r="V1060" s="2">
        <f t="shared" si="227"/>
        <v>45983.2365591398</v>
      </c>
      <c r="W1060" s="2">
        <f t="shared" si="228"/>
        <v>46001.5161290323</v>
      </c>
      <c r="X1060" t="str">
        <f t="shared" si="229"/>
        <v>低滞销风险</v>
      </c>
      <c r="Y1060" s="8" t="str">
        <f>_xlfn.IFS(COUNTIF($B$2:B1060,B1060)=1,"-",OR(AND(X1059="高滞销风险",OR(X1060="中滞销风险",X1060="低滞销风险",X1060="健康")),AND(X1059="中滞销风险",OR(X1060="低滞销风险",X1060="健康")),AND(X1059="低滞销风险",X1060="健康")),"改善",X1059=X1060,"维持不变",OR(AND(X1059="健康",OR(X1060="低滞销风险",X1060="中滞销风险",X1060="高滞销风险")),AND(X1059="低滞销风险",OR(X1060="中滞销风险",X1060="高滞销风险")),AND(X1059="中滞销风险",X1060="高滞销风险")),"恶化")</f>
        <v>-</v>
      </c>
      <c r="Z1060" s="10">
        <f t="shared" si="230"/>
        <v>0</v>
      </c>
      <c r="AA1060" s="10">
        <f t="shared" si="231"/>
        <v>17.7</v>
      </c>
      <c r="AB1060" s="10">
        <f t="shared" si="232"/>
        <v>17.7</v>
      </c>
      <c r="AC1060" s="10">
        <f t="shared" si="233"/>
        <v>114.516129032258</v>
      </c>
      <c r="AD1060" s="10">
        <f t="shared" si="234"/>
        <v>9.5161290322576</v>
      </c>
      <c r="AE1060" s="11">
        <f t="shared" si="235"/>
        <v>2.02857142857143</v>
      </c>
    </row>
    <row r="1061" spans="1:31">
      <c r="A1061" s="5">
        <v>45894</v>
      </c>
      <c r="B1061" s="1" t="s">
        <v>592</v>
      </c>
      <c r="C1061" s="1" t="s">
        <v>593</v>
      </c>
      <c r="D1061" s="1" t="s">
        <v>531</v>
      </c>
      <c r="E1061" s="1">
        <v>2.86</v>
      </c>
      <c r="F1061" s="1">
        <v>3.86</v>
      </c>
      <c r="G1061" s="1">
        <v>3.43</v>
      </c>
      <c r="H1061" s="1">
        <v>2.04</v>
      </c>
      <c r="I1061" s="1" t="s">
        <v>50</v>
      </c>
      <c r="J1061" s="1">
        <v>27</v>
      </c>
      <c r="K1061" s="1" t="s">
        <v>43</v>
      </c>
      <c r="L1061" s="1" t="s">
        <v>44</v>
      </c>
      <c r="M1061" s="1" t="s">
        <v>45</v>
      </c>
      <c r="N1061" s="1">
        <v>82</v>
      </c>
      <c r="O1061" s="1">
        <v>73</v>
      </c>
      <c r="P1061" s="1">
        <v>0</v>
      </c>
      <c r="Q1061" s="1">
        <v>34</v>
      </c>
      <c r="R1061" s="1">
        <v>0</v>
      </c>
      <c r="S1061" s="1">
        <v>30</v>
      </c>
      <c r="T1061">
        <f t="shared" si="225"/>
        <v>155</v>
      </c>
      <c r="U1061">
        <f t="shared" si="226"/>
        <v>219</v>
      </c>
      <c r="V1061" s="2">
        <f t="shared" si="227"/>
        <v>45948.1958041958</v>
      </c>
      <c r="W1061" s="2">
        <f t="shared" si="228"/>
        <v>45970.5734265734</v>
      </c>
      <c r="X1061" t="str">
        <f t="shared" si="229"/>
        <v>健康</v>
      </c>
      <c r="Y1061" s="8" t="str">
        <f>_xlfn.IFS(COUNTIF($B$2:B1061,B1061)=1,"-",OR(AND(X1060="高滞销风险",OR(X1061="中滞销风险",X1061="低滞销风险",X1061="健康")),AND(X1060="中滞销风险",OR(X1061="低滞销风险",X1061="健康")),AND(X1060="低滞销风险",X1061="健康")),"改善",X1060=X1061,"维持不变",OR(AND(X1060="健康",OR(X1061="低滞销风险",X1061="中滞销风险",X1061="高滞销风险")),AND(X1060="低滞销风险",OR(X1061="中滞销风险",X1061="高滞销风险")),AND(X1060="中滞销风险",X1061="高滞销风险")),"恶化")</f>
        <v>改善</v>
      </c>
      <c r="Z1061" s="10">
        <f t="shared" si="230"/>
        <v>0</v>
      </c>
      <c r="AA1061" s="10">
        <f t="shared" si="231"/>
        <v>0</v>
      </c>
      <c r="AB1061" s="10">
        <f t="shared" si="232"/>
        <v>0</v>
      </c>
      <c r="AC1061" s="10">
        <f t="shared" si="233"/>
        <v>76.5734265734266</v>
      </c>
      <c r="AD1061" s="10">
        <f t="shared" si="234"/>
        <v>0</v>
      </c>
      <c r="AE1061" s="11">
        <f t="shared" si="235"/>
        <v>2.86</v>
      </c>
    </row>
    <row r="1062" spans="1:31">
      <c r="A1062" s="5">
        <v>45901</v>
      </c>
      <c r="B1062" s="1" t="s">
        <v>592</v>
      </c>
      <c r="C1062" s="1" t="s">
        <v>593</v>
      </c>
      <c r="D1062" s="1" t="s">
        <v>531</v>
      </c>
      <c r="E1062" s="1">
        <v>3.58</v>
      </c>
      <c r="F1062" s="1">
        <v>4.14</v>
      </c>
      <c r="G1062" s="1">
        <v>4</v>
      </c>
      <c r="H1062" s="1">
        <v>3.07</v>
      </c>
      <c r="I1062" s="1" t="s">
        <v>50</v>
      </c>
      <c r="J1062" s="1">
        <v>29</v>
      </c>
      <c r="K1062" s="1" t="s">
        <v>35</v>
      </c>
      <c r="L1062" s="1" t="s">
        <v>36</v>
      </c>
      <c r="M1062" s="1" t="s">
        <v>37</v>
      </c>
      <c r="N1062" s="1">
        <v>75</v>
      </c>
      <c r="O1062" s="1">
        <v>143</v>
      </c>
      <c r="P1062" s="1">
        <v>0</v>
      </c>
      <c r="Q1062" s="1">
        <v>4</v>
      </c>
      <c r="R1062" s="1">
        <v>0</v>
      </c>
      <c r="S1062" s="1">
        <v>30</v>
      </c>
      <c r="T1062">
        <f t="shared" si="225"/>
        <v>218</v>
      </c>
      <c r="U1062">
        <f t="shared" si="226"/>
        <v>252</v>
      </c>
      <c r="V1062" s="2">
        <f t="shared" si="227"/>
        <v>45961.8938547486</v>
      </c>
      <c r="W1062" s="2">
        <f t="shared" si="228"/>
        <v>45971.3910614525</v>
      </c>
      <c r="X1062" t="str">
        <f t="shared" si="229"/>
        <v>健康</v>
      </c>
      <c r="Y1062" s="8" t="str">
        <f>_xlfn.IFS(COUNTIF($B$2:B1062,B1062)=1,"-",OR(AND(X1061="高滞销风险",OR(X1062="中滞销风险",X1062="低滞销风险",X1062="健康")),AND(X1061="中滞销风险",OR(X1062="低滞销风险",X1062="健康")),AND(X1061="低滞销风险",X1062="健康")),"改善",X1061=X1062,"维持不变",OR(AND(X1061="健康",OR(X1062="低滞销风险",X1062="中滞销风险",X1062="高滞销风险")),AND(X1061="低滞销风险",OR(X1062="中滞销风险",X1062="高滞销风险")),AND(X1061="中滞销风险",X1062="高滞销风险")),"恶化")</f>
        <v>维持不变</v>
      </c>
      <c r="Z1062" s="10">
        <f t="shared" si="230"/>
        <v>0</v>
      </c>
      <c r="AA1062" s="10">
        <f t="shared" si="231"/>
        <v>0</v>
      </c>
      <c r="AB1062" s="10">
        <f t="shared" si="232"/>
        <v>0</v>
      </c>
      <c r="AC1062" s="10">
        <f t="shared" si="233"/>
        <v>70.391061452514</v>
      </c>
      <c r="AD1062" s="10">
        <f t="shared" si="234"/>
        <v>0</v>
      </c>
      <c r="AE1062" s="11">
        <f t="shared" si="235"/>
        <v>3.58</v>
      </c>
    </row>
    <row r="1063" spans="1:31">
      <c r="A1063" s="5">
        <v>45908</v>
      </c>
      <c r="B1063" s="1" t="s">
        <v>592</v>
      </c>
      <c r="C1063" s="1" t="s">
        <v>593</v>
      </c>
      <c r="D1063" s="1" t="s">
        <v>531</v>
      </c>
      <c r="E1063" s="1">
        <v>2.43</v>
      </c>
      <c r="F1063" s="1">
        <v>2.43</v>
      </c>
      <c r="G1063" s="1">
        <v>3.29</v>
      </c>
      <c r="H1063" s="1">
        <v>3.36</v>
      </c>
      <c r="I1063" s="1" t="s">
        <v>54</v>
      </c>
      <c r="J1063" s="1">
        <v>17</v>
      </c>
      <c r="K1063" s="1" t="s">
        <v>38</v>
      </c>
      <c r="L1063" s="1" t="s">
        <v>39</v>
      </c>
      <c r="M1063" s="1" t="s">
        <v>40</v>
      </c>
      <c r="N1063" s="1">
        <v>85</v>
      </c>
      <c r="O1063" s="1">
        <v>142</v>
      </c>
      <c r="P1063" s="1">
        <v>0</v>
      </c>
      <c r="Q1063" s="1">
        <v>4</v>
      </c>
      <c r="R1063" s="1">
        <v>0</v>
      </c>
      <c r="S1063" s="1">
        <v>0</v>
      </c>
      <c r="T1063">
        <f t="shared" si="225"/>
        <v>227</v>
      </c>
      <c r="U1063">
        <f t="shared" si="226"/>
        <v>231</v>
      </c>
      <c r="V1063" s="2">
        <f t="shared" si="227"/>
        <v>46001.4156378601</v>
      </c>
      <c r="W1063" s="2">
        <f t="shared" si="228"/>
        <v>46003.0617283951</v>
      </c>
      <c r="X1063" t="str">
        <f t="shared" si="229"/>
        <v>中滞销风险</v>
      </c>
      <c r="Y1063" s="8" t="str">
        <f>_xlfn.IFS(COUNTIF($B$2:B1063,B1063)=1,"-",OR(AND(X1062="高滞销风险",OR(X1063="中滞销风险",X1063="低滞销风险",X1063="健康")),AND(X1062="中滞销风险",OR(X1063="低滞销风险",X1063="健康")),AND(X1062="低滞销风险",X1063="健康")),"改善",X1062=X1063,"维持不变",OR(AND(X1062="健康",OR(X1063="低滞销风险",X1063="中滞销风险",X1063="高滞销风险")),AND(X1062="低滞销风险",OR(X1063="中滞销风险",X1063="高滞销风险")),AND(X1062="中滞销风险",X1063="高滞销风险")),"恶化")</f>
        <v>恶化</v>
      </c>
      <c r="Z1063" s="10">
        <f t="shared" si="230"/>
        <v>22.88</v>
      </c>
      <c r="AA1063" s="10">
        <f t="shared" si="231"/>
        <v>4</v>
      </c>
      <c r="AB1063" s="10">
        <f t="shared" si="232"/>
        <v>26.88</v>
      </c>
      <c r="AC1063" s="10">
        <f t="shared" si="233"/>
        <v>95.0617283950617</v>
      </c>
      <c r="AD1063" s="10">
        <f t="shared" si="234"/>
        <v>11.0617283950633</v>
      </c>
      <c r="AE1063" s="11">
        <f t="shared" si="235"/>
        <v>2.75</v>
      </c>
    </row>
    <row r="1064" spans="1:31">
      <c r="A1064" s="5">
        <v>45887</v>
      </c>
      <c r="B1064" s="1" t="s">
        <v>594</v>
      </c>
      <c r="C1064" s="1" t="s">
        <v>595</v>
      </c>
      <c r="D1064" s="1" t="s">
        <v>531</v>
      </c>
      <c r="E1064" s="1">
        <v>1.8</v>
      </c>
      <c r="F1064" s="1">
        <v>2.29</v>
      </c>
      <c r="G1064" s="1">
        <v>2.43</v>
      </c>
      <c r="H1064" s="1">
        <v>1.25</v>
      </c>
      <c r="I1064" s="1" t="s">
        <v>50</v>
      </c>
      <c r="J1064" s="1">
        <v>16</v>
      </c>
      <c r="K1064" s="1" t="s">
        <v>51</v>
      </c>
      <c r="L1064" s="1" t="s">
        <v>52</v>
      </c>
      <c r="M1064" s="1" t="s">
        <v>53</v>
      </c>
      <c r="N1064" s="1">
        <v>47</v>
      </c>
      <c r="O1064" s="1">
        <v>68</v>
      </c>
      <c r="P1064" s="1">
        <v>0</v>
      </c>
      <c r="Q1064" s="1">
        <v>66</v>
      </c>
      <c r="R1064" s="1">
        <v>0</v>
      </c>
      <c r="S1064" s="1">
        <v>0</v>
      </c>
      <c r="T1064">
        <f t="shared" si="225"/>
        <v>115</v>
      </c>
      <c r="U1064">
        <f t="shared" si="226"/>
        <v>181</v>
      </c>
      <c r="V1064" s="2">
        <f t="shared" si="227"/>
        <v>45950.8888888889</v>
      </c>
      <c r="W1064" s="2">
        <f t="shared" si="228"/>
        <v>45987.5555555556</v>
      </c>
      <c r="X1064" t="str">
        <f t="shared" si="229"/>
        <v>健康</v>
      </c>
      <c r="Y1064" s="8" t="str">
        <f>_xlfn.IFS(COUNTIF($B$2:B1064,B1064)=1,"-",OR(AND(X1063="高滞销风险",OR(X1064="中滞销风险",X1064="低滞销风险",X1064="健康")),AND(X1063="中滞销风险",OR(X1064="低滞销风险",X1064="健康")),AND(X1063="低滞销风险",X1064="健康")),"改善",X1063=X1064,"维持不变",OR(AND(X1063="健康",OR(X1064="低滞销风险",X1064="中滞销风险",X1064="高滞销风险")),AND(X1063="低滞销风险",OR(X1064="中滞销风险",X1064="高滞销风险")),AND(X1063="中滞销风险",X1064="高滞销风险")),"恶化")</f>
        <v>-</v>
      </c>
      <c r="Z1064" s="10">
        <f t="shared" si="230"/>
        <v>0</v>
      </c>
      <c r="AA1064" s="10">
        <f t="shared" si="231"/>
        <v>0</v>
      </c>
      <c r="AB1064" s="10">
        <f t="shared" si="232"/>
        <v>0</v>
      </c>
      <c r="AC1064" s="10">
        <f t="shared" si="233"/>
        <v>100.555555555556</v>
      </c>
      <c r="AD1064" s="10">
        <f t="shared" si="234"/>
        <v>0</v>
      </c>
      <c r="AE1064" s="11">
        <f t="shared" si="235"/>
        <v>1.8</v>
      </c>
    </row>
    <row r="1065" spans="1:31">
      <c r="A1065" s="5">
        <v>45894</v>
      </c>
      <c r="B1065" s="1" t="s">
        <v>594</v>
      </c>
      <c r="C1065" s="1" t="s">
        <v>595</v>
      </c>
      <c r="D1065" s="1" t="s">
        <v>531</v>
      </c>
      <c r="E1065" s="1">
        <v>2.73</v>
      </c>
      <c r="F1065" s="1">
        <v>3.57</v>
      </c>
      <c r="G1065" s="1">
        <v>2.93</v>
      </c>
      <c r="H1065" s="1">
        <v>2.14</v>
      </c>
      <c r="I1065" s="1" t="s">
        <v>50</v>
      </c>
      <c r="J1065" s="1">
        <v>25</v>
      </c>
      <c r="K1065" s="1" t="s">
        <v>43</v>
      </c>
      <c r="L1065" s="1" t="s">
        <v>44</v>
      </c>
      <c r="M1065" s="1" t="s">
        <v>45</v>
      </c>
      <c r="N1065" s="1">
        <v>38</v>
      </c>
      <c r="O1065" s="1">
        <v>92</v>
      </c>
      <c r="P1065" s="1">
        <v>0</v>
      </c>
      <c r="Q1065" s="1">
        <v>26</v>
      </c>
      <c r="R1065" s="1">
        <v>0</v>
      </c>
      <c r="S1065" s="1">
        <v>0</v>
      </c>
      <c r="T1065">
        <f t="shared" si="225"/>
        <v>130</v>
      </c>
      <c r="U1065">
        <f t="shared" si="226"/>
        <v>156</v>
      </c>
      <c r="V1065" s="2">
        <f t="shared" si="227"/>
        <v>45941.619047619</v>
      </c>
      <c r="W1065" s="2">
        <f t="shared" si="228"/>
        <v>45951.1428571429</v>
      </c>
      <c r="X1065" t="str">
        <f t="shared" si="229"/>
        <v>健康</v>
      </c>
      <c r="Y1065" s="8" t="str">
        <f>_xlfn.IFS(COUNTIF($B$2:B1065,B1065)=1,"-",OR(AND(X1064="高滞销风险",OR(X1065="中滞销风险",X1065="低滞销风险",X1065="健康")),AND(X1064="中滞销风险",OR(X1065="低滞销风险",X1065="健康")),AND(X1064="低滞销风险",X1065="健康")),"改善",X1064=X1065,"维持不变",OR(AND(X1064="健康",OR(X1065="低滞销风险",X1065="中滞销风险",X1065="高滞销风险")),AND(X1064="低滞销风险",OR(X1065="中滞销风险",X1065="高滞销风险")),AND(X1064="中滞销风险",X1065="高滞销风险")),"恶化")</f>
        <v>维持不变</v>
      </c>
      <c r="Z1065" s="10">
        <f t="shared" si="230"/>
        <v>0</v>
      </c>
      <c r="AA1065" s="10">
        <f t="shared" si="231"/>
        <v>0</v>
      </c>
      <c r="AB1065" s="10">
        <f t="shared" si="232"/>
        <v>0</v>
      </c>
      <c r="AC1065" s="10">
        <f t="shared" si="233"/>
        <v>57.1428571428571</v>
      </c>
      <c r="AD1065" s="10">
        <f t="shared" si="234"/>
        <v>0</v>
      </c>
      <c r="AE1065" s="11">
        <f t="shared" si="235"/>
        <v>2.73</v>
      </c>
    </row>
    <row r="1066" spans="1:31">
      <c r="A1066" s="5">
        <v>45901</v>
      </c>
      <c r="B1066" s="1" t="s">
        <v>594</v>
      </c>
      <c r="C1066" s="1" t="s">
        <v>595</v>
      </c>
      <c r="D1066" s="1" t="s">
        <v>531</v>
      </c>
      <c r="E1066" s="1">
        <v>2.91</v>
      </c>
      <c r="F1066" s="1">
        <v>2.86</v>
      </c>
      <c r="G1066" s="1">
        <v>3.21</v>
      </c>
      <c r="H1066" s="1">
        <v>2.82</v>
      </c>
      <c r="I1066" s="1" t="s">
        <v>50</v>
      </c>
      <c r="J1066" s="1">
        <v>20</v>
      </c>
      <c r="K1066" s="1" t="s">
        <v>35</v>
      </c>
      <c r="L1066" s="1" t="s">
        <v>36</v>
      </c>
      <c r="M1066" s="1" t="s">
        <v>37</v>
      </c>
      <c r="N1066" s="1">
        <v>27</v>
      </c>
      <c r="O1066" s="1">
        <v>157</v>
      </c>
      <c r="P1066" s="1">
        <v>0</v>
      </c>
      <c r="Q1066" s="1">
        <v>0</v>
      </c>
      <c r="R1066" s="1">
        <v>0</v>
      </c>
      <c r="S1066" s="1">
        <v>0</v>
      </c>
      <c r="T1066">
        <f t="shared" si="225"/>
        <v>184</v>
      </c>
      <c r="U1066">
        <f t="shared" si="226"/>
        <v>184</v>
      </c>
      <c r="V1066" s="2">
        <f t="shared" si="227"/>
        <v>45964.2302405498</v>
      </c>
      <c r="W1066" s="2">
        <f t="shared" si="228"/>
        <v>45964.2302405498</v>
      </c>
      <c r="X1066" t="str">
        <f t="shared" si="229"/>
        <v>健康</v>
      </c>
      <c r="Y1066" s="8" t="str">
        <f>_xlfn.IFS(COUNTIF($B$2:B1066,B1066)=1,"-",OR(AND(X1065="高滞销风险",OR(X1066="中滞销风险",X1066="低滞销风险",X1066="健康")),AND(X1065="中滞销风险",OR(X1066="低滞销风险",X1066="健康")),AND(X1065="低滞销风险",X1066="健康")),"改善",X1065=X1066,"维持不变",OR(AND(X1065="健康",OR(X1066="低滞销风险",X1066="中滞销风险",X1066="高滞销风险")),AND(X1065="低滞销风险",OR(X1066="中滞销风险",X1066="高滞销风险")),AND(X1065="中滞销风险",X1066="高滞销风险")),"恶化")</f>
        <v>维持不变</v>
      </c>
      <c r="Z1066" s="10">
        <f t="shared" si="230"/>
        <v>0</v>
      </c>
      <c r="AA1066" s="10">
        <f t="shared" si="231"/>
        <v>0</v>
      </c>
      <c r="AB1066" s="10">
        <f t="shared" si="232"/>
        <v>0</v>
      </c>
      <c r="AC1066" s="10">
        <f t="shared" si="233"/>
        <v>63.2302405498282</v>
      </c>
      <c r="AD1066" s="10">
        <f t="shared" si="234"/>
        <v>0</v>
      </c>
      <c r="AE1066" s="11">
        <f t="shared" si="235"/>
        <v>2.91</v>
      </c>
    </row>
    <row r="1067" spans="1:31">
      <c r="A1067" s="5">
        <v>45908</v>
      </c>
      <c r="B1067" s="1" t="s">
        <v>594</v>
      </c>
      <c r="C1067" s="1" t="s">
        <v>595</v>
      </c>
      <c r="D1067" s="1" t="s">
        <v>531</v>
      </c>
      <c r="E1067" s="1">
        <v>2.71</v>
      </c>
      <c r="F1067" s="1">
        <v>2.71</v>
      </c>
      <c r="G1067" s="1">
        <v>2.79</v>
      </c>
      <c r="H1067" s="1">
        <v>2.86</v>
      </c>
      <c r="I1067" s="1" t="s">
        <v>54</v>
      </c>
      <c r="J1067" s="1">
        <v>19</v>
      </c>
      <c r="K1067" s="1" t="s">
        <v>38</v>
      </c>
      <c r="L1067" s="1" t="s">
        <v>39</v>
      </c>
      <c r="M1067" s="1" t="s">
        <v>40</v>
      </c>
      <c r="N1067" s="1">
        <v>20</v>
      </c>
      <c r="O1067" s="1">
        <v>143</v>
      </c>
      <c r="P1067" s="1">
        <v>0</v>
      </c>
      <c r="Q1067" s="1">
        <v>0</v>
      </c>
      <c r="R1067" s="1">
        <v>0</v>
      </c>
      <c r="S1067" s="1">
        <v>40</v>
      </c>
      <c r="T1067">
        <f t="shared" si="225"/>
        <v>163</v>
      </c>
      <c r="U1067">
        <f t="shared" si="226"/>
        <v>203</v>
      </c>
      <c r="V1067" s="2">
        <f t="shared" si="227"/>
        <v>45968.147601476</v>
      </c>
      <c r="W1067" s="2">
        <f t="shared" si="228"/>
        <v>45982.9077490775</v>
      </c>
      <c r="X1067" t="str">
        <f t="shared" si="229"/>
        <v>健康</v>
      </c>
      <c r="Y1067" s="8" t="str">
        <f>_xlfn.IFS(COUNTIF($B$2:B1067,B1067)=1,"-",OR(AND(X1066="高滞销风险",OR(X1067="中滞销风险",X1067="低滞销风险",X1067="健康")),AND(X1066="中滞销风险",OR(X1067="低滞销风险",X1067="健康")),AND(X1066="低滞销风险",X1067="健康")),"改善",X1066=X1067,"维持不变",OR(AND(X1066="健康",OR(X1067="低滞销风险",X1067="中滞销风险",X1067="高滞销风险")),AND(X1066="低滞销风险",OR(X1067="中滞销风险",X1067="高滞销风险")),AND(X1066="中滞销风险",X1067="高滞销风险")),"恶化")</f>
        <v>维持不变</v>
      </c>
      <c r="Z1067" s="10">
        <f t="shared" si="230"/>
        <v>0</v>
      </c>
      <c r="AA1067" s="10">
        <f t="shared" si="231"/>
        <v>0</v>
      </c>
      <c r="AB1067" s="10">
        <f t="shared" si="232"/>
        <v>0</v>
      </c>
      <c r="AC1067" s="10">
        <f t="shared" si="233"/>
        <v>74.9077490774908</v>
      </c>
      <c r="AD1067" s="10">
        <f t="shared" si="234"/>
        <v>0</v>
      </c>
      <c r="AE1067" s="11">
        <f t="shared" si="235"/>
        <v>2.71</v>
      </c>
    </row>
    <row r="1068" spans="1:31">
      <c r="A1068" s="5">
        <v>45887</v>
      </c>
      <c r="B1068" s="1" t="s">
        <v>596</v>
      </c>
      <c r="C1068" s="1" t="s">
        <v>597</v>
      </c>
      <c r="D1068" s="1" t="s">
        <v>531</v>
      </c>
      <c r="E1068" s="1">
        <v>3.26</v>
      </c>
      <c r="F1068" s="1">
        <v>4.71</v>
      </c>
      <c r="G1068" s="1">
        <v>3.79</v>
      </c>
      <c r="H1068" s="1">
        <v>2.18</v>
      </c>
      <c r="I1068" s="1" t="s">
        <v>50</v>
      </c>
      <c r="J1068" s="1">
        <v>33</v>
      </c>
      <c r="K1068" s="1" t="s">
        <v>51</v>
      </c>
      <c r="L1068" s="1" t="s">
        <v>52</v>
      </c>
      <c r="M1068" s="1" t="s">
        <v>53</v>
      </c>
      <c r="N1068" s="1">
        <v>124</v>
      </c>
      <c r="O1068" s="1">
        <v>130</v>
      </c>
      <c r="P1068" s="1">
        <v>0</v>
      </c>
      <c r="Q1068" s="1">
        <v>35</v>
      </c>
      <c r="R1068" s="1">
        <v>0</v>
      </c>
      <c r="S1068" s="1">
        <v>0</v>
      </c>
      <c r="T1068">
        <f t="shared" si="225"/>
        <v>254</v>
      </c>
      <c r="U1068">
        <f t="shared" si="226"/>
        <v>289</v>
      </c>
      <c r="V1068" s="2">
        <f t="shared" si="227"/>
        <v>45964.9141104294</v>
      </c>
      <c r="W1068" s="2">
        <f t="shared" si="228"/>
        <v>45975.6503067485</v>
      </c>
      <c r="X1068" t="str">
        <f t="shared" si="229"/>
        <v>健康</v>
      </c>
      <c r="Y1068" s="8" t="str">
        <f>_xlfn.IFS(COUNTIF($B$2:B1068,B1068)=1,"-",OR(AND(X1067="高滞销风险",OR(X1068="中滞销风险",X1068="低滞销风险",X1068="健康")),AND(X1067="中滞销风险",OR(X1068="低滞销风险",X1068="健康")),AND(X1067="低滞销风险",X1068="健康")),"改善",X1067=X1068,"维持不变",OR(AND(X1067="健康",OR(X1068="低滞销风险",X1068="中滞销风险",X1068="高滞销风险")),AND(X1067="低滞销风险",OR(X1068="中滞销风险",X1068="高滞销风险")),AND(X1067="中滞销风险",X1068="高滞销风险")),"恶化")</f>
        <v>-</v>
      </c>
      <c r="Z1068" s="10">
        <f t="shared" si="230"/>
        <v>0</v>
      </c>
      <c r="AA1068" s="10">
        <f t="shared" si="231"/>
        <v>0</v>
      </c>
      <c r="AB1068" s="10">
        <f t="shared" si="232"/>
        <v>0</v>
      </c>
      <c r="AC1068" s="10">
        <f t="shared" si="233"/>
        <v>88.6503067484663</v>
      </c>
      <c r="AD1068" s="10">
        <f t="shared" si="234"/>
        <v>0</v>
      </c>
      <c r="AE1068" s="11">
        <f t="shared" si="235"/>
        <v>3.26</v>
      </c>
    </row>
    <row r="1069" spans="1:31">
      <c r="A1069" s="5">
        <v>45894</v>
      </c>
      <c r="B1069" s="1" t="s">
        <v>596</v>
      </c>
      <c r="C1069" s="1" t="s">
        <v>597</v>
      </c>
      <c r="D1069" s="1" t="s">
        <v>531</v>
      </c>
      <c r="E1069" s="1">
        <v>3.66</v>
      </c>
      <c r="F1069" s="1">
        <v>4</v>
      </c>
      <c r="G1069" s="1">
        <v>4.36</v>
      </c>
      <c r="H1069" s="1">
        <v>3.18</v>
      </c>
      <c r="I1069" s="1" t="s">
        <v>50</v>
      </c>
      <c r="J1069" s="1">
        <v>28</v>
      </c>
      <c r="K1069" s="1" t="s">
        <v>43</v>
      </c>
      <c r="L1069" s="1" t="s">
        <v>44</v>
      </c>
      <c r="M1069" s="1" t="s">
        <v>45</v>
      </c>
      <c r="N1069" s="1">
        <v>104</v>
      </c>
      <c r="O1069" s="1">
        <v>157</v>
      </c>
      <c r="P1069" s="1">
        <v>0</v>
      </c>
      <c r="Q1069" s="1">
        <v>5</v>
      </c>
      <c r="R1069" s="1">
        <v>0</v>
      </c>
      <c r="S1069" s="1">
        <v>60</v>
      </c>
      <c r="T1069">
        <f t="shared" si="225"/>
        <v>261</v>
      </c>
      <c r="U1069">
        <f t="shared" si="226"/>
        <v>326</v>
      </c>
      <c r="V1069" s="2">
        <f t="shared" si="227"/>
        <v>45965.3114754098</v>
      </c>
      <c r="W1069" s="2">
        <f t="shared" si="228"/>
        <v>45983.0710382514</v>
      </c>
      <c r="X1069" t="str">
        <f t="shared" si="229"/>
        <v>健康</v>
      </c>
      <c r="Y1069" s="8" t="str">
        <f>_xlfn.IFS(COUNTIF($B$2:B1069,B1069)=1,"-",OR(AND(X1068="高滞销风险",OR(X1069="中滞销风险",X1069="低滞销风险",X1069="健康")),AND(X1068="中滞销风险",OR(X1069="低滞销风险",X1069="健康")),AND(X1068="低滞销风险",X1069="健康")),"改善",X1068=X1069,"维持不变",OR(AND(X1068="健康",OR(X1069="低滞销风险",X1069="中滞销风险",X1069="高滞销风险")),AND(X1068="低滞销风险",OR(X1069="中滞销风险",X1069="高滞销风险")),AND(X1068="中滞销风险",X1069="高滞销风险")),"恶化")</f>
        <v>维持不变</v>
      </c>
      <c r="Z1069" s="10">
        <f t="shared" si="230"/>
        <v>0</v>
      </c>
      <c r="AA1069" s="10">
        <f t="shared" si="231"/>
        <v>0</v>
      </c>
      <c r="AB1069" s="10">
        <f t="shared" si="232"/>
        <v>0</v>
      </c>
      <c r="AC1069" s="10">
        <f t="shared" si="233"/>
        <v>89.0710382513661</v>
      </c>
      <c r="AD1069" s="10">
        <f t="shared" si="234"/>
        <v>0</v>
      </c>
      <c r="AE1069" s="11">
        <f t="shared" si="235"/>
        <v>3.66</v>
      </c>
    </row>
    <row r="1070" spans="1:31">
      <c r="A1070" s="5">
        <v>45901</v>
      </c>
      <c r="B1070" s="1" t="s">
        <v>596</v>
      </c>
      <c r="C1070" s="1" t="s">
        <v>597</v>
      </c>
      <c r="D1070" s="1" t="s">
        <v>531</v>
      </c>
      <c r="E1070" s="1">
        <v>3.29</v>
      </c>
      <c r="F1070" s="1">
        <v>3.29</v>
      </c>
      <c r="G1070" s="1">
        <v>3.64</v>
      </c>
      <c r="H1070" s="1">
        <v>3.71</v>
      </c>
      <c r="I1070" s="1" t="s">
        <v>54</v>
      </c>
      <c r="J1070" s="1">
        <v>23</v>
      </c>
      <c r="K1070" s="1" t="s">
        <v>35</v>
      </c>
      <c r="L1070" s="1" t="s">
        <v>36</v>
      </c>
      <c r="M1070" s="1" t="s">
        <v>37</v>
      </c>
      <c r="N1070" s="1">
        <v>120</v>
      </c>
      <c r="O1070" s="1">
        <v>158</v>
      </c>
      <c r="P1070" s="1">
        <v>0</v>
      </c>
      <c r="Q1070" s="1">
        <v>30</v>
      </c>
      <c r="R1070" s="1">
        <v>0</v>
      </c>
      <c r="S1070" s="1">
        <v>0</v>
      </c>
      <c r="T1070">
        <f t="shared" si="225"/>
        <v>278</v>
      </c>
      <c r="U1070">
        <f t="shared" si="226"/>
        <v>308</v>
      </c>
      <c r="V1070" s="2">
        <f t="shared" si="227"/>
        <v>45985.4984802432</v>
      </c>
      <c r="W1070" s="2">
        <f t="shared" si="228"/>
        <v>45994.6170212766</v>
      </c>
      <c r="X1070" t="str">
        <f t="shared" si="229"/>
        <v>低滞销风险</v>
      </c>
      <c r="Y1070" s="8" t="str">
        <f>_xlfn.IFS(COUNTIF($B$2:B1070,B1070)=1,"-",OR(AND(X1069="高滞销风险",OR(X1070="中滞销风险",X1070="低滞销风险",X1070="健康")),AND(X1069="中滞销风险",OR(X1070="低滞销风险",X1070="健康")),AND(X1069="低滞销风险",X1070="健康")),"改善",X1069=X1070,"维持不变",OR(AND(X1069="健康",OR(X1070="低滞销风险",X1070="中滞销风险",X1070="高滞销风险")),AND(X1069="低滞销风险",OR(X1070="中滞销风险",X1070="高滞销风险")),AND(X1069="中滞销风险",X1070="高滞销风险")),"恶化")</f>
        <v>恶化</v>
      </c>
      <c r="Z1070" s="10">
        <f t="shared" si="230"/>
        <v>0</v>
      </c>
      <c r="AA1070" s="10">
        <f t="shared" si="231"/>
        <v>8.61000000000001</v>
      </c>
      <c r="AB1070" s="10">
        <f t="shared" si="232"/>
        <v>8.61000000000001</v>
      </c>
      <c r="AC1070" s="10">
        <f t="shared" si="233"/>
        <v>93.6170212765958</v>
      </c>
      <c r="AD1070" s="10">
        <f t="shared" si="234"/>
        <v>2.61702127659373</v>
      </c>
      <c r="AE1070" s="11">
        <f t="shared" si="235"/>
        <v>3.38461538461538</v>
      </c>
    </row>
    <row r="1071" spans="1:31">
      <c r="A1071" s="5">
        <v>45908</v>
      </c>
      <c r="B1071" s="1" t="s">
        <v>596</v>
      </c>
      <c r="C1071" s="1" t="s">
        <v>597</v>
      </c>
      <c r="D1071" s="1" t="s">
        <v>531</v>
      </c>
      <c r="E1071" s="1">
        <v>4.08</v>
      </c>
      <c r="F1071" s="1">
        <v>4.29</v>
      </c>
      <c r="G1071" s="1">
        <v>3.79</v>
      </c>
      <c r="H1071" s="1">
        <v>4.07</v>
      </c>
      <c r="I1071" s="1" t="s">
        <v>50</v>
      </c>
      <c r="J1071" s="1">
        <v>30</v>
      </c>
      <c r="K1071" s="1" t="s">
        <v>38</v>
      </c>
      <c r="L1071" s="1" t="s">
        <v>39</v>
      </c>
      <c r="M1071" s="1" t="s">
        <v>40</v>
      </c>
      <c r="N1071" s="1">
        <v>134</v>
      </c>
      <c r="O1071" s="1">
        <v>113</v>
      </c>
      <c r="P1071" s="1">
        <v>0</v>
      </c>
      <c r="Q1071" s="1">
        <v>30</v>
      </c>
      <c r="R1071" s="1">
        <v>0</v>
      </c>
      <c r="S1071" s="1">
        <v>0</v>
      </c>
      <c r="T1071">
        <f t="shared" si="225"/>
        <v>247</v>
      </c>
      <c r="U1071">
        <f t="shared" si="226"/>
        <v>277</v>
      </c>
      <c r="V1071" s="2">
        <f t="shared" si="227"/>
        <v>45968.5392156863</v>
      </c>
      <c r="W1071" s="2">
        <f t="shared" si="228"/>
        <v>45975.8921568627</v>
      </c>
      <c r="X1071" t="str">
        <f t="shared" si="229"/>
        <v>健康</v>
      </c>
      <c r="Y1071" s="8" t="str">
        <f>_xlfn.IFS(COUNTIF($B$2:B1071,B1071)=1,"-",OR(AND(X1070="高滞销风险",OR(X1071="中滞销风险",X1071="低滞销风险",X1071="健康")),AND(X1070="中滞销风险",OR(X1071="低滞销风险",X1071="健康")),AND(X1070="低滞销风险",X1071="健康")),"改善",X1070=X1071,"维持不变",OR(AND(X1070="健康",OR(X1071="低滞销风险",X1071="中滞销风险",X1071="高滞销风险")),AND(X1070="低滞销风险",OR(X1071="中滞销风险",X1071="高滞销风险")),AND(X1070="中滞销风险",X1071="高滞销风险")),"恶化")</f>
        <v>改善</v>
      </c>
      <c r="Z1071" s="10">
        <f t="shared" si="230"/>
        <v>0</v>
      </c>
      <c r="AA1071" s="10">
        <f t="shared" si="231"/>
        <v>0</v>
      </c>
      <c r="AB1071" s="10">
        <f t="shared" si="232"/>
        <v>0</v>
      </c>
      <c r="AC1071" s="10">
        <f t="shared" si="233"/>
        <v>67.8921568627451</v>
      </c>
      <c r="AD1071" s="10">
        <f t="shared" si="234"/>
        <v>0</v>
      </c>
      <c r="AE1071" s="11">
        <f t="shared" si="235"/>
        <v>4.08</v>
      </c>
    </row>
    <row r="1072" spans="1:31">
      <c r="A1072" s="5">
        <v>45887</v>
      </c>
      <c r="B1072" s="1" t="s">
        <v>598</v>
      </c>
      <c r="C1072" s="1" t="s">
        <v>599</v>
      </c>
      <c r="D1072" s="1" t="s">
        <v>531</v>
      </c>
      <c r="E1072" s="1">
        <v>2.4</v>
      </c>
      <c r="F1072" s="1">
        <v>3.14</v>
      </c>
      <c r="G1072" s="1">
        <v>3</v>
      </c>
      <c r="H1072" s="1">
        <v>1.71</v>
      </c>
      <c r="I1072" s="1" t="s">
        <v>50</v>
      </c>
      <c r="J1072" s="1">
        <v>22</v>
      </c>
      <c r="K1072" s="1" t="s">
        <v>51</v>
      </c>
      <c r="L1072" s="1" t="s">
        <v>52</v>
      </c>
      <c r="M1072" s="1" t="s">
        <v>53</v>
      </c>
      <c r="N1072" s="1">
        <v>31</v>
      </c>
      <c r="O1072" s="1">
        <v>119</v>
      </c>
      <c r="P1072" s="1">
        <v>0</v>
      </c>
      <c r="Q1072" s="1">
        <v>0</v>
      </c>
      <c r="R1072" s="1">
        <v>0</v>
      </c>
      <c r="S1072" s="1">
        <v>90</v>
      </c>
      <c r="T1072">
        <f t="shared" si="225"/>
        <v>150</v>
      </c>
      <c r="U1072">
        <f t="shared" si="226"/>
        <v>240</v>
      </c>
      <c r="V1072" s="2">
        <f t="shared" si="227"/>
        <v>45949.5</v>
      </c>
      <c r="W1072" s="2">
        <f t="shared" si="228"/>
        <v>45987</v>
      </c>
      <c r="X1072" t="str">
        <f t="shared" si="229"/>
        <v>健康</v>
      </c>
      <c r="Y1072" s="8" t="str">
        <f>_xlfn.IFS(COUNTIF($B$2:B1072,B1072)=1,"-",OR(AND(X1071="高滞销风险",OR(X1072="中滞销风险",X1072="低滞销风险",X1072="健康")),AND(X1071="中滞销风险",OR(X1072="低滞销风险",X1072="健康")),AND(X1071="低滞销风险",X1072="健康")),"改善",X1071=X1072,"维持不变",OR(AND(X1071="健康",OR(X1072="低滞销风险",X1072="中滞销风险",X1072="高滞销风险")),AND(X1071="低滞销风险",OR(X1072="中滞销风险",X1072="高滞销风险")),AND(X1071="中滞销风险",X1072="高滞销风险")),"恶化")</f>
        <v>-</v>
      </c>
      <c r="Z1072" s="10">
        <f t="shared" si="230"/>
        <v>0</v>
      </c>
      <c r="AA1072" s="10">
        <f t="shared" si="231"/>
        <v>0</v>
      </c>
      <c r="AB1072" s="10">
        <f t="shared" si="232"/>
        <v>0</v>
      </c>
      <c r="AC1072" s="10">
        <f t="shared" si="233"/>
        <v>100</v>
      </c>
      <c r="AD1072" s="10">
        <f t="shared" si="234"/>
        <v>0</v>
      </c>
      <c r="AE1072" s="11">
        <f t="shared" si="235"/>
        <v>2.4</v>
      </c>
    </row>
    <row r="1073" spans="1:31">
      <c r="A1073" s="5">
        <v>45894</v>
      </c>
      <c r="B1073" s="1" t="s">
        <v>598</v>
      </c>
      <c r="C1073" s="1" t="s">
        <v>599</v>
      </c>
      <c r="D1073" s="1" t="s">
        <v>531</v>
      </c>
      <c r="E1073" s="1">
        <v>2.14</v>
      </c>
      <c r="F1073" s="1">
        <v>2.14</v>
      </c>
      <c r="G1073" s="1">
        <v>2.64</v>
      </c>
      <c r="H1073" s="1">
        <v>2.25</v>
      </c>
      <c r="I1073" s="1" t="s">
        <v>54</v>
      </c>
      <c r="J1073" s="1">
        <v>15</v>
      </c>
      <c r="K1073" s="1" t="s">
        <v>43</v>
      </c>
      <c r="L1073" s="1" t="s">
        <v>44</v>
      </c>
      <c r="M1073" s="1" t="s">
        <v>45</v>
      </c>
      <c r="N1073" s="1">
        <v>56</v>
      </c>
      <c r="O1073" s="1">
        <v>118</v>
      </c>
      <c r="P1073" s="1">
        <v>0</v>
      </c>
      <c r="Q1073" s="1">
        <v>50</v>
      </c>
      <c r="R1073" s="1">
        <v>0</v>
      </c>
      <c r="S1073" s="1">
        <v>0</v>
      </c>
      <c r="T1073">
        <f t="shared" si="225"/>
        <v>174</v>
      </c>
      <c r="U1073">
        <f t="shared" si="226"/>
        <v>224</v>
      </c>
      <c r="V1073" s="2">
        <f t="shared" si="227"/>
        <v>45975.308411215</v>
      </c>
      <c r="W1073" s="2">
        <f t="shared" si="228"/>
        <v>45998.6728971963</v>
      </c>
      <c r="X1073" t="str">
        <f t="shared" si="229"/>
        <v>低滞销风险</v>
      </c>
      <c r="Y1073" s="8" t="str">
        <f>_xlfn.IFS(COUNTIF($B$2:B1073,B1073)=1,"-",OR(AND(X1072="高滞销风险",OR(X1073="中滞销风险",X1073="低滞销风险",X1073="健康")),AND(X1072="中滞销风险",OR(X1073="低滞销风险",X1073="健康")),AND(X1072="低滞销风险",X1073="健康")),"改善",X1072=X1073,"维持不变",OR(AND(X1072="健康",OR(X1073="低滞销风险",X1073="中滞销风险",X1073="高滞销风险")),AND(X1072="低滞销风险",OR(X1073="中滞销风险",X1073="高滞销风险")),AND(X1072="中滞销风险",X1073="高滞销风险")),"恶化")</f>
        <v>恶化</v>
      </c>
      <c r="Z1073" s="10">
        <f t="shared" si="230"/>
        <v>0</v>
      </c>
      <c r="AA1073" s="10">
        <f t="shared" si="231"/>
        <v>14.28</v>
      </c>
      <c r="AB1073" s="10">
        <f t="shared" si="232"/>
        <v>14.28</v>
      </c>
      <c r="AC1073" s="10">
        <f t="shared" si="233"/>
        <v>104.672897196262</v>
      </c>
      <c r="AD1073" s="10">
        <f t="shared" si="234"/>
        <v>6.67289719625842</v>
      </c>
      <c r="AE1073" s="11">
        <f t="shared" si="235"/>
        <v>2.28571428571429</v>
      </c>
    </row>
    <row r="1074" spans="1:31">
      <c r="A1074" s="5">
        <v>45901</v>
      </c>
      <c r="B1074" s="1" t="s">
        <v>598</v>
      </c>
      <c r="C1074" s="1" t="s">
        <v>599</v>
      </c>
      <c r="D1074" s="1" t="s">
        <v>531</v>
      </c>
      <c r="E1074" s="1">
        <v>1.71</v>
      </c>
      <c r="F1074" s="1">
        <v>1.71</v>
      </c>
      <c r="G1074" s="1">
        <v>1.93</v>
      </c>
      <c r="H1074" s="1">
        <v>2.46</v>
      </c>
      <c r="I1074" s="1" t="s">
        <v>54</v>
      </c>
      <c r="J1074" s="1">
        <v>12</v>
      </c>
      <c r="K1074" s="1" t="s">
        <v>35</v>
      </c>
      <c r="L1074" s="1" t="s">
        <v>36</v>
      </c>
      <c r="M1074" s="1" t="s">
        <v>37</v>
      </c>
      <c r="N1074" s="1">
        <v>88</v>
      </c>
      <c r="O1074" s="1">
        <v>76</v>
      </c>
      <c r="P1074" s="1">
        <v>0</v>
      </c>
      <c r="Q1074" s="1">
        <v>50</v>
      </c>
      <c r="R1074" s="1">
        <v>0</v>
      </c>
      <c r="S1074" s="1">
        <v>0</v>
      </c>
      <c r="T1074">
        <f t="shared" si="225"/>
        <v>164</v>
      </c>
      <c r="U1074">
        <f t="shared" si="226"/>
        <v>214</v>
      </c>
      <c r="V1074" s="2">
        <f t="shared" si="227"/>
        <v>45996.9064327485</v>
      </c>
      <c r="W1074" s="2">
        <f t="shared" si="228"/>
        <v>46026.1461988304</v>
      </c>
      <c r="X1074" t="str">
        <f t="shared" si="229"/>
        <v>高滞销风险</v>
      </c>
      <c r="Y1074" s="8" t="str">
        <f>_xlfn.IFS(COUNTIF($B$2:B1074,B1074)=1,"-",OR(AND(X1073="高滞销风险",OR(X1074="中滞销风险",X1074="低滞销风险",X1074="健康")),AND(X1073="中滞销风险",OR(X1074="低滞销风险",X1074="健康")),AND(X1073="低滞销风险",X1074="健康")),"改善",X1073=X1074,"维持不变",OR(AND(X1073="健康",OR(X1074="低滞销风险",X1074="中滞销风险",X1074="高滞销风险")),AND(X1073="低滞销风险",OR(X1074="中滞销风险",X1074="高滞销风险")),AND(X1073="中滞销风险",X1074="高滞销风险")),"恶化")</f>
        <v>恶化</v>
      </c>
      <c r="Z1074" s="10">
        <f t="shared" si="230"/>
        <v>8.39000000000001</v>
      </c>
      <c r="AA1074" s="10">
        <f t="shared" si="231"/>
        <v>50</v>
      </c>
      <c r="AB1074" s="10">
        <f t="shared" si="232"/>
        <v>58.39</v>
      </c>
      <c r="AC1074" s="10">
        <f t="shared" si="233"/>
        <v>125.146198830409</v>
      </c>
      <c r="AD1074" s="10">
        <f t="shared" si="234"/>
        <v>34.1461988304072</v>
      </c>
      <c r="AE1074" s="11">
        <f t="shared" si="235"/>
        <v>2.35164835164835</v>
      </c>
    </row>
    <row r="1075" spans="1:31">
      <c r="A1075" s="5">
        <v>45908</v>
      </c>
      <c r="B1075" s="1" t="s">
        <v>598</v>
      </c>
      <c r="C1075" s="1" t="s">
        <v>599</v>
      </c>
      <c r="D1075" s="1" t="s">
        <v>531</v>
      </c>
      <c r="E1075" s="1">
        <v>2.14</v>
      </c>
      <c r="F1075" s="1">
        <v>2.14</v>
      </c>
      <c r="G1075" s="1">
        <v>1.93</v>
      </c>
      <c r="H1075" s="1">
        <v>2.29</v>
      </c>
      <c r="I1075" s="1" t="s">
        <v>54</v>
      </c>
      <c r="J1075" s="1">
        <v>15</v>
      </c>
      <c r="K1075" s="1" t="s">
        <v>38</v>
      </c>
      <c r="L1075" s="1" t="s">
        <v>39</v>
      </c>
      <c r="M1075" s="1" t="s">
        <v>40</v>
      </c>
      <c r="N1075" s="1">
        <v>93</v>
      </c>
      <c r="O1075" s="1">
        <v>57</v>
      </c>
      <c r="P1075" s="1">
        <v>0</v>
      </c>
      <c r="Q1075" s="1">
        <v>50</v>
      </c>
      <c r="R1075" s="1">
        <v>0</v>
      </c>
      <c r="S1075" s="1">
        <v>0</v>
      </c>
      <c r="T1075">
        <f t="shared" si="225"/>
        <v>150</v>
      </c>
      <c r="U1075">
        <f t="shared" si="226"/>
        <v>200</v>
      </c>
      <c r="V1075" s="2">
        <f t="shared" si="227"/>
        <v>45978.0934579439</v>
      </c>
      <c r="W1075" s="2">
        <f t="shared" si="228"/>
        <v>46001.4579439252</v>
      </c>
      <c r="X1075" t="str">
        <f t="shared" si="229"/>
        <v>低滞销风险</v>
      </c>
      <c r="Y1075" s="8" t="str">
        <f>_xlfn.IFS(COUNTIF($B$2:B1075,B1075)=1,"-",OR(AND(X1074="高滞销风险",OR(X1075="中滞销风险",X1075="低滞销风险",X1075="健康")),AND(X1074="中滞销风险",OR(X1075="低滞销风险",X1075="健康")),AND(X1074="低滞销风险",X1075="健康")),"改善",X1074=X1075,"维持不变",OR(AND(X1074="健康",OR(X1075="低滞销风险",X1075="中滞销风险",X1075="高滞销风险")),AND(X1074="低滞销风险",OR(X1075="中滞销风险",X1075="高滞销风险")),AND(X1074="中滞销风险",X1075="高滞销风险")),"恶化")</f>
        <v>改善</v>
      </c>
      <c r="Z1075" s="10">
        <f t="shared" si="230"/>
        <v>0</v>
      </c>
      <c r="AA1075" s="10">
        <f t="shared" si="231"/>
        <v>20.24</v>
      </c>
      <c r="AB1075" s="10">
        <f t="shared" si="232"/>
        <v>20.24</v>
      </c>
      <c r="AC1075" s="10">
        <f t="shared" si="233"/>
        <v>93.4579439252336</v>
      </c>
      <c r="AD1075" s="10">
        <f t="shared" si="234"/>
        <v>9.45794392523385</v>
      </c>
      <c r="AE1075" s="11">
        <f t="shared" si="235"/>
        <v>2.38095238095238</v>
      </c>
    </row>
    <row r="1076" spans="1:31">
      <c r="A1076" s="5">
        <v>45887</v>
      </c>
      <c r="B1076" s="1" t="s">
        <v>600</v>
      </c>
      <c r="C1076" s="1" t="s">
        <v>601</v>
      </c>
      <c r="D1076" s="1" t="s">
        <v>531</v>
      </c>
      <c r="E1076" s="1">
        <v>2.58</v>
      </c>
      <c r="F1076" s="1">
        <v>3.43</v>
      </c>
      <c r="G1076" s="1">
        <v>3.29</v>
      </c>
      <c r="H1076" s="1">
        <v>1.79</v>
      </c>
      <c r="I1076" s="1" t="s">
        <v>50</v>
      </c>
      <c r="J1076" s="1">
        <v>24</v>
      </c>
      <c r="K1076" s="1" t="s">
        <v>51</v>
      </c>
      <c r="L1076" s="1" t="s">
        <v>52</v>
      </c>
      <c r="M1076" s="1" t="s">
        <v>53</v>
      </c>
      <c r="N1076" s="1">
        <v>72</v>
      </c>
      <c r="O1076" s="1">
        <v>118</v>
      </c>
      <c r="P1076" s="1">
        <v>0</v>
      </c>
      <c r="Q1076" s="1">
        <v>30</v>
      </c>
      <c r="R1076" s="1">
        <v>0</v>
      </c>
      <c r="S1076" s="1">
        <v>0</v>
      </c>
      <c r="T1076">
        <f t="shared" si="225"/>
        <v>190</v>
      </c>
      <c r="U1076">
        <f t="shared" si="226"/>
        <v>220</v>
      </c>
      <c r="V1076" s="2">
        <f t="shared" si="227"/>
        <v>45960.6434108527</v>
      </c>
      <c r="W1076" s="2">
        <f t="shared" si="228"/>
        <v>45972.2713178295</v>
      </c>
      <c r="X1076" t="str">
        <f t="shared" si="229"/>
        <v>健康</v>
      </c>
      <c r="Y1076" s="8" t="str">
        <f>_xlfn.IFS(COUNTIF($B$2:B1076,B1076)=1,"-",OR(AND(X1075="高滞销风险",OR(X1076="中滞销风险",X1076="低滞销风险",X1076="健康")),AND(X1075="中滞销风险",OR(X1076="低滞销风险",X1076="健康")),AND(X1075="低滞销风险",X1076="健康")),"改善",X1075=X1076,"维持不变",OR(AND(X1075="健康",OR(X1076="低滞销风险",X1076="中滞销风险",X1076="高滞销风险")),AND(X1075="低滞销风险",OR(X1076="中滞销风险",X1076="高滞销风险")),AND(X1075="中滞销风险",X1076="高滞销风险")),"恶化")</f>
        <v>-</v>
      </c>
      <c r="Z1076" s="10">
        <f t="shared" si="230"/>
        <v>0</v>
      </c>
      <c r="AA1076" s="10">
        <f t="shared" si="231"/>
        <v>0</v>
      </c>
      <c r="AB1076" s="10">
        <f t="shared" si="232"/>
        <v>0</v>
      </c>
      <c r="AC1076" s="10">
        <f t="shared" si="233"/>
        <v>85.2713178294574</v>
      </c>
      <c r="AD1076" s="10">
        <f t="shared" si="234"/>
        <v>0</v>
      </c>
      <c r="AE1076" s="11">
        <f t="shared" si="235"/>
        <v>2.58</v>
      </c>
    </row>
    <row r="1077" spans="1:31">
      <c r="A1077" s="5">
        <v>45894</v>
      </c>
      <c r="B1077" s="1" t="s">
        <v>600</v>
      </c>
      <c r="C1077" s="1" t="s">
        <v>601</v>
      </c>
      <c r="D1077" s="1" t="s">
        <v>531</v>
      </c>
      <c r="E1077" s="1">
        <v>3.26</v>
      </c>
      <c r="F1077" s="1">
        <v>3.86</v>
      </c>
      <c r="G1077" s="1">
        <v>3.64</v>
      </c>
      <c r="H1077" s="1">
        <v>2.75</v>
      </c>
      <c r="I1077" s="1" t="s">
        <v>50</v>
      </c>
      <c r="J1077" s="1">
        <v>27</v>
      </c>
      <c r="K1077" s="1" t="s">
        <v>43</v>
      </c>
      <c r="L1077" s="1" t="s">
        <v>44</v>
      </c>
      <c r="M1077" s="1" t="s">
        <v>45</v>
      </c>
      <c r="N1077" s="1">
        <v>64</v>
      </c>
      <c r="O1077" s="1">
        <v>126</v>
      </c>
      <c r="P1077" s="1">
        <v>0</v>
      </c>
      <c r="Q1077" s="1">
        <v>30</v>
      </c>
      <c r="R1077" s="1">
        <v>0</v>
      </c>
      <c r="S1077" s="1">
        <v>30</v>
      </c>
      <c r="T1077">
        <f t="shared" si="225"/>
        <v>190</v>
      </c>
      <c r="U1077">
        <f t="shared" si="226"/>
        <v>250</v>
      </c>
      <c r="V1077" s="2">
        <f t="shared" si="227"/>
        <v>45952.282208589</v>
      </c>
      <c r="W1077" s="2">
        <f t="shared" si="228"/>
        <v>45970.6871165644</v>
      </c>
      <c r="X1077" t="str">
        <f t="shared" si="229"/>
        <v>健康</v>
      </c>
      <c r="Y1077" s="8" t="str">
        <f>_xlfn.IFS(COUNTIF($B$2:B1077,B1077)=1,"-",OR(AND(X1076="高滞销风险",OR(X1077="中滞销风险",X1077="低滞销风险",X1077="健康")),AND(X1076="中滞销风险",OR(X1077="低滞销风险",X1077="健康")),AND(X1076="低滞销风险",X1077="健康")),"改善",X1076=X1077,"维持不变",OR(AND(X1076="健康",OR(X1077="低滞销风险",X1077="中滞销风险",X1077="高滞销风险")),AND(X1076="低滞销风险",OR(X1077="中滞销风险",X1077="高滞销风险")),AND(X1076="中滞销风险",X1077="高滞销风险")),"恶化")</f>
        <v>维持不变</v>
      </c>
      <c r="Z1077" s="10">
        <f t="shared" si="230"/>
        <v>0</v>
      </c>
      <c r="AA1077" s="10">
        <f t="shared" si="231"/>
        <v>0</v>
      </c>
      <c r="AB1077" s="10">
        <f t="shared" si="232"/>
        <v>0</v>
      </c>
      <c r="AC1077" s="10">
        <f t="shared" si="233"/>
        <v>76.6871165644172</v>
      </c>
      <c r="AD1077" s="10">
        <f t="shared" si="234"/>
        <v>0</v>
      </c>
      <c r="AE1077" s="11">
        <f t="shared" si="235"/>
        <v>3.26</v>
      </c>
    </row>
    <row r="1078" spans="1:31">
      <c r="A1078" s="5">
        <v>45901</v>
      </c>
      <c r="B1078" s="1" t="s">
        <v>600</v>
      </c>
      <c r="C1078" s="1" t="s">
        <v>601</v>
      </c>
      <c r="D1078" s="1" t="s">
        <v>531</v>
      </c>
      <c r="E1078" s="1">
        <v>2.86</v>
      </c>
      <c r="F1078" s="1">
        <v>2.86</v>
      </c>
      <c r="G1078" s="1">
        <v>3.36</v>
      </c>
      <c r="H1078" s="1">
        <v>3.32</v>
      </c>
      <c r="I1078" s="1" t="s">
        <v>54</v>
      </c>
      <c r="J1078" s="1">
        <v>20</v>
      </c>
      <c r="K1078" s="1" t="s">
        <v>35</v>
      </c>
      <c r="L1078" s="1" t="s">
        <v>36</v>
      </c>
      <c r="M1078" s="1" t="s">
        <v>37</v>
      </c>
      <c r="N1078" s="1">
        <v>79</v>
      </c>
      <c r="O1078" s="1">
        <v>152</v>
      </c>
      <c r="P1078" s="1">
        <v>0</v>
      </c>
      <c r="Q1078" s="1">
        <v>0</v>
      </c>
      <c r="R1078" s="1">
        <v>0</v>
      </c>
      <c r="S1078" s="1">
        <v>30</v>
      </c>
      <c r="T1078">
        <f t="shared" si="225"/>
        <v>231</v>
      </c>
      <c r="U1078">
        <f t="shared" si="226"/>
        <v>261</v>
      </c>
      <c r="V1078" s="2">
        <f t="shared" si="227"/>
        <v>45981.7692307692</v>
      </c>
      <c r="W1078" s="2">
        <f t="shared" si="228"/>
        <v>45992.2587412587</v>
      </c>
      <c r="X1078" t="str">
        <f t="shared" si="229"/>
        <v>低滞销风险</v>
      </c>
      <c r="Y1078" s="8" t="str">
        <f>_xlfn.IFS(COUNTIF($B$2:B1078,B1078)=1,"-",OR(AND(X1077="高滞销风险",OR(X1078="中滞销风险",X1078="低滞销风险",X1078="健康")),AND(X1077="中滞销风险",OR(X1078="低滞销风险",X1078="健康")),AND(X1077="低滞销风险",X1078="健康")),"改善",X1077=X1078,"维持不变",OR(AND(X1077="健康",OR(X1078="低滞销风险",X1078="中滞销风险",X1078="高滞销风险")),AND(X1077="低滞销风险",OR(X1078="中滞销风险",X1078="高滞销风险")),AND(X1077="中滞销风险",X1078="高滞销风险")),"恶化")</f>
        <v>恶化</v>
      </c>
      <c r="Z1078" s="10">
        <f t="shared" si="230"/>
        <v>0</v>
      </c>
      <c r="AA1078" s="10">
        <f t="shared" si="231"/>
        <v>0.740000000000009</v>
      </c>
      <c r="AB1078" s="10">
        <f t="shared" si="232"/>
        <v>0.740000000000009</v>
      </c>
      <c r="AC1078" s="10">
        <f t="shared" si="233"/>
        <v>91.2587412587413</v>
      </c>
      <c r="AD1078" s="10">
        <f t="shared" si="234"/>
        <v>0.258741258738155</v>
      </c>
      <c r="AE1078" s="11">
        <f t="shared" si="235"/>
        <v>2.86813186813187</v>
      </c>
    </row>
    <row r="1079" spans="1:31">
      <c r="A1079" s="5">
        <v>45908</v>
      </c>
      <c r="B1079" s="1" t="s">
        <v>600</v>
      </c>
      <c r="C1079" s="1" t="s">
        <v>601</v>
      </c>
      <c r="D1079" s="1" t="s">
        <v>531</v>
      </c>
      <c r="E1079" s="1">
        <v>3.29</v>
      </c>
      <c r="F1079" s="1">
        <v>3.29</v>
      </c>
      <c r="G1079" s="1">
        <v>3.07</v>
      </c>
      <c r="H1079" s="1">
        <v>3.36</v>
      </c>
      <c r="I1079" s="1" t="s">
        <v>54</v>
      </c>
      <c r="J1079" s="1">
        <v>23</v>
      </c>
      <c r="K1079" s="1" t="s">
        <v>38</v>
      </c>
      <c r="L1079" s="1" t="s">
        <v>39</v>
      </c>
      <c r="M1079" s="1" t="s">
        <v>40</v>
      </c>
      <c r="N1079" s="1">
        <v>85</v>
      </c>
      <c r="O1079" s="1">
        <v>126</v>
      </c>
      <c r="P1079" s="1">
        <v>0</v>
      </c>
      <c r="Q1079" s="1">
        <v>30</v>
      </c>
      <c r="R1079" s="1">
        <v>0</v>
      </c>
      <c r="S1079" s="1">
        <v>0</v>
      </c>
      <c r="T1079">
        <f t="shared" si="225"/>
        <v>211</v>
      </c>
      <c r="U1079">
        <f t="shared" si="226"/>
        <v>241</v>
      </c>
      <c r="V1079" s="2">
        <f t="shared" si="227"/>
        <v>45972.1337386018</v>
      </c>
      <c r="W1079" s="2">
        <f t="shared" si="228"/>
        <v>45981.2522796353</v>
      </c>
      <c r="X1079" t="str">
        <f t="shared" si="229"/>
        <v>健康</v>
      </c>
      <c r="Y1079" s="8" t="str">
        <f>_xlfn.IFS(COUNTIF($B$2:B1079,B1079)=1,"-",OR(AND(X1078="高滞销风险",OR(X1079="中滞销风险",X1079="低滞销风险",X1079="健康")),AND(X1078="中滞销风险",OR(X1079="低滞销风险",X1079="健康")),AND(X1078="低滞销风险",X1079="健康")),"改善",X1078=X1079,"维持不变",OR(AND(X1078="健康",OR(X1079="低滞销风险",X1079="中滞销风险",X1079="高滞销风险")),AND(X1078="低滞销风险",OR(X1079="中滞销风险",X1079="高滞销风险")),AND(X1078="中滞销风险",X1079="高滞销风险")),"恶化")</f>
        <v>改善</v>
      </c>
      <c r="Z1079" s="10">
        <f t="shared" si="230"/>
        <v>0</v>
      </c>
      <c r="AA1079" s="10">
        <f t="shared" si="231"/>
        <v>0</v>
      </c>
      <c r="AB1079" s="10">
        <f t="shared" si="232"/>
        <v>0</v>
      </c>
      <c r="AC1079" s="10">
        <f t="shared" si="233"/>
        <v>73.2522796352584</v>
      </c>
      <c r="AD1079" s="10">
        <f t="shared" si="234"/>
        <v>0</v>
      </c>
      <c r="AE1079" s="11">
        <f t="shared" si="235"/>
        <v>3.29</v>
      </c>
    </row>
    <row r="1080" spans="1:31">
      <c r="A1080" s="5">
        <v>45887</v>
      </c>
      <c r="B1080" s="1" t="s">
        <v>602</v>
      </c>
      <c r="C1080" s="1" t="s">
        <v>603</v>
      </c>
      <c r="D1080" s="1" t="s">
        <v>531</v>
      </c>
      <c r="E1080" s="1">
        <v>3.41</v>
      </c>
      <c r="F1080" s="1">
        <v>4.14</v>
      </c>
      <c r="G1080" s="1">
        <v>4.43</v>
      </c>
      <c r="H1080" s="1">
        <v>2.57</v>
      </c>
      <c r="I1080" s="1" t="s">
        <v>50</v>
      </c>
      <c r="J1080" s="1">
        <v>29</v>
      </c>
      <c r="K1080" s="1" t="s">
        <v>51</v>
      </c>
      <c r="L1080" s="1" t="s">
        <v>52</v>
      </c>
      <c r="M1080" s="1" t="s">
        <v>53</v>
      </c>
      <c r="N1080" s="1">
        <v>105</v>
      </c>
      <c r="O1080" s="1">
        <v>177</v>
      </c>
      <c r="P1080" s="1">
        <v>0</v>
      </c>
      <c r="Q1080" s="1">
        <v>33</v>
      </c>
      <c r="R1080" s="1">
        <v>0</v>
      </c>
      <c r="S1080" s="1">
        <v>0</v>
      </c>
      <c r="T1080">
        <f t="shared" si="225"/>
        <v>282</v>
      </c>
      <c r="U1080">
        <f t="shared" si="226"/>
        <v>315</v>
      </c>
      <c r="V1080" s="2">
        <f t="shared" si="227"/>
        <v>45969.6979472141</v>
      </c>
      <c r="W1080" s="2">
        <f t="shared" si="228"/>
        <v>45979.3753665689</v>
      </c>
      <c r="X1080" t="str">
        <f t="shared" si="229"/>
        <v>健康</v>
      </c>
      <c r="Y1080" s="8" t="str">
        <f>_xlfn.IFS(COUNTIF($B$2:B1080,B1080)=1,"-",OR(AND(X1079="高滞销风险",OR(X1080="中滞销风险",X1080="低滞销风险",X1080="健康")),AND(X1079="中滞销风险",OR(X1080="低滞销风险",X1080="健康")),AND(X1079="低滞销风险",X1080="健康")),"改善",X1079=X1080,"维持不变",OR(AND(X1079="健康",OR(X1080="低滞销风险",X1080="中滞销风险",X1080="高滞销风险")),AND(X1079="低滞销风险",OR(X1080="中滞销风险",X1080="高滞销风险")),AND(X1079="中滞销风险",X1080="高滞销风险")),"恶化")</f>
        <v>-</v>
      </c>
      <c r="Z1080" s="10">
        <f t="shared" si="230"/>
        <v>0</v>
      </c>
      <c r="AA1080" s="10">
        <f t="shared" si="231"/>
        <v>0</v>
      </c>
      <c r="AB1080" s="10">
        <f t="shared" si="232"/>
        <v>0</v>
      </c>
      <c r="AC1080" s="10">
        <f t="shared" si="233"/>
        <v>92.375366568915</v>
      </c>
      <c r="AD1080" s="10">
        <f t="shared" si="234"/>
        <v>0</v>
      </c>
      <c r="AE1080" s="11">
        <f t="shared" si="235"/>
        <v>3.41</v>
      </c>
    </row>
    <row r="1081" spans="1:31">
      <c r="A1081" s="5">
        <v>45894</v>
      </c>
      <c r="B1081" s="1" t="s">
        <v>602</v>
      </c>
      <c r="C1081" s="1" t="s">
        <v>603</v>
      </c>
      <c r="D1081" s="1" t="s">
        <v>531</v>
      </c>
      <c r="E1081" s="1">
        <v>3.95</v>
      </c>
      <c r="F1081" s="1">
        <v>4.29</v>
      </c>
      <c r="G1081" s="1">
        <v>4.21</v>
      </c>
      <c r="H1081" s="1">
        <v>3.64</v>
      </c>
      <c r="I1081" s="1" t="s">
        <v>50</v>
      </c>
      <c r="J1081" s="1">
        <v>30</v>
      </c>
      <c r="K1081" s="1" t="s">
        <v>43</v>
      </c>
      <c r="L1081" s="1" t="s">
        <v>44</v>
      </c>
      <c r="M1081" s="1" t="s">
        <v>45</v>
      </c>
      <c r="N1081" s="1">
        <v>81</v>
      </c>
      <c r="O1081" s="1">
        <v>191</v>
      </c>
      <c r="P1081" s="1">
        <v>0</v>
      </c>
      <c r="Q1081" s="1">
        <v>13</v>
      </c>
      <c r="R1081" s="1">
        <v>0</v>
      </c>
      <c r="S1081" s="1">
        <v>0</v>
      </c>
      <c r="T1081">
        <f t="shared" si="225"/>
        <v>272</v>
      </c>
      <c r="U1081">
        <f t="shared" si="226"/>
        <v>285</v>
      </c>
      <c r="V1081" s="2">
        <f t="shared" si="227"/>
        <v>45962.8607594937</v>
      </c>
      <c r="W1081" s="2">
        <f t="shared" si="228"/>
        <v>45966.1518987342</v>
      </c>
      <c r="X1081" t="str">
        <f t="shared" si="229"/>
        <v>健康</v>
      </c>
      <c r="Y1081" s="8" t="str">
        <f>_xlfn.IFS(COUNTIF($B$2:B1081,B1081)=1,"-",OR(AND(X1080="高滞销风险",OR(X1081="中滞销风险",X1081="低滞销风险",X1081="健康")),AND(X1080="中滞销风险",OR(X1081="低滞销风险",X1081="健康")),AND(X1080="低滞销风险",X1081="健康")),"改善",X1080=X1081,"维持不变",OR(AND(X1080="健康",OR(X1081="低滞销风险",X1081="中滞销风险",X1081="高滞销风险")),AND(X1080="低滞销风险",OR(X1081="中滞销风险",X1081="高滞销风险")),AND(X1080="中滞销风险",X1081="高滞销风险")),"恶化")</f>
        <v>维持不变</v>
      </c>
      <c r="Z1081" s="10">
        <f t="shared" si="230"/>
        <v>0</v>
      </c>
      <c r="AA1081" s="10">
        <f t="shared" si="231"/>
        <v>0</v>
      </c>
      <c r="AB1081" s="10">
        <f t="shared" si="232"/>
        <v>0</v>
      </c>
      <c r="AC1081" s="10">
        <f t="shared" si="233"/>
        <v>72.1518987341772</v>
      </c>
      <c r="AD1081" s="10">
        <f t="shared" si="234"/>
        <v>0</v>
      </c>
      <c r="AE1081" s="11">
        <f t="shared" si="235"/>
        <v>3.95</v>
      </c>
    </row>
    <row r="1082" spans="1:31">
      <c r="A1082" s="5">
        <v>45901</v>
      </c>
      <c r="B1082" s="1" t="s">
        <v>602</v>
      </c>
      <c r="C1082" s="1" t="s">
        <v>603</v>
      </c>
      <c r="D1082" s="1" t="s">
        <v>531</v>
      </c>
      <c r="E1082" s="1">
        <v>3.71</v>
      </c>
      <c r="F1082" s="1">
        <v>3.71</v>
      </c>
      <c r="G1082" s="1">
        <v>4</v>
      </c>
      <c r="H1082" s="1">
        <v>4.21</v>
      </c>
      <c r="I1082" s="1" t="s">
        <v>54</v>
      </c>
      <c r="J1082" s="1">
        <v>26</v>
      </c>
      <c r="K1082" s="1" t="s">
        <v>35</v>
      </c>
      <c r="L1082" s="1" t="s">
        <v>36</v>
      </c>
      <c r="M1082" s="1" t="s">
        <v>37</v>
      </c>
      <c r="N1082" s="1">
        <v>76</v>
      </c>
      <c r="O1082" s="1">
        <v>189</v>
      </c>
      <c r="P1082" s="1">
        <v>0</v>
      </c>
      <c r="Q1082" s="1">
        <v>33</v>
      </c>
      <c r="R1082" s="1">
        <v>0</v>
      </c>
      <c r="S1082" s="1">
        <v>0</v>
      </c>
      <c r="T1082">
        <f t="shared" si="225"/>
        <v>265</v>
      </c>
      <c r="U1082">
        <f t="shared" si="226"/>
        <v>298</v>
      </c>
      <c r="V1082" s="2">
        <f t="shared" si="227"/>
        <v>45972.4285714286</v>
      </c>
      <c r="W1082" s="2">
        <f t="shared" si="228"/>
        <v>45981.3234501348</v>
      </c>
      <c r="X1082" t="str">
        <f t="shared" si="229"/>
        <v>健康</v>
      </c>
      <c r="Y1082" s="8" t="str">
        <f>_xlfn.IFS(COUNTIF($B$2:B1082,B1082)=1,"-",OR(AND(X1081="高滞销风险",OR(X1082="中滞销风险",X1082="低滞销风险",X1082="健康")),AND(X1081="中滞销风险",OR(X1082="低滞销风险",X1082="健康")),AND(X1081="低滞销风险",X1082="健康")),"改善",X1081=X1082,"维持不变",OR(AND(X1081="健康",OR(X1082="低滞销风险",X1082="中滞销风险",X1082="高滞销风险")),AND(X1081="低滞销风险",OR(X1082="中滞销风险",X1082="高滞销风险")),AND(X1081="中滞销风险",X1082="高滞销风险")),"恶化")</f>
        <v>维持不变</v>
      </c>
      <c r="Z1082" s="10">
        <f t="shared" si="230"/>
        <v>0</v>
      </c>
      <c r="AA1082" s="10">
        <f t="shared" si="231"/>
        <v>0</v>
      </c>
      <c r="AB1082" s="10">
        <f t="shared" si="232"/>
        <v>0</v>
      </c>
      <c r="AC1082" s="10">
        <f t="shared" si="233"/>
        <v>80.3234501347709</v>
      </c>
      <c r="AD1082" s="10">
        <f t="shared" si="234"/>
        <v>0</v>
      </c>
      <c r="AE1082" s="11">
        <f t="shared" si="235"/>
        <v>3.71</v>
      </c>
    </row>
    <row r="1083" spans="1:31">
      <c r="A1083" s="5">
        <v>45908</v>
      </c>
      <c r="B1083" s="1" t="s">
        <v>602</v>
      </c>
      <c r="C1083" s="1" t="s">
        <v>603</v>
      </c>
      <c r="D1083" s="1" t="s">
        <v>531</v>
      </c>
      <c r="E1083" s="1">
        <v>3</v>
      </c>
      <c r="F1083" s="1">
        <v>3</v>
      </c>
      <c r="G1083" s="1">
        <v>3.36</v>
      </c>
      <c r="H1083" s="1">
        <v>3.79</v>
      </c>
      <c r="I1083" s="1" t="s">
        <v>54</v>
      </c>
      <c r="J1083" s="1">
        <v>21</v>
      </c>
      <c r="K1083" s="1" t="s">
        <v>38</v>
      </c>
      <c r="L1083" s="1" t="s">
        <v>39</v>
      </c>
      <c r="M1083" s="1" t="s">
        <v>40</v>
      </c>
      <c r="N1083" s="1">
        <v>134</v>
      </c>
      <c r="O1083" s="1">
        <v>128</v>
      </c>
      <c r="P1083" s="1">
        <v>0</v>
      </c>
      <c r="Q1083" s="1">
        <v>13</v>
      </c>
      <c r="R1083" s="1">
        <v>0</v>
      </c>
      <c r="S1083" s="1">
        <v>0</v>
      </c>
      <c r="T1083">
        <f t="shared" si="225"/>
        <v>262</v>
      </c>
      <c r="U1083">
        <f t="shared" si="226"/>
        <v>275</v>
      </c>
      <c r="V1083" s="2">
        <f t="shared" si="227"/>
        <v>45995.3333333333</v>
      </c>
      <c r="W1083" s="2">
        <f t="shared" si="228"/>
        <v>45999.6666666667</v>
      </c>
      <c r="X1083" t="str">
        <f t="shared" si="229"/>
        <v>低滞销风险</v>
      </c>
      <c r="Y1083" s="8" t="str">
        <f>_xlfn.IFS(COUNTIF($B$2:B1083,B1083)=1,"-",OR(AND(X1082="高滞销风险",OR(X1083="中滞销风险",X1083="低滞销风险",X1083="健康")),AND(X1082="中滞销风险",OR(X1083="低滞销风险",X1083="健康")),AND(X1082="低滞销风险",X1083="健康")),"改善",X1082=X1083,"维持不变",OR(AND(X1082="健康",OR(X1083="低滞销风险",X1083="中滞销风险",X1083="高滞销风险")),AND(X1082="低滞销风险",OR(X1083="中滞销风险",X1083="高滞销风险")),AND(X1082="中滞销风险",X1083="高滞销风险")),"恶化")</f>
        <v>恶化</v>
      </c>
      <c r="Z1083" s="10">
        <f t="shared" si="230"/>
        <v>10</v>
      </c>
      <c r="AA1083" s="10">
        <f t="shared" si="231"/>
        <v>13</v>
      </c>
      <c r="AB1083" s="10">
        <f t="shared" si="232"/>
        <v>23</v>
      </c>
      <c r="AC1083" s="10">
        <f t="shared" si="233"/>
        <v>91.6666666666667</v>
      </c>
      <c r="AD1083" s="10">
        <f t="shared" si="234"/>
        <v>7.66666666666424</v>
      </c>
      <c r="AE1083" s="11">
        <f t="shared" si="235"/>
        <v>3.27380952380952</v>
      </c>
    </row>
    <row r="1084" spans="1:31">
      <c r="A1084" s="5">
        <v>45887</v>
      </c>
      <c r="B1084" s="1" t="s">
        <v>604</v>
      </c>
      <c r="C1084" s="1" t="s">
        <v>605</v>
      </c>
      <c r="D1084" s="1" t="s">
        <v>531</v>
      </c>
      <c r="E1084" s="1">
        <v>1.97</v>
      </c>
      <c r="F1084" s="1">
        <v>2.57</v>
      </c>
      <c r="G1084" s="1">
        <v>2.5</v>
      </c>
      <c r="H1084" s="1">
        <v>1.39</v>
      </c>
      <c r="I1084" s="1" t="s">
        <v>50</v>
      </c>
      <c r="J1084" s="1">
        <v>18</v>
      </c>
      <c r="K1084" s="1" t="s">
        <v>51</v>
      </c>
      <c r="L1084" s="1" t="s">
        <v>52</v>
      </c>
      <c r="M1084" s="1" t="s">
        <v>53</v>
      </c>
      <c r="N1084" s="1">
        <v>57</v>
      </c>
      <c r="O1084" s="1">
        <v>86</v>
      </c>
      <c r="P1084" s="1">
        <v>0</v>
      </c>
      <c r="Q1084" s="1">
        <v>5</v>
      </c>
      <c r="R1084" s="1">
        <v>0</v>
      </c>
      <c r="S1084" s="1">
        <v>0</v>
      </c>
      <c r="T1084">
        <f t="shared" si="225"/>
        <v>143</v>
      </c>
      <c r="U1084">
        <f t="shared" si="226"/>
        <v>148</v>
      </c>
      <c r="V1084" s="2">
        <f t="shared" si="227"/>
        <v>45959.5888324873</v>
      </c>
      <c r="W1084" s="2">
        <f t="shared" si="228"/>
        <v>45962.1269035533</v>
      </c>
      <c r="X1084" t="str">
        <f t="shared" si="229"/>
        <v>健康</v>
      </c>
      <c r="Y1084" s="8" t="str">
        <f>_xlfn.IFS(COUNTIF($B$2:B1084,B1084)=1,"-",OR(AND(X1083="高滞销风险",OR(X1084="中滞销风险",X1084="低滞销风险",X1084="健康")),AND(X1083="中滞销风险",OR(X1084="低滞销风险",X1084="健康")),AND(X1083="低滞销风险",X1084="健康")),"改善",X1083=X1084,"维持不变",OR(AND(X1083="健康",OR(X1084="低滞销风险",X1084="中滞销风险",X1084="高滞销风险")),AND(X1083="低滞销风险",OR(X1084="中滞销风险",X1084="高滞销风险")),AND(X1083="中滞销风险",X1084="高滞销风险")),"恶化")</f>
        <v>-</v>
      </c>
      <c r="Z1084" s="10">
        <f t="shared" si="230"/>
        <v>0</v>
      </c>
      <c r="AA1084" s="10">
        <f t="shared" si="231"/>
        <v>0</v>
      </c>
      <c r="AB1084" s="10">
        <f t="shared" si="232"/>
        <v>0</v>
      </c>
      <c r="AC1084" s="10">
        <f t="shared" si="233"/>
        <v>75.1269035532995</v>
      </c>
      <c r="AD1084" s="10">
        <f t="shared" si="234"/>
        <v>0</v>
      </c>
      <c r="AE1084" s="11">
        <f t="shared" si="235"/>
        <v>1.97</v>
      </c>
    </row>
    <row r="1085" spans="1:31">
      <c r="A1085" s="5">
        <v>45894</v>
      </c>
      <c r="B1085" s="1" t="s">
        <v>604</v>
      </c>
      <c r="C1085" s="1" t="s">
        <v>605</v>
      </c>
      <c r="D1085" s="1" t="s">
        <v>531</v>
      </c>
      <c r="E1085" s="1">
        <v>1.71</v>
      </c>
      <c r="F1085" s="1">
        <v>1.71</v>
      </c>
      <c r="G1085" s="1">
        <v>2.14</v>
      </c>
      <c r="H1085" s="1">
        <v>1.82</v>
      </c>
      <c r="I1085" s="1" t="s">
        <v>54</v>
      </c>
      <c r="J1085" s="1">
        <v>12</v>
      </c>
      <c r="K1085" s="1" t="s">
        <v>43</v>
      </c>
      <c r="L1085" s="1" t="s">
        <v>44</v>
      </c>
      <c r="M1085" s="1" t="s">
        <v>45</v>
      </c>
      <c r="N1085" s="1">
        <v>47</v>
      </c>
      <c r="O1085" s="1">
        <v>85</v>
      </c>
      <c r="P1085" s="1">
        <v>0</v>
      </c>
      <c r="Q1085" s="1">
        <v>35</v>
      </c>
      <c r="R1085" s="1">
        <v>0</v>
      </c>
      <c r="S1085" s="1">
        <v>0</v>
      </c>
      <c r="T1085">
        <f t="shared" si="225"/>
        <v>132</v>
      </c>
      <c r="U1085">
        <f t="shared" si="226"/>
        <v>167</v>
      </c>
      <c r="V1085" s="2">
        <f t="shared" si="227"/>
        <v>45971.1929824561</v>
      </c>
      <c r="W1085" s="2">
        <f t="shared" si="228"/>
        <v>45991.6608187134</v>
      </c>
      <c r="X1085" t="str">
        <f t="shared" si="229"/>
        <v>健康</v>
      </c>
      <c r="Y1085" s="8" t="str">
        <f>_xlfn.IFS(COUNTIF($B$2:B1085,B1085)=1,"-",OR(AND(X1084="高滞销风险",OR(X1085="中滞销风险",X1085="低滞销风险",X1085="健康")),AND(X1084="中滞销风险",OR(X1085="低滞销风险",X1085="健康")),AND(X1084="低滞销风险",X1085="健康")),"改善",X1084=X1085,"维持不变",OR(AND(X1084="健康",OR(X1085="低滞销风险",X1085="中滞销风险",X1085="高滞销风险")),AND(X1084="低滞销风险",OR(X1085="中滞销风险",X1085="高滞销风险")),AND(X1084="中滞销风险",X1085="高滞销风险")),"恶化")</f>
        <v>维持不变</v>
      </c>
      <c r="Z1085" s="10">
        <f t="shared" si="230"/>
        <v>0</v>
      </c>
      <c r="AA1085" s="10">
        <f t="shared" si="231"/>
        <v>0</v>
      </c>
      <c r="AB1085" s="10">
        <f t="shared" si="232"/>
        <v>0</v>
      </c>
      <c r="AC1085" s="10">
        <f t="shared" si="233"/>
        <v>97.6608187134503</v>
      </c>
      <c r="AD1085" s="10">
        <f t="shared" si="234"/>
        <v>0</v>
      </c>
      <c r="AE1085" s="11">
        <f t="shared" si="235"/>
        <v>1.71</v>
      </c>
    </row>
    <row r="1086" spans="1:31">
      <c r="A1086" s="5">
        <v>45901</v>
      </c>
      <c r="B1086" s="1" t="s">
        <v>604</v>
      </c>
      <c r="C1086" s="1" t="s">
        <v>605</v>
      </c>
      <c r="D1086" s="1" t="s">
        <v>531</v>
      </c>
      <c r="E1086" s="1">
        <v>2.14</v>
      </c>
      <c r="F1086" s="1">
        <v>2.14</v>
      </c>
      <c r="G1086" s="1">
        <v>1.93</v>
      </c>
      <c r="H1086" s="1">
        <v>2.21</v>
      </c>
      <c r="I1086" s="1" t="s">
        <v>54</v>
      </c>
      <c r="J1086" s="1">
        <v>15</v>
      </c>
      <c r="K1086" s="1" t="s">
        <v>35</v>
      </c>
      <c r="L1086" s="1" t="s">
        <v>36</v>
      </c>
      <c r="M1086" s="1" t="s">
        <v>37</v>
      </c>
      <c r="N1086" s="1">
        <v>59</v>
      </c>
      <c r="O1086" s="1">
        <v>83</v>
      </c>
      <c r="P1086" s="1">
        <v>0</v>
      </c>
      <c r="Q1086" s="1">
        <v>15</v>
      </c>
      <c r="R1086" s="1">
        <v>0</v>
      </c>
      <c r="S1086" s="1">
        <v>0</v>
      </c>
      <c r="T1086">
        <f t="shared" si="225"/>
        <v>142</v>
      </c>
      <c r="U1086">
        <f t="shared" si="226"/>
        <v>157</v>
      </c>
      <c r="V1086" s="2">
        <f t="shared" si="227"/>
        <v>45967.3551401869</v>
      </c>
      <c r="W1086" s="2">
        <f t="shared" si="228"/>
        <v>45974.3644859813</v>
      </c>
      <c r="X1086" t="str">
        <f t="shared" si="229"/>
        <v>健康</v>
      </c>
      <c r="Y1086" s="8" t="str">
        <f>_xlfn.IFS(COUNTIF($B$2:B1086,B1086)=1,"-",OR(AND(X1085="高滞销风险",OR(X1086="中滞销风险",X1086="低滞销风险",X1086="健康")),AND(X1085="中滞销风险",OR(X1086="低滞销风险",X1086="健康")),AND(X1085="低滞销风险",X1086="健康")),"改善",X1085=X1086,"维持不变",OR(AND(X1085="健康",OR(X1086="低滞销风险",X1086="中滞销风险",X1086="高滞销风险")),AND(X1085="低滞销风险",OR(X1086="中滞销风险",X1086="高滞销风险")),AND(X1085="中滞销风险",X1086="高滞销风险")),"恶化")</f>
        <v>维持不变</v>
      </c>
      <c r="Z1086" s="10">
        <f t="shared" si="230"/>
        <v>0</v>
      </c>
      <c r="AA1086" s="10">
        <f t="shared" si="231"/>
        <v>0</v>
      </c>
      <c r="AB1086" s="10">
        <f t="shared" si="232"/>
        <v>0</v>
      </c>
      <c r="AC1086" s="10">
        <f t="shared" si="233"/>
        <v>73.3644859813084</v>
      </c>
      <c r="AD1086" s="10">
        <f t="shared" si="234"/>
        <v>0</v>
      </c>
      <c r="AE1086" s="11">
        <f t="shared" si="235"/>
        <v>2.14</v>
      </c>
    </row>
    <row r="1087" spans="1:31">
      <c r="A1087" s="5">
        <v>45908</v>
      </c>
      <c r="B1087" s="1" t="s">
        <v>604</v>
      </c>
      <c r="C1087" s="1" t="s">
        <v>605</v>
      </c>
      <c r="D1087" s="1" t="s">
        <v>531</v>
      </c>
      <c r="E1087" s="1">
        <v>2.22</v>
      </c>
      <c r="F1087" s="1">
        <v>2.29</v>
      </c>
      <c r="G1087" s="1">
        <v>2.21</v>
      </c>
      <c r="H1087" s="1">
        <v>2.18</v>
      </c>
      <c r="I1087" s="1" t="s">
        <v>50</v>
      </c>
      <c r="J1087" s="1">
        <v>16</v>
      </c>
      <c r="K1087" s="1" t="s">
        <v>38</v>
      </c>
      <c r="L1087" s="1" t="s">
        <v>39</v>
      </c>
      <c r="M1087" s="1" t="s">
        <v>40</v>
      </c>
      <c r="N1087" s="1">
        <v>65</v>
      </c>
      <c r="O1087" s="1">
        <v>61</v>
      </c>
      <c r="P1087" s="1">
        <v>0</v>
      </c>
      <c r="Q1087" s="1">
        <v>15</v>
      </c>
      <c r="R1087" s="1">
        <v>0</v>
      </c>
      <c r="S1087" s="1">
        <v>0</v>
      </c>
      <c r="T1087">
        <f t="shared" si="225"/>
        <v>126</v>
      </c>
      <c r="U1087">
        <f t="shared" si="226"/>
        <v>141</v>
      </c>
      <c r="V1087" s="2">
        <f t="shared" si="227"/>
        <v>45964.7567567568</v>
      </c>
      <c r="W1087" s="2">
        <f t="shared" si="228"/>
        <v>45971.5135135135</v>
      </c>
      <c r="X1087" t="str">
        <f t="shared" si="229"/>
        <v>健康</v>
      </c>
      <c r="Y1087" s="8" t="str">
        <f>_xlfn.IFS(COUNTIF($B$2:B1087,B1087)=1,"-",OR(AND(X1086="高滞销风险",OR(X1087="中滞销风险",X1087="低滞销风险",X1087="健康")),AND(X1086="中滞销风险",OR(X1087="低滞销风险",X1087="健康")),AND(X1086="低滞销风险",X1087="健康")),"改善",X1086=X1087,"维持不变",OR(AND(X1086="健康",OR(X1087="低滞销风险",X1087="中滞销风险",X1087="高滞销风险")),AND(X1086="低滞销风险",OR(X1087="中滞销风险",X1087="高滞销风险")),AND(X1086="中滞销风险",X1087="高滞销风险")),"恶化")</f>
        <v>维持不变</v>
      </c>
      <c r="Z1087" s="10">
        <f t="shared" si="230"/>
        <v>0</v>
      </c>
      <c r="AA1087" s="10">
        <f t="shared" si="231"/>
        <v>0</v>
      </c>
      <c r="AB1087" s="10">
        <f t="shared" si="232"/>
        <v>0</v>
      </c>
      <c r="AC1087" s="10">
        <f t="shared" si="233"/>
        <v>63.5135135135135</v>
      </c>
      <c r="AD1087" s="10">
        <f t="shared" si="234"/>
        <v>0</v>
      </c>
      <c r="AE1087" s="11">
        <f t="shared" si="235"/>
        <v>2.22</v>
      </c>
    </row>
    <row r="1088" spans="1:31">
      <c r="A1088" s="5">
        <v>45887</v>
      </c>
      <c r="B1088" s="1" t="s">
        <v>606</v>
      </c>
      <c r="C1088" s="1" t="s">
        <v>607</v>
      </c>
      <c r="D1088" s="1" t="s">
        <v>531</v>
      </c>
      <c r="E1088" s="1">
        <v>1.38</v>
      </c>
      <c r="F1088" s="1">
        <v>1.57</v>
      </c>
      <c r="G1088" s="1">
        <v>1.93</v>
      </c>
      <c r="H1088" s="1">
        <v>1.04</v>
      </c>
      <c r="I1088" s="1" t="s">
        <v>50</v>
      </c>
      <c r="J1088" s="1">
        <v>11</v>
      </c>
      <c r="K1088" s="1" t="s">
        <v>51</v>
      </c>
      <c r="L1088" s="1" t="s">
        <v>52</v>
      </c>
      <c r="M1088" s="1" t="s">
        <v>53</v>
      </c>
      <c r="N1088" s="1">
        <v>53</v>
      </c>
      <c r="O1088" s="1">
        <v>72</v>
      </c>
      <c r="P1088" s="1">
        <v>0</v>
      </c>
      <c r="Q1088" s="1">
        <v>3</v>
      </c>
      <c r="R1088" s="1">
        <v>0</v>
      </c>
      <c r="S1088" s="1">
        <v>30</v>
      </c>
      <c r="T1088">
        <f t="shared" si="225"/>
        <v>125</v>
      </c>
      <c r="U1088">
        <f t="shared" si="226"/>
        <v>158</v>
      </c>
      <c r="V1088" s="2">
        <f t="shared" si="227"/>
        <v>45977.5797101449</v>
      </c>
      <c r="W1088" s="2">
        <f t="shared" si="228"/>
        <v>46001.4927536232</v>
      </c>
      <c r="X1088" t="str">
        <f t="shared" si="229"/>
        <v>低滞销风险</v>
      </c>
      <c r="Y1088" s="8" t="str">
        <f>_xlfn.IFS(COUNTIF($B$2:B1088,B1088)=1,"-",OR(AND(X1087="高滞销风险",OR(X1088="中滞销风险",X1088="低滞销风险",X1088="健康")),AND(X1087="中滞销风险",OR(X1088="低滞销风险",X1088="健康")),AND(X1087="低滞销风险",X1088="健康")),"改善",X1087=X1088,"维持不变",OR(AND(X1087="健康",OR(X1088="低滞销风险",X1088="中滞销风险",X1088="高滞销风险")),AND(X1087="低滞销风险",OR(X1088="中滞销风险",X1088="高滞销风险")),AND(X1087="中滞销风险",X1088="高滞销风险")),"恶化")</f>
        <v>-</v>
      </c>
      <c r="Z1088" s="10">
        <f t="shared" si="230"/>
        <v>0</v>
      </c>
      <c r="AA1088" s="10">
        <f t="shared" si="231"/>
        <v>13.1</v>
      </c>
      <c r="AB1088" s="10">
        <f t="shared" si="232"/>
        <v>13.1</v>
      </c>
      <c r="AC1088" s="10">
        <f t="shared" si="233"/>
        <v>114.492753623188</v>
      </c>
      <c r="AD1088" s="10">
        <f t="shared" si="234"/>
        <v>9.49275362319167</v>
      </c>
      <c r="AE1088" s="11">
        <f t="shared" si="235"/>
        <v>1.5047619047619</v>
      </c>
    </row>
    <row r="1089" spans="1:31">
      <c r="A1089" s="5">
        <v>45894</v>
      </c>
      <c r="B1089" s="1" t="s">
        <v>606</v>
      </c>
      <c r="C1089" s="1" t="s">
        <v>607</v>
      </c>
      <c r="D1089" s="1" t="s">
        <v>531</v>
      </c>
      <c r="E1089" s="1">
        <v>1.88</v>
      </c>
      <c r="F1089" s="1">
        <v>2.29</v>
      </c>
      <c r="G1089" s="1">
        <v>1.93</v>
      </c>
      <c r="H1089" s="1">
        <v>1.61</v>
      </c>
      <c r="I1089" s="1" t="s">
        <v>50</v>
      </c>
      <c r="J1089" s="1">
        <v>16</v>
      </c>
      <c r="K1089" s="1" t="s">
        <v>43</v>
      </c>
      <c r="L1089" s="1" t="s">
        <v>44</v>
      </c>
      <c r="M1089" s="1" t="s">
        <v>45</v>
      </c>
      <c r="N1089" s="1">
        <v>40</v>
      </c>
      <c r="O1089" s="1">
        <v>90</v>
      </c>
      <c r="P1089" s="1">
        <v>0</v>
      </c>
      <c r="Q1089" s="1">
        <v>13</v>
      </c>
      <c r="R1089" s="1">
        <v>0</v>
      </c>
      <c r="S1089" s="1">
        <v>0</v>
      </c>
      <c r="T1089">
        <f t="shared" si="225"/>
        <v>130</v>
      </c>
      <c r="U1089">
        <f t="shared" si="226"/>
        <v>143</v>
      </c>
      <c r="V1089" s="2">
        <f t="shared" si="227"/>
        <v>45963.1489361702</v>
      </c>
      <c r="W1089" s="2">
        <f t="shared" si="228"/>
        <v>45970.0638297872</v>
      </c>
      <c r="X1089" t="str">
        <f t="shared" si="229"/>
        <v>健康</v>
      </c>
      <c r="Y1089" s="8" t="str">
        <f>_xlfn.IFS(COUNTIF($B$2:B1089,B1089)=1,"-",OR(AND(X1088="高滞销风险",OR(X1089="中滞销风险",X1089="低滞销风险",X1089="健康")),AND(X1088="中滞销风险",OR(X1089="低滞销风险",X1089="健康")),AND(X1088="低滞销风险",X1089="健康")),"改善",X1088=X1089,"维持不变",OR(AND(X1088="健康",OR(X1089="低滞销风险",X1089="中滞销风险",X1089="高滞销风险")),AND(X1088="低滞销风险",OR(X1089="中滞销风险",X1089="高滞销风险")),AND(X1088="中滞销风险",X1089="高滞销风险")),"恶化")</f>
        <v>改善</v>
      </c>
      <c r="Z1089" s="10">
        <f t="shared" si="230"/>
        <v>0</v>
      </c>
      <c r="AA1089" s="10">
        <f t="shared" si="231"/>
        <v>0</v>
      </c>
      <c r="AB1089" s="10">
        <f t="shared" si="232"/>
        <v>0</v>
      </c>
      <c r="AC1089" s="10">
        <f t="shared" si="233"/>
        <v>76.063829787234</v>
      </c>
      <c r="AD1089" s="10">
        <f t="shared" si="234"/>
        <v>0</v>
      </c>
      <c r="AE1089" s="11">
        <f t="shared" si="235"/>
        <v>1.88</v>
      </c>
    </row>
    <row r="1090" spans="1:31">
      <c r="A1090" s="5">
        <v>45901</v>
      </c>
      <c r="B1090" s="1" t="s">
        <v>606</v>
      </c>
      <c r="C1090" s="1" t="s">
        <v>607</v>
      </c>
      <c r="D1090" s="1" t="s">
        <v>531</v>
      </c>
      <c r="E1090" s="1">
        <v>1.43</v>
      </c>
      <c r="F1090" s="1">
        <v>1.43</v>
      </c>
      <c r="G1090" s="1">
        <v>1.86</v>
      </c>
      <c r="H1090" s="1">
        <v>1.89</v>
      </c>
      <c r="I1090" s="1" t="s">
        <v>54</v>
      </c>
      <c r="J1090" s="1">
        <v>10</v>
      </c>
      <c r="K1090" s="1" t="s">
        <v>35</v>
      </c>
      <c r="L1090" s="1" t="s">
        <v>36</v>
      </c>
      <c r="M1090" s="1" t="s">
        <v>37</v>
      </c>
      <c r="N1090" s="1">
        <v>38</v>
      </c>
      <c r="O1090" s="1">
        <v>92</v>
      </c>
      <c r="P1090" s="1">
        <v>0</v>
      </c>
      <c r="Q1090" s="1">
        <v>3</v>
      </c>
      <c r="R1090" s="1">
        <v>0</v>
      </c>
      <c r="S1090" s="1">
        <v>0</v>
      </c>
      <c r="T1090">
        <f t="shared" si="225"/>
        <v>130</v>
      </c>
      <c r="U1090">
        <f t="shared" si="226"/>
        <v>133</v>
      </c>
      <c r="V1090" s="2">
        <f t="shared" si="227"/>
        <v>45991.9090909091</v>
      </c>
      <c r="W1090" s="2">
        <f t="shared" si="228"/>
        <v>45994.006993007</v>
      </c>
      <c r="X1090" t="str">
        <f t="shared" si="229"/>
        <v>低滞销风险</v>
      </c>
      <c r="Y1090" s="8" t="str">
        <f>_xlfn.IFS(COUNTIF($B$2:B1090,B1090)=1,"-",OR(AND(X1089="高滞销风险",OR(X1090="中滞销风险",X1090="低滞销风险",X1090="健康")),AND(X1089="中滞销风险",OR(X1090="低滞销风险",X1090="健康")),AND(X1089="低滞销风险",X1090="健康")),"改善",X1089=X1090,"维持不变",OR(AND(X1089="健康",OR(X1090="低滞销风险",X1090="中滞销风险",X1090="高滞销风险")),AND(X1089="低滞销风险",OR(X1090="中滞销风险",X1090="高滞销风险")),AND(X1089="中滞销风险",X1090="高滞销风险")),"恶化")</f>
        <v>恶化</v>
      </c>
      <c r="Z1090" s="10">
        <f t="shared" si="230"/>
        <v>0</v>
      </c>
      <c r="AA1090" s="10">
        <f t="shared" si="231"/>
        <v>2.87</v>
      </c>
      <c r="AB1090" s="10">
        <f t="shared" si="232"/>
        <v>2.87</v>
      </c>
      <c r="AC1090" s="10">
        <f t="shared" si="233"/>
        <v>93.006993006993</v>
      </c>
      <c r="AD1090" s="10">
        <f t="shared" si="234"/>
        <v>2.00699300699489</v>
      </c>
      <c r="AE1090" s="11">
        <f t="shared" si="235"/>
        <v>1.46153846153846</v>
      </c>
    </row>
    <row r="1091" spans="1:31">
      <c r="A1091" s="5">
        <v>45908</v>
      </c>
      <c r="B1091" s="1" t="s">
        <v>606</v>
      </c>
      <c r="C1091" s="1" t="s">
        <v>607</v>
      </c>
      <c r="D1091" s="1" t="s">
        <v>531</v>
      </c>
      <c r="E1091" s="1">
        <v>2.38</v>
      </c>
      <c r="F1091" s="1">
        <v>3</v>
      </c>
      <c r="G1091" s="1">
        <v>2.21</v>
      </c>
      <c r="H1091" s="1">
        <v>2.07</v>
      </c>
      <c r="I1091" s="1" t="s">
        <v>50</v>
      </c>
      <c r="J1091" s="1">
        <v>21</v>
      </c>
      <c r="K1091" s="1" t="s">
        <v>38</v>
      </c>
      <c r="L1091" s="1" t="s">
        <v>39</v>
      </c>
      <c r="M1091" s="1" t="s">
        <v>40</v>
      </c>
      <c r="N1091" s="1">
        <v>49</v>
      </c>
      <c r="O1091" s="1">
        <v>62</v>
      </c>
      <c r="P1091" s="1">
        <v>0</v>
      </c>
      <c r="Q1091" s="1">
        <v>3</v>
      </c>
      <c r="R1091" s="1">
        <v>0</v>
      </c>
      <c r="S1091" s="1">
        <v>30</v>
      </c>
      <c r="T1091">
        <f t="shared" si="225"/>
        <v>111</v>
      </c>
      <c r="U1091">
        <f t="shared" si="226"/>
        <v>144</v>
      </c>
      <c r="V1091" s="2">
        <f t="shared" si="227"/>
        <v>45954.6386554622</v>
      </c>
      <c r="W1091" s="2">
        <f t="shared" si="228"/>
        <v>45968.5042016807</v>
      </c>
      <c r="X1091" t="str">
        <f t="shared" si="229"/>
        <v>健康</v>
      </c>
      <c r="Y1091" s="8" t="str">
        <f>_xlfn.IFS(COUNTIF($B$2:B1091,B1091)=1,"-",OR(AND(X1090="高滞销风险",OR(X1091="中滞销风险",X1091="低滞销风险",X1091="健康")),AND(X1090="中滞销风险",OR(X1091="低滞销风险",X1091="健康")),AND(X1090="低滞销风险",X1091="健康")),"改善",X1090=X1091,"维持不变",OR(AND(X1090="健康",OR(X1091="低滞销风险",X1091="中滞销风险",X1091="高滞销风险")),AND(X1090="低滞销风险",OR(X1091="中滞销风险",X1091="高滞销风险")),AND(X1090="中滞销风险",X1091="高滞销风险")),"恶化")</f>
        <v>改善</v>
      </c>
      <c r="Z1091" s="10">
        <f t="shared" si="230"/>
        <v>0</v>
      </c>
      <c r="AA1091" s="10">
        <f t="shared" si="231"/>
        <v>0</v>
      </c>
      <c r="AB1091" s="10">
        <f t="shared" si="232"/>
        <v>0</v>
      </c>
      <c r="AC1091" s="10">
        <f t="shared" si="233"/>
        <v>60.5042016806723</v>
      </c>
      <c r="AD1091" s="10">
        <f t="shared" si="234"/>
        <v>0</v>
      </c>
      <c r="AE1091" s="11">
        <f t="shared" si="235"/>
        <v>2.38</v>
      </c>
    </row>
    <row r="1092" spans="1:31">
      <c r="A1092" s="5">
        <v>45887</v>
      </c>
      <c r="B1092" s="1" t="s">
        <v>608</v>
      </c>
      <c r="C1092" s="1" t="s">
        <v>609</v>
      </c>
      <c r="D1092" s="1" t="s">
        <v>531</v>
      </c>
      <c r="E1092" s="1">
        <v>2.27</v>
      </c>
      <c r="F1092" s="1">
        <v>3</v>
      </c>
      <c r="G1092" s="1">
        <v>2.93</v>
      </c>
      <c r="H1092" s="1">
        <v>1.57</v>
      </c>
      <c r="I1092" s="1" t="s">
        <v>50</v>
      </c>
      <c r="J1092" s="1">
        <v>21</v>
      </c>
      <c r="K1092" s="1" t="s">
        <v>51</v>
      </c>
      <c r="L1092" s="1" t="s">
        <v>52</v>
      </c>
      <c r="M1092" s="1" t="s">
        <v>53</v>
      </c>
      <c r="N1092" s="1">
        <v>131</v>
      </c>
      <c r="O1092" s="1">
        <v>21</v>
      </c>
      <c r="P1092" s="1">
        <v>0</v>
      </c>
      <c r="Q1092" s="1">
        <v>10</v>
      </c>
      <c r="R1092" s="1">
        <v>0</v>
      </c>
      <c r="S1092" s="1">
        <v>30</v>
      </c>
      <c r="T1092">
        <f t="shared" si="225"/>
        <v>152</v>
      </c>
      <c r="U1092">
        <f t="shared" si="226"/>
        <v>192</v>
      </c>
      <c r="V1092" s="2">
        <f t="shared" si="227"/>
        <v>45953.9603524229</v>
      </c>
      <c r="W1092" s="2">
        <f t="shared" si="228"/>
        <v>45971.5814977974</v>
      </c>
      <c r="X1092" t="str">
        <f t="shared" si="229"/>
        <v>健康</v>
      </c>
      <c r="Y1092" s="8" t="str">
        <f>_xlfn.IFS(COUNTIF($B$2:B1092,B1092)=1,"-",OR(AND(X1091="高滞销风险",OR(X1092="中滞销风险",X1092="低滞销风险",X1092="健康")),AND(X1091="中滞销风险",OR(X1092="低滞销风险",X1092="健康")),AND(X1091="低滞销风险",X1092="健康")),"改善",X1091=X1092,"维持不变",OR(AND(X1091="健康",OR(X1092="低滞销风险",X1092="中滞销风险",X1092="高滞销风险")),AND(X1091="低滞销风险",OR(X1092="中滞销风险",X1092="高滞销风险")),AND(X1091="中滞销风险",X1092="高滞销风险")),"恶化")</f>
        <v>-</v>
      </c>
      <c r="Z1092" s="10">
        <f t="shared" si="230"/>
        <v>0</v>
      </c>
      <c r="AA1092" s="10">
        <f t="shared" si="231"/>
        <v>0</v>
      </c>
      <c r="AB1092" s="10">
        <f t="shared" si="232"/>
        <v>0</v>
      </c>
      <c r="AC1092" s="10">
        <f t="shared" si="233"/>
        <v>84.5814977973568</v>
      </c>
      <c r="AD1092" s="10">
        <f t="shared" si="234"/>
        <v>0</v>
      </c>
      <c r="AE1092" s="11">
        <f t="shared" si="235"/>
        <v>2.27</v>
      </c>
    </row>
    <row r="1093" spans="1:31">
      <c r="A1093" s="5">
        <v>45894</v>
      </c>
      <c r="B1093" s="1" t="s">
        <v>608</v>
      </c>
      <c r="C1093" s="1" t="s">
        <v>609</v>
      </c>
      <c r="D1093" s="1" t="s">
        <v>531</v>
      </c>
      <c r="E1093" s="1">
        <v>2.59</v>
      </c>
      <c r="F1093" s="1">
        <v>2.86</v>
      </c>
      <c r="G1093" s="1">
        <v>2.93</v>
      </c>
      <c r="H1093" s="1">
        <v>2.29</v>
      </c>
      <c r="I1093" s="1" t="s">
        <v>50</v>
      </c>
      <c r="J1093" s="1">
        <v>20</v>
      </c>
      <c r="K1093" s="1" t="s">
        <v>43</v>
      </c>
      <c r="L1093" s="1" t="s">
        <v>44</v>
      </c>
      <c r="M1093" s="1" t="s">
        <v>45</v>
      </c>
      <c r="N1093" s="1">
        <v>116</v>
      </c>
      <c r="O1093" s="1">
        <v>31</v>
      </c>
      <c r="P1093" s="1">
        <v>0</v>
      </c>
      <c r="Q1093" s="1">
        <v>0</v>
      </c>
      <c r="R1093" s="1">
        <v>0</v>
      </c>
      <c r="S1093" s="1">
        <v>90</v>
      </c>
      <c r="T1093">
        <f t="shared" si="225"/>
        <v>147</v>
      </c>
      <c r="U1093">
        <f t="shared" si="226"/>
        <v>237</v>
      </c>
      <c r="V1093" s="2">
        <f t="shared" si="227"/>
        <v>45950.7567567568</v>
      </c>
      <c r="W1093" s="2">
        <f t="shared" si="228"/>
        <v>45985.5057915058</v>
      </c>
      <c r="X1093" t="str">
        <f t="shared" si="229"/>
        <v>健康</v>
      </c>
      <c r="Y1093" s="8" t="str">
        <f>_xlfn.IFS(COUNTIF($B$2:B1093,B1093)=1,"-",OR(AND(X1092="高滞销风险",OR(X1093="中滞销风险",X1093="低滞销风险",X1093="健康")),AND(X1092="中滞销风险",OR(X1093="低滞销风险",X1093="健康")),AND(X1092="低滞销风险",X1093="健康")),"改善",X1092=X1093,"维持不变",OR(AND(X1092="健康",OR(X1093="低滞销风险",X1093="中滞销风险",X1093="高滞销风险")),AND(X1092="低滞销风险",OR(X1093="中滞销风险",X1093="高滞销风险")),AND(X1092="中滞销风险",X1093="高滞销风险")),"恶化")</f>
        <v>维持不变</v>
      </c>
      <c r="Z1093" s="10">
        <f t="shared" si="230"/>
        <v>0</v>
      </c>
      <c r="AA1093" s="10">
        <f t="shared" si="231"/>
        <v>0</v>
      </c>
      <c r="AB1093" s="10">
        <f t="shared" si="232"/>
        <v>0</v>
      </c>
      <c r="AC1093" s="10">
        <f t="shared" si="233"/>
        <v>91.5057915057915</v>
      </c>
      <c r="AD1093" s="10">
        <f t="shared" si="234"/>
        <v>0</v>
      </c>
      <c r="AE1093" s="11">
        <f t="shared" si="235"/>
        <v>2.59</v>
      </c>
    </row>
    <row r="1094" spans="1:31">
      <c r="A1094" s="5">
        <v>45901</v>
      </c>
      <c r="B1094" s="1" t="s">
        <v>608</v>
      </c>
      <c r="C1094" s="1" t="s">
        <v>609</v>
      </c>
      <c r="D1094" s="1" t="s">
        <v>531</v>
      </c>
      <c r="E1094" s="1">
        <v>2.86</v>
      </c>
      <c r="F1094" s="1">
        <v>2.86</v>
      </c>
      <c r="G1094" s="1">
        <v>2.86</v>
      </c>
      <c r="H1094" s="1">
        <v>2.89</v>
      </c>
      <c r="I1094" s="1" t="s">
        <v>54</v>
      </c>
      <c r="J1094" s="1">
        <v>20</v>
      </c>
      <c r="K1094" s="1" t="s">
        <v>35</v>
      </c>
      <c r="L1094" s="1" t="s">
        <v>36</v>
      </c>
      <c r="M1094" s="1" t="s">
        <v>37</v>
      </c>
      <c r="N1094" s="1">
        <v>98</v>
      </c>
      <c r="O1094" s="1">
        <v>61</v>
      </c>
      <c r="P1094" s="1">
        <v>0</v>
      </c>
      <c r="Q1094" s="1">
        <v>0</v>
      </c>
      <c r="R1094" s="1">
        <v>0</v>
      </c>
      <c r="S1094" s="1">
        <v>60</v>
      </c>
      <c r="T1094">
        <f t="shared" si="225"/>
        <v>159</v>
      </c>
      <c r="U1094">
        <f t="shared" si="226"/>
        <v>219</v>
      </c>
      <c r="V1094" s="2">
        <f t="shared" si="227"/>
        <v>45956.5944055944</v>
      </c>
      <c r="W1094" s="2">
        <f t="shared" si="228"/>
        <v>45977.5734265734</v>
      </c>
      <c r="X1094" t="str">
        <f t="shared" si="229"/>
        <v>健康</v>
      </c>
      <c r="Y1094" s="8" t="str">
        <f>_xlfn.IFS(COUNTIF($B$2:B1094,B1094)=1,"-",OR(AND(X1093="高滞销风险",OR(X1094="中滞销风险",X1094="低滞销风险",X1094="健康")),AND(X1093="中滞销风险",OR(X1094="低滞销风险",X1094="健康")),AND(X1093="低滞销风险",X1094="健康")),"改善",X1093=X1094,"维持不变",OR(AND(X1093="健康",OR(X1094="低滞销风险",X1094="中滞销风险",X1094="高滞销风险")),AND(X1093="低滞销风险",OR(X1094="中滞销风险",X1094="高滞销风险")),AND(X1093="中滞销风险",X1094="高滞销风险")),"恶化")</f>
        <v>维持不变</v>
      </c>
      <c r="Z1094" s="10">
        <f t="shared" si="230"/>
        <v>0</v>
      </c>
      <c r="AA1094" s="10">
        <f t="shared" si="231"/>
        <v>0</v>
      </c>
      <c r="AB1094" s="10">
        <f t="shared" si="232"/>
        <v>0</v>
      </c>
      <c r="AC1094" s="10">
        <f t="shared" si="233"/>
        <v>76.5734265734266</v>
      </c>
      <c r="AD1094" s="10">
        <f t="shared" si="234"/>
        <v>0</v>
      </c>
      <c r="AE1094" s="11">
        <f t="shared" si="235"/>
        <v>2.86</v>
      </c>
    </row>
    <row r="1095" spans="1:31">
      <c r="A1095" s="5">
        <v>45908</v>
      </c>
      <c r="B1095" s="1" t="s">
        <v>608</v>
      </c>
      <c r="C1095" s="1" t="s">
        <v>609</v>
      </c>
      <c r="D1095" s="1" t="s">
        <v>531</v>
      </c>
      <c r="E1095" s="1">
        <v>2.43</v>
      </c>
      <c r="F1095" s="1">
        <v>2.43</v>
      </c>
      <c r="G1095" s="1">
        <v>2.64</v>
      </c>
      <c r="H1095" s="1">
        <v>2.79</v>
      </c>
      <c r="I1095" s="1" t="s">
        <v>54</v>
      </c>
      <c r="J1095" s="1">
        <v>17</v>
      </c>
      <c r="K1095" s="1" t="s">
        <v>38</v>
      </c>
      <c r="L1095" s="1" t="s">
        <v>39</v>
      </c>
      <c r="M1095" s="1" t="s">
        <v>40</v>
      </c>
      <c r="N1095" s="1">
        <v>86</v>
      </c>
      <c r="O1095" s="1">
        <v>57</v>
      </c>
      <c r="P1095" s="1">
        <v>0</v>
      </c>
      <c r="Q1095" s="1">
        <v>0</v>
      </c>
      <c r="R1095" s="1">
        <v>0</v>
      </c>
      <c r="S1095" s="1">
        <v>60</v>
      </c>
      <c r="T1095">
        <f t="shared" si="225"/>
        <v>143</v>
      </c>
      <c r="U1095">
        <f t="shared" si="226"/>
        <v>203</v>
      </c>
      <c r="V1095" s="2">
        <f t="shared" si="227"/>
        <v>45966.8477366255</v>
      </c>
      <c r="W1095" s="2">
        <f t="shared" si="228"/>
        <v>45991.5390946502</v>
      </c>
      <c r="X1095" t="str">
        <f t="shared" si="229"/>
        <v>健康</v>
      </c>
      <c r="Y1095" s="8" t="str">
        <f>_xlfn.IFS(COUNTIF($B$2:B1095,B1095)=1,"-",OR(AND(X1094="高滞销风险",OR(X1095="中滞销风险",X1095="低滞销风险",X1095="健康")),AND(X1094="中滞销风险",OR(X1095="低滞销风险",X1095="健康")),AND(X1094="低滞销风险",X1095="健康")),"改善",X1094=X1095,"维持不变",OR(AND(X1094="健康",OR(X1095="低滞销风险",X1095="中滞销风险",X1095="高滞销风险")),AND(X1094="低滞销风险",OR(X1095="中滞销风险",X1095="高滞销风险")),AND(X1094="中滞销风险",X1095="高滞销风险")),"恶化")</f>
        <v>维持不变</v>
      </c>
      <c r="Z1095" s="10">
        <f t="shared" si="230"/>
        <v>0</v>
      </c>
      <c r="AA1095" s="10">
        <f t="shared" si="231"/>
        <v>0</v>
      </c>
      <c r="AB1095" s="10">
        <f t="shared" si="232"/>
        <v>0</v>
      </c>
      <c r="AC1095" s="10">
        <f t="shared" si="233"/>
        <v>83.5390946502058</v>
      </c>
      <c r="AD1095" s="10">
        <f t="shared" si="234"/>
        <v>0</v>
      </c>
      <c r="AE1095" s="11">
        <f t="shared" si="235"/>
        <v>2.43</v>
      </c>
    </row>
    <row r="1096" spans="1:31">
      <c r="A1096" s="5">
        <v>45887</v>
      </c>
      <c r="B1096" s="1" t="s">
        <v>610</v>
      </c>
      <c r="C1096" s="1" t="s">
        <v>611</v>
      </c>
      <c r="D1096" s="1" t="s">
        <v>531</v>
      </c>
      <c r="E1096" s="1">
        <v>1.45</v>
      </c>
      <c r="F1096" s="1">
        <v>2.14</v>
      </c>
      <c r="G1096" s="1">
        <v>1.71</v>
      </c>
      <c r="H1096" s="1">
        <v>0.93</v>
      </c>
      <c r="I1096" s="1" t="s">
        <v>50</v>
      </c>
      <c r="J1096" s="1">
        <v>15</v>
      </c>
      <c r="K1096" s="1" t="s">
        <v>51</v>
      </c>
      <c r="L1096" s="1" t="s">
        <v>52</v>
      </c>
      <c r="M1096" s="1" t="s">
        <v>53</v>
      </c>
      <c r="N1096" s="1">
        <v>25</v>
      </c>
      <c r="O1096" s="1">
        <v>185</v>
      </c>
      <c r="P1096" s="1">
        <v>0</v>
      </c>
      <c r="Q1096" s="1">
        <v>0</v>
      </c>
      <c r="R1096" s="1">
        <v>0</v>
      </c>
      <c r="S1096" s="1">
        <v>0</v>
      </c>
      <c r="T1096">
        <f t="shared" ref="T1096:T1159" si="236">N1096+O1096+P1096</f>
        <v>210</v>
      </c>
      <c r="U1096">
        <f t="shared" ref="U1096:U1159" si="237">T1096+Q1096+R1096+S1096</f>
        <v>210</v>
      </c>
      <c r="V1096" s="2">
        <f t="shared" ref="V1096:V1159" si="238">A1096+T1096/E1096</f>
        <v>46031.8275862069</v>
      </c>
      <c r="W1096" s="2">
        <f t="shared" ref="W1096:W1159" si="239">A1096+U1096/E1096</f>
        <v>46031.8275862069</v>
      </c>
      <c r="X1096" t="str">
        <f t="shared" ref="X1096:X1159" si="240">_xlfn.IFS(AD1096&gt;=20,"高滞销风险",AD1096&gt;=10,"中滞销风险",AD1096&gt;0,"低滞销风险",AD1096=0,"健康")</f>
        <v>高滞销风险</v>
      </c>
      <c r="Y1096" s="8" t="str">
        <f>_xlfn.IFS(COUNTIF($B$2:B1096,B1096)=1,"-",OR(AND(X1095="高滞销风险",OR(X1096="中滞销风险",X1096="低滞销风险",X1096="健康")),AND(X1095="中滞销风险",OR(X1096="低滞销风险",X1096="健康")),AND(X1095="低滞销风险",X1096="健康")),"改善",X1095=X1096,"维持不变",OR(AND(X1095="健康",OR(X1096="低滞销风险",X1096="中滞销风险",X1096="高滞销风险")),AND(X1095="低滞销风险",OR(X1096="中滞销风险",X1096="高滞销风险")),AND(X1095="中滞销风险",X1096="高滞销风险")),"恶化")</f>
        <v>-</v>
      </c>
      <c r="Z1096" s="10">
        <f t="shared" ref="Z1096:Z1159" si="241">IF(V1096&gt;=DATE(2025,12,1),T1096-(DATE(2025,12,1)-A1096)*E1096,0)</f>
        <v>57.75</v>
      </c>
      <c r="AA1096" s="10">
        <f t="shared" ref="AA1096:AA1159" si="242">AB1096-Z1096</f>
        <v>0</v>
      </c>
      <c r="AB1096" s="10">
        <f t="shared" ref="AB1096:AB1159" si="243">IF(W1096&gt;=DATE(2025,12,1),U1096-(DATE(2025,12,1)-A1096)*E1096,0)</f>
        <v>57.75</v>
      </c>
      <c r="AC1096" s="10">
        <f t="shared" ref="AC1096:AC1159" si="244">U1096/E1096</f>
        <v>144.827586206897</v>
      </c>
      <c r="AD1096" s="10">
        <f t="shared" ref="AD1096:AD1159" si="245">IF(W1096&gt;DATE(2025,12,1),W1096-DATE(2025,12,1),0)</f>
        <v>39.8275862068986</v>
      </c>
      <c r="AE1096" s="11">
        <f t="shared" ref="AE1096:AE1159" si="246">IF(X1096="健康",E1096,U1096/(DATE(2025,12,1)-A1096))</f>
        <v>2</v>
      </c>
    </row>
    <row r="1097" spans="1:31">
      <c r="A1097" s="5">
        <v>45894</v>
      </c>
      <c r="B1097" s="1" t="s">
        <v>610</v>
      </c>
      <c r="C1097" s="1" t="s">
        <v>611</v>
      </c>
      <c r="D1097" s="1" t="s">
        <v>531</v>
      </c>
      <c r="E1097" s="1">
        <v>1.8</v>
      </c>
      <c r="F1097" s="1">
        <v>2.14</v>
      </c>
      <c r="G1097" s="1">
        <v>2.14</v>
      </c>
      <c r="H1097" s="1">
        <v>1.46</v>
      </c>
      <c r="I1097" s="1" t="s">
        <v>50</v>
      </c>
      <c r="J1097" s="1">
        <v>15</v>
      </c>
      <c r="K1097" s="1" t="s">
        <v>43</v>
      </c>
      <c r="L1097" s="1" t="s">
        <v>44</v>
      </c>
      <c r="M1097" s="1" t="s">
        <v>45</v>
      </c>
      <c r="N1097" s="1">
        <v>13</v>
      </c>
      <c r="O1097" s="1">
        <v>183</v>
      </c>
      <c r="P1097" s="1">
        <v>0</v>
      </c>
      <c r="Q1097" s="1">
        <v>0</v>
      </c>
      <c r="R1097" s="1">
        <v>0</v>
      </c>
      <c r="S1097" s="1">
        <v>0</v>
      </c>
      <c r="T1097">
        <f t="shared" si="236"/>
        <v>196</v>
      </c>
      <c r="U1097">
        <f t="shared" si="237"/>
        <v>196</v>
      </c>
      <c r="V1097" s="2">
        <f t="shared" si="238"/>
        <v>46002.8888888889</v>
      </c>
      <c r="W1097" s="2">
        <f t="shared" si="239"/>
        <v>46002.8888888889</v>
      </c>
      <c r="X1097" t="str">
        <f t="shared" si="240"/>
        <v>中滞销风险</v>
      </c>
      <c r="Y1097" s="8" t="str">
        <f>_xlfn.IFS(COUNTIF($B$2:B1097,B1097)=1,"-",OR(AND(X1096="高滞销风险",OR(X1097="中滞销风险",X1097="低滞销风险",X1097="健康")),AND(X1096="中滞销风险",OR(X1097="低滞销风险",X1097="健康")),AND(X1096="低滞销风险",X1097="健康")),"改善",X1096=X1097,"维持不变",OR(AND(X1096="健康",OR(X1097="低滞销风险",X1097="中滞销风险",X1097="高滞销风险")),AND(X1096="低滞销风险",OR(X1097="中滞销风险",X1097="高滞销风险")),AND(X1096="中滞销风险",X1097="高滞销风险")),"恶化")</f>
        <v>改善</v>
      </c>
      <c r="Z1097" s="10">
        <f t="shared" si="241"/>
        <v>19.6</v>
      </c>
      <c r="AA1097" s="10">
        <f t="shared" si="242"/>
        <v>0</v>
      </c>
      <c r="AB1097" s="10">
        <f t="shared" si="243"/>
        <v>19.6</v>
      </c>
      <c r="AC1097" s="10">
        <f t="shared" si="244"/>
        <v>108.888888888889</v>
      </c>
      <c r="AD1097" s="10">
        <f t="shared" si="245"/>
        <v>10.8888888888905</v>
      </c>
      <c r="AE1097" s="11">
        <f t="shared" si="246"/>
        <v>2</v>
      </c>
    </row>
    <row r="1098" spans="1:31">
      <c r="A1098" s="5">
        <v>45901</v>
      </c>
      <c r="B1098" s="1" t="s">
        <v>610</v>
      </c>
      <c r="C1098" s="1" t="s">
        <v>611</v>
      </c>
      <c r="D1098" s="1" t="s">
        <v>531</v>
      </c>
      <c r="E1098" s="1">
        <v>1.89</v>
      </c>
      <c r="F1098" s="1">
        <v>1.86</v>
      </c>
      <c r="G1098" s="1">
        <v>2</v>
      </c>
      <c r="H1098" s="1">
        <v>1.86</v>
      </c>
      <c r="I1098" s="1" t="s">
        <v>50</v>
      </c>
      <c r="J1098" s="1">
        <v>13</v>
      </c>
      <c r="K1098" s="1" t="s">
        <v>35</v>
      </c>
      <c r="L1098" s="1" t="s">
        <v>36</v>
      </c>
      <c r="M1098" s="1" t="s">
        <v>37</v>
      </c>
      <c r="N1098" s="1">
        <v>4</v>
      </c>
      <c r="O1098" s="1">
        <v>181</v>
      </c>
      <c r="P1098" s="1">
        <v>0</v>
      </c>
      <c r="Q1098" s="1">
        <v>0</v>
      </c>
      <c r="R1098" s="1">
        <v>0</v>
      </c>
      <c r="S1098" s="1">
        <v>0</v>
      </c>
      <c r="T1098">
        <f t="shared" si="236"/>
        <v>185</v>
      </c>
      <c r="U1098">
        <f t="shared" si="237"/>
        <v>185</v>
      </c>
      <c r="V1098" s="2">
        <f t="shared" si="238"/>
        <v>45998.8835978836</v>
      </c>
      <c r="W1098" s="2">
        <f t="shared" si="239"/>
        <v>45998.8835978836</v>
      </c>
      <c r="X1098" t="str">
        <f t="shared" si="240"/>
        <v>低滞销风险</v>
      </c>
      <c r="Y1098" s="8" t="str">
        <f>_xlfn.IFS(COUNTIF($B$2:B1098,B1098)=1,"-",OR(AND(X1097="高滞销风险",OR(X1098="中滞销风险",X1098="低滞销风险",X1098="健康")),AND(X1097="中滞销风险",OR(X1098="低滞销风险",X1098="健康")),AND(X1097="低滞销风险",X1098="健康")),"改善",X1097=X1098,"维持不变",OR(AND(X1097="健康",OR(X1098="低滞销风险",X1098="中滞销风险",X1098="高滞销风险")),AND(X1097="低滞销风险",OR(X1098="中滞销风险",X1098="高滞销风险")),AND(X1097="中滞销风险",X1098="高滞销风险")),"恶化")</f>
        <v>改善</v>
      </c>
      <c r="Z1098" s="10">
        <f t="shared" si="241"/>
        <v>13.01</v>
      </c>
      <c r="AA1098" s="10">
        <f t="shared" si="242"/>
        <v>0</v>
      </c>
      <c r="AB1098" s="10">
        <f t="shared" si="243"/>
        <v>13.01</v>
      </c>
      <c r="AC1098" s="10">
        <f t="shared" si="244"/>
        <v>97.8835978835979</v>
      </c>
      <c r="AD1098" s="10">
        <f t="shared" si="245"/>
        <v>6.88359788359958</v>
      </c>
      <c r="AE1098" s="11">
        <f t="shared" si="246"/>
        <v>2.03296703296703</v>
      </c>
    </row>
    <row r="1099" spans="1:31">
      <c r="A1099" s="5">
        <v>45908</v>
      </c>
      <c r="B1099" s="1" t="s">
        <v>610</v>
      </c>
      <c r="C1099" s="1" t="s">
        <v>611</v>
      </c>
      <c r="D1099" s="1" t="s">
        <v>531</v>
      </c>
      <c r="E1099" s="1">
        <v>0.86</v>
      </c>
      <c r="F1099" s="1">
        <v>0.86</v>
      </c>
      <c r="G1099" s="1">
        <v>1.36</v>
      </c>
      <c r="H1099" s="1">
        <v>1.75</v>
      </c>
      <c r="I1099" s="1" t="s">
        <v>54</v>
      </c>
      <c r="J1099" s="1">
        <v>6</v>
      </c>
      <c r="K1099" s="1" t="s">
        <v>38</v>
      </c>
      <c r="L1099" s="1" t="s">
        <v>39</v>
      </c>
      <c r="M1099" s="1" t="s">
        <v>40</v>
      </c>
      <c r="N1099" s="1">
        <v>23</v>
      </c>
      <c r="O1099" s="1">
        <v>157</v>
      </c>
      <c r="P1099" s="1">
        <v>0</v>
      </c>
      <c r="Q1099" s="1">
        <v>0</v>
      </c>
      <c r="R1099" s="1">
        <v>0</v>
      </c>
      <c r="S1099" s="1">
        <v>0</v>
      </c>
      <c r="T1099">
        <f t="shared" si="236"/>
        <v>180</v>
      </c>
      <c r="U1099">
        <f t="shared" si="237"/>
        <v>180</v>
      </c>
      <c r="V1099" s="2">
        <f t="shared" si="238"/>
        <v>46117.3023255814</v>
      </c>
      <c r="W1099" s="2">
        <f t="shared" si="239"/>
        <v>46117.3023255814</v>
      </c>
      <c r="X1099" t="str">
        <f t="shared" si="240"/>
        <v>高滞销风险</v>
      </c>
      <c r="Y1099" s="8" t="str">
        <f>_xlfn.IFS(COUNTIF($B$2:B1099,B1099)=1,"-",OR(AND(X1098="高滞销风险",OR(X1099="中滞销风险",X1099="低滞销风险",X1099="健康")),AND(X1098="中滞销风险",OR(X1099="低滞销风险",X1099="健康")),AND(X1098="低滞销风险",X1099="健康")),"改善",X1098=X1099,"维持不变",OR(AND(X1098="健康",OR(X1099="低滞销风险",X1099="中滞销风险",X1099="高滞销风险")),AND(X1098="低滞销风险",OR(X1099="中滞销风险",X1099="高滞销风险")),AND(X1098="中滞销风险",X1099="高滞销风险")),"恶化")</f>
        <v>恶化</v>
      </c>
      <c r="Z1099" s="10">
        <f t="shared" si="241"/>
        <v>107.76</v>
      </c>
      <c r="AA1099" s="10">
        <f t="shared" si="242"/>
        <v>0</v>
      </c>
      <c r="AB1099" s="10">
        <f t="shared" si="243"/>
        <v>107.76</v>
      </c>
      <c r="AC1099" s="10">
        <f t="shared" si="244"/>
        <v>209.302325581395</v>
      </c>
      <c r="AD1099" s="10">
        <f t="shared" si="245"/>
        <v>125.302325581397</v>
      </c>
      <c r="AE1099" s="11">
        <f t="shared" si="246"/>
        <v>2.14285714285714</v>
      </c>
    </row>
    <row r="1100" spans="1:31">
      <c r="A1100" s="5">
        <v>45887</v>
      </c>
      <c r="B1100" s="1" t="s">
        <v>612</v>
      </c>
      <c r="C1100" s="1" t="s">
        <v>613</v>
      </c>
      <c r="D1100" s="1" t="s">
        <v>531</v>
      </c>
      <c r="E1100" s="1">
        <v>6.41</v>
      </c>
      <c r="F1100" s="1">
        <v>8.14</v>
      </c>
      <c r="G1100" s="1">
        <v>8.14</v>
      </c>
      <c r="H1100" s="1">
        <v>4.68</v>
      </c>
      <c r="I1100" s="1" t="s">
        <v>50</v>
      </c>
      <c r="J1100" s="1">
        <v>57</v>
      </c>
      <c r="K1100" s="1" t="s">
        <v>51</v>
      </c>
      <c r="L1100" s="1" t="s">
        <v>52</v>
      </c>
      <c r="M1100" s="1" t="s">
        <v>53</v>
      </c>
      <c r="N1100" s="1">
        <v>84</v>
      </c>
      <c r="O1100" s="1">
        <v>266</v>
      </c>
      <c r="P1100" s="1">
        <v>0</v>
      </c>
      <c r="Q1100" s="1">
        <v>4</v>
      </c>
      <c r="R1100" s="1">
        <v>0</v>
      </c>
      <c r="S1100" s="1">
        <v>200</v>
      </c>
      <c r="T1100">
        <f t="shared" si="236"/>
        <v>350</v>
      </c>
      <c r="U1100">
        <f t="shared" si="237"/>
        <v>554</v>
      </c>
      <c r="V1100" s="2">
        <f t="shared" si="238"/>
        <v>45941.6021840874</v>
      </c>
      <c r="W1100" s="2">
        <f t="shared" si="239"/>
        <v>45973.4274570983</v>
      </c>
      <c r="X1100" t="str">
        <f t="shared" si="240"/>
        <v>健康</v>
      </c>
      <c r="Y1100" s="8" t="str">
        <f>_xlfn.IFS(COUNTIF($B$2:B1100,B1100)=1,"-",OR(AND(X1099="高滞销风险",OR(X1100="中滞销风险",X1100="低滞销风险",X1100="健康")),AND(X1099="中滞销风险",OR(X1100="低滞销风险",X1100="健康")),AND(X1099="低滞销风险",X1100="健康")),"改善",X1099=X1100,"维持不变",OR(AND(X1099="健康",OR(X1100="低滞销风险",X1100="中滞销风险",X1100="高滞销风险")),AND(X1099="低滞销风险",OR(X1100="中滞销风险",X1100="高滞销风险")),AND(X1099="中滞销风险",X1100="高滞销风险")),"恶化")</f>
        <v>-</v>
      </c>
      <c r="Z1100" s="10">
        <f t="shared" si="241"/>
        <v>0</v>
      </c>
      <c r="AA1100" s="10">
        <f t="shared" si="242"/>
        <v>0</v>
      </c>
      <c r="AB1100" s="10">
        <f t="shared" si="243"/>
        <v>0</v>
      </c>
      <c r="AC1100" s="10">
        <f t="shared" si="244"/>
        <v>86.4274570982839</v>
      </c>
      <c r="AD1100" s="10">
        <f t="shared" si="245"/>
        <v>0</v>
      </c>
      <c r="AE1100" s="11">
        <f t="shared" si="246"/>
        <v>6.41</v>
      </c>
    </row>
    <row r="1101" spans="1:31">
      <c r="A1101" s="5">
        <v>45894</v>
      </c>
      <c r="B1101" s="1" t="s">
        <v>612</v>
      </c>
      <c r="C1101" s="1" t="s">
        <v>613</v>
      </c>
      <c r="D1101" s="1" t="s">
        <v>531</v>
      </c>
      <c r="E1101" s="1">
        <v>6.75</v>
      </c>
      <c r="F1101" s="1">
        <v>6.86</v>
      </c>
      <c r="G1101" s="1">
        <v>7.5</v>
      </c>
      <c r="H1101" s="1">
        <v>6.39</v>
      </c>
      <c r="I1101" s="1" t="s">
        <v>50</v>
      </c>
      <c r="J1101" s="1">
        <v>48</v>
      </c>
      <c r="K1101" s="1" t="s">
        <v>43</v>
      </c>
      <c r="L1101" s="1" t="s">
        <v>44</v>
      </c>
      <c r="M1101" s="1" t="s">
        <v>45</v>
      </c>
      <c r="N1101" s="1">
        <v>79</v>
      </c>
      <c r="O1101" s="1">
        <v>309</v>
      </c>
      <c r="P1101" s="1">
        <v>0</v>
      </c>
      <c r="Q1101" s="1">
        <v>123</v>
      </c>
      <c r="R1101" s="1">
        <v>0</v>
      </c>
      <c r="S1101" s="1">
        <v>201</v>
      </c>
      <c r="T1101">
        <f t="shared" si="236"/>
        <v>388</v>
      </c>
      <c r="U1101">
        <f t="shared" si="237"/>
        <v>712</v>
      </c>
      <c r="V1101" s="2">
        <f t="shared" si="238"/>
        <v>45951.4814814815</v>
      </c>
      <c r="W1101" s="2">
        <f t="shared" si="239"/>
        <v>45999.4814814815</v>
      </c>
      <c r="X1101" t="str">
        <f t="shared" si="240"/>
        <v>低滞销风险</v>
      </c>
      <c r="Y1101" s="8" t="str">
        <f>_xlfn.IFS(COUNTIF($B$2:B1101,B1101)=1,"-",OR(AND(X1100="高滞销风险",OR(X1101="中滞销风险",X1101="低滞销风险",X1101="健康")),AND(X1100="中滞销风险",OR(X1101="低滞销风险",X1101="健康")),AND(X1100="低滞销风险",X1101="健康")),"改善",X1100=X1101,"维持不变",OR(AND(X1100="健康",OR(X1101="低滞销风险",X1101="中滞销风险",X1101="高滞销风险")),AND(X1100="低滞销风险",OR(X1101="中滞销风险",X1101="高滞销风险")),AND(X1100="中滞销风险",X1101="高滞销风险")),"恶化")</f>
        <v>恶化</v>
      </c>
      <c r="Z1101" s="10">
        <f t="shared" si="241"/>
        <v>0</v>
      </c>
      <c r="AA1101" s="10">
        <f t="shared" si="242"/>
        <v>50.5</v>
      </c>
      <c r="AB1101" s="10">
        <f t="shared" si="243"/>
        <v>50.5</v>
      </c>
      <c r="AC1101" s="10">
        <f t="shared" si="244"/>
        <v>105.481481481481</v>
      </c>
      <c r="AD1101" s="10">
        <f t="shared" si="245"/>
        <v>7.48148148148175</v>
      </c>
      <c r="AE1101" s="11">
        <f t="shared" si="246"/>
        <v>7.26530612244898</v>
      </c>
    </row>
    <row r="1102" spans="1:31">
      <c r="A1102" s="5">
        <v>45901</v>
      </c>
      <c r="B1102" s="1" t="s">
        <v>612</v>
      </c>
      <c r="C1102" s="1" t="s">
        <v>613</v>
      </c>
      <c r="D1102" s="1" t="s">
        <v>531</v>
      </c>
      <c r="E1102" s="1">
        <v>7.14</v>
      </c>
      <c r="F1102" s="1">
        <v>7.14</v>
      </c>
      <c r="G1102" s="1">
        <v>7</v>
      </c>
      <c r="H1102" s="1">
        <v>7.57</v>
      </c>
      <c r="I1102" s="1" t="s">
        <v>54</v>
      </c>
      <c r="J1102" s="1">
        <v>50</v>
      </c>
      <c r="K1102" s="1" t="s">
        <v>35</v>
      </c>
      <c r="L1102" s="1" t="s">
        <v>36</v>
      </c>
      <c r="M1102" s="1" t="s">
        <v>37</v>
      </c>
      <c r="N1102" s="1">
        <v>49</v>
      </c>
      <c r="O1102" s="1">
        <v>407</v>
      </c>
      <c r="P1102" s="1">
        <v>0</v>
      </c>
      <c r="Q1102" s="1">
        <v>3</v>
      </c>
      <c r="R1102" s="1">
        <v>0</v>
      </c>
      <c r="S1102" s="1">
        <v>201</v>
      </c>
      <c r="T1102">
        <f t="shared" si="236"/>
        <v>456</v>
      </c>
      <c r="U1102">
        <f t="shared" si="237"/>
        <v>660</v>
      </c>
      <c r="V1102" s="2">
        <f t="shared" si="238"/>
        <v>45964.8655462185</v>
      </c>
      <c r="W1102" s="2">
        <f t="shared" si="239"/>
        <v>45993.4369747899</v>
      </c>
      <c r="X1102" t="str">
        <f t="shared" si="240"/>
        <v>低滞销风险</v>
      </c>
      <c r="Y1102" s="8" t="str">
        <f>_xlfn.IFS(COUNTIF($B$2:B1102,B1102)=1,"-",OR(AND(X1101="高滞销风险",OR(X1102="中滞销风险",X1102="低滞销风险",X1102="健康")),AND(X1101="中滞销风险",OR(X1102="低滞销风险",X1102="健康")),AND(X1101="低滞销风险",X1102="健康")),"改善",X1101=X1102,"维持不变",OR(AND(X1101="健康",OR(X1102="低滞销风险",X1102="中滞销风险",X1102="高滞销风险")),AND(X1101="低滞销风险",OR(X1102="中滞销风险",X1102="高滞销风险")),AND(X1101="中滞销风险",X1102="高滞销风险")),"恶化")</f>
        <v>维持不变</v>
      </c>
      <c r="Z1102" s="10">
        <f t="shared" si="241"/>
        <v>0</v>
      </c>
      <c r="AA1102" s="10">
        <f t="shared" si="242"/>
        <v>10.26</v>
      </c>
      <c r="AB1102" s="10">
        <f t="shared" si="243"/>
        <v>10.26</v>
      </c>
      <c r="AC1102" s="10">
        <f t="shared" si="244"/>
        <v>92.436974789916</v>
      </c>
      <c r="AD1102" s="10">
        <f t="shared" si="245"/>
        <v>1.43697478991817</v>
      </c>
      <c r="AE1102" s="11">
        <f t="shared" si="246"/>
        <v>7.25274725274725</v>
      </c>
    </row>
    <row r="1103" spans="1:31">
      <c r="A1103" s="5">
        <v>45908</v>
      </c>
      <c r="B1103" s="1" t="s">
        <v>612</v>
      </c>
      <c r="C1103" s="1" t="s">
        <v>613</v>
      </c>
      <c r="D1103" s="1" t="s">
        <v>531</v>
      </c>
      <c r="E1103" s="1">
        <v>7.53</v>
      </c>
      <c r="F1103" s="1">
        <v>7.71</v>
      </c>
      <c r="G1103" s="1">
        <v>7.43</v>
      </c>
      <c r="H1103" s="1">
        <v>7.46</v>
      </c>
      <c r="I1103" s="1" t="s">
        <v>50</v>
      </c>
      <c r="J1103" s="1">
        <v>54</v>
      </c>
      <c r="K1103" s="1" t="s">
        <v>38</v>
      </c>
      <c r="L1103" s="1" t="s">
        <v>39</v>
      </c>
      <c r="M1103" s="1" t="s">
        <v>40</v>
      </c>
      <c r="N1103" s="1">
        <v>81</v>
      </c>
      <c r="O1103" s="1">
        <v>369</v>
      </c>
      <c r="P1103" s="1">
        <v>0</v>
      </c>
      <c r="Q1103" s="1">
        <v>153</v>
      </c>
      <c r="R1103" s="1">
        <v>0</v>
      </c>
      <c r="S1103" s="1">
        <v>1</v>
      </c>
      <c r="T1103">
        <f t="shared" si="236"/>
        <v>450</v>
      </c>
      <c r="U1103">
        <f t="shared" si="237"/>
        <v>604</v>
      </c>
      <c r="V1103" s="2">
        <f t="shared" si="238"/>
        <v>45967.7609561753</v>
      </c>
      <c r="W1103" s="2">
        <f t="shared" si="239"/>
        <v>45988.2124833997</v>
      </c>
      <c r="X1103" t="str">
        <f t="shared" si="240"/>
        <v>健康</v>
      </c>
      <c r="Y1103" s="8" t="str">
        <f>_xlfn.IFS(COUNTIF($B$2:B1103,B1103)=1,"-",OR(AND(X1102="高滞销风险",OR(X1103="中滞销风险",X1103="低滞销风险",X1103="健康")),AND(X1102="中滞销风险",OR(X1103="低滞销风险",X1103="健康")),AND(X1102="低滞销风险",X1103="健康")),"改善",X1102=X1103,"维持不变",OR(AND(X1102="健康",OR(X1103="低滞销风险",X1103="中滞销风险",X1103="高滞销风险")),AND(X1102="低滞销风险",OR(X1103="中滞销风险",X1103="高滞销风险")),AND(X1102="中滞销风险",X1103="高滞销风险")),"恶化")</f>
        <v>改善</v>
      </c>
      <c r="Z1103" s="10">
        <f t="shared" si="241"/>
        <v>0</v>
      </c>
      <c r="AA1103" s="10">
        <f t="shared" si="242"/>
        <v>0</v>
      </c>
      <c r="AB1103" s="10">
        <f t="shared" si="243"/>
        <v>0</v>
      </c>
      <c r="AC1103" s="10">
        <f t="shared" si="244"/>
        <v>80.2124833997344</v>
      </c>
      <c r="AD1103" s="10">
        <f t="shared" si="245"/>
        <v>0</v>
      </c>
      <c r="AE1103" s="11">
        <f t="shared" si="246"/>
        <v>7.53</v>
      </c>
    </row>
    <row r="1104" spans="1:31">
      <c r="A1104" s="5">
        <v>45887</v>
      </c>
      <c r="B1104" s="1" t="s">
        <v>614</v>
      </c>
      <c r="C1104" s="1" t="s">
        <v>615</v>
      </c>
      <c r="D1104" s="1" t="s">
        <v>531</v>
      </c>
      <c r="E1104" s="1">
        <v>0.88</v>
      </c>
      <c r="F1104" s="1">
        <v>1.14</v>
      </c>
      <c r="G1104" s="1">
        <v>1.14</v>
      </c>
      <c r="H1104" s="1">
        <v>0.61</v>
      </c>
      <c r="I1104" s="1" t="s">
        <v>50</v>
      </c>
      <c r="J1104" s="1">
        <v>8</v>
      </c>
      <c r="K1104" s="1" t="s">
        <v>51</v>
      </c>
      <c r="L1104" s="1" t="s">
        <v>52</v>
      </c>
      <c r="M1104" s="1" t="s">
        <v>53</v>
      </c>
      <c r="N1104" s="1">
        <v>52</v>
      </c>
      <c r="O1104" s="1">
        <v>35</v>
      </c>
      <c r="P1104" s="1">
        <v>0</v>
      </c>
      <c r="Q1104" s="1">
        <v>18</v>
      </c>
      <c r="R1104" s="1">
        <v>0</v>
      </c>
      <c r="S1104" s="1">
        <v>0</v>
      </c>
      <c r="T1104">
        <f t="shared" si="236"/>
        <v>87</v>
      </c>
      <c r="U1104">
        <f t="shared" si="237"/>
        <v>105</v>
      </c>
      <c r="V1104" s="2">
        <f t="shared" si="238"/>
        <v>45985.8636363636</v>
      </c>
      <c r="W1104" s="2">
        <f t="shared" si="239"/>
        <v>46006.3181818182</v>
      </c>
      <c r="X1104" t="str">
        <f t="shared" si="240"/>
        <v>中滞销风险</v>
      </c>
      <c r="Y1104" s="8" t="str">
        <f>_xlfn.IFS(COUNTIF($B$2:B1104,B1104)=1,"-",OR(AND(X1103="高滞销风险",OR(X1104="中滞销风险",X1104="低滞销风险",X1104="健康")),AND(X1103="中滞销风险",OR(X1104="低滞销风险",X1104="健康")),AND(X1103="低滞销风险",X1104="健康")),"改善",X1103=X1104,"维持不变",OR(AND(X1103="健康",OR(X1104="低滞销风险",X1104="中滞销风险",X1104="高滞销风险")),AND(X1103="低滞销风险",OR(X1104="中滞销风险",X1104="高滞销风险")),AND(X1103="中滞销风险",X1104="高滞销风险")),"恶化")</f>
        <v>-</v>
      </c>
      <c r="Z1104" s="10">
        <f t="shared" si="241"/>
        <v>0</v>
      </c>
      <c r="AA1104" s="10">
        <f t="shared" si="242"/>
        <v>12.6</v>
      </c>
      <c r="AB1104" s="10">
        <f t="shared" si="243"/>
        <v>12.6</v>
      </c>
      <c r="AC1104" s="10">
        <f t="shared" si="244"/>
        <v>119.318181818182</v>
      </c>
      <c r="AD1104" s="10">
        <f t="shared" si="245"/>
        <v>14.3181818181838</v>
      </c>
      <c r="AE1104" s="11">
        <f t="shared" si="246"/>
        <v>1</v>
      </c>
    </row>
    <row r="1105" spans="1:31">
      <c r="A1105" s="5">
        <v>45894</v>
      </c>
      <c r="B1105" s="1" t="s">
        <v>614</v>
      </c>
      <c r="C1105" s="1" t="s">
        <v>615</v>
      </c>
      <c r="D1105" s="1" t="s">
        <v>531</v>
      </c>
      <c r="E1105" s="1">
        <v>1.32</v>
      </c>
      <c r="F1105" s="1">
        <v>1.71</v>
      </c>
      <c r="G1105" s="1">
        <v>1.43</v>
      </c>
      <c r="H1105" s="1">
        <v>1.04</v>
      </c>
      <c r="I1105" s="1" t="s">
        <v>50</v>
      </c>
      <c r="J1105" s="1">
        <v>12</v>
      </c>
      <c r="K1105" s="1" t="s">
        <v>43</v>
      </c>
      <c r="L1105" s="1" t="s">
        <v>44</v>
      </c>
      <c r="M1105" s="1" t="s">
        <v>45</v>
      </c>
      <c r="N1105" s="1">
        <v>44</v>
      </c>
      <c r="O1105" s="1">
        <v>31</v>
      </c>
      <c r="P1105" s="1">
        <v>0</v>
      </c>
      <c r="Q1105" s="1">
        <v>18</v>
      </c>
      <c r="R1105" s="1">
        <v>0</v>
      </c>
      <c r="S1105" s="1">
        <v>0</v>
      </c>
      <c r="T1105">
        <f t="shared" si="236"/>
        <v>75</v>
      </c>
      <c r="U1105">
        <f t="shared" si="237"/>
        <v>93</v>
      </c>
      <c r="V1105" s="2">
        <f t="shared" si="238"/>
        <v>45950.8181818182</v>
      </c>
      <c r="W1105" s="2">
        <f t="shared" si="239"/>
        <v>45964.4545454545</v>
      </c>
      <c r="X1105" t="str">
        <f t="shared" si="240"/>
        <v>健康</v>
      </c>
      <c r="Y1105" s="8" t="str">
        <f>_xlfn.IFS(COUNTIF($B$2:B1105,B1105)=1,"-",OR(AND(X1104="高滞销风险",OR(X1105="中滞销风险",X1105="低滞销风险",X1105="健康")),AND(X1104="中滞销风险",OR(X1105="低滞销风险",X1105="健康")),AND(X1104="低滞销风险",X1105="健康")),"改善",X1104=X1105,"维持不变",OR(AND(X1104="健康",OR(X1105="低滞销风险",X1105="中滞销风险",X1105="高滞销风险")),AND(X1104="低滞销风险",OR(X1105="中滞销风险",X1105="高滞销风险")),AND(X1104="中滞销风险",X1105="高滞销风险")),"恶化")</f>
        <v>改善</v>
      </c>
      <c r="Z1105" s="10">
        <f t="shared" si="241"/>
        <v>0</v>
      </c>
      <c r="AA1105" s="10">
        <f t="shared" si="242"/>
        <v>0</v>
      </c>
      <c r="AB1105" s="10">
        <f t="shared" si="243"/>
        <v>0</v>
      </c>
      <c r="AC1105" s="10">
        <f t="shared" si="244"/>
        <v>70.4545454545455</v>
      </c>
      <c r="AD1105" s="10">
        <f t="shared" si="245"/>
        <v>0</v>
      </c>
      <c r="AE1105" s="11">
        <f t="shared" si="246"/>
        <v>1.32</v>
      </c>
    </row>
    <row r="1106" spans="1:31">
      <c r="A1106" s="5">
        <v>45901</v>
      </c>
      <c r="B1106" s="1" t="s">
        <v>614</v>
      </c>
      <c r="C1106" s="1" t="s">
        <v>615</v>
      </c>
      <c r="D1106" s="1" t="s">
        <v>531</v>
      </c>
      <c r="E1106" s="1">
        <v>1.72</v>
      </c>
      <c r="F1106" s="1">
        <v>2</v>
      </c>
      <c r="G1106" s="1">
        <v>1.86</v>
      </c>
      <c r="H1106" s="1">
        <v>1.5</v>
      </c>
      <c r="I1106" s="1" t="s">
        <v>50</v>
      </c>
      <c r="J1106" s="1">
        <v>14</v>
      </c>
      <c r="K1106" s="1" t="s">
        <v>35</v>
      </c>
      <c r="L1106" s="1" t="s">
        <v>36</v>
      </c>
      <c r="M1106" s="1" t="s">
        <v>37</v>
      </c>
      <c r="N1106" s="1">
        <v>45</v>
      </c>
      <c r="O1106" s="1">
        <v>30</v>
      </c>
      <c r="P1106" s="1">
        <v>0</v>
      </c>
      <c r="Q1106" s="1">
        <v>3</v>
      </c>
      <c r="R1106" s="1">
        <v>0</v>
      </c>
      <c r="S1106" s="1">
        <v>30</v>
      </c>
      <c r="T1106">
        <f t="shared" si="236"/>
        <v>75</v>
      </c>
      <c r="U1106">
        <f t="shared" si="237"/>
        <v>108</v>
      </c>
      <c r="V1106" s="2">
        <f t="shared" si="238"/>
        <v>45944.6046511628</v>
      </c>
      <c r="W1106" s="2">
        <f t="shared" si="239"/>
        <v>45963.7906976744</v>
      </c>
      <c r="X1106" t="str">
        <f t="shared" si="240"/>
        <v>健康</v>
      </c>
      <c r="Y1106" s="8" t="str">
        <f>_xlfn.IFS(COUNTIF($B$2:B1106,B1106)=1,"-",OR(AND(X1105="高滞销风险",OR(X1106="中滞销风险",X1106="低滞销风险",X1106="健康")),AND(X1105="中滞销风险",OR(X1106="低滞销风险",X1106="健康")),AND(X1105="低滞销风险",X1106="健康")),"改善",X1105=X1106,"维持不变",OR(AND(X1105="健康",OR(X1106="低滞销风险",X1106="中滞销风险",X1106="高滞销风险")),AND(X1105="低滞销风险",OR(X1106="中滞销风险",X1106="高滞销风险")),AND(X1105="中滞销风险",X1106="高滞销风险")),"恶化")</f>
        <v>维持不变</v>
      </c>
      <c r="Z1106" s="10">
        <f t="shared" si="241"/>
        <v>0</v>
      </c>
      <c r="AA1106" s="10">
        <f t="shared" si="242"/>
        <v>0</v>
      </c>
      <c r="AB1106" s="10">
        <f t="shared" si="243"/>
        <v>0</v>
      </c>
      <c r="AC1106" s="10">
        <f t="shared" si="244"/>
        <v>62.7906976744186</v>
      </c>
      <c r="AD1106" s="10">
        <f t="shared" si="245"/>
        <v>0</v>
      </c>
      <c r="AE1106" s="11">
        <f t="shared" si="246"/>
        <v>1.72</v>
      </c>
    </row>
    <row r="1107" spans="1:31">
      <c r="A1107" s="5">
        <v>45908</v>
      </c>
      <c r="B1107" s="1" t="s">
        <v>614</v>
      </c>
      <c r="C1107" s="1" t="s">
        <v>615</v>
      </c>
      <c r="D1107" s="1" t="s">
        <v>531</v>
      </c>
      <c r="E1107" s="1">
        <v>1.86</v>
      </c>
      <c r="F1107" s="1">
        <v>2</v>
      </c>
      <c r="G1107" s="1">
        <v>2</v>
      </c>
      <c r="H1107" s="1">
        <v>1.71</v>
      </c>
      <c r="I1107" s="1" t="s">
        <v>50</v>
      </c>
      <c r="J1107" s="1">
        <v>14</v>
      </c>
      <c r="K1107" s="1" t="s">
        <v>38</v>
      </c>
      <c r="L1107" s="1" t="s">
        <v>39</v>
      </c>
      <c r="M1107" s="1" t="s">
        <v>40</v>
      </c>
      <c r="N1107" s="1">
        <v>33</v>
      </c>
      <c r="O1107" s="1">
        <v>57</v>
      </c>
      <c r="P1107" s="1">
        <v>0</v>
      </c>
      <c r="Q1107" s="1">
        <v>3</v>
      </c>
      <c r="R1107" s="1">
        <v>0</v>
      </c>
      <c r="S1107" s="1">
        <v>30</v>
      </c>
      <c r="T1107">
        <f t="shared" si="236"/>
        <v>90</v>
      </c>
      <c r="U1107">
        <f t="shared" si="237"/>
        <v>123</v>
      </c>
      <c r="V1107" s="2">
        <f t="shared" si="238"/>
        <v>45956.3870967742</v>
      </c>
      <c r="W1107" s="2">
        <f t="shared" si="239"/>
        <v>45974.1290322581</v>
      </c>
      <c r="X1107" t="str">
        <f t="shared" si="240"/>
        <v>健康</v>
      </c>
      <c r="Y1107" s="8" t="str">
        <f>_xlfn.IFS(COUNTIF($B$2:B1107,B1107)=1,"-",OR(AND(X1106="高滞销风险",OR(X1107="中滞销风险",X1107="低滞销风险",X1107="健康")),AND(X1106="中滞销风险",OR(X1107="低滞销风险",X1107="健康")),AND(X1106="低滞销风险",X1107="健康")),"改善",X1106=X1107,"维持不变",OR(AND(X1106="健康",OR(X1107="低滞销风险",X1107="中滞销风险",X1107="高滞销风险")),AND(X1106="低滞销风险",OR(X1107="中滞销风险",X1107="高滞销风险")),AND(X1106="中滞销风险",X1107="高滞销风险")),"恶化")</f>
        <v>维持不变</v>
      </c>
      <c r="Z1107" s="10">
        <f t="shared" si="241"/>
        <v>0</v>
      </c>
      <c r="AA1107" s="10">
        <f t="shared" si="242"/>
        <v>0</v>
      </c>
      <c r="AB1107" s="10">
        <f t="shared" si="243"/>
        <v>0</v>
      </c>
      <c r="AC1107" s="10">
        <f t="shared" si="244"/>
        <v>66.1290322580645</v>
      </c>
      <c r="AD1107" s="10">
        <f t="shared" si="245"/>
        <v>0</v>
      </c>
      <c r="AE1107" s="11">
        <f t="shared" si="246"/>
        <v>1.86</v>
      </c>
    </row>
    <row r="1108" spans="1:31">
      <c r="A1108" s="5">
        <v>45887</v>
      </c>
      <c r="B1108" s="1" t="s">
        <v>616</v>
      </c>
      <c r="C1108" s="1" t="s">
        <v>617</v>
      </c>
      <c r="D1108" s="1" t="s">
        <v>531</v>
      </c>
      <c r="E1108" s="1">
        <v>1.6</v>
      </c>
      <c r="F1108" s="1">
        <v>2</v>
      </c>
      <c r="G1108" s="1">
        <v>2.14</v>
      </c>
      <c r="H1108" s="1">
        <v>1.14</v>
      </c>
      <c r="I1108" s="1" t="s">
        <v>50</v>
      </c>
      <c r="J1108" s="1">
        <v>14</v>
      </c>
      <c r="K1108" s="1" t="s">
        <v>51</v>
      </c>
      <c r="L1108" s="1" t="s">
        <v>52</v>
      </c>
      <c r="M1108" s="1" t="s">
        <v>53</v>
      </c>
      <c r="N1108" s="1">
        <v>61</v>
      </c>
      <c r="O1108" s="1">
        <v>40</v>
      </c>
      <c r="P1108" s="1">
        <v>0</v>
      </c>
      <c r="Q1108" s="1">
        <v>0</v>
      </c>
      <c r="R1108" s="1">
        <v>0</v>
      </c>
      <c r="S1108" s="1">
        <v>30</v>
      </c>
      <c r="T1108">
        <f t="shared" si="236"/>
        <v>101</v>
      </c>
      <c r="U1108">
        <f t="shared" si="237"/>
        <v>131</v>
      </c>
      <c r="V1108" s="2">
        <f t="shared" si="238"/>
        <v>45950.125</v>
      </c>
      <c r="W1108" s="2">
        <f t="shared" si="239"/>
        <v>45968.875</v>
      </c>
      <c r="X1108" t="str">
        <f t="shared" si="240"/>
        <v>健康</v>
      </c>
      <c r="Y1108" s="8" t="str">
        <f>_xlfn.IFS(COUNTIF($B$2:B1108,B1108)=1,"-",OR(AND(X1107="高滞销风险",OR(X1108="中滞销风险",X1108="低滞销风险",X1108="健康")),AND(X1107="中滞销风险",OR(X1108="低滞销风险",X1108="健康")),AND(X1107="低滞销风险",X1108="健康")),"改善",X1107=X1108,"维持不变",OR(AND(X1107="健康",OR(X1108="低滞销风险",X1108="中滞销风险",X1108="高滞销风险")),AND(X1107="低滞销风险",OR(X1108="中滞销风险",X1108="高滞销风险")),AND(X1107="中滞销风险",X1108="高滞销风险")),"恶化")</f>
        <v>-</v>
      </c>
      <c r="Z1108" s="10">
        <f t="shared" si="241"/>
        <v>0</v>
      </c>
      <c r="AA1108" s="10">
        <f t="shared" si="242"/>
        <v>0</v>
      </c>
      <c r="AB1108" s="10">
        <f t="shared" si="243"/>
        <v>0</v>
      </c>
      <c r="AC1108" s="10">
        <f t="shared" si="244"/>
        <v>81.875</v>
      </c>
      <c r="AD1108" s="10">
        <f t="shared" si="245"/>
        <v>0</v>
      </c>
      <c r="AE1108" s="11">
        <f t="shared" si="246"/>
        <v>1.6</v>
      </c>
    </row>
    <row r="1109" spans="1:31">
      <c r="A1109" s="5">
        <v>45894</v>
      </c>
      <c r="B1109" s="1" t="s">
        <v>616</v>
      </c>
      <c r="C1109" s="1" t="s">
        <v>617</v>
      </c>
      <c r="D1109" s="1" t="s">
        <v>531</v>
      </c>
      <c r="E1109" s="1">
        <v>1</v>
      </c>
      <c r="F1109" s="1">
        <v>1</v>
      </c>
      <c r="G1109" s="1">
        <v>1.5</v>
      </c>
      <c r="H1109" s="1">
        <v>1.39</v>
      </c>
      <c r="I1109" s="1" t="s">
        <v>54</v>
      </c>
      <c r="J1109" s="1">
        <v>7</v>
      </c>
      <c r="K1109" s="1" t="s">
        <v>43</v>
      </c>
      <c r="L1109" s="1" t="s">
        <v>44</v>
      </c>
      <c r="M1109" s="1" t="s">
        <v>45</v>
      </c>
      <c r="N1109" s="1">
        <v>76</v>
      </c>
      <c r="O1109" s="1">
        <v>50</v>
      </c>
      <c r="P1109" s="1">
        <v>0</v>
      </c>
      <c r="Q1109" s="1">
        <v>0</v>
      </c>
      <c r="R1109" s="1">
        <v>0</v>
      </c>
      <c r="S1109" s="1">
        <v>30</v>
      </c>
      <c r="T1109">
        <f t="shared" si="236"/>
        <v>126</v>
      </c>
      <c r="U1109">
        <f t="shared" si="237"/>
        <v>156</v>
      </c>
      <c r="V1109" s="2">
        <f t="shared" si="238"/>
        <v>46020</v>
      </c>
      <c r="W1109" s="2">
        <f t="shared" si="239"/>
        <v>46050</v>
      </c>
      <c r="X1109" t="str">
        <f t="shared" si="240"/>
        <v>高滞销风险</v>
      </c>
      <c r="Y1109" s="8" t="str">
        <f>_xlfn.IFS(COUNTIF($B$2:B1109,B1109)=1,"-",OR(AND(X1108="高滞销风险",OR(X1109="中滞销风险",X1109="低滞销风险",X1109="健康")),AND(X1108="中滞销风险",OR(X1109="低滞销风险",X1109="健康")),AND(X1108="低滞销风险",X1109="健康")),"改善",X1108=X1109,"维持不变",OR(AND(X1108="健康",OR(X1109="低滞销风险",X1109="中滞销风险",X1109="高滞销风险")),AND(X1108="低滞销风险",OR(X1109="中滞销风险",X1109="高滞销风险")),AND(X1108="中滞销风险",X1109="高滞销风险")),"恶化")</f>
        <v>恶化</v>
      </c>
      <c r="Z1109" s="10">
        <f t="shared" si="241"/>
        <v>28</v>
      </c>
      <c r="AA1109" s="10">
        <f t="shared" si="242"/>
        <v>30</v>
      </c>
      <c r="AB1109" s="10">
        <f t="shared" si="243"/>
        <v>58</v>
      </c>
      <c r="AC1109" s="10">
        <f t="shared" si="244"/>
        <v>156</v>
      </c>
      <c r="AD1109" s="10">
        <f t="shared" si="245"/>
        <v>58</v>
      </c>
      <c r="AE1109" s="11">
        <f t="shared" si="246"/>
        <v>1.59183673469388</v>
      </c>
    </row>
    <row r="1110" spans="1:31">
      <c r="A1110" s="5">
        <v>45901</v>
      </c>
      <c r="B1110" s="1" t="s">
        <v>616</v>
      </c>
      <c r="C1110" s="1" t="s">
        <v>617</v>
      </c>
      <c r="D1110" s="1" t="s">
        <v>531</v>
      </c>
      <c r="E1110" s="1">
        <v>1.66</v>
      </c>
      <c r="F1110" s="1">
        <v>1.71</v>
      </c>
      <c r="G1110" s="1">
        <v>1.36</v>
      </c>
      <c r="H1110" s="1">
        <v>1.75</v>
      </c>
      <c r="I1110" s="1" t="s">
        <v>50</v>
      </c>
      <c r="J1110" s="1">
        <v>12</v>
      </c>
      <c r="K1110" s="1" t="s">
        <v>35</v>
      </c>
      <c r="L1110" s="1" t="s">
        <v>36</v>
      </c>
      <c r="M1110" s="1" t="s">
        <v>37</v>
      </c>
      <c r="N1110" s="1">
        <v>66</v>
      </c>
      <c r="O1110" s="1">
        <v>50</v>
      </c>
      <c r="P1110" s="1">
        <v>0</v>
      </c>
      <c r="Q1110" s="1">
        <v>30</v>
      </c>
      <c r="R1110" s="1">
        <v>0</v>
      </c>
      <c r="S1110" s="1">
        <v>0</v>
      </c>
      <c r="T1110">
        <f t="shared" si="236"/>
        <v>116</v>
      </c>
      <c r="U1110">
        <f t="shared" si="237"/>
        <v>146</v>
      </c>
      <c r="V1110" s="2">
        <f t="shared" si="238"/>
        <v>45970.8795180723</v>
      </c>
      <c r="W1110" s="2">
        <f t="shared" si="239"/>
        <v>45988.9518072289</v>
      </c>
      <c r="X1110" t="str">
        <f t="shared" si="240"/>
        <v>健康</v>
      </c>
      <c r="Y1110" s="8" t="str">
        <f>_xlfn.IFS(COUNTIF($B$2:B1110,B1110)=1,"-",OR(AND(X1109="高滞销风险",OR(X1110="中滞销风险",X1110="低滞销风险",X1110="健康")),AND(X1109="中滞销风险",OR(X1110="低滞销风险",X1110="健康")),AND(X1109="低滞销风险",X1110="健康")),"改善",X1109=X1110,"维持不变",OR(AND(X1109="健康",OR(X1110="低滞销风险",X1110="中滞销风险",X1110="高滞销风险")),AND(X1109="低滞销风险",OR(X1110="中滞销风险",X1110="高滞销风险")),AND(X1109="中滞销风险",X1110="高滞销风险")),"恶化")</f>
        <v>改善</v>
      </c>
      <c r="Z1110" s="10">
        <f t="shared" si="241"/>
        <v>0</v>
      </c>
      <c r="AA1110" s="10">
        <f t="shared" si="242"/>
        <v>0</v>
      </c>
      <c r="AB1110" s="10">
        <f t="shared" si="243"/>
        <v>0</v>
      </c>
      <c r="AC1110" s="10">
        <f t="shared" si="244"/>
        <v>87.9518072289157</v>
      </c>
      <c r="AD1110" s="10">
        <f t="shared" si="245"/>
        <v>0</v>
      </c>
      <c r="AE1110" s="11">
        <f t="shared" si="246"/>
        <v>1.66</v>
      </c>
    </row>
    <row r="1111" spans="1:31">
      <c r="A1111" s="5">
        <v>45908</v>
      </c>
      <c r="B1111" s="1" t="s">
        <v>616</v>
      </c>
      <c r="C1111" s="1" t="s">
        <v>617</v>
      </c>
      <c r="D1111" s="1" t="s">
        <v>531</v>
      </c>
      <c r="E1111" s="1">
        <v>1.14</v>
      </c>
      <c r="F1111" s="1">
        <v>1.14</v>
      </c>
      <c r="G1111" s="1">
        <v>1.43</v>
      </c>
      <c r="H1111" s="1">
        <v>1.46</v>
      </c>
      <c r="I1111" s="1" t="s">
        <v>54</v>
      </c>
      <c r="J1111" s="1">
        <v>8</v>
      </c>
      <c r="K1111" s="1" t="s">
        <v>38</v>
      </c>
      <c r="L1111" s="1" t="s">
        <v>39</v>
      </c>
      <c r="M1111" s="1" t="s">
        <v>40</v>
      </c>
      <c r="N1111" s="1">
        <v>62</v>
      </c>
      <c r="O1111" s="1">
        <v>46</v>
      </c>
      <c r="P1111" s="1">
        <v>0</v>
      </c>
      <c r="Q1111" s="1">
        <v>30</v>
      </c>
      <c r="R1111" s="1">
        <v>0</v>
      </c>
      <c r="S1111" s="1">
        <v>0</v>
      </c>
      <c r="T1111">
        <f t="shared" si="236"/>
        <v>108</v>
      </c>
      <c r="U1111">
        <f t="shared" si="237"/>
        <v>138</v>
      </c>
      <c r="V1111" s="2">
        <f t="shared" si="238"/>
        <v>46002.7368421053</v>
      </c>
      <c r="W1111" s="2">
        <f t="shared" si="239"/>
        <v>46029.0526315789</v>
      </c>
      <c r="X1111" t="str">
        <f t="shared" si="240"/>
        <v>高滞销风险</v>
      </c>
      <c r="Y1111" s="8" t="str">
        <f>_xlfn.IFS(COUNTIF($B$2:B1111,B1111)=1,"-",OR(AND(X1110="高滞销风险",OR(X1111="中滞销风险",X1111="低滞销风险",X1111="健康")),AND(X1110="中滞销风险",OR(X1111="低滞销风险",X1111="健康")),AND(X1110="低滞销风险",X1111="健康")),"改善",X1110=X1111,"维持不变",OR(AND(X1110="健康",OR(X1111="低滞销风险",X1111="中滞销风险",X1111="高滞销风险")),AND(X1110="低滞销风险",OR(X1111="中滞销风险",X1111="高滞销风险")),AND(X1110="中滞销风险",X1111="高滞销风险")),"恶化")</f>
        <v>恶化</v>
      </c>
      <c r="Z1111" s="10">
        <f t="shared" si="241"/>
        <v>12.24</v>
      </c>
      <c r="AA1111" s="10">
        <f t="shared" si="242"/>
        <v>30</v>
      </c>
      <c r="AB1111" s="10">
        <f t="shared" si="243"/>
        <v>42.24</v>
      </c>
      <c r="AC1111" s="10">
        <f t="shared" si="244"/>
        <v>121.052631578947</v>
      </c>
      <c r="AD1111" s="10">
        <f t="shared" si="245"/>
        <v>37.0526315789466</v>
      </c>
      <c r="AE1111" s="11">
        <f t="shared" si="246"/>
        <v>1.64285714285714</v>
      </c>
    </row>
    <row r="1112" spans="1:31">
      <c r="A1112" s="5">
        <v>45887</v>
      </c>
      <c r="B1112" s="1" t="s">
        <v>618</v>
      </c>
      <c r="C1112" s="1" t="s">
        <v>619</v>
      </c>
      <c r="D1112" s="1" t="s">
        <v>531</v>
      </c>
      <c r="E1112" s="1">
        <v>2.56</v>
      </c>
      <c r="F1112" s="1">
        <v>3</v>
      </c>
      <c r="G1112" s="1">
        <v>3.29</v>
      </c>
      <c r="H1112" s="1">
        <v>2</v>
      </c>
      <c r="I1112" s="1" t="s">
        <v>50</v>
      </c>
      <c r="J1112" s="1">
        <v>21</v>
      </c>
      <c r="K1112" s="1" t="s">
        <v>51</v>
      </c>
      <c r="L1112" s="1" t="s">
        <v>52</v>
      </c>
      <c r="M1112" s="1" t="s">
        <v>53</v>
      </c>
      <c r="N1112" s="1">
        <v>37</v>
      </c>
      <c r="O1112" s="1">
        <v>223</v>
      </c>
      <c r="P1112" s="1">
        <v>0</v>
      </c>
      <c r="Q1112" s="1">
        <v>10</v>
      </c>
      <c r="R1112" s="1">
        <v>0</v>
      </c>
      <c r="S1112" s="1">
        <v>30</v>
      </c>
      <c r="T1112">
        <f t="shared" si="236"/>
        <v>260</v>
      </c>
      <c r="U1112">
        <f t="shared" si="237"/>
        <v>300</v>
      </c>
      <c r="V1112" s="2">
        <f t="shared" si="238"/>
        <v>45988.5625</v>
      </c>
      <c r="W1112" s="2">
        <f t="shared" si="239"/>
        <v>46004.1875</v>
      </c>
      <c r="X1112" t="str">
        <f t="shared" si="240"/>
        <v>中滞销风险</v>
      </c>
      <c r="Y1112" s="8" t="str">
        <f>_xlfn.IFS(COUNTIF($B$2:B1112,B1112)=1,"-",OR(AND(X1111="高滞销风险",OR(X1112="中滞销风险",X1112="低滞销风险",X1112="健康")),AND(X1111="中滞销风险",OR(X1112="低滞销风险",X1112="健康")),AND(X1111="低滞销风险",X1112="健康")),"改善",X1111=X1112,"维持不变",OR(AND(X1111="健康",OR(X1112="低滞销风险",X1112="中滞销风险",X1112="高滞销风险")),AND(X1111="低滞销风险",OR(X1112="中滞销风险",X1112="高滞销风险")),AND(X1111="中滞销风险",X1112="高滞销风险")),"恶化")</f>
        <v>-</v>
      </c>
      <c r="Z1112" s="10">
        <f t="shared" si="241"/>
        <v>0</v>
      </c>
      <c r="AA1112" s="10">
        <f t="shared" si="242"/>
        <v>31.2</v>
      </c>
      <c r="AB1112" s="10">
        <f t="shared" si="243"/>
        <v>31.2</v>
      </c>
      <c r="AC1112" s="10">
        <f t="shared" si="244"/>
        <v>117.1875</v>
      </c>
      <c r="AD1112" s="10">
        <f t="shared" si="245"/>
        <v>12.1875</v>
      </c>
      <c r="AE1112" s="11">
        <f t="shared" si="246"/>
        <v>2.85714285714286</v>
      </c>
    </row>
    <row r="1113" spans="1:31">
      <c r="A1113" s="5">
        <v>45894</v>
      </c>
      <c r="B1113" s="1" t="s">
        <v>618</v>
      </c>
      <c r="C1113" s="1" t="s">
        <v>619</v>
      </c>
      <c r="D1113" s="1" t="s">
        <v>531</v>
      </c>
      <c r="E1113" s="1">
        <v>3.4</v>
      </c>
      <c r="F1113" s="1">
        <v>4</v>
      </c>
      <c r="G1113" s="1">
        <v>3.5</v>
      </c>
      <c r="H1113" s="1">
        <v>3</v>
      </c>
      <c r="I1113" s="1" t="s">
        <v>50</v>
      </c>
      <c r="J1113" s="1">
        <v>28</v>
      </c>
      <c r="K1113" s="1" t="s">
        <v>43</v>
      </c>
      <c r="L1113" s="1" t="s">
        <v>44</v>
      </c>
      <c r="M1113" s="1" t="s">
        <v>45</v>
      </c>
      <c r="N1113" s="1">
        <v>54</v>
      </c>
      <c r="O1113" s="1">
        <v>181</v>
      </c>
      <c r="P1113" s="1">
        <v>0</v>
      </c>
      <c r="Q1113" s="1">
        <v>10</v>
      </c>
      <c r="R1113" s="1">
        <v>0</v>
      </c>
      <c r="S1113" s="1">
        <v>30</v>
      </c>
      <c r="T1113">
        <f t="shared" si="236"/>
        <v>235</v>
      </c>
      <c r="U1113">
        <f t="shared" si="237"/>
        <v>275</v>
      </c>
      <c r="V1113" s="2">
        <f t="shared" si="238"/>
        <v>45963.1176470588</v>
      </c>
      <c r="W1113" s="2">
        <f t="shared" si="239"/>
        <v>45974.8823529412</v>
      </c>
      <c r="X1113" t="str">
        <f t="shared" si="240"/>
        <v>健康</v>
      </c>
      <c r="Y1113" s="8" t="str">
        <f>_xlfn.IFS(COUNTIF($B$2:B1113,B1113)=1,"-",OR(AND(X1112="高滞销风险",OR(X1113="中滞销风险",X1113="低滞销风险",X1113="健康")),AND(X1112="中滞销风险",OR(X1113="低滞销风险",X1113="健康")),AND(X1112="低滞销风险",X1113="健康")),"改善",X1112=X1113,"维持不变",OR(AND(X1112="健康",OR(X1113="低滞销风险",X1113="中滞销风险",X1113="高滞销风险")),AND(X1112="低滞销风险",OR(X1113="中滞销风险",X1113="高滞销风险")),AND(X1112="中滞销风险",X1113="高滞销风险")),"恶化")</f>
        <v>改善</v>
      </c>
      <c r="Z1113" s="10">
        <f t="shared" si="241"/>
        <v>0</v>
      </c>
      <c r="AA1113" s="10">
        <f t="shared" si="242"/>
        <v>0</v>
      </c>
      <c r="AB1113" s="10">
        <f t="shared" si="243"/>
        <v>0</v>
      </c>
      <c r="AC1113" s="10">
        <f t="shared" si="244"/>
        <v>80.8823529411765</v>
      </c>
      <c r="AD1113" s="10">
        <f t="shared" si="245"/>
        <v>0</v>
      </c>
      <c r="AE1113" s="11">
        <f t="shared" si="246"/>
        <v>3.4</v>
      </c>
    </row>
    <row r="1114" spans="1:31">
      <c r="A1114" s="5">
        <v>45901</v>
      </c>
      <c r="B1114" s="1" t="s">
        <v>618</v>
      </c>
      <c r="C1114" s="1" t="s">
        <v>619</v>
      </c>
      <c r="D1114" s="1" t="s">
        <v>531</v>
      </c>
      <c r="E1114" s="1">
        <v>3.6</v>
      </c>
      <c r="F1114" s="1">
        <v>3.57</v>
      </c>
      <c r="G1114" s="1">
        <v>3.79</v>
      </c>
      <c r="H1114" s="1">
        <v>3.54</v>
      </c>
      <c r="I1114" s="1" t="s">
        <v>50</v>
      </c>
      <c r="J1114" s="1">
        <v>25</v>
      </c>
      <c r="K1114" s="1" t="s">
        <v>35</v>
      </c>
      <c r="L1114" s="1" t="s">
        <v>36</v>
      </c>
      <c r="M1114" s="1" t="s">
        <v>37</v>
      </c>
      <c r="N1114" s="1">
        <v>96</v>
      </c>
      <c r="O1114" s="1">
        <v>133</v>
      </c>
      <c r="P1114" s="1">
        <v>0</v>
      </c>
      <c r="Q1114" s="1">
        <v>20</v>
      </c>
      <c r="R1114" s="1">
        <v>0</v>
      </c>
      <c r="S1114" s="1">
        <v>30</v>
      </c>
      <c r="T1114">
        <f t="shared" si="236"/>
        <v>229</v>
      </c>
      <c r="U1114">
        <f t="shared" si="237"/>
        <v>279</v>
      </c>
      <c r="V1114" s="2">
        <f t="shared" si="238"/>
        <v>45964.6111111111</v>
      </c>
      <c r="W1114" s="2">
        <f t="shared" si="239"/>
        <v>45978.5</v>
      </c>
      <c r="X1114" t="str">
        <f t="shared" si="240"/>
        <v>健康</v>
      </c>
      <c r="Y1114" s="8" t="str">
        <f>_xlfn.IFS(COUNTIF($B$2:B1114,B1114)=1,"-",OR(AND(X1113="高滞销风险",OR(X1114="中滞销风险",X1114="低滞销风险",X1114="健康")),AND(X1113="中滞销风险",OR(X1114="低滞销风险",X1114="健康")),AND(X1113="低滞销风险",X1114="健康")),"改善",X1113=X1114,"维持不变",OR(AND(X1113="健康",OR(X1114="低滞销风险",X1114="中滞销风险",X1114="高滞销风险")),AND(X1113="低滞销风险",OR(X1114="中滞销风险",X1114="高滞销风险")),AND(X1113="中滞销风险",X1114="高滞销风险")),"恶化")</f>
        <v>维持不变</v>
      </c>
      <c r="Z1114" s="10">
        <f t="shared" si="241"/>
        <v>0</v>
      </c>
      <c r="AA1114" s="10">
        <f t="shared" si="242"/>
        <v>0</v>
      </c>
      <c r="AB1114" s="10">
        <f t="shared" si="243"/>
        <v>0</v>
      </c>
      <c r="AC1114" s="10">
        <f t="shared" si="244"/>
        <v>77.5</v>
      </c>
      <c r="AD1114" s="10">
        <f t="shared" si="245"/>
        <v>0</v>
      </c>
      <c r="AE1114" s="11">
        <f t="shared" si="246"/>
        <v>3.6</v>
      </c>
    </row>
    <row r="1115" spans="1:31">
      <c r="A1115" s="5">
        <v>45908</v>
      </c>
      <c r="B1115" s="1" t="s">
        <v>618</v>
      </c>
      <c r="C1115" s="1" t="s">
        <v>619</v>
      </c>
      <c r="D1115" s="1" t="s">
        <v>531</v>
      </c>
      <c r="E1115" s="1">
        <v>3.29</v>
      </c>
      <c r="F1115" s="1">
        <v>3.29</v>
      </c>
      <c r="G1115" s="1">
        <v>3.43</v>
      </c>
      <c r="H1115" s="1">
        <v>3.46</v>
      </c>
      <c r="I1115" s="1" t="s">
        <v>54</v>
      </c>
      <c r="J1115" s="1">
        <v>23</v>
      </c>
      <c r="K1115" s="1" t="s">
        <v>38</v>
      </c>
      <c r="L1115" s="1" t="s">
        <v>39</v>
      </c>
      <c r="M1115" s="1" t="s">
        <v>40</v>
      </c>
      <c r="N1115" s="1">
        <v>127</v>
      </c>
      <c r="O1115" s="1">
        <v>99</v>
      </c>
      <c r="P1115" s="1">
        <v>0</v>
      </c>
      <c r="Q1115" s="1">
        <v>0</v>
      </c>
      <c r="R1115" s="1">
        <v>0</v>
      </c>
      <c r="S1115" s="1">
        <v>30</v>
      </c>
      <c r="T1115">
        <f t="shared" si="236"/>
        <v>226</v>
      </c>
      <c r="U1115">
        <f t="shared" si="237"/>
        <v>256</v>
      </c>
      <c r="V1115" s="2">
        <f t="shared" si="238"/>
        <v>45976.6930091185</v>
      </c>
      <c r="W1115" s="2">
        <f t="shared" si="239"/>
        <v>45985.811550152</v>
      </c>
      <c r="X1115" t="str">
        <f t="shared" si="240"/>
        <v>健康</v>
      </c>
      <c r="Y1115" s="8" t="str">
        <f>_xlfn.IFS(COUNTIF($B$2:B1115,B1115)=1,"-",OR(AND(X1114="高滞销风险",OR(X1115="中滞销风险",X1115="低滞销风险",X1115="健康")),AND(X1114="中滞销风险",OR(X1115="低滞销风险",X1115="健康")),AND(X1114="低滞销风险",X1115="健康")),"改善",X1114=X1115,"维持不变",OR(AND(X1114="健康",OR(X1115="低滞销风险",X1115="中滞销风险",X1115="高滞销风险")),AND(X1114="低滞销风险",OR(X1115="中滞销风险",X1115="高滞销风险")),AND(X1114="中滞销风险",X1115="高滞销风险")),"恶化")</f>
        <v>维持不变</v>
      </c>
      <c r="Z1115" s="10">
        <f t="shared" si="241"/>
        <v>0</v>
      </c>
      <c r="AA1115" s="10">
        <f t="shared" si="242"/>
        <v>0</v>
      </c>
      <c r="AB1115" s="10">
        <f t="shared" si="243"/>
        <v>0</v>
      </c>
      <c r="AC1115" s="10">
        <f t="shared" si="244"/>
        <v>77.8115501519757</v>
      </c>
      <c r="AD1115" s="10">
        <f t="shared" si="245"/>
        <v>0</v>
      </c>
      <c r="AE1115" s="11">
        <f t="shared" si="246"/>
        <v>3.29</v>
      </c>
    </row>
    <row r="1116" spans="1:31">
      <c r="A1116" s="5">
        <v>45887</v>
      </c>
      <c r="B1116" s="1" t="s">
        <v>620</v>
      </c>
      <c r="C1116" s="1" t="s">
        <v>621</v>
      </c>
      <c r="D1116" s="1" t="s">
        <v>531</v>
      </c>
      <c r="E1116" s="1">
        <v>3.81</v>
      </c>
      <c r="F1116" s="1">
        <v>5</v>
      </c>
      <c r="G1116" s="1">
        <v>4.79</v>
      </c>
      <c r="H1116" s="1">
        <v>2.71</v>
      </c>
      <c r="I1116" s="1" t="s">
        <v>50</v>
      </c>
      <c r="J1116" s="1">
        <v>35</v>
      </c>
      <c r="K1116" s="1" t="s">
        <v>51</v>
      </c>
      <c r="L1116" s="1" t="s">
        <v>52</v>
      </c>
      <c r="M1116" s="1" t="s">
        <v>53</v>
      </c>
      <c r="N1116" s="1">
        <v>58</v>
      </c>
      <c r="O1116" s="1">
        <v>226</v>
      </c>
      <c r="P1116" s="1">
        <v>0</v>
      </c>
      <c r="Q1116" s="1">
        <v>0</v>
      </c>
      <c r="R1116" s="1">
        <v>0</v>
      </c>
      <c r="S1116" s="1">
        <v>50</v>
      </c>
      <c r="T1116">
        <f t="shared" si="236"/>
        <v>284</v>
      </c>
      <c r="U1116">
        <f t="shared" si="237"/>
        <v>334</v>
      </c>
      <c r="V1116" s="2">
        <f t="shared" si="238"/>
        <v>45961.5406824147</v>
      </c>
      <c r="W1116" s="2">
        <f t="shared" si="239"/>
        <v>45974.6640419948</v>
      </c>
      <c r="X1116" t="str">
        <f t="shared" si="240"/>
        <v>健康</v>
      </c>
      <c r="Y1116" s="8" t="str">
        <f>_xlfn.IFS(COUNTIF($B$2:B1116,B1116)=1,"-",OR(AND(X1115="高滞销风险",OR(X1116="中滞销风险",X1116="低滞销风险",X1116="健康")),AND(X1115="中滞销风险",OR(X1116="低滞销风险",X1116="健康")),AND(X1115="低滞销风险",X1116="健康")),"改善",X1115=X1116,"维持不变",OR(AND(X1115="健康",OR(X1116="低滞销风险",X1116="中滞销风险",X1116="高滞销风险")),AND(X1115="低滞销风险",OR(X1116="中滞销风险",X1116="高滞销风险")),AND(X1115="中滞销风险",X1116="高滞销风险")),"恶化")</f>
        <v>-</v>
      </c>
      <c r="Z1116" s="10">
        <f t="shared" si="241"/>
        <v>0</v>
      </c>
      <c r="AA1116" s="10">
        <f t="shared" si="242"/>
        <v>0</v>
      </c>
      <c r="AB1116" s="10">
        <f t="shared" si="243"/>
        <v>0</v>
      </c>
      <c r="AC1116" s="10">
        <f t="shared" si="244"/>
        <v>87.6640419947507</v>
      </c>
      <c r="AD1116" s="10">
        <f t="shared" si="245"/>
        <v>0</v>
      </c>
      <c r="AE1116" s="11">
        <f t="shared" si="246"/>
        <v>3.81</v>
      </c>
    </row>
    <row r="1117" spans="1:31">
      <c r="A1117" s="5">
        <v>45894</v>
      </c>
      <c r="B1117" s="1" t="s">
        <v>620</v>
      </c>
      <c r="C1117" s="1" t="s">
        <v>621</v>
      </c>
      <c r="D1117" s="1" t="s">
        <v>531</v>
      </c>
      <c r="E1117" s="1">
        <v>3.29</v>
      </c>
      <c r="F1117" s="1">
        <v>3.29</v>
      </c>
      <c r="G1117" s="1">
        <v>4.14</v>
      </c>
      <c r="H1117" s="1">
        <v>3.54</v>
      </c>
      <c r="I1117" s="1" t="s">
        <v>54</v>
      </c>
      <c r="J1117" s="1">
        <v>23</v>
      </c>
      <c r="K1117" s="1" t="s">
        <v>43</v>
      </c>
      <c r="L1117" s="1" t="s">
        <v>44</v>
      </c>
      <c r="M1117" s="1" t="s">
        <v>45</v>
      </c>
      <c r="N1117" s="1">
        <v>65</v>
      </c>
      <c r="O1117" s="1">
        <v>245</v>
      </c>
      <c r="P1117" s="1">
        <v>0</v>
      </c>
      <c r="Q1117" s="1">
        <v>0</v>
      </c>
      <c r="R1117" s="1">
        <v>0</v>
      </c>
      <c r="S1117" s="1">
        <v>30</v>
      </c>
      <c r="T1117">
        <f t="shared" si="236"/>
        <v>310</v>
      </c>
      <c r="U1117">
        <f t="shared" si="237"/>
        <v>340</v>
      </c>
      <c r="V1117" s="2">
        <f t="shared" si="238"/>
        <v>45988.2249240122</v>
      </c>
      <c r="W1117" s="2">
        <f t="shared" si="239"/>
        <v>45997.3434650456</v>
      </c>
      <c r="X1117" t="str">
        <f t="shared" si="240"/>
        <v>低滞销风险</v>
      </c>
      <c r="Y1117" s="8" t="str">
        <f>_xlfn.IFS(COUNTIF($B$2:B1117,B1117)=1,"-",OR(AND(X1116="高滞销风险",OR(X1117="中滞销风险",X1117="低滞销风险",X1117="健康")),AND(X1116="中滞销风险",OR(X1117="低滞销风险",X1117="健康")),AND(X1116="低滞销风险",X1117="健康")),"改善",X1116=X1117,"维持不变",OR(AND(X1116="健康",OR(X1117="低滞销风险",X1117="中滞销风险",X1117="高滞销风险")),AND(X1116="低滞销风险",OR(X1117="中滞销风险",X1117="高滞销风险")),AND(X1116="中滞销风险",X1117="高滞销风险")),"恶化")</f>
        <v>恶化</v>
      </c>
      <c r="Z1117" s="10">
        <f t="shared" si="241"/>
        <v>0</v>
      </c>
      <c r="AA1117" s="10">
        <f t="shared" si="242"/>
        <v>17.58</v>
      </c>
      <c r="AB1117" s="10">
        <f t="shared" si="243"/>
        <v>17.58</v>
      </c>
      <c r="AC1117" s="10">
        <f t="shared" si="244"/>
        <v>103.343465045593</v>
      </c>
      <c r="AD1117" s="10">
        <f t="shared" si="245"/>
        <v>5.34346504558926</v>
      </c>
      <c r="AE1117" s="11">
        <f t="shared" si="246"/>
        <v>3.46938775510204</v>
      </c>
    </row>
    <row r="1118" spans="1:31">
      <c r="A1118" s="5">
        <v>45901</v>
      </c>
      <c r="B1118" s="1" t="s">
        <v>620</v>
      </c>
      <c r="C1118" s="1" t="s">
        <v>621</v>
      </c>
      <c r="D1118" s="1" t="s">
        <v>531</v>
      </c>
      <c r="E1118" s="1">
        <v>3</v>
      </c>
      <c r="F1118" s="1">
        <v>3</v>
      </c>
      <c r="G1118" s="1">
        <v>3.14</v>
      </c>
      <c r="H1118" s="1">
        <v>3.96</v>
      </c>
      <c r="I1118" s="1" t="s">
        <v>54</v>
      </c>
      <c r="J1118" s="1">
        <v>21</v>
      </c>
      <c r="K1118" s="1" t="s">
        <v>35</v>
      </c>
      <c r="L1118" s="1" t="s">
        <v>36</v>
      </c>
      <c r="M1118" s="1" t="s">
        <v>37</v>
      </c>
      <c r="N1118" s="1">
        <v>125</v>
      </c>
      <c r="O1118" s="1">
        <v>166</v>
      </c>
      <c r="P1118" s="1">
        <v>0</v>
      </c>
      <c r="Q1118" s="1">
        <v>0</v>
      </c>
      <c r="R1118" s="1">
        <v>0</v>
      </c>
      <c r="S1118" s="1">
        <v>30</v>
      </c>
      <c r="T1118">
        <f t="shared" si="236"/>
        <v>291</v>
      </c>
      <c r="U1118">
        <f t="shared" si="237"/>
        <v>321</v>
      </c>
      <c r="V1118" s="2">
        <f t="shared" si="238"/>
        <v>45998</v>
      </c>
      <c r="W1118" s="2">
        <f t="shared" si="239"/>
        <v>46008</v>
      </c>
      <c r="X1118" t="str">
        <f t="shared" si="240"/>
        <v>中滞销风险</v>
      </c>
      <c r="Y1118" s="8" t="str">
        <f>_xlfn.IFS(COUNTIF($B$2:B1118,B1118)=1,"-",OR(AND(X1117="高滞销风险",OR(X1118="中滞销风险",X1118="低滞销风险",X1118="健康")),AND(X1117="中滞销风险",OR(X1118="低滞销风险",X1118="健康")),AND(X1117="低滞销风险",X1118="健康")),"改善",X1117=X1118,"维持不变",OR(AND(X1117="健康",OR(X1118="低滞销风险",X1118="中滞销风险",X1118="高滞销风险")),AND(X1117="低滞销风险",OR(X1118="中滞销风险",X1118="高滞销风险")),AND(X1117="中滞销风险",X1118="高滞销风险")),"恶化")</f>
        <v>恶化</v>
      </c>
      <c r="Z1118" s="10">
        <f t="shared" si="241"/>
        <v>18</v>
      </c>
      <c r="AA1118" s="10">
        <f t="shared" si="242"/>
        <v>30</v>
      </c>
      <c r="AB1118" s="10">
        <f t="shared" si="243"/>
        <v>48</v>
      </c>
      <c r="AC1118" s="10">
        <f t="shared" si="244"/>
        <v>107</v>
      </c>
      <c r="AD1118" s="10">
        <f t="shared" si="245"/>
        <v>16</v>
      </c>
      <c r="AE1118" s="11">
        <f t="shared" si="246"/>
        <v>3.52747252747253</v>
      </c>
    </row>
    <row r="1119" spans="1:31">
      <c r="A1119" s="5">
        <v>45908</v>
      </c>
      <c r="B1119" s="1" t="s">
        <v>620</v>
      </c>
      <c r="C1119" s="1" t="s">
        <v>621</v>
      </c>
      <c r="D1119" s="1" t="s">
        <v>531</v>
      </c>
      <c r="E1119" s="1">
        <v>2.43</v>
      </c>
      <c r="F1119" s="1">
        <v>2.43</v>
      </c>
      <c r="G1119" s="1">
        <v>2.71</v>
      </c>
      <c r="H1119" s="1">
        <v>3.43</v>
      </c>
      <c r="I1119" s="1" t="s">
        <v>54</v>
      </c>
      <c r="J1119" s="1">
        <v>17</v>
      </c>
      <c r="K1119" s="1" t="s">
        <v>38</v>
      </c>
      <c r="L1119" s="1" t="s">
        <v>39</v>
      </c>
      <c r="M1119" s="1" t="s">
        <v>40</v>
      </c>
      <c r="N1119" s="1">
        <v>114</v>
      </c>
      <c r="O1119" s="1">
        <v>156</v>
      </c>
      <c r="P1119" s="1">
        <v>0</v>
      </c>
      <c r="Q1119" s="1">
        <v>30</v>
      </c>
      <c r="R1119" s="1">
        <v>0</v>
      </c>
      <c r="S1119" s="1">
        <v>0</v>
      </c>
      <c r="T1119">
        <f t="shared" si="236"/>
        <v>270</v>
      </c>
      <c r="U1119">
        <f t="shared" si="237"/>
        <v>300</v>
      </c>
      <c r="V1119" s="2">
        <f t="shared" si="238"/>
        <v>46019.1111111111</v>
      </c>
      <c r="W1119" s="2">
        <f t="shared" si="239"/>
        <v>46031.4567901235</v>
      </c>
      <c r="X1119" t="str">
        <f t="shared" si="240"/>
        <v>高滞销风险</v>
      </c>
      <c r="Y1119" s="8" t="str">
        <f>_xlfn.IFS(COUNTIF($B$2:B1119,B1119)=1,"-",OR(AND(X1118="高滞销风险",OR(X1119="中滞销风险",X1119="低滞销风险",X1119="健康")),AND(X1118="中滞销风险",OR(X1119="低滞销风险",X1119="健康")),AND(X1118="低滞销风险",X1119="健康")),"改善",X1118=X1119,"维持不变",OR(AND(X1118="健康",OR(X1119="低滞销风险",X1119="中滞销风险",X1119="高滞销风险")),AND(X1118="低滞销风险",OR(X1119="中滞销风险",X1119="高滞销风险")),AND(X1118="中滞销风险",X1119="高滞销风险")),"恶化")</f>
        <v>恶化</v>
      </c>
      <c r="Z1119" s="10">
        <f t="shared" si="241"/>
        <v>65.88</v>
      </c>
      <c r="AA1119" s="10">
        <f t="shared" si="242"/>
        <v>30</v>
      </c>
      <c r="AB1119" s="10">
        <f t="shared" si="243"/>
        <v>95.88</v>
      </c>
      <c r="AC1119" s="10">
        <f t="shared" si="244"/>
        <v>123.456790123457</v>
      </c>
      <c r="AD1119" s="10">
        <f t="shared" si="245"/>
        <v>39.456790123455</v>
      </c>
      <c r="AE1119" s="11">
        <f t="shared" si="246"/>
        <v>3.57142857142857</v>
      </c>
    </row>
    <row r="1120" spans="1:31">
      <c r="A1120" s="5">
        <v>45887</v>
      </c>
      <c r="B1120" s="1" t="s">
        <v>622</v>
      </c>
      <c r="C1120" s="1" t="s">
        <v>623</v>
      </c>
      <c r="D1120" s="1" t="s">
        <v>531</v>
      </c>
      <c r="E1120" s="1">
        <v>2.82</v>
      </c>
      <c r="F1120" s="1">
        <v>3.86</v>
      </c>
      <c r="G1120" s="1">
        <v>3.21</v>
      </c>
      <c r="H1120" s="1">
        <v>2.04</v>
      </c>
      <c r="I1120" s="1" t="s">
        <v>50</v>
      </c>
      <c r="J1120" s="1">
        <v>27</v>
      </c>
      <c r="K1120" s="1" t="s">
        <v>51</v>
      </c>
      <c r="L1120" s="1" t="s">
        <v>52</v>
      </c>
      <c r="M1120" s="1" t="s">
        <v>53</v>
      </c>
      <c r="N1120" s="1">
        <v>100</v>
      </c>
      <c r="O1120" s="1">
        <v>150</v>
      </c>
      <c r="P1120" s="1">
        <v>0</v>
      </c>
      <c r="Q1120" s="1">
        <v>20</v>
      </c>
      <c r="R1120" s="1">
        <v>0</v>
      </c>
      <c r="S1120" s="1">
        <v>0</v>
      </c>
      <c r="T1120">
        <f t="shared" si="236"/>
        <v>250</v>
      </c>
      <c r="U1120">
        <f t="shared" si="237"/>
        <v>270</v>
      </c>
      <c r="V1120" s="2">
        <f t="shared" si="238"/>
        <v>45975.6524822695</v>
      </c>
      <c r="W1120" s="2">
        <f t="shared" si="239"/>
        <v>45982.7446808511</v>
      </c>
      <c r="X1120" t="str">
        <f t="shared" si="240"/>
        <v>健康</v>
      </c>
      <c r="Y1120" s="8" t="str">
        <f>_xlfn.IFS(COUNTIF($B$2:B1120,B1120)=1,"-",OR(AND(X1119="高滞销风险",OR(X1120="中滞销风险",X1120="低滞销风险",X1120="健康")),AND(X1119="中滞销风险",OR(X1120="低滞销风险",X1120="健康")),AND(X1119="低滞销风险",X1120="健康")),"改善",X1119=X1120,"维持不变",OR(AND(X1119="健康",OR(X1120="低滞销风险",X1120="中滞销风险",X1120="高滞销风险")),AND(X1119="低滞销风险",OR(X1120="中滞销风险",X1120="高滞销风险")),AND(X1119="中滞销风险",X1120="高滞销风险")),"恶化")</f>
        <v>-</v>
      </c>
      <c r="Z1120" s="10">
        <f t="shared" si="241"/>
        <v>0</v>
      </c>
      <c r="AA1120" s="10">
        <f t="shared" si="242"/>
        <v>0</v>
      </c>
      <c r="AB1120" s="10">
        <f t="shared" si="243"/>
        <v>0</v>
      </c>
      <c r="AC1120" s="10">
        <f t="shared" si="244"/>
        <v>95.7446808510638</v>
      </c>
      <c r="AD1120" s="10">
        <f t="shared" si="245"/>
        <v>0</v>
      </c>
      <c r="AE1120" s="11">
        <f t="shared" si="246"/>
        <v>2.82</v>
      </c>
    </row>
    <row r="1121" spans="1:31">
      <c r="A1121" s="5">
        <v>45894</v>
      </c>
      <c r="B1121" s="1" t="s">
        <v>622</v>
      </c>
      <c r="C1121" s="1" t="s">
        <v>623</v>
      </c>
      <c r="D1121" s="1" t="s">
        <v>531</v>
      </c>
      <c r="E1121" s="1">
        <v>3.35</v>
      </c>
      <c r="F1121" s="1">
        <v>3.71</v>
      </c>
      <c r="G1121" s="1">
        <v>3.79</v>
      </c>
      <c r="H1121" s="1">
        <v>2.96</v>
      </c>
      <c r="I1121" s="1" t="s">
        <v>50</v>
      </c>
      <c r="J1121" s="1">
        <v>26</v>
      </c>
      <c r="K1121" s="1" t="s">
        <v>43</v>
      </c>
      <c r="L1121" s="1" t="s">
        <v>44</v>
      </c>
      <c r="M1121" s="1" t="s">
        <v>45</v>
      </c>
      <c r="N1121" s="1">
        <v>88</v>
      </c>
      <c r="O1121" s="1">
        <v>155</v>
      </c>
      <c r="P1121" s="1">
        <v>0</v>
      </c>
      <c r="Q1121" s="1">
        <v>0</v>
      </c>
      <c r="R1121" s="1">
        <v>0</v>
      </c>
      <c r="S1121" s="1">
        <v>30</v>
      </c>
      <c r="T1121">
        <f t="shared" si="236"/>
        <v>243</v>
      </c>
      <c r="U1121">
        <f t="shared" si="237"/>
        <v>273</v>
      </c>
      <c r="V1121" s="2">
        <f t="shared" si="238"/>
        <v>45966.5373134328</v>
      </c>
      <c r="W1121" s="2">
        <f t="shared" si="239"/>
        <v>45975.4925373134</v>
      </c>
      <c r="X1121" t="str">
        <f t="shared" si="240"/>
        <v>健康</v>
      </c>
      <c r="Y1121" s="8" t="str">
        <f>_xlfn.IFS(COUNTIF($B$2:B1121,B1121)=1,"-",OR(AND(X1120="高滞销风险",OR(X1121="中滞销风险",X1121="低滞销风险",X1121="健康")),AND(X1120="中滞销风险",OR(X1121="低滞销风险",X1121="健康")),AND(X1120="低滞销风险",X1121="健康")),"改善",X1120=X1121,"维持不变",OR(AND(X1120="健康",OR(X1121="低滞销风险",X1121="中滞销风险",X1121="高滞销风险")),AND(X1120="低滞销风险",OR(X1121="中滞销风险",X1121="高滞销风险")),AND(X1120="中滞销风险",X1121="高滞销风险")),"恶化")</f>
        <v>维持不变</v>
      </c>
      <c r="Z1121" s="10">
        <f t="shared" si="241"/>
        <v>0</v>
      </c>
      <c r="AA1121" s="10">
        <f t="shared" si="242"/>
        <v>0</v>
      </c>
      <c r="AB1121" s="10">
        <f t="shared" si="243"/>
        <v>0</v>
      </c>
      <c r="AC1121" s="10">
        <f t="shared" si="244"/>
        <v>81.4925373134328</v>
      </c>
      <c r="AD1121" s="10">
        <f t="shared" si="245"/>
        <v>0</v>
      </c>
      <c r="AE1121" s="11">
        <f t="shared" si="246"/>
        <v>3.35</v>
      </c>
    </row>
    <row r="1122" spans="1:31">
      <c r="A1122" s="5">
        <v>45901</v>
      </c>
      <c r="B1122" s="1" t="s">
        <v>622</v>
      </c>
      <c r="C1122" s="1" t="s">
        <v>623</v>
      </c>
      <c r="D1122" s="1" t="s">
        <v>531</v>
      </c>
      <c r="E1122" s="1">
        <v>3.89</v>
      </c>
      <c r="F1122" s="1">
        <v>4.29</v>
      </c>
      <c r="G1122" s="1">
        <v>4</v>
      </c>
      <c r="H1122" s="1">
        <v>3.61</v>
      </c>
      <c r="I1122" s="1" t="s">
        <v>50</v>
      </c>
      <c r="J1122" s="1">
        <v>30</v>
      </c>
      <c r="K1122" s="1" t="s">
        <v>35</v>
      </c>
      <c r="L1122" s="1" t="s">
        <v>36</v>
      </c>
      <c r="M1122" s="1" t="s">
        <v>37</v>
      </c>
      <c r="N1122" s="1">
        <v>72</v>
      </c>
      <c r="O1122" s="1">
        <v>143</v>
      </c>
      <c r="P1122" s="1">
        <v>0</v>
      </c>
      <c r="Q1122" s="1">
        <v>0</v>
      </c>
      <c r="R1122" s="1">
        <v>0</v>
      </c>
      <c r="S1122" s="1">
        <v>60</v>
      </c>
      <c r="T1122">
        <f t="shared" si="236"/>
        <v>215</v>
      </c>
      <c r="U1122">
        <f t="shared" si="237"/>
        <v>275</v>
      </c>
      <c r="V1122" s="2">
        <f t="shared" si="238"/>
        <v>45956.2699228792</v>
      </c>
      <c r="W1122" s="2">
        <f t="shared" si="239"/>
        <v>45971.6940874036</v>
      </c>
      <c r="X1122" t="str">
        <f t="shared" si="240"/>
        <v>健康</v>
      </c>
      <c r="Y1122" s="8" t="str">
        <f>_xlfn.IFS(COUNTIF($B$2:B1122,B1122)=1,"-",OR(AND(X1121="高滞销风险",OR(X1122="中滞销风险",X1122="低滞销风险",X1122="健康")),AND(X1121="中滞销风险",OR(X1122="低滞销风险",X1122="健康")),AND(X1121="低滞销风险",X1122="健康")),"改善",X1121=X1122,"维持不变",OR(AND(X1121="健康",OR(X1122="低滞销风险",X1122="中滞销风险",X1122="高滞销风险")),AND(X1121="低滞销风险",OR(X1122="中滞销风险",X1122="高滞销风险")),AND(X1121="中滞销风险",X1122="高滞销风险")),"恶化")</f>
        <v>维持不变</v>
      </c>
      <c r="Z1122" s="10">
        <f t="shared" si="241"/>
        <v>0</v>
      </c>
      <c r="AA1122" s="10">
        <f t="shared" si="242"/>
        <v>0</v>
      </c>
      <c r="AB1122" s="10">
        <f t="shared" si="243"/>
        <v>0</v>
      </c>
      <c r="AC1122" s="10">
        <f t="shared" si="244"/>
        <v>70.694087403599</v>
      </c>
      <c r="AD1122" s="10">
        <f t="shared" si="245"/>
        <v>0</v>
      </c>
      <c r="AE1122" s="11">
        <f t="shared" si="246"/>
        <v>3.89</v>
      </c>
    </row>
    <row r="1123" spans="1:31">
      <c r="A1123" s="5">
        <v>45908</v>
      </c>
      <c r="B1123" s="1" t="s">
        <v>622</v>
      </c>
      <c r="C1123" s="1" t="s">
        <v>623</v>
      </c>
      <c r="D1123" s="1" t="s">
        <v>531</v>
      </c>
      <c r="E1123" s="1">
        <v>3.14</v>
      </c>
      <c r="F1123" s="1">
        <v>3.14</v>
      </c>
      <c r="G1123" s="1">
        <v>3.71</v>
      </c>
      <c r="H1123" s="1">
        <v>3.75</v>
      </c>
      <c r="I1123" s="1" t="s">
        <v>54</v>
      </c>
      <c r="J1123" s="1">
        <v>22</v>
      </c>
      <c r="K1123" s="1" t="s">
        <v>38</v>
      </c>
      <c r="L1123" s="1" t="s">
        <v>39</v>
      </c>
      <c r="M1123" s="1" t="s">
        <v>40</v>
      </c>
      <c r="N1123" s="1">
        <v>122</v>
      </c>
      <c r="O1123" s="1">
        <v>75</v>
      </c>
      <c r="P1123" s="1">
        <v>0</v>
      </c>
      <c r="Q1123" s="1">
        <v>0</v>
      </c>
      <c r="R1123" s="1">
        <v>0</v>
      </c>
      <c r="S1123" s="1">
        <v>60</v>
      </c>
      <c r="T1123">
        <f t="shared" si="236"/>
        <v>197</v>
      </c>
      <c r="U1123">
        <f t="shared" si="237"/>
        <v>257</v>
      </c>
      <c r="V1123" s="2">
        <f t="shared" si="238"/>
        <v>45970.7388535032</v>
      </c>
      <c r="W1123" s="2">
        <f t="shared" si="239"/>
        <v>45989.847133758</v>
      </c>
      <c r="X1123" t="str">
        <f t="shared" si="240"/>
        <v>健康</v>
      </c>
      <c r="Y1123" s="8" t="str">
        <f>_xlfn.IFS(COUNTIF($B$2:B1123,B1123)=1,"-",OR(AND(X1122="高滞销风险",OR(X1123="中滞销风险",X1123="低滞销风险",X1123="健康")),AND(X1122="中滞销风险",OR(X1123="低滞销风险",X1123="健康")),AND(X1122="低滞销风险",X1123="健康")),"改善",X1122=X1123,"维持不变",OR(AND(X1122="健康",OR(X1123="低滞销风险",X1123="中滞销风险",X1123="高滞销风险")),AND(X1122="低滞销风险",OR(X1123="中滞销风险",X1123="高滞销风险")),AND(X1122="中滞销风险",X1123="高滞销风险")),"恶化")</f>
        <v>维持不变</v>
      </c>
      <c r="Z1123" s="10">
        <f t="shared" si="241"/>
        <v>0</v>
      </c>
      <c r="AA1123" s="10">
        <f t="shared" si="242"/>
        <v>0</v>
      </c>
      <c r="AB1123" s="10">
        <f t="shared" si="243"/>
        <v>0</v>
      </c>
      <c r="AC1123" s="10">
        <f t="shared" si="244"/>
        <v>81.8471337579618</v>
      </c>
      <c r="AD1123" s="10">
        <f t="shared" si="245"/>
        <v>0</v>
      </c>
      <c r="AE1123" s="11">
        <f t="shared" si="246"/>
        <v>3.14</v>
      </c>
    </row>
    <row r="1124" spans="1:31">
      <c r="A1124" s="5">
        <v>45887</v>
      </c>
      <c r="B1124" s="1" t="s">
        <v>624</v>
      </c>
      <c r="C1124" s="1" t="s">
        <v>625</v>
      </c>
      <c r="D1124" s="1" t="s">
        <v>531</v>
      </c>
      <c r="E1124" s="1">
        <v>4.37</v>
      </c>
      <c r="F1124" s="1">
        <v>5</v>
      </c>
      <c r="G1124" s="1">
        <v>5.86</v>
      </c>
      <c r="H1124" s="1">
        <v>3.39</v>
      </c>
      <c r="I1124" s="1" t="s">
        <v>50</v>
      </c>
      <c r="J1124" s="1">
        <v>35</v>
      </c>
      <c r="K1124" s="1" t="s">
        <v>51</v>
      </c>
      <c r="L1124" s="1" t="s">
        <v>52</v>
      </c>
      <c r="M1124" s="1" t="s">
        <v>53</v>
      </c>
      <c r="N1124" s="1">
        <v>144</v>
      </c>
      <c r="O1124" s="1">
        <v>237</v>
      </c>
      <c r="P1124" s="1">
        <v>0</v>
      </c>
      <c r="Q1124" s="1">
        <v>44</v>
      </c>
      <c r="R1124" s="1">
        <v>0</v>
      </c>
      <c r="S1124" s="1">
        <v>30</v>
      </c>
      <c r="T1124">
        <f t="shared" si="236"/>
        <v>381</v>
      </c>
      <c r="U1124">
        <f t="shared" si="237"/>
        <v>455</v>
      </c>
      <c r="V1124" s="2">
        <f t="shared" si="238"/>
        <v>45974.1853546911</v>
      </c>
      <c r="W1124" s="2">
        <f t="shared" si="239"/>
        <v>45991.118993135</v>
      </c>
      <c r="X1124" t="str">
        <f t="shared" si="240"/>
        <v>健康</v>
      </c>
      <c r="Y1124" s="8" t="str">
        <f>_xlfn.IFS(COUNTIF($B$2:B1124,B1124)=1,"-",OR(AND(X1123="高滞销风险",OR(X1124="中滞销风险",X1124="低滞销风险",X1124="健康")),AND(X1123="中滞销风险",OR(X1124="低滞销风险",X1124="健康")),AND(X1123="低滞销风险",X1124="健康")),"改善",X1123=X1124,"维持不变",OR(AND(X1123="健康",OR(X1124="低滞销风险",X1124="中滞销风险",X1124="高滞销风险")),AND(X1123="低滞销风险",OR(X1124="中滞销风险",X1124="高滞销风险")),AND(X1123="中滞销风险",X1124="高滞销风险")),"恶化")</f>
        <v>-</v>
      </c>
      <c r="Z1124" s="10">
        <f t="shared" si="241"/>
        <v>0</v>
      </c>
      <c r="AA1124" s="10">
        <f t="shared" si="242"/>
        <v>0</v>
      </c>
      <c r="AB1124" s="10">
        <f t="shared" si="243"/>
        <v>0</v>
      </c>
      <c r="AC1124" s="10">
        <f t="shared" si="244"/>
        <v>104.118993135011</v>
      </c>
      <c r="AD1124" s="10">
        <f t="shared" si="245"/>
        <v>0</v>
      </c>
      <c r="AE1124" s="11">
        <f t="shared" si="246"/>
        <v>4.37</v>
      </c>
    </row>
    <row r="1125" spans="1:31">
      <c r="A1125" s="5">
        <v>45894</v>
      </c>
      <c r="B1125" s="1" t="s">
        <v>624</v>
      </c>
      <c r="C1125" s="1" t="s">
        <v>625</v>
      </c>
      <c r="D1125" s="1" t="s">
        <v>531</v>
      </c>
      <c r="E1125" s="1">
        <v>5.12</v>
      </c>
      <c r="F1125" s="1">
        <v>5.57</v>
      </c>
      <c r="G1125" s="1">
        <v>5.29</v>
      </c>
      <c r="H1125" s="1">
        <v>4.79</v>
      </c>
      <c r="I1125" s="1" t="s">
        <v>50</v>
      </c>
      <c r="J1125" s="1">
        <v>39</v>
      </c>
      <c r="K1125" s="1" t="s">
        <v>43</v>
      </c>
      <c r="L1125" s="1" t="s">
        <v>44</v>
      </c>
      <c r="M1125" s="1" t="s">
        <v>45</v>
      </c>
      <c r="N1125" s="1">
        <v>138</v>
      </c>
      <c r="O1125" s="1">
        <v>243</v>
      </c>
      <c r="P1125" s="1">
        <v>0</v>
      </c>
      <c r="Q1125" s="1">
        <v>44</v>
      </c>
      <c r="R1125" s="1">
        <v>0</v>
      </c>
      <c r="S1125" s="1">
        <v>0</v>
      </c>
      <c r="T1125">
        <f t="shared" si="236"/>
        <v>381</v>
      </c>
      <c r="U1125">
        <f t="shared" si="237"/>
        <v>425</v>
      </c>
      <c r="V1125" s="2">
        <f t="shared" si="238"/>
        <v>45968.4140625</v>
      </c>
      <c r="W1125" s="2">
        <f t="shared" si="239"/>
        <v>45977.0078125</v>
      </c>
      <c r="X1125" t="str">
        <f t="shared" si="240"/>
        <v>健康</v>
      </c>
      <c r="Y1125" s="8" t="str">
        <f>_xlfn.IFS(COUNTIF($B$2:B1125,B1125)=1,"-",OR(AND(X1124="高滞销风险",OR(X1125="中滞销风险",X1125="低滞销风险",X1125="健康")),AND(X1124="中滞销风险",OR(X1125="低滞销风险",X1125="健康")),AND(X1124="低滞销风险",X1125="健康")),"改善",X1124=X1125,"维持不变",OR(AND(X1124="健康",OR(X1125="低滞销风险",X1125="中滞销风险",X1125="高滞销风险")),AND(X1124="低滞销风险",OR(X1125="中滞销风险",X1125="高滞销风险")),AND(X1124="中滞销风险",X1125="高滞销风险")),"恶化")</f>
        <v>维持不变</v>
      </c>
      <c r="Z1125" s="10">
        <f t="shared" si="241"/>
        <v>0</v>
      </c>
      <c r="AA1125" s="10">
        <f t="shared" si="242"/>
        <v>0</v>
      </c>
      <c r="AB1125" s="10">
        <f t="shared" si="243"/>
        <v>0</v>
      </c>
      <c r="AC1125" s="10">
        <f t="shared" si="244"/>
        <v>83.0078125</v>
      </c>
      <c r="AD1125" s="10">
        <f t="shared" si="245"/>
        <v>0</v>
      </c>
      <c r="AE1125" s="11">
        <f t="shared" si="246"/>
        <v>5.12</v>
      </c>
    </row>
    <row r="1126" spans="1:31">
      <c r="A1126" s="5">
        <v>45901</v>
      </c>
      <c r="B1126" s="1" t="s">
        <v>624</v>
      </c>
      <c r="C1126" s="1" t="s">
        <v>625</v>
      </c>
      <c r="D1126" s="1" t="s">
        <v>531</v>
      </c>
      <c r="E1126" s="1">
        <v>5</v>
      </c>
      <c r="F1126" s="1">
        <v>5</v>
      </c>
      <c r="G1126" s="1">
        <v>5.29</v>
      </c>
      <c r="H1126" s="1">
        <v>5.57</v>
      </c>
      <c r="I1126" s="1" t="s">
        <v>54</v>
      </c>
      <c r="J1126" s="1">
        <v>35</v>
      </c>
      <c r="K1126" s="1" t="s">
        <v>35</v>
      </c>
      <c r="L1126" s="1" t="s">
        <v>36</v>
      </c>
      <c r="M1126" s="1" t="s">
        <v>37</v>
      </c>
      <c r="N1126" s="1">
        <v>179</v>
      </c>
      <c r="O1126" s="1">
        <v>175</v>
      </c>
      <c r="P1126" s="1">
        <v>0</v>
      </c>
      <c r="Q1126" s="1">
        <v>19</v>
      </c>
      <c r="R1126" s="1">
        <v>0</v>
      </c>
      <c r="S1126" s="1">
        <v>30</v>
      </c>
      <c r="T1126">
        <f t="shared" si="236"/>
        <v>354</v>
      </c>
      <c r="U1126">
        <f t="shared" si="237"/>
        <v>403</v>
      </c>
      <c r="V1126" s="2">
        <f t="shared" si="238"/>
        <v>45971.8</v>
      </c>
      <c r="W1126" s="2">
        <f t="shared" si="239"/>
        <v>45981.6</v>
      </c>
      <c r="X1126" t="str">
        <f t="shared" si="240"/>
        <v>健康</v>
      </c>
      <c r="Y1126" s="8" t="str">
        <f>_xlfn.IFS(COUNTIF($B$2:B1126,B1126)=1,"-",OR(AND(X1125="高滞销风险",OR(X1126="中滞销风险",X1126="低滞销风险",X1126="健康")),AND(X1125="中滞销风险",OR(X1126="低滞销风险",X1126="健康")),AND(X1125="低滞销风险",X1126="健康")),"改善",X1125=X1126,"维持不变",OR(AND(X1125="健康",OR(X1126="低滞销风险",X1126="中滞销风险",X1126="高滞销风险")),AND(X1125="低滞销风险",OR(X1126="中滞销风险",X1126="高滞销风险")),AND(X1125="中滞销风险",X1126="高滞销风险")),"恶化")</f>
        <v>维持不变</v>
      </c>
      <c r="Z1126" s="10">
        <f t="shared" si="241"/>
        <v>0</v>
      </c>
      <c r="AA1126" s="10">
        <f t="shared" si="242"/>
        <v>0</v>
      </c>
      <c r="AB1126" s="10">
        <f t="shared" si="243"/>
        <v>0</v>
      </c>
      <c r="AC1126" s="10">
        <f t="shared" si="244"/>
        <v>80.6</v>
      </c>
      <c r="AD1126" s="10">
        <f t="shared" si="245"/>
        <v>0</v>
      </c>
      <c r="AE1126" s="11">
        <f t="shared" si="246"/>
        <v>5</v>
      </c>
    </row>
    <row r="1127" spans="1:31">
      <c r="A1127" s="5">
        <v>45908</v>
      </c>
      <c r="B1127" s="1" t="s">
        <v>624</v>
      </c>
      <c r="C1127" s="1" t="s">
        <v>625</v>
      </c>
      <c r="D1127" s="1" t="s">
        <v>531</v>
      </c>
      <c r="E1127" s="1">
        <v>4.71</v>
      </c>
      <c r="F1127" s="1">
        <v>4.71</v>
      </c>
      <c r="G1127" s="1">
        <v>4.86</v>
      </c>
      <c r="H1127" s="1">
        <v>5.07</v>
      </c>
      <c r="I1127" s="1" t="s">
        <v>54</v>
      </c>
      <c r="J1127" s="1">
        <v>33</v>
      </c>
      <c r="K1127" s="1" t="s">
        <v>38</v>
      </c>
      <c r="L1127" s="1" t="s">
        <v>39</v>
      </c>
      <c r="M1127" s="1" t="s">
        <v>40</v>
      </c>
      <c r="N1127" s="1">
        <v>191</v>
      </c>
      <c r="O1127" s="1">
        <v>143</v>
      </c>
      <c r="P1127" s="1">
        <v>0</v>
      </c>
      <c r="Q1127" s="1">
        <v>4</v>
      </c>
      <c r="R1127" s="1">
        <v>0</v>
      </c>
      <c r="S1127" s="1">
        <v>30</v>
      </c>
      <c r="T1127">
        <f t="shared" si="236"/>
        <v>334</v>
      </c>
      <c r="U1127">
        <f t="shared" si="237"/>
        <v>368</v>
      </c>
      <c r="V1127" s="2">
        <f t="shared" si="238"/>
        <v>45978.9129511677</v>
      </c>
      <c r="W1127" s="2">
        <f t="shared" si="239"/>
        <v>45986.1316348195</v>
      </c>
      <c r="X1127" t="str">
        <f t="shared" si="240"/>
        <v>健康</v>
      </c>
      <c r="Y1127" s="8" t="str">
        <f>_xlfn.IFS(COUNTIF($B$2:B1127,B1127)=1,"-",OR(AND(X1126="高滞销风险",OR(X1127="中滞销风险",X1127="低滞销风险",X1127="健康")),AND(X1126="中滞销风险",OR(X1127="低滞销风险",X1127="健康")),AND(X1126="低滞销风险",X1127="健康")),"改善",X1126=X1127,"维持不变",OR(AND(X1126="健康",OR(X1127="低滞销风险",X1127="中滞销风险",X1127="高滞销风险")),AND(X1126="低滞销风险",OR(X1127="中滞销风险",X1127="高滞销风险")),AND(X1126="中滞销风险",X1127="高滞销风险")),"恶化")</f>
        <v>维持不变</v>
      </c>
      <c r="Z1127" s="10">
        <f t="shared" si="241"/>
        <v>0</v>
      </c>
      <c r="AA1127" s="10">
        <f t="shared" si="242"/>
        <v>0</v>
      </c>
      <c r="AB1127" s="10">
        <f t="shared" si="243"/>
        <v>0</v>
      </c>
      <c r="AC1127" s="10">
        <f t="shared" si="244"/>
        <v>78.1316348195329</v>
      </c>
      <c r="AD1127" s="10">
        <f t="shared" si="245"/>
        <v>0</v>
      </c>
      <c r="AE1127" s="11">
        <f t="shared" si="246"/>
        <v>4.71</v>
      </c>
    </row>
    <row r="1128" spans="1:31">
      <c r="A1128" s="5">
        <v>45887</v>
      </c>
      <c r="B1128" s="1" t="s">
        <v>626</v>
      </c>
      <c r="C1128" s="1" t="s">
        <v>627</v>
      </c>
      <c r="D1128" s="1" t="s">
        <v>531</v>
      </c>
      <c r="E1128" s="1">
        <v>3.42</v>
      </c>
      <c r="F1128" s="1">
        <v>4.29</v>
      </c>
      <c r="G1128" s="1">
        <v>4.5</v>
      </c>
      <c r="H1128" s="1">
        <v>2.46</v>
      </c>
      <c r="I1128" s="1" t="s">
        <v>50</v>
      </c>
      <c r="J1128" s="1">
        <v>30</v>
      </c>
      <c r="K1128" s="1" t="s">
        <v>51</v>
      </c>
      <c r="L1128" s="1" t="s">
        <v>52</v>
      </c>
      <c r="M1128" s="1" t="s">
        <v>53</v>
      </c>
      <c r="N1128" s="1">
        <v>78</v>
      </c>
      <c r="O1128" s="1">
        <v>64</v>
      </c>
      <c r="P1128" s="1">
        <v>0</v>
      </c>
      <c r="Q1128" s="1">
        <v>0</v>
      </c>
      <c r="R1128" s="1">
        <v>0</v>
      </c>
      <c r="S1128" s="1">
        <v>120</v>
      </c>
      <c r="T1128">
        <f t="shared" si="236"/>
        <v>142</v>
      </c>
      <c r="U1128">
        <f t="shared" si="237"/>
        <v>262</v>
      </c>
      <c r="V1128" s="2">
        <f t="shared" si="238"/>
        <v>45928.5204678363</v>
      </c>
      <c r="W1128" s="2">
        <f t="shared" si="239"/>
        <v>45963.6081871345</v>
      </c>
      <c r="X1128" t="str">
        <f t="shared" si="240"/>
        <v>健康</v>
      </c>
      <c r="Y1128" s="8" t="str">
        <f>_xlfn.IFS(COUNTIF($B$2:B1128,B1128)=1,"-",OR(AND(X1127="高滞销风险",OR(X1128="中滞销风险",X1128="低滞销风险",X1128="健康")),AND(X1127="中滞销风险",OR(X1128="低滞销风险",X1128="健康")),AND(X1127="低滞销风险",X1128="健康")),"改善",X1127=X1128,"维持不变",OR(AND(X1127="健康",OR(X1128="低滞销风险",X1128="中滞销风险",X1128="高滞销风险")),AND(X1127="低滞销风险",OR(X1128="中滞销风险",X1128="高滞销风险")),AND(X1127="中滞销风险",X1128="高滞销风险")),"恶化")</f>
        <v>-</v>
      </c>
      <c r="Z1128" s="10">
        <f t="shared" si="241"/>
        <v>0</v>
      </c>
      <c r="AA1128" s="10">
        <f t="shared" si="242"/>
        <v>0</v>
      </c>
      <c r="AB1128" s="10">
        <f t="shared" si="243"/>
        <v>0</v>
      </c>
      <c r="AC1128" s="10">
        <f t="shared" si="244"/>
        <v>76.6081871345029</v>
      </c>
      <c r="AD1128" s="10">
        <f t="shared" si="245"/>
        <v>0</v>
      </c>
      <c r="AE1128" s="11">
        <f t="shared" si="246"/>
        <v>3.42</v>
      </c>
    </row>
    <row r="1129" spans="1:31">
      <c r="A1129" s="5">
        <v>45894</v>
      </c>
      <c r="B1129" s="1" t="s">
        <v>626</v>
      </c>
      <c r="C1129" s="1" t="s">
        <v>627</v>
      </c>
      <c r="D1129" s="1" t="s">
        <v>531</v>
      </c>
      <c r="E1129" s="1">
        <v>3</v>
      </c>
      <c r="F1129" s="1">
        <v>3</v>
      </c>
      <c r="G1129" s="1">
        <v>3.64</v>
      </c>
      <c r="H1129" s="1">
        <v>3.21</v>
      </c>
      <c r="I1129" s="1" t="s">
        <v>54</v>
      </c>
      <c r="J1129" s="1">
        <v>21</v>
      </c>
      <c r="K1129" s="1" t="s">
        <v>43</v>
      </c>
      <c r="L1129" s="1" t="s">
        <v>44</v>
      </c>
      <c r="M1129" s="1" t="s">
        <v>45</v>
      </c>
      <c r="N1129" s="1">
        <v>89</v>
      </c>
      <c r="O1129" s="1">
        <v>64</v>
      </c>
      <c r="P1129" s="1">
        <v>0</v>
      </c>
      <c r="Q1129" s="1">
        <v>20</v>
      </c>
      <c r="R1129" s="1">
        <v>0</v>
      </c>
      <c r="S1129" s="1">
        <v>150</v>
      </c>
      <c r="T1129">
        <f t="shared" si="236"/>
        <v>153</v>
      </c>
      <c r="U1129">
        <f t="shared" si="237"/>
        <v>323</v>
      </c>
      <c r="V1129" s="2">
        <f t="shared" si="238"/>
        <v>45945</v>
      </c>
      <c r="W1129" s="2">
        <f t="shared" si="239"/>
        <v>46001.6666666667</v>
      </c>
      <c r="X1129" t="str">
        <f t="shared" si="240"/>
        <v>低滞销风险</v>
      </c>
      <c r="Y1129" s="8" t="str">
        <f>_xlfn.IFS(COUNTIF($B$2:B1129,B1129)=1,"-",OR(AND(X1128="高滞销风险",OR(X1129="中滞销风险",X1129="低滞销风险",X1129="健康")),AND(X1128="中滞销风险",OR(X1129="低滞销风险",X1129="健康")),AND(X1128="低滞销风险",X1129="健康")),"改善",X1128=X1129,"维持不变",OR(AND(X1128="健康",OR(X1129="低滞销风险",X1129="中滞销风险",X1129="高滞销风险")),AND(X1128="低滞销风险",OR(X1129="中滞销风险",X1129="高滞销风险")),AND(X1128="中滞销风险",X1129="高滞销风险")),"恶化")</f>
        <v>恶化</v>
      </c>
      <c r="Z1129" s="10">
        <f t="shared" si="241"/>
        <v>0</v>
      </c>
      <c r="AA1129" s="10">
        <f t="shared" si="242"/>
        <v>29</v>
      </c>
      <c r="AB1129" s="10">
        <f t="shared" si="243"/>
        <v>29</v>
      </c>
      <c r="AC1129" s="10">
        <f t="shared" si="244"/>
        <v>107.666666666667</v>
      </c>
      <c r="AD1129" s="10">
        <f t="shared" si="245"/>
        <v>9.66666666666424</v>
      </c>
      <c r="AE1129" s="11">
        <f t="shared" si="246"/>
        <v>3.29591836734694</v>
      </c>
    </row>
    <row r="1130" spans="1:31">
      <c r="A1130" s="5">
        <v>45901</v>
      </c>
      <c r="B1130" s="1" t="s">
        <v>626</v>
      </c>
      <c r="C1130" s="1" t="s">
        <v>627</v>
      </c>
      <c r="D1130" s="1" t="s">
        <v>531</v>
      </c>
      <c r="E1130" s="1">
        <v>2.29</v>
      </c>
      <c r="F1130" s="1">
        <v>2.29</v>
      </c>
      <c r="G1130" s="1">
        <v>2.64</v>
      </c>
      <c r="H1130" s="1">
        <v>3.57</v>
      </c>
      <c r="I1130" s="1" t="s">
        <v>54</v>
      </c>
      <c r="J1130" s="1">
        <v>16</v>
      </c>
      <c r="K1130" s="1" t="s">
        <v>35</v>
      </c>
      <c r="L1130" s="1" t="s">
        <v>36</v>
      </c>
      <c r="M1130" s="1" t="s">
        <v>37</v>
      </c>
      <c r="N1130" s="1">
        <v>83</v>
      </c>
      <c r="O1130" s="1">
        <v>128</v>
      </c>
      <c r="P1130" s="1">
        <v>0</v>
      </c>
      <c r="Q1130" s="1">
        <v>20</v>
      </c>
      <c r="R1130" s="1">
        <v>0</v>
      </c>
      <c r="S1130" s="1">
        <v>80</v>
      </c>
      <c r="T1130">
        <f t="shared" si="236"/>
        <v>211</v>
      </c>
      <c r="U1130">
        <f t="shared" si="237"/>
        <v>311</v>
      </c>
      <c r="V1130" s="2">
        <f t="shared" si="238"/>
        <v>45993.1397379913</v>
      </c>
      <c r="W1130" s="2">
        <f t="shared" si="239"/>
        <v>46036.807860262</v>
      </c>
      <c r="X1130" t="str">
        <f t="shared" si="240"/>
        <v>高滞销风险</v>
      </c>
      <c r="Y1130" s="8" t="str">
        <f>_xlfn.IFS(COUNTIF($B$2:B1130,B1130)=1,"-",OR(AND(X1129="高滞销风险",OR(X1130="中滞销风险",X1130="低滞销风险",X1130="健康")),AND(X1129="中滞销风险",OR(X1130="低滞销风险",X1130="健康")),AND(X1129="低滞销风险",X1130="健康")),"改善",X1129=X1130,"维持不变",OR(AND(X1129="健康",OR(X1130="低滞销风险",X1130="中滞销风险",X1130="高滞销风险")),AND(X1129="低滞销风险",OR(X1130="中滞销风险",X1130="高滞销风险")),AND(X1129="中滞销风险",X1130="高滞销风险")),"恶化")</f>
        <v>恶化</v>
      </c>
      <c r="Z1130" s="10">
        <f t="shared" si="241"/>
        <v>2.60999999999999</v>
      </c>
      <c r="AA1130" s="10">
        <f t="shared" si="242"/>
        <v>100</v>
      </c>
      <c r="AB1130" s="10">
        <f t="shared" si="243"/>
        <v>102.61</v>
      </c>
      <c r="AC1130" s="10">
        <f t="shared" si="244"/>
        <v>135.807860262009</v>
      </c>
      <c r="AD1130" s="10">
        <f t="shared" si="245"/>
        <v>44.807860262008</v>
      </c>
      <c r="AE1130" s="11">
        <f t="shared" si="246"/>
        <v>3.41758241758242</v>
      </c>
    </row>
    <row r="1131" spans="1:31">
      <c r="A1131" s="5">
        <v>45908</v>
      </c>
      <c r="B1131" s="1" t="s">
        <v>626</v>
      </c>
      <c r="C1131" s="1" t="s">
        <v>627</v>
      </c>
      <c r="D1131" s="1" t="s">
        <v>531</v>
      </c>
      <c r="E1131" s="1">
        <v>2.29</v>
      </c>
      <c r="F1131" s="1">
        <v>2.29</v>
      </c>
      <c r="G1131" s="1">
        <v>2.29</v>
      </c>
      <c r="H1131" s="1">
        <v>2.96</v>
      </c>
      <c r="I1131" s="1" t="s">
        <v>54</v>
      </c>
      <c r="J1131" s="1">
        <v>16</v>
      </c>
      <c r="K1131" s="1" t="s">
        <v>38</v>
      </c>
      <c r="L1131" s="1" t="s">
        <v>39</v>
      </c>
      <c r="M1131" s="1" t="s">
        <v>40</v>
      </c>
      <c r="N1131" s="1">
        <v>63</v>
      </c>
      <c r="O1131" s="1">
        <v>128</v>
      </c>
      <c r="P1131" s="1">
        <v>0</v>
      </c>
      <c r="Q1131" s="1">
        <v>100</v>
      </c>
      <c r="R1131" s="1">
        <v>0</v>
      </c>
      <c r="S1131" s="1">
        <v>0</v>
      </c>
      <c r="T1131">
        <f t="shared" si="236"/>
        <v>191</v>
      </c>
      <c r="U1131">
        <f t="shared" si="237"/>
        <v>291</v>
      </c>
      <c r="V1131" s="2">
        <f t="shared" si="238"/>
        <v>45991.4061135371</v>
      </c>
      <c r="W1131" s="2">
        <f t="shared" si="239"/>
        <v>46035.0742358079</v>
      </c>
      <c r="X1131" t="str">
        <f t="shared" si="240"/>
        <v>高滞销风险</v>
      </c>
      <c r="Y1131" s="8" t="str">
        <f>_xlfn.IFS(COUNTIF($B$2:B1131,B1131)=1,"-",OR(AND(X1130="高滞销风险",OR(X1131="中滞销风险",X1131="低滞销风险",X1131="健康")),AND(X1130="中滞销风险",OR(X1131="低滞销风险",X1131="健康")),AND(X1130="低滞销风险",X1131="健康")),"改善",X1130=X1131,"维持不变",OR(AND(X1130="健康",OR(X1131="低滞销风险",X1131="中滞销风险",X1131="高滞销风险")),AND(X1130="低滞销风险",OR(X1131="中滞销风险",X1131="高滞销风险")),AND(X1130="中滞销风险",X1131="高滞销风险")),"恶化")</f>
        <v>维持不变</v>
      </c>
      <c r="Z1131" s="10">
        <f t="shared" si="241"/>
        <v>0</v>
      </c>
      <c r="AA1131" s="10">
        <f t="shared" si="242"/>
        <v>98.64</v>
      </c>
      <c r="AB1131" s="10">
        <f t="shared" si="243"/>
        <v>98.64</v>
      </c>
      <c r="AC1131" s="10">
        <f t="shared" si="244"/>
        <v>127.07423580786</v>
      </c>
      <c r="AD1131" s="10">
        <f t="shared" si="245"/>
        <v>43.0742358078569</v>
      </c>
      <c r="AE1131" s="11">
        <f t="shared" si="246"/>
        <v>3.46428571428571</v>
      </c>
    </row>
    <row r="1132" spans="1:31">
      <c r="A1132" s="5">
        <v>45887</v>
      </c>
      <c r="B1132" s="1" t="s">
        <v>628</v>
      </c>
      <c r="C1132" s="1" t="s">
        <v>629</v>
      </c>
      <c r="D1132" s="1" t="s">
        <v>531</v>
      </c>
      <c r="E1132" s="1">
        <v>5.64</v>
      </c>
      <c r="F1132" s="1">
        <v>7.86</v>
      </c>
      <c r="G1132" s="1">
        <v>7.14</v>
      </c>
      <c r="H1132" s="1">
        <v>3.71</v>
      </c>
      <c r="I1132" s="1" t="s">
        <v>50</v>
      </c>
      <c r="J1132" s="1">
        <v>55</v>
      </c>
      <c r="K1132" s="1" t="s">
        <v>51</v>
      </c>
      <c r="L1132" s="1" t="s">
        <v>52</v>
      </c>
      <c r="M1132" s="1" t="s">
        <v>53</v>
      </c>
      <c r="N1132" s="1">
        <v>88</v>
      </c>
      <c r="O1132" s="1">
        <v>185</v>
      </c>
      <c r="P1132" s="1">
        <v>0</v>
      </c>
      <c r="Q1132" s="1">
        <v>1</v>
      </c>
      <c r="R1132" s="1">
        <v>0</v>
      </c>
      <c r="S1132" s="1">
        <v>200</v>
      </c>
      <c r="T1132">
        <f t="shared" si="236"/>
        <v>273</v>
      </c>
      <c r="U1132">
        <f t="shared" si="237"/>
        <v>474</v>
      </c>
      <c r="V1132" s="2">
        <f t="shared" si="238"/>
        <v>45935.4042553191</v>
      </c>
      <c r="W1132" s="2">
        <f t="shared" si="239"/>
        <v>45971.0425531915</v>
      </c>
      <c r="X1132" t="str">
        <f t="shared" si="240"/>
        <v>健康</v>
      </c>
      <c r="Y1132" s="8" t="str">
        <f>_xlfn.IFS(COUNTIF($B$2:B1132,B1132)=1,"-",OR(AND(X1131="高滞销风险",OR(X1132="中滞销风险",X1132="低滞销风险",X1132="健康")),AND(X1131="中滞销风险",OR(X1132="低滞销风险",X1132="健康")),AND(X1131="低滞销风险",X1132="健康")),"改善",X1131=X1132,"维持不变",OR(AND(X1131="健康",OR(X1132="低滞销风险",X1132="中滞销风险",X1132="高滞销风险")),AND(X1131="低滞销风险",OR(X1132="中滞销风险",X1132="高滞销风险")),AND(X1131="中滞销风险",X1132="高滞销风险")),"恶化")</f>
        <v>-</v>
      </c>
      <c r="Z1132" s="10">
        <f t="shared" si="241"/>
        <v>0</v>
      </c>
      <c r="AA1132" s="10">
        <f t="shared" si="242"/>
        <v>0</v>
      </c>
      <c r="AB1132" s="10">
        <f t="shared" si="243"/>
        <v>0</v>
      </c>
      <c r="AC1132" s="10">
        <f t="shared" si="244"/>
        <v>84.0425531914894</v>
      </c>
      <c r="AD1132" s="10">
        <f t="shared" si="245"/>
        <v>0</v>
      </c>
      <c r="AE1132" s="11">
        <f t="shared" si="246"/>
        <v>5.64</v>
      </c>
    </row>
    <row r="1133" spans="1:31">
      <c r="A1133" s="5">
        <v>45894</v>
      </c>
      <c r="B1133" s="1" t="s">
        <v>628</v>
      </c>
      <c r="C1133" s="1" t="s">
        <v>629</v>
      </c>
      <c r="D1133" s="1" t="s">
        <v>531</v>
      </c>
      <c r="E1133" s="1">
        <v>6.69</v>
      </c>
      <c r="F1133" s="1">
        <v>7.71</v>
      </c>
      <c r="G1133" s="1">
        <v>7.79</v>
      </c>
      <c r="H1133" s="1">
        <v>5.64</v>
      </c>
      <c r="I1133" s="1" t="s">
        <v>50</v>
      </c>
      <c r="J1133" s="1">
        <v>54</v>
      </c>
      <c r="K1133" s="1" t="s">
        <v>43</v>
      </c>
      <c r="L1133" s="1" t="s">
        <v>44</v>
      </c>
      <c r="M1133" s="1" t="s">
        <v>45</v>
      </c>
      <c r="N1133" s="1">
        <v>66</v>
      </c>
      <c r="O1133" s="1">
        <v>346</v>
      </c>
      <c r="P1133" s="1">
        <v>0</v>
      </c>
      <c r="Q1133" s="1">
        <v>0</v>
      </c>
      <c r="R1133" s="1">
        <v>0</v>
      </c>
      <c r="S1133" s="1">
        <v>203</v>
      </c>
      <c r="T1133">
        <f t="shared" si="236"/>
        <v>412</v>
      </c>
      <c r="U1133">
        <f t="shared" si="237"/>
        <v>615</v>
      </c>
      <c r="V1133" s="2">
        <f t="shared" si="238"/>
        <v>45955.5844544096</v>
      </c>
      <c r="W1133" s="2">
        <f t="shared" si="239"/>
        <v>45985.9282511211</v>
      </c>
      <c r="X1133" t="str">
        <f t="shared" si="240"/>
        <v>健康</v>
      </c>
      <c r="Y1133" s="8" t="str">
        <f>_xlfn.IFS(COUNTIF($B$2:B1133,B1133)=1,"-",OR(AND(X1132="高滞销风险",OR(X1133="中滞销风险",X1133="低滞销风险",X1133="健康")),AND(X1132="中滞销风险",OR(X1133="低滞销风险",X1133="健康")),AND(X1132="低滞销风险",X1133="健康")),"改善",X1132=X1133,"维持不变",OR(AND(X1132="健康",OR(X1133="低滞销风险",X1133="中滞销风险",X1133="高滞销风险")),AND(X1132="低滞销风险",OR(X1133="中滞销风险",X1133="高滞销风险")),AND(X1132="中滞销风险",X1133="高滞销风险")),"恶化")</f>
        <v>维持不变</v>
      </c>
      <c r="Z1133" s="10">
        <f t="shared" si="241"/>
        <v>0</v>
      </c>
      <c r="AA1133" s="10">
        <f t="shared" si="242"/>
        <v>0</v>
      </c>
      <c r="AB1133" s="10">
        <f t="shared" si="243"/>
        <v>0</v>
      </c>
      <c r="AC1133" s="10">
        <f t="shared" si="244"/>
        <v>91.9282511210762</v>
      </c>
      <c r="AD1133" s="10">
        <f t="shared" si="245"/>
        <v>0</v>
      </c>
      <c r="AE1133" s="11">
        <f t="shared" si="246"/>
        <v>6.69</v>
      </c>
    </row>
    <row r="1134" spans="1:31">
      <c r="A1134" s="5">
        <v>45901</v>
      </c>
      <c r="B1134" s="1" t="s">
        <v>628</v>
      </c>
      <c r="C1134" s="1" t="s">
        <v>629</v>
      </c>
      <c r="D1134" s="1" t="s">
        <v>531</v>
      </c>
      <c r="E1134" s="1">
        <v>5.43</v>
      </c>
      <c r="F1134" s="1">
        <v>5.43</v>
      </c>
      <c r="G1134" s="1">
        <v>6.57</v>
      </c>
      <c r="H1134" s="1">
        <v>6.86</v>
      </c>
      <c r="I1134" s="1" t="s">
        <v>54</v>
      </c>
      <c r="J1134" s="1">
        <v>38</v>
      </c>
      <c r="K1134" s="1" t="s">
        <v>35</v>
      </c>
      <c r="L1134" s="1" t="s">
        <v>36</v>
      </c>
      <c r="M1134" s="1" t="s">
        <v>37</v>
      </c>
      <c r="N1134" s="1">
        <v>74</v>
      </c>
      <c r="O1134" s="1">
        <v>301</v>
      </c>
      <c r="P1134" s="1">
        <v>0</v>
      </c>
      <c r="Q1134" s="1">
        <v>0</v>
      </c>
      <c r="R1134" s="1">
        <v>0</v>
      </c>
      <c r="S1134" s="1">
        <v>203</v>
      </c>
      <c r="T1134">
        <f t="shared" si="236"/>
        <v>375</v>
      </c>
      <c r="U1134">
        <f t="shared" si="237"/>
        <v>578</v>
      </c>
      <c r="V1134" s="2">
        <f t="shared" si="238"/>
        <v>45970.0607734807</v>
      </c>
      <c r="W1134" s="2">
        <f t="shared" si="239"/>
        <v>46007.4456721915</v>
      </c>
      <c r="X1134" t="str">
        <f t="shared" si="240"/>
        <v>中滞销风险</v>
      </c>
      <c r="Y1134" s="8" t="str">
        <f>_xlfn.IFS(COUNTIF($B$2:B1134,B1134)=1,"-",OR(AND(X1133="高滞销风险",OR(X1134="中滞销风险",X1134="低滞销风险",X1134="健康")),AND(X1133="中滞销风险",OR(X1134="低滞销风险",X1134="健康")),AND(X1133="低滞销风险",X1134="健康")),"改善",X1133=X1134,"维持不变",OR(AND(X1133="健康",OR(X1134="低滞销风险",X1134="中滞销风险",X1134="高滞销风险")),AND(X1133="低滞销风险",OR(X1134="中滞销风险",X1134="高滞销风险")),AND(X1133="中滞销风险",X1134="高滞销风险")),"恶化")</f>
        <v>恶化</v>
      </c>
      <c r="Z1134" s="10">
        <f t="shared" si="241"/>
        <v>0</v>
      </c>
      <c r="AA1134" s="10">
        <f t="shared" si="242"/>
        <v>83.87</v>
      </c>
      <c r="AB1134" s="10">
        <f t="shared" si="243"/>
        <v>83.87</v>
      </c>
      <c r="AC1134" s="10">
        <f t="shared" si="244"/>
        <v>106.445672191529</v>
      </c>
      <c r="AD1134" s="10">
        <f t="shared" si="245"/>
        <v>15.4456721915267</v>
      </c>
      <c r="AE1134" s="11">
        <f t="shared" si="246"/>
        <v>6.35164835164835</v>
      </c>
    </row>
    <row r="1135" spans="1:31">
      <c r="A1135" s="5">
        <v>45908</v>
      </c>
      <c r="B1135" s="1" t="s">
        <v>628</v>
      </c>
      <c r="C1135" s="1" t="s">
        <v>629</v>
      </c>
      <c r="D1135" s="1" t="s">
        <v>531</v>
      </c>
      <c r="E1135" s="1">
        <v>6.57</v>
      </c>
      <c r="F1135" s="1">
        <v>6.57</v>
      </c>
      <c r="G1135" s="1">
        <v>6</v>
      </c>
      <c r="H1135" s="1">
        <v>6.89</v>
      </c>
      <c r="I1135" s="1" t="s">
        <v>54</v>
      </c>
      <c r="J1135" s="1">
        <v>46</v>
      </c>
      <c r="K1135" s="1" t="s">
        <v>38</v>
      </c>
      <c r="L1135" s="1" t="s">
        <v>39</v>
      </c>
      <c r="M1135" s="1" t="s">
        <v>40</v>
      </c>
      <c r="N1135" s="1">
        <v>65</v>
      </c>
      <c r="O1135" s="1">
        <v>267</v>
      </c>
      <c r="P1135" s="1">
        <v>0</v>
      </c>
      <c r="Q1135" s="1">
        <v>0</v>
      </c>
      <c r="R1135" s="1">
        <v>0</v>
      </c>
      <c r="S1135" s="1">
        <v>203</v>
      </c>
      <c r="T1135">
        <f t="shared" si="236"/>
        <v>332</v>
      </c>
      <c r="U1135">
        <f t="shared" si="237"/>
        <v>535</v>
      </c>
      <c r="V1135" s="2">
        <f t="shared" si="238"/>
        <v>45958.5327245053</v>
      </c>
      <c r="W1135" s="2">
        <f t="shared" si="239"/>
        <v>45989.4307458143</v>
      </c>
      <c r="X1135" t="str">
        <f t="shared" si="240"/>
        <v>健康</v>
      </c>
      <c r="Y1135" s="8" t="str">
        <f>_xlfn.IFS(COUNTIF($B$2:B1135,B1135)=1,"-",OR(AND(X1134="高滞销风险",OR(X1135="中滞销风险",X1135="低滞销风险",X1135="健康")),AND(X1134="中滞销风险",OR(X1135="低滞销风险",X1135="健康")),AND(X1134="低滞销风险",X1135="健康")),"改善",X1134=X1135,"维持不变",OR(AND(X1134="健康",OR(X1135="低滞销风险",X1135="中滞销风险",X1135="高滞销风险")),AND(X1134="低滞销风险",OR(X1135="中滞销风险",X1135="高滞销风险")),AND(X1134="中滞销风险",X1135="高滞销风险")),"恶化")</f>
        <v>改善</v>
      </c>
      <c r="Z1135" s="10">
        <f t="shared" si="241"/>
        <v>0</v>
      </c>
      <c r="AA1135" s="10">
        <f t="shared" si="242"/>
        <v>0</v>
      </c>
      <c r="AB1135" s="10">
        <f t="shared" si="243"/>
        <v>0</v>
      </c>
      <c r="AC1135" s="10">
        <f t="shared" si="244"/>
        <v>81.4307458143075</v>
      </c>
      <c r="AD1135" s="10">
        <f t="shared" si="245"/>
        <v>0</v>
      </c>
      <c r="AE1135" s="11">
        <f t="shared" si="246"/>
        <v>6.57</v>
      </c>
    </row>
    <row r="1136" spans="1:31">
      <c r="A1136" s="5">
        <v>45887</v>
      </c>
      <c r="B1136" s="1" t="s">
        <v>630</v>
      </c>
      <c r="C1136" s="1" t="s">
        <v>631</v>
      </c>
      <c r="D1136" s="1" t="s">
        <v>531</v>
      </c>
      <c r="E1136" s="1">
        <v>2.92</v>
      </c>
      <c r="F1136" s="1">
        <v>3.57</v>
      </c>
      <c r="G1136" s="1">
        <v>3.64</v>
      </c>
      <c r="H1136" s="1">
        <v>2.25</v>
      </c>
      <c r="I1136" s="1" t="s">
        <v>50</v>
      </c>
      <c r="J1136" s="1">
        <v>25</v>
      </c>
      <c r="K1136" s="1" t="s">
        <v>51</v>
      </c>
      <c r="L1136" s="1" t="s">
        <v>52</v>
      </c>
      <c r="M1136" s="1" t="s">
        <v>53</v>
      </c>
      <c r="N1136" s="1">
        <v>108</v>
      </c>
      <c r="O1136" s="1">
        <v>228</v>
      </c>
      <c r="P1136" s="1">
        <v>0</v>
      </c>
      <c r="Q1136" s="1">
        <v>132</v>
      </c>
      <c r="R1136" s="1">
        <v>0</v>
      </c>
      <c r="S1136" s="1">
        <v>0</v>
      </c>
      <c r="T1136">
        <f t="shared" si="236"/>
        <v>336</v>
      </c>
      <c r="U1136">
        <f t="shared" si="237"/>
        <v>468</v>
      </c>
      <c r="V1136" s="2">
        <f t="shared" si="238"/>
        <v>46002.0684931507</v>
      </c>
      <c r="W1136" s="2">
        <f t="shared" si="239"/>
        <v>46047.2739726027</v>
      </c>
      <c r="X1136" t="str">
        <f t="shared" si="240"/>
        <v>高滞销风险</v>
      </c>
      <c r="Y1136" s="8" t="str">
        <f>_xlfn.IFS(COUNTIF($B$2:B1136,B1136)=1,"-",OR(AND(X1135="高滞销风险",OR(X1136="中滞销风险",X1136="低滞销风险",X1136="健康")),AND(X1135="中滞销风险",OR(X1136="低滞销风险",X1136="健康")),AND(X1135="低滞销风险",X1136="健康")),"改善",X1135=X1136,"维持不变",OR(AND(X1135="健康",OR(X1136="低滞销风险",X1136="中滞销风险",X1136="高滞销风险")),AND(X1135="低滞销风险",OR(X1136="中滞销风险",X1136="高滞销风险")),AND(X1135="中滞销风险",X1136="高滞销风险")),"恶化")</f>
        <v>-</v>
      </c>
      <c r="Z1136" s="10">
        <f t="shared" si="241"/>
        <v>29.4</v>
      </c>
      <c r="AA1136" s="10">
        <f t="shared" si="242"/>
        <v>132</v>
      </c>
      <c r="AB1136" s="10">
        <f t="shared" si="243"/>
        <v>161.4</v>
      </c>
      <c r="AC1136" s="10">
        <f t="shared" si="244"/>
        <v>160.27397260274</v>
      </c>
      <c r="AD1136" s="10">
        <f t="shared" si="245"/>
        <v>55.273972602743</v>
      </c>
      <c r="AE1136" s="11">
        <f t="shared" si="246"/>
        <v>4.45714285714286</v>
      </c>
    </row>
    <row r="1137" spans="1:31">
      <c r="A1137" s="5">
        <v>45894</v>
      </c>
      <c r="B1137" s="1" t="s">
        <v>630</v>
      </c>
      <c r="C1137" s="1" t="s">
        <v>631</v>
      </c>
      <c r="D1137" s="1" t="s">
        <v>531</v>
      </c>
      <c r="E1137" s="1">
        <v>5.68</v>
      </c>
      <c r="F1137" s="1">
        <v>8</v>
      </c>
      <c r="G1137" s="1">
        <v>5.79</v>
      </c>
      <c r="H1137" s="1">
        <v>4.25</v>
      </c>
      <c r="I1137" s="1" t="s">
        <v>50</v>
      </c>
      <c r="J1137" s="1">
        <v>56</v>
      </c>
      <c r="K1137" s="1" t="s">
        <v>43</v>
      </c>
      <c r="L1137" s="1" t="s">
        <v>44</v>
      </c>
      <c r="M1137" s="1" t="s">
        <v>45</v>
      </c>
      <c r="N1137" s="1">
        <v>112</v>
      </c>
      <c r="O1137" s="1">
        <v>171</v>
      </c>
      <c r="P1137" s="1">
        <v>0</v>
      </c>
      <c r="Q1137" s="1">
        <v>132</v>
      </c>
      <c r="R1137" s="1">
        <v>0</v>
      </c>
      <c r="S1137" s="1">
        <v>0</v>
      </c>
      <c r="T1137">
        <f t="shared" si="236"/>
        <v>283</v>
      </c>
      <c r="U1137">
        <f t="shared" si="237"/>
        <v>415</v>
      </c>
      <c r="V1137" s="2">
        <f t="shared" si="238"/>
        <v>45943.823943662</v>
      </c>
      <c r="W1137" s="2">
        <f t="shared" si="239"/>
        <v>45967.0633802817</v>
      </c>
      <c r="X1137" t="str">
        <f t="shared" si="240"/>
        <v>健康</v>
      </c>
      <c r="Y1137" s="8" t="str">
        <f>_xlfn.IFS(COUNTIF($B$2:B1137,B1137)=1,"-",OR(AND(X1136="高滞销风险",OR(X1137="中滞销风险",X1137="低滞销风险",X1137="健康")),AND(X1136="中滞销风险",OR(X1137="低滞销风险",X1137="健康")),AND(X1136="低滞销风险",X1137="健康")),"改善",X1136=X1137,"维持不变",OR(AND(X1136="健康",OR(X1137="低滞销风险",X1137="中滞销风险",X1137="高滞销风险")),AND(X1136="低滞销风险",OR(X1137="中滞销风险",X1137="高滞销风险")),AND(X1136="中滞销风险",X1137="高滞销风险")),"恶化")</f>
        <v>改善</v>
      </c>
      <c r="Z1137" s="10">
        <f t="shared" si="241"/>
        <v>0</v>
      </c>
      <c r="AA1137" s="10">
        <f t="shared" si="242"/>
        <v>0</v>
      </c>
      <c r="AB1137" s="10">
        <f t="shared" si="243"/>
        <v>0</v>
      </c>
      <c r="AC1137" s="10">
        <f t="shared" si="244"/>
        <v>73.0633802816901</v>
      </c>
      <c r="AD1137" s="10">
        <f t="shared" si="245"/>
        <v>0</v>
      </c>
      <c r="AE1137" s="11">
        <f t="shared" si="246"/>
        <v>5.68</v>
      </c>
    </row>
    <row r="1138" spans="1:31">
      <c r="A1138" s="5">
        <v>45901</v>
      </c>
      <c r="B1138" s="1" t="s">
        <v>630</v>
      </c>
      <c r="C1138" s="1" t="s">
        <v>631</v>
      </c>
      <c r="D1138" s="1" t="s">
        <v>531</v>
      </c>
      <c r="E1138" s="1">
        <v>6.54</v>
      </c>
      <c r="F1138" s="1">
        <v>7.29</v>
      </c>
      <c r="G1138" s="1">
        <v>7.64</v>
      </c>
      <c r="H1138" s="1">
        <v>5.64</v>
      </c>
      <c r="I1138" s="1" t="s">
        <v>50</v>
      </c>
      <c r="J1138" s="1">
        <v>51</v>
      </c>
      <c r="K1138" s="1" t="s">
        <v>35</v>
      </c>
      <c r="L1138" s="1" t="s">
        <v>36</v>
      </c>
      <c r="M1138" s="1" t="s">
        <v>37</v>
      </c>
      <c r="N1138" s="1">
        <v>128</v>
      </c>
      <c r="O1138" s="1">
        <v>220</v>
      </c>
      <c r="P1138" s="1">
        <v>0</v>
      </c>
      <c r="Q1138" s="1">
        <v>17</v>
      </c>
      <c r="R1138" s="1">
        <v>0</v>
      </c>
      <c r="S1138" s="1">
        <v>150</v>
      </c>
      <c r="T1138">
        <f t="shared" si="236"/>
        <v>348</v>
      </c>
      <c r="U1138">
        <f t="shared" si="237"/>
        <v>515</v>
      </c>
      <c r="V1138" s="2">
        <f t="shared" si="238"/>
        <v>45954.2110091743</v>
      </c>
      <c r="W1138" s="2">
        <f t="shared" si="239"/>
        <v>45979.74617737</v>
      </c>
      <c r="X1138" t="str">
        <f t="shared" si="240"/>
        <v>健康</v>
      </c>
      <c r="Y1138" s="8" t="str">
        <f>_xlfn.IFS(COUNTIF($B$2:B1138,B1138)=1,"-",OR(AND(X1137="高滞销风险",OR(X1138="中滞销风险",X1138="低滞销风险",X1138="健康")),AND(X1137="中滞销风险",OR(X1138="低滞销风险",X1138="健康")),AND(X1137="低滞销风险",X1138="健康")),"改善",X1137=X1138,"维持不变",OR(AND(X1137="健康",OR(X1138="低滞销风险",X1138="中滞销风险",X1138="高滞销风险")),AND(X1137="低滞销风险",OR(X1138="中滞销风险",X1138="高滞销风险")),AND(X1137="中滞销风险",X1138="高滞销风险")),"恶化")</f>
        <v>维持不变</v>
      </c>
      <c r="Z1138" s="10">
        <f t="shared" si="241"/>
        <v>0</v>
      </c>
      <c r="AA1138" s="10">
        <f t="shared" si="242"/>
        <v>0</v>
      </c>
      <c r="AB1138" s="10">
        <f t="shared" si="243"/>
        <v>0</v>
      </c>
      <c r="AC1138" s="10">
        <f t="shared" si="244"/>
        <v>78.7461773700306</v>
      </c>
      <c r="AD1138" s="10">
        <f t="shared" si="245"/>
        <v>0</v>
      </c>
      <c r="AE1138" s="11">
        <f t="shared" si="246"/>
        <v>6.54</v>
      </c>
    </row>
    <row r="1139" spans="1:31">
      <c r="A1139" s="5">
        <v>45908</v>
      </c>
      <c r="B1139" s="1" t="s">
        <v>630</v>
      </c>
      <c r="C1139" s="1" t="s">
        <v>631</v>
      </c>
      <c r="D1139" s="1" t="s">
        <v>531</v>
      </c>
      <c r="E1139" s="1">
        <v>6.84</v>
      </c>
      <c r="F1139" s="1">
        <v>7.14</v>
      </c>
      <c r="G1139" s="1">
        <v>7.21</v>
      </c>
      <c r="H1139" s="1">
        <v>6.5</v>
      </c>
      <c r="I1139" s="1" t="s">
        <v>50</v>
      </c>
      <c r="J1139" s="1">
        <v>50</v>
      </c>
      <c r="K1139" s="1" t="s">
        <v>38</v>
      </c>
      <c r="L1139" s="1" t="s">
        <v>39</v>
      </c>
      <c r="M1139" s="1" t="s">
        <v>40</v>
      </c>
      <c r="N1139" s="1">
        <v>131</v>
      </c>
      <c r="O1139" s="1">
        <v>182</v>
      </c>
      <c r="P1139" s="1">
        <v>0</v>
      </c>
      <c r="Q1139" s="1">
        <v>2</v>
      </c>
      <c r="R1139" s="1">
        <v>0</v>
      </c>
      <c r="S1139" s="1">
        <v>150</v>
      </c>
      <c r="T1139">
        <f t="shared" si="236"/>
        <v>313</v>
      </c>
      <c r="U1139">
        <f t="shared" si="237"/>
        <v>465</v>
      </c>
      <c r="V1139" s="2">
        <f t="shared" si="238"/>
        <v>45953.7602339181</v>
      </c>
      <c r="W1139" s="2">
        <f t="shared" si="239"/>
        <v>45975.9824561404</v>
      </c>
      <c r="X1139" t="str">
        <f t="shared" si="240"/>
        <v>健康</v>
      </c>
      <c r="Y1139" s="8" t="str">
        <f>_xlfn.IFS(COUNTIF($B$2:B1139,B1139)=1,"-",OR(AND(X1138="高滞销风险",OR(X1139="中滞销风险",X1139="低滞销风险",X1139="健康")),AND(X1138="中滞销风险",OR(X1139="低滞销风险",X1139="健康")),AND(X1138="低滞销风险",X1139="健康")),"改善",X1138=X1139,"维持不变",OR(AND(X1138="健康",OR(X1139="低滞销风险",X1139="中滞销风险",X1139="高滞销风险")),AND(X1138="低滞销风险",OR(X1139="中滞销风险",X1139="高滞销风险")),AND(X1138="中滞销风险",X1139="高滞销风险")),"恶化")</f>
        <v>维持不变</v>
      </c>
      <c r="Z1139" s="10">
        <f t="shared" si="241"/>
        <v>0</v>
      </c>
      <c r="AA1139" s="10">
        <f t="shared" si="242"/>
        <v>0</v>
      </c>
      <c r="AB1139" s="10">
        <f t="shared" si="243"/>
        <v>0</v>
      </c>
      <c r="AC1139" s="10">
        <f t="shared" si="244"/>
        <v>67.9824561403509</v>
      </c>
      <c r="AD1139" s="10">
        <f t="shared" si="245"/>
        <v>0</v>
      </c>
      <c r="AE1139" s="11">
        <f t="shared" si="246"/>
        <v>6.84</v>
      </c>
    </row>
    <row r="1140" spans="1:31">
      <c r="A1140" s="5">
        <v>45887</v>
      </c>
      <c r="B1140" s="1" t="s">
        <v>632</v>
      </c>
      <c r="C1140" s="1" t="s">
        <v>633</v>
      </c>
      <c r="D1140" s="1" t="s">
        <v>531</v>
      </c>
      <c r="E1140" s="1">
        <v>6.19</v>
      </c>
      <c r="F1140" s="1">
        <v>8.29</v>
      </c>
      <c r="G1140" s="1">
        <v>7.79</v>
      </c>
      <c r="H1140" s="1">
        <v>4.29</v>
      </c>
      <c r="I1140" s="1" t="s">
        <v>50</v>
      </c>
      <c r="J1140" s="1">
        <v>58</v>
      </c>
      <c r="K1140" s="1" t="s">
        <v>51</v>
      </c>
      <c r="L1140" s="1" t="s">
        <v>52</v>
      </c>
      <c r="M1140" s="1" t="s">
        <v>53</v>
      </c>
      <c r="N1140" s="1">
        <v>50</v>
      </c>
      <c r="O1140" s="1">
        <v>238</v>
      </c>
      <c r="P1140" s="1">
        <v>0</v>
      </c>
      <c r="Q1140" s="1">
        <v>1</v>
      </c>
      <c r="R1140" s="1">
        <v>0</v>
      </c>
      <c r="S1140" s="1">
        <v>202</v>
      </c>
      <c r="T1140">
        <f t="shared" si="236"/>
        <v>288</v>
      </c>
      <c r="U1140">
        <f t="shared" si="237"/>
        <v>491</v>
      </c>
      <c r="V1140" s="2">
        <f t="shared" si="238"/>
        <v>45933.5266558966</v>
      </c>
      <c r="W1140" s="2">
        <f t="shared" si="239"/>
        <v>45966.3214862682</v>
      </c>
      <c r="X1140" t="str">
        <f t="shared" si="240"/>
        <v>健康</v>
      </c>
      <c r="Y1140" s="8" t="str">
        <f>_xlfn.IFS(COUNTIF($B$2:B1140,B1140)=1,"-",OR(AND(X1139="高滞销风险",OR(X1140="中滞销风险",X1140="低滞销风险",X1140="健康")),AND(X1139="中滞销风险",OR(X1140="低滞销风险",X1140="健康")),AND(X1139="低滞销风险",X1140="健康")),"改善",X1139=X1140,"维持不变",OR(AND(X1139="健康",OR(X1140="低滞销风险",X1140="中滞销风险",X1140="高滞销风险")),AND(X1139="低滞销风险",OR(X1140="中滞销风险",X1140="高滞销风险")),AND(X1139="中滞销风险",X1140="高滞销风险")),"恶化")</f>
        <v>-</v>
      </c>
      <c r="Z1140" s="10">
        <f t="shared" si="241"/>
        <v>0</v>
      </c>
      <c r="AA1140" s="10">
        <f t="shared" si="242"/>
        <v>0</v>
      </c>
      <c r="AB1140" s="10">
        <f t="shared" si="243"/>
        <v>0</v>
      </c>
      <c r="AC1140" s="10">
        <f t="shared" si="244"/>
        <v>79.3214862681745</v>
      </c>
      <c r="AD1140" s="10">
        <f t="shared" si="245"/>
        <v>0</v>
      </c>
      <c r="AE1140" s="11">
        <f t="shared" si="246"/>
        <v>6.19</v>
      </c>
    </row>
    <row r="1141" spans="1:31">
      <c r="A1141" s="5">
        <v>45894</v>
      </c>
      <c r="B1141" s="1" t="s">
        <v>632</v>
      </c>
      <c r="C1141" s="1" t="s">
        <v>633</v>
      </c>
      <c r="D1141" s="1" t="s">
        <v>531</v>
      </c>
      <c r="E1141" s="1">
        <v>7.02</v>
      </c>
      <c r="F1141" s="1">
        <v>7.71</v>
      </c>
      <c r="G1141" s="1">
        <v>8</v>
      </c>
      <c r="H1141" s="1">
        <v>6.21</v>
      </c>
      <c r="I1141" s="1" t="s">
        <v>50</v>
      </c>
      <c r="J1141" s="1">
        <v>54</v>
      </c>
      <c r="K1141" s="1" t="s">
        <v>43</v>
      </c>
      <c r="L1141" s="1" t="s">
        <v>44</v>
      </c>
      <c r="M1141" s="1" t="s">
        <v>45</v>
      </c>
      <c r="N1141" s="1">
        <v>70</v>
      </c>
      <c r="O1141" s="1">
        <v>315</v>
      </c>
      <c r="P1141" s="1">
        <v>0</v>
      </c>
      <c r="Q1141" s="1">
        <v>51</v>
      </c>
      <c r="R1141" s="1">
        <v>0</v>
      </c>
      <c r="S1141" s="1">
        <v>202</v>
      </c>
      <c r="T1141">
        <f t="shared" si="236"/>
        <v>385</v>
      </c>
      <c r="U1141">
        <f t="shared" si="237"/>
        <v>638</v>
      </c>
      <c r="V1141" s="2">
        <f t="shared" si="238"/>
        <v>45948.8433048433</v>
      </c>
      <c r="W1141" s="2">
        <f t="shared" si="239"/>
        <v>45984.8831908832</v>
      </c>
      <c r="X1141" t="str">
        <f t="shared" si="240"/>
        <v>健康</v>
      </c>
      <c r="Y1141" s="8" t="str">
        <f>_xlfn.IFS(COUNTIF($B$2:B1141,B1141)=1,"-",OR(AND(X1140="高滞销风险",OR(X1141="中滞销风险",X1141="低滞销风险",X1141="健康")),AND(X1140="中滞销风险",OR(X1141="低滞销风险",X1141="健康")),AND(X1140="低滞销风险",X1141="健康")),"改善",X1140=X1141,"维持不变",OR(AND(X1140="健康",OR(X1141="低滞销风险",X1141="中滞销风险",X1141="高滞销风险")),AND(X1140="低滞销风险",OR(X1141="中滞销风险",X1141="高滞销风险")),AND(X1140="中滞销风险",X1141="高滞销风险")),"恶化")</f>
        <v>维持不变</v>
      </c>
      <c r="Z1141" s="10">
        <f t="shared" si="241"/>
        <v>0</v>
      </c>
      <c r="AA1141" s="10">
        <f t="shared" si="242"/>
        <v>0</v>
      </c>
      <c r="AB1141" s="10">
        <f t="shared" si="243"/>
        <v>0</v>
      </c>
      <c r="AC1141" s="10">
        <f t="shared" si="244"/>
        <v>90.8831908831909</v>
      </c>
      <c r="AD1141" s="10">
        <f t="shared" si="245"/>
        <v>0</v>
      </c>
      <c r="AE1141" s="11">
        <f t="shared" si="246"/>
        <v>7.02</v>
      </c>
    </row>
    <row r="1142" spans="1:31">
      <c r="A1142" s="5">
        <v>45901</v>
      </c>
      <c r="B1142" s="1" t="s">
        <v>632</v>
      </c>
      <c r="C1142" s="1" t="s">
        <v>633</v>
      </c>
      <c r="D1142" s="1" t="s">
        <v>531</v>
      </c>
      <c r="E1142" s="1">
        <v>8.03</v>
      </c>
      <c r="F1142" s="1">
        <v>8.29</v>
      </c>
      <c r="G1142" s="1">
        <v>8</v>
      </c>
      <c r="H1142" s="1">
        <v>7.89</v>
      </c>
      <c r="I1142" s="1" t="s">
        <v>50</v>
      </c>
      <c r="J1142" s="1">
        <v>58</v>
      </c>
      <c r="K1142" s="1" t="s">
        <v>35</v>
      </c>
      <c r="L1142" s="1" t="s">
        <v>36</v>
      </c>
      <c r="M1142" s="1" t="s">
        <v>37</v>
      </c>
      <c r="N1142" s="1">
        <v>119</v>
      </c>
      <c r="O1142" s="1">
        <v>264</v>
      </c>
      <c r="P1142" s="1">
        <v>0</v>
      </c>
      <c r="Q1142" s="1">
        <v>1</v>
      </c>
      <c r="R1142" s="1">
        <v>0</v>
      </c>
      <c r="S1142" s="1">
        <v>200</v>
      </c>
      <c r="T1142">
        <f t="shared" si="236"/>
        <v>383</v>
      </c>
      <c r="U1142">
        <f t="shared" si="237"/>
        <v>584</v>
      </c>
      <c r="V1142" s="2">
        <f t="shared" si="238"/>
        <v>45948.696139477</v>
      </c>
      <c r="W1142" s="2">
        <f t="shared" si="239"/>
        <v>45973.7272727273</v>
      </c>
      <c r="X1142" t="str">
        <f t="shared" si="240"/>
        <v>健康</v>
      </c>
      <c r="Y1142" s="8" t="str">
        <f>_xlfn.IFS(COUNTIF($B$2:B1142,B1142)=1,"-",OR(AND(X1141="高滞销风险",OR(X1142="中滞销风险",X1142="低滞销风险",X1142="健康")),AND(X1141="中滞销风险",OR(X1142="低滞销风险",X1142="健康")),AND(X1141="低滞销风险",X1142="健康")),"改善",X1141=X1142,"维持不变",OR(AND(X1141="健康",OR(X1142="低滞销风险",X1142="中滞销风险",X1142="高滞销风险")),AND(X1141="低滞销风险",OR(X1142="中滞销风险",X1142="高滞销风险")),AND(X1141="中滞销风险",X1142="高滞销风险")),"恶化")</f>
        <v>维持不变</v>
      </c>
      <c r="Z1142" s="10">
        <f t="shared" si="241"/>
        <v>0</v>
      </c>
      <c r="AA1142" s="10">
        <f t="shared" si="242"/>
        <v>0</v>
      </c>
      <c r="AB1142" s="10">
        <f t="shared" si="243"/>
        <v>0</v>
      </c>
      <c r="AC1142" s="10">
        <f t="shared" si="244"/>
        <v>72.7272727272727</v>
      </c>
      <c r="AD1142" s="10">
        <f t="shared" si="245"/>
        <v>0</v>
      </c>
      <c r="AE1142" s="11">
        <f t="shared" si="246"/>
        <v>8.03</v>
      </c>
    </row>
    <row r="1143" spans="1:31">
      <c r="A1143" s="5">
        <v>45908</v>
      </c>
      <c r="B1143" s="1" t="s">
        <v>632</v>
      </c>
      <c r="C1143" s="1" t="s">
        <v>633</v>
      </c>
      <c r="D1143" s="1" t="s">
        <v>531</v>
      </c>
      <c r="E1143" s="1">
        <v>8.81</v>
      </c>
      <c r="F1143" s="1">
        <v>9.43</v>
      </c>
      <c r="G1143" s="1">
        <v>8.86</v>
      </c>
      <c r="H1143" s="1">
        <v>8.43</v>
      </c>
      <c r="I1143" s="1" t="s">
        <v>50</v>
      </c>
      <c r="J1143" s="1">
        <v>66</v>
      </c>
      <c r="K1143" s="1" t="s">
        <v>38</v>
      </c>
      <c r="L1143" s="1" t="s">
        <v>39</v>
      </c>
      <c r="M1143" s="1" t="s">
        <v>40</v>
      </c>
      <c r="N1143" s="1">
        <v>93</v>
      </c>
      <c r="O1143" s="1">
        <v>217</v>
      </c>
      <c r="P1143" s="1">
        <v>0</v>
      </c>
      <c r="Q1143" s="1">
        <v>200</v>
      </c>
      <c r="R1143" s="1">
        <v>0</v>
      </c>
      <c r="S1143" s="1">
        <v>1</v>
      </c>
      <c r="T1143">
        <f t="shared" si="236"/>
        <v>310</v>
      </c>
      <c r="U1143">
        <f t="shared" si="237"/>
        <v>511</v>
      </c>
      <c r="V1143" s="2">
        <f t="shared" si="238"/>
        <v>45943.1872871737</v>
      </c>
      <c r="W1143" s="2">
        <f t="shared" si="239"/>
        <v>45966.0022701476</v>
      </c>
      <c r="X1143" t="str">
        <f t="shared" si="240"/>
        <v>健康</v>
      </c>
      <c r="Y1143" s="8" t="str">
        <f>_xlfn.IFS(COUNTIF($B$2:B1143,B1143)=1,"-",OR(AND(X1142="高滞销风险",OR(X1143="中滞销风险",X1143="低滞销风险",X1143="健康")),AND(X1142="中滞销风险",OR(X1143="低滞销风险",X1143="健康")),AND(X1142="低滞销风险",X1143="健康")),"改善",X1142=X1143,"维持不变",OR(AND(X1142="健康",OR(X1143="低滞销风险",X1143="中滞销风险",X1143="高滞销风险")),AND(X1142="低滞销风险",OR(X1143="中滞销风险",X1143="高滞销风险")),AND(X1142="中滞销风险",X1143="高滞销风险")),"恶化")</f>
        <v>维持不变</v>
      </c>
      <c r="Z1143" s="10">
        <f t="shared" si="241"/>
        <v>0</v>
      </c>
      <c r="AA1143" s="10">
        <f t="shared" si="242"/>
        <v>0</v>
      </c>
      <c r="AB1143" s="10">
        <f t="shared" si="243"/>
        <v>0</v>
      </c>
      <c r="AC1143" s="10">
        <f t="shared" si="244"/>
        <v>58.0022701475596</v>
      </c>
      <c r="AD1143" s="10">
        <f t="shared" si="245"/>
        <v>0</v>
      </c>
      <c r="AE1143" s="11">
        <f t="shared" si="246"/>
        <v>8.81</v>
      </c>
    </row>
    <row r="1144" spans="1:31">
      <c r="A1144" s="5">
        <v>45887</v>
      </c>
      <c r="B1144" s="1" t="s">
        <v>634</v>
      </c>
      <c r="C1144" s="1" t="s">
        <v>635</v>
      </c>
      <c r="D1144" s="1" t="s">
        <v>531</v>
      </c>
      <c r="E1144" s="1">
        <v>4.49</v>
      </c>
      <c r="F1144" s="1">
        <v>5.86</v>
      </c>
      <c r="G1144" s="1">
        <v>5.71</v>
      </c>
      <c r="H1144" s="1">
        <v>3.18</v>
      </c>
      <c r="I1144" s="1" t="s">
        <v>50</v>
      </c>
      <c r="J1144" s="1">
        <v>41</v>
      </c>
      <c r="K1144" s="1" t="s">
        <v>51</v>
      </c>
      <c r="L1144" s="1" t="s">
        <v>52</v>
      </c>
      <c r="M1144" s="1" t="s">
        <v>53</v>
      </c>
      <c r="N1144" s="1">
        <v>85</v>
      </c>
      <c r="O1144" s="1">
        <v>265</v>
      </c>
      <c r="P1144" s="1">
        <v>0</v>
      </c>
      <c r="Q1144" s="1">
        <v>148</v>
      </c>
      <c r="R1144" s="1">
        <v>0</v>
      </c>
      <c r="S1144" s="1">
        <v>2</v>
      </c>
      <c r="T1144">
        <f t="shared" si="236"/>
        <v>350</v>
      </c>
      <c r="U1144">
        <f t="shared" si="237"/>
        <v>500</v>
      </c>
      <c r="V1144" s="2">
        <f t="shared" si="238"/>
        <v>45964.9510022272</v>
      </c>
      <c r="W1144" s="2">
        <f t="shared" si="239"/>
        <v>45998.3585746102</v>
      </c>
      <c r="X1144" t="str">
        <f t="shared" si="240"/>
        <v>低滞销风险</v>
      </c>
      <c r="Y1144" s="8" t="str">
        <f>_xlfn.IFS(COUNTIF($B$2:B1144,B1144)=1,"-",OR(AND(X1143="高滞销风险",OR(X1144="中滞销风险",X1144="低滞销风险",X1144="健康")),AND(X1143="中滞销风险",OR(X1144="低滞销风险",X1144="健康")),AND(X1143="低滞销风险",X1144="健康")),"改善",X1143=X1144,"维持不变",OR(AND(X1143="健康",OR(X1144="低滞销风险",X1144="中滞销风险",X1144="高滞销风险")),AND(X1143="低滞销风险",OR(X1144="中滞销风险",X1144="高滞销风险")),AND(X1143="中滞销风险",X1144="高滞销风险")),"恶化")</f>
        <v>-</v>
      </c>
      <c r="Z1144" s="10">
        <f t="shared" si="241"/>
        <v>0</v>
      </c>
      <c r="AA1144" s="10">
        <f t="shared" si="242"/>
        <v>28.55</v>
      </c>
      <c r="AB1144" s="10">
        <f t="shared" si="243"/>
        <v>28.55</v>
      </c>
      <c r="AC1144" s="10">
        <f t="shared" si="244"/>
        <v>111.358574610245</v>
      </c>
      <c r="AD1144" s="10">
        <f t="shared" si="245"/>
        <v>6.35857461024716</v>
      </c>
      <c r="AE1144" s="11">
        <f t="shared" si="246"/>
        <v>4.76190476190476</v>
      </c>
    </row>
    <row r="1145" spans="1:31">
      <c r="A1145" s="5">
        <v>45894</v>
      </c>
      <c r="B1145" s="1" t="s">
        <v>634</v>
      </c>
      <c r="C1145" s="1" t="s">
        <v>635</v>
      </c>
      <c r="D1145" s="1" t="s">
        <v>531</v>
      </c>
      <c r="E1145" s="1">
        <v>5.48</v>
      </c>
      <c r="F1145" s="1">
        <v>6.29</v>
      </c>
      <c r="G1145" s="1">
        <v>6.07</v>
      </c>
      <c r="H1145" s="1">
        <v>4.75</v>
      </c>
      <c r="I1145" s="1" t="s">
        <v>50</v>
      </c>
      <c r="J1145" s="1">
        <v>44</v>
      </c>
      <c r="K1145" s="1" t="s">
        <v>43</v>
      </c>
      <c r="L1145" s="1" t="s">
        <v>44</v>
      </c>
      <c r="M1145" s="1" t="s">
        <v>45</v>
      </c>
      <c r="N1145" s="1">
        <v>126</v>
      </c>
      <c r="O1145" s="1">
        <v>207</v>
      </c>
      <c r="P1145" s="1">
        <v>0</v>
      </c>
      <c r="Q1145" s="1">
        <v>118</v>
      </c>
      <c r="R1145" s="1">
        <v>0</v>
      </c>
      <c r="S1145" s="1">
        <v>2</v>
      </c>
      <c r="T1145">
        <f t="shared" si="236"/>
        <v>333</v>
      </c>
      <c r="U1145">
        <f t="shared" si="237"/>
        <v>453</v>
      </c>
      <c r="V1145" s="2">
        <f t="shared" si="238"/>
        <v>45954.7664233577</v>
      </c>
      <c r="W1145" s="2">
        <f t="shared" si="239"/>
        <v>45976.6642335766</v>
      </c>
      <c r="X1145" t="str">
        <f t="shared" si="240"/>
        <v>健康</v>
      </c>
      <c r="Y1145" s="8" t="str">
        <f>_xlfn.IFS(COUNTIF($B$2:B1145,B1145)=1,"-",OR(AND(X1144="高滞销风险",OR(X1145="中滞销风险",X1145="低滞销风险",X1145="健康")),AND(X1144="中滞销风险",OR(X1145="低滞销风险",X1145="健康")),AND(X1144="低滞销风险",X1145="健康")),"改善",X1144=X1145,"维持不变",OR(AND(X1144="健康",OR(X1145="低滞销风险",X1145="中滞销风险",X1145="高滞销风险")),AND(X1144="低滞销风险",OR(X1145="中滞销风险",X1145="高滞销风险")),AND(X1144="中滞销风险",X1145="高滞销风险")),"恶化")</f>
        <v>改善</v>
      </c>
      <c r="Z1145" s="10">
        <f t="shared" si="241"/>
        <v>0</v>
      </c>
      <c r="AA1145" s="10">
        <f t="shared" si="242"/>
        <v>0</v>
      </c>
      <c r="AB1145" s="10">
        <f t="shared" si="243"/>
        <v>0</v>
      </c>
      <c r="AC1145" s="10">
        <f t="shared" si="244"/>
        <v>82.6642335766423</v>
      </c>
      <c r="AD1145" s="10">
        <f t="shared" si="245"/>
        <v>0</v>
      </c>
      <c r="AE1145" s="11">
        <f t="shared" si="246"/>
        <v>5.48</v>
      </c>
    </row>
    <row r="1146" spans="1:31">
      <c r="A1146" s="5">
        <v>45901</v>
      </c>
      <c r="B1146" s="1" t="s">
        <v>634</v>
      </c>
      <c r="C1146" s="1" t="s">
        <v>635</v>
      </c>
      <c r="D1146" s="1" t="s">
        <v>531</v>
      </c>
      <c r="E1146" s="1">
        <v>7.34</v>
      </c>
      <c r="F1146" s="1">
        <v>8.57</v>
      </c>
      <c r="G1146" s="1">
        <v>7.43</v>
      </c>
      <c r="H1146" s="1">
        <v>6.57</v>
      </c>
      <c r="I1146" s="1" t="s">
        <v>50</v>
      </c>
      <c r="J1146" s="1">
        <v>60</v>
      </c>
      <c r="K1146" s="1" t="s">
        <v>35</v>
      </c>
      <c r="L1146" s="1" t="s">
        <v>36</v>
      </c>
      <c r="M1146" s="1" t="s">
        <v>37</v>
      </c>
      <c r="N1146" s="1">
        <v>172</v>
      </c>
      <c r="O1146" s="1">
        <v>222</v>
      </c>
      <c r="P1146" s="1">
        <v>0</v>
      </c>
      <c r="Q1146" s="1">
        <v>3</v>
      </c>
      <c r="R1146" s="1">
        <v>0</v>
      </c>
      <c r="S1146" s="1">
        <v>150</v>
      </c>
      <c r="T1146">
        <f t="shared" si="236"/>
        <v>394</v>
      </c>
      <c r="U1146">
        <f t="shared" si="237"/>
        <v>547</v>
      </c>
      <c r="V1146" s="2">
        <f t="shared" si="238"/>
        <v>45954.6784741144</v>
      </c>
      <c r="W1146" s="2">
        <f t="shared" si="239"/>
        <v>45975.5231607629</v>
      </c>
      <c r="X1146" t="str">
        <f t="shared" si="240"/>
        <v>健康</v>
      </c>
      <c r="Y1146" s="8" t="str">
        <f>_xlfn.IFS(COUNTIF($B$2:B1146,B1146)=1,"-",OR(AND(X1145="高滞销风险",OR(X1146="中滞销风险",X1146="低滞销风险",X1146="健康")),AND(X1145="中滞销风险",OR(X1146="低滞销风险",X1146="健康")),AND(X1145="低滞销风险",X1146="健康")),"改善",X1145=X1146,"维持不变",OR(AND(X1145="健康",OR(X1146="低滞销风险",X1146="中滞销风险",X1146="高滞销风险")),AND(X1145="低滞销风险",OR(X1146="中滞销风险",X1146="高滞销风险")),AND(X1145="中滞销风险",X1146="高滞销风险")),"恶化")</f>
        <v>维持不变</v>
      </c>
      <c r="Z1146" s="10">
        <f t="shared" si="241"/>
        <v>0</v>
      </c>
      <c r="AA1146" s="10">
        <f t="shared" si="242"/>
        <v>0</v>
      </c>
      <c r="AB1146" s="10">
        <f t="shared" si="243"/>
        <v>0</v>
      </c>
      <c r="AC1146" s="10">
        <f t="shared" si="244"/>
        <v>74.5231607629428</v>
      </c>
      <c r="AD1146" s="10">
        <f t="shared" si="245"/>
        <v>0</v>
      </c>
      <c r="AE1146" s="11">
        <f t="shared" si="246"/>
        <v>7.34</v>
      </c>
    </row>
    <row r="1147" spans="1:31">
      <c r="A1147" s="5">
        <v>45908</v>
      </c>
      <c r="B1147" s="1" t="s">
        <v>634</v>
      </c>
      <c r="C1147" s="1" t="s">
        <v>635</v>
      </c>
      <c r="D1147" s="1" t="s">
        <v>531</v>
      </c>
      <c r="E1147" s="1">
        <v>7.57</v>
      </c>
      <c r="F1147" s="1">
        <v>7.86</v>
      </c>
      <c r="G1147" s="1">
        <v>8.21</v>
      </c>
      <c r="H1147" s="1">
        <v>7.14</v>
      </c>
      <c r="I1147" s="1" t="s">
        <v>50</v>
      </c>
      <c r="J1147" s="1">
        <v>55</v>
      </c>
      <c r="K1147" s="1" t="s">
        <v>38</v>
      </c>
      <c r="L1147" s="1" t="s">
        <v>39</v>
      </c>
      <c r="M1147" s="1" t="s">
        <v>40</v>
      </c>
      <c r="N1147" s="1">
        <v>135</v>
      </c>
      <c r="O1147" s="1">
        <v>204</v>
      </c>
      <c r="P1147" s="1">
        <v>0</v>
      </c>
      <c r="Q1147" s="1">
        <v>3</v>
      </c>
      <c r="R1147" s="1">
        <v>0</v>
      </c>
      <c r="S1147" s="1">
        <v>150</v>
      </c>
      <c r="T1147">
        <f t="shared" si="236"/>
        <v>339</v>
      </c>
      <c r="U1147">
        <f t="shared" si="237"/>
        <v>492</v>
      </c>
      <c r="V1147" s="2">
        <f t="shared" si="238"/>
        <v>45952.7820343461</v>
      </c>
      <c r="W1147" s="2">
        <f t="shared" si="239"/>
        <v>45972.9933949802</v>
      </c>
      <c r="X1147" t="str">
        <f t="shared" si="240"/>
        <v>健康</v>
      </c>
      <c r="Y1147" s="8" t="str">
        <f>_xlfn.IFS(COUNTIF($B$2:B1147,B1147)=1,"-",OR(AND(X1146="高滞销风险",OR(X1147="中滞销风险",X1147="低滞销风险",X1147="健康")),AND(X1146="中滞销风险",OR(X1147="低滞销风险",X1147="健康")),AND(X1146="低滞销风险",X1147="健康")),"改善",X1146=X1147,"维持不变",OR(AND(X1146="健康",OR(X1147="低滞销风险",X1147="中滞销风险",X1147="高滞销风险")),AND(X1146="低滞销风险",OR(X1147="中滞销风险",X1147="高滞销风险")),AND(X1146="中滞销风险",X1147="高滞销风险")),"恶化")</f>
        <v>维持不变</v>
      </c>
      <c r="Z1147" s="10">
        <f t="shared" si="241"/>
        <v>0</v>
      </c>
      <c r="AA1147" s="10">
        <f t="shared" si="242"/>
        <v>0</v>
      </c>
      <c r="AB1147" s="10">
        <f t="shared" si="243"/>
        <v>0</v>
      </c>
      <c r="AC1147" s="10">
        <f t="shared" si="244"/>
        <v>64.9933949801849</v>
      </c>
      <c r="AD1147" s="10">
        <f t="shared" si="245"/>
        <v>0</v>
      </c>
      <c r="AE1147" s="11">
        <f t="shared" si="246"/>
        <v>7.57</v>
      </c>
    </row>
    <row r="1148" spans="1:31">
      <c r="A1148" s="5">
        <v>45887</v>
      </c>
      <c r="B1148" s="1" t="s">
        <v>636</v>
      </c>
      <c r="C1148" s="1" t="s">
        <v>637</v>
      </c>
      <c r="D1148" s="1" t="s">
        <v>531</v>
      </c>
      <c r="E1148" s="1">
        <v>7.24</v>
      </c>
      <c r="F1148" s="1">
        <v>8.43</v>
      </c>
      <c r="G1148" s="1">
        <v>10</v>
      </c>
      <c r="H1148" s="1">
        <v>5.43</v>
      </c>
      <c r="I1148" s="1" t="s">
        <v>50</v>
      </c>
      <c r="J1148" s="1">
        <v>59</v>
      </c>
      <c r="K1148" s="1" t="s">
        <v>51</v>
      </c>
      <c r="L1148" s="1" t="s">
        <v>52</v>
      </c>
      <c r="M1148" s="1" t="s">
        <v>53</v>
      </c>
      <c r="N1148" s="1">
        <v>171</v>
      </c>
      <c r="O1148" s="1">
        <v>233</v>
      </c>
      <c r="P1148" s="1">
        <v>0</v>
      </c>
      <c r="Q1148" s="1">
        <v>1</v>
      </c>
      <c r="R1148" s="1">
        <v>0</v>
      </c>
      <c r="S1148" s="1">
        <v>400</v>
      </c>
      <c r="T1148">
        <f t="shared" si="236"/>
        <v>404</v>
      </c>
      <c r="U1148">
        <f t="shared" si="237"/>
        <v>805</v>
      </c>
      <c r="V1148" s="2">
        <f t="shared" si="238"/>
        <v>45942.8011049724</v>
      </c>
      <c r="W1148" s="2">
        <f t="shared" si="239"/>
        <v>45998.1878453039</v>
      </c>
      <c r="X1148" t="str">
        <f t="shared" si="240"/>
        <v>低滞销风险</v>
      </c>
      <c r="Y1148" s="8" t="str">
        <f>_xlfn.IFS(COUNTIF($B$2:B1148,B1148)=1,"-",OR(AND(X1147="高滞销风险",OR(X1148="中滞销风险",X1148="低滞销风险",X1148="健康")),AND(X1147="中滞销风险",OR(X1148="低滞销风险",X1148="健康")),AND(X1147="低滞销风险",X1148="健康")),"改善",X1147=X1148,"维持不变",OR(AND(X1147="健康",OR(X1148="低滞销风险",X1148="中滞销风险",X1148="高滞销风险")),AND(X1147="低滞销风险",OR(X1148="中滞销风险",X1148="高滞销风险")),AND(X1147="中滞销风险",X1148="高滞销风险")),"恶化")</f>
        <v>-</v>
      </c>
      <c r="Z1148" s="10">
        <f t="shared" si="241"/>
        <v>0</v>
      </c>
      <c r="AA1148" s="10">
        <f t="shared" si="242"/>
        <v>44.8</v>
      </c>
      <c r="AB1148" s="10">
        <f t="shared" si="243"/>
        <v>44.8</v>
      </c>
      <c r="AC1148" s="10">
        <f t="shared" si="244"/>
        <v>111.187845303867</v>
      </c>
      <c r="AD1148" s="10">
        <f t="shared" si="245"/>
        <v>6.1878453038662</v>
      </c>
      <c r="AE1148" s="11">
        <f t="shared" si="246"/>
        <v>7.66666666666667</v>
      </c>
    </row>
    <row r="1149" spans="1:31">
      <c r="A1149" s="5">
        <v>45894</v>
      </c>
      <c r="B1149" s="1" t="s">
        <v>636</v>
      </c>
      <c r="C1149" s="1" t="s">
        <v>637</v>
      </c>
      <c r="D1149" s="1" t="s">
        <v>531</v>
      </c>
      <c r="E1149" s="1">
        <v>8.66</v>
      </c>
      <c r="F1149" s="1">
        <v>9.71</v>
      </c>
      <c r="G1149" s="1">
        <v>9.07</v>
      </c>
      <c r="H1149" s="1">
        <v>7.86</v>
      </c>
      <c r="I1149" s="1" t="s">
        <v>50</v>
      </c>
      <c r="J1149" s="1">
        <v>68</v>
      </c>
      <c r="K1149" s="1" t="s">
        <v>43</v>
      </c>
      <c r="L1149" s="1" t="s">
        <v>44</v>
      </c>
      <c r="M1149" s="1" t="s">
        <v>45</v>
      </c>
      <c r="N1149" s="1">
        <v>140</v>
      </c>
      <c r="O1149" s="1">
        <v>353</v>
      </c>
      <c r="P1149" s="1">
        <v>0</v>
      </c>
      <c r="Q1149" s="1">
        <v>51</v>
      </c>
      <c r="R1149" s="1">
        <v>0</v>
      </c>
      <c r="S1149" s="1">
        <v>200</v>
      </c>
      <c r="T1149">
        <f t="shared" si="236"/>
        <v>493</v>
      </c>
      <c r="U1149">
        <f t="shared" si="237"/>
        <v>744</v>
      </c>
      <c r="V1149" s="2">
        <f t="shared" si="238"/>
        <v>45950.9284064665</v>
      </c>
      <c r="W1149" s="2">
        <f t="shared" si="239"/>
        <v>45979.9122401848</v>
      </c>
      <c r="X1149" t="str">
        <f t="shared" si="240"/>
        <v>健康</v>
      </c>
      <c r="Y1149" s="8" t="str">
        <f>_xlfn.IFS(COUNTIF($B$2:B1149,B1149)=1,"-",OR(AND(X1148="高滞销风险",OR(X1149="中滞销风险",X1149="低滞销风险",X1149="健康")),AND(X1148="中滞销风险",OR(X1149="低滞销风险",X1149="健康")),AND(X1148="低滞销风险",X1149="健康")),"改善",X1148=X1149,"维持不变",OR(AND(X1148="健康",OR(X1149="低滞销风险",X1149="中滞销风险",X1149="高滞销风险")),AND(X1148="低滞销风险",OR(X1149="中滞销风险",X1149="高滞销风险")),AND(X1148="中滞销风险",X1149="高滞销风险")),"恶化")</f>
        <v>改善</v>
      </c>
      <c r="Z1149" s="10">
        <f t="shared" si="241"/>
        <v>0</v>
      </c>
      <c r="AA1149" s="10">
        <f t="shared" si="242"/>
        <v>0</v>
      </c>
      <c r="AB1149" s="10">
        <f t="shared" si="243"/>
        <v>0</v>
      </c>
      <c r="AC1149" s="10">
        <f t="shared" si="244"/>
        <v>85.9122401847575</v>
      </c>
      <c r="AD1149" s="10">
        <f t="shared" si="245"/>
        <v>0</v>
      </c>
      <c r="AE1149" s="11">
        <f t="shared" si="246"/>
        <v>8.66</v>
      </c>
    </row>
    <row r="1150" spans="1:31">
      <c r="A1150" s="5">
        <v>45901</v>
      </c>
      <c r="B1150" s="1" t="s">
        <v>636</v>
      </c>
      <c r="C1150" s="1" t="s">
        <v>637</v>
      </c>
      <c r="D1150" s="1" t="s">
        <v>531</v>
      </c>
      <c r="E1150" s="1">
        <v>6.86</v>
      </c>
      <c r="F1150" s="1">
        <v>6.86</v>
      </c>
      <c r="G1150" s="1">
        <v>8.29</v>
      </c>
      <c r="H1150" s="1">
        <v>9.14</v>
      </c>
      <c r="I1150" s="1" t="s">
        <v>54</v>
      </c>
      <c r="J1150" s="1">
        <v>48</v>
      </c>
      <c r="K1150" s="1" t="s">
        <v>35</v>
      </c>
      <c r="L1150" s="1" t="s">
        <v>36</v>
      </c>
      <c r="M1150" s="1" t="s">
        <v>37</v>
      </c>
      <c r="N1150" s="1">
        <v>177</v>
      </c>
      <c r="O1150" s="1">
        <v>318</v>
      </c>
      <c r="P1150" s="1">
        <v>0</v>
      </c>
      <c r="Q1150" s="1">
        <v>1</v>
      </c>
      <c r="R1150" s="1">
        <v>0</v>
      </c>
      <c r="S1150" s="1">
        <v>200</v>
      </c>
      <c r="T1150">
        <f t="shared" si="236"/>
        <v>495</v>
      </c>
      <c r="U1150">
        <f t="shared" si="237"/>
        <v>696</v>
      </c>
      <c r="V1150" s="2">
        <f t="shared" si="238"/>
        <v>45973.1574344023</v>
      </c>
      <c r="W1150" s="2">
        <f t="shared" si="239"/>
        <v>46002.4577259475</v>
      </c>
      <c r="X1150" t="str">
        <f t="shared" si="240"/>
        <v>中滞销风险</v>
      </c>
      <c r="Y1150" s="8" t="str">
        <f>_xlfn.IFS(COUNTIF($B$2:B1150,B1150)=1,"-",OR(AND(X1149="高滞销风险",OR(X1150="中滞销风险",X1150="低滞销风险",X1150="健康")),AND(X1149="中滞销风险",OR(X1150="低滞销风险",X1150="健康")),AND(X1149="低滞销风险",X1150="健康")),"改善",X1149=X1150,"维持不变",OR(AND(X1149="健康",OR(X1150="低滞销风险",X1150="中滞销风险",X1150="高滞销风险")),AND(X1149="低滞销风险",OR(X1150="中滞销风险",X1150="高滞销风险")),AND(X1149="中滞销风险",X1150="高滞销风险")),"恶化")</f>
        <v>恶化</v>
      </c>
      <c r="Z1150" s="10">
        <f t="shared" si="241"/>
        <v>0</v>
      </c>
      <c r="AA1150" s="10">
        <f t="shared" si="242"/>
        <v>71.74</v>
      </c>
      <c r="AB1150" s="10">
        <f t="shared" si="243"/>
        <v>71.74</v>
      </c>
      <c r="AC1150" s="10">
        <f t="shared" si="244"/>
        <v>101.457725947522</v>
      </c>
      <c r="AD1150" s="10">
        <f t="shared" si="245"/>
        <v>10.4577259475191</v>
      </c>
      <c r="AE1150" s="11">
        <f t="shared" si="246"/>
        <v>7.64835164835165</v>
      </c>
    </row>
    <row r="1151" spans="1:31">
      <c r="A1151" s="5">
        <v>45908</v>
      </c>
      <c r="B1151" s="1" t="s">
        <v>636</v>
      </c>
      <c r="C1151" s="1" t="s">
        <v>637</v>
      </c>
      <c r="D1151" s="1" t="s">
        <v>531</v>
      </c>
      <c r="E1151" s="1">
        <v>8.31</v>
      </c>
      <c r="F1151" s="1">
        <v>8.57</v>
      </c>
      <c r="G1151" s="1">
        <v>7.71</v>
      </c>
      <c r="H1151" s="1">
        <v>8.39</v>
      </c>
      <c r="I1151" s="1" t="s">
        <v>50</v>
      </c>
      <c r="J1151" s="1">
        <v>60</v>
      </c>
      <c r="K1151" s="1" t="s">
        <v>38</v>
      </c>
      <c r="L1151" s="1" t="s">
        <v>39</v>
      </c>
      <c r="M1151" s="1" t="s">
        <v>40</v>
      </c>
      <c r="N1151" s="1">
        <v>185</v>
      </c>
      <c r="O1151" s="1">
        <v>269</v>
      </c>
      <c r="P1151" s="1">
        <v>0</v>
      </c>
      <c r="Q1151" s="1">
        <v>176</v>
      </c>
      <c r="R1151" s="1">
        <v>0</v>
      </c>
      <c r="S1151" s="1">
        <v>5</v>
      </c>
      <c r="T1151">
        <f t="shared" si="236"/>
        <v>454</v>
      </c>
      <c r="U1151">
        <f t="shared" si="237"/>
        <v>635</v>
      </c>
      <c r="V1151" s="2">
        <f t="shared" si="238"/>
        <v>45962.6329723225</v>
      </c>
      <c r="W1151" s="2">
        <f t="shared" si="239"/>
        <v>45984.4139590854</v>
      </c>
      <c r="X1151" t="str">
        <f t="shared" si="240"/>
        <v>健康</v>
      </c>
      <c r="Y1151" s="8" t="str">
        <f>_xlfn.IFS(COUNTIF($B$2:B1151,B1151)=1,"-",OR(AND(X1150="高滞销风险",OR(X1151="中滞销风险",X1151="低滞销风险",X1151="健康")),AND(X1150="中滞销风险",OR(X1151="低滞销风险",X1151="健康")),AND(X1150="低滞销风险",X1151="健康")),"改善",X1150=X1151,"维持不变",OR(AND(X1150="健康",OR(X1151="低滞销风险",X1151="中滞销风险",X1151="高滞销风险")),AND(X1150="低滞销风险",OR(X1151="中滞销风险",X1151="高滞销风险")),AND(X1150="中滞销风险",X1151="高滞销风险")),"恶化")</f>
        <v>改善</v>
      </c>
      <c r="Z1151" s="10">
        <f t="shared" si="241"/>
        <v>0</v>
      </c>
      <c r="AA1151" s="10">
        <f t="shared" si="242"/>
        <v>0</v>
      </c>
      <c r="AB1151" s="10">
        <f t="shared" si="243"/>
        <v>0</v>
      </c>
      <c r="AC1151" s="10">
        <f t="shared" si="244"/>
        <v>76.4139590854392</v>
      </c>
      <c r="AD1151" s="10">
        <f t="shared" si="245"/>
        <v>0</v>
      </c>
      <c r="AE1151" s="11">
        <f t="shared" si="246"/>
        <v>8.31</v>
      </c>
    </row>
    <row r="1152" spans="1:31">
      <c r="A1152" s="5">
        <v>45887</v>
      </c>
      <c r="B1152" s="1" t="s">
        <v>638</v>
      </c>
      <c r="C1152" s="1" t="s">
        <v>639</v>
      </c>
      <c r="D1152" s="1" t="s">
        <v>531</v>
      </c>
      <c r="E1152" s="1">
        <v>5.23</v>
      </c>
      <c r="F1152" s="1">
        <v>6.71</v>
      </c>
      <c r="G1152" s="1">
        <v>6.71</v>
      </c>
      <c r="H1152" s="1">
        <v>3.75</v>
      </c>
      <c r="I1152" s="1" t="s">
        <v>50</v>
      </c>
      <c r="J1152" s="1">
        <v>47</v>
      </c>
      <c r="K1152" s="1" t="s">
        <v>51</v>
      </c>
      <c r="L1152" s="1" t="s">
        <v>52</v>
      </c>
      <c r="M1152" s="1" t="s">
        <v>53</v>
      </c>
      <c r="N1152" s="1">
        <v>70</v>
      </c>
      <c r="O1152" s="1">
        <v>264</v>
      </c>
      <c r="P1152" s="1">
        <v>0</v>
      </c>
      <c r="Q1152" s="1">
        <v>2</v>
      </c>
      <c r="R1152" s="1">
        <v>0</v>
      </c>
      <c r="S1152" s="1">
        <v>200</v>
      </c>
      <c r="T1152">
        <f t="shared" si="236"/>
        <v>334</v>
      </c>
      <c r="U1152">
        <f t="shared" si="237"/>
        <v>536</v>
      </c>
      <c r="V1152" s="2">
        <f t="shared" si="238"/>
        <v>45950.862332696</v>
      </c>
      <c r="W1152" s="2">
        <f t="shared" si="239"/>
        <v>45989.4856596558</v>
      </c>
      <c r="X1152" t="str">
        <f t="shared" si="240"/>
        <v>健康</v>
      </c>
      <c r="Y1152" s="8" t="str">
        <f>_xlfn.IFS(COUNTIF($B$2:B1152,B1152)=1,"-",OR(AND(X1151="高滞销风险",OR(X1152="中滞销风险",X1152="低滞销风险",X1152="健康")),AND(X1151="中滞销风险",OR(X1152="低滞销风险",X1152="健康")),AND(X1151="低滞销风险",X1152="健康")),"改善",X1151=X1152,"维持不变",OR(AND(X1151="健康",OR(X1152="低滞销风险",X1152="中滞销风险",X1152="高滞销风险")),AND(X1151="低滞销风险",OR(X1152="中滞销风险",X1152="高滞销风险")),AND(X1151="中滞销风险",X1152="高滞销风险")),"恶化")</f>
        <v>-</v>
      </c>
      <c r="Z1152" s="10">
        <f t="shared" si="241"/>
        <v>0</v>
      </c>
      <c r="AA1152" s="10">
        <f t="shared" si="242"/>
        <v>0</v>
      </c>
      <c r="AB1152" s="10">
        <f t="shared" si="243"/>
        <v>0</v>
      </c>
      <c r="AC1152" s="10">
        <f t="shared" si="244"/>
        <v>102.485659655832</v>
      </c>
      <c r="AD1152" s="10">
        <f t="shared" si="245"/>
        <v>0</v>
      </c>
      <c r="AE1152" s="11">
        <f t="shared" si="246"/>
        <v>5.23</v>
      </c>
    </row>
    <row r="1153" spans="1:31">
      <c r="A1153" s="5">
        <v>45894</v>
      </c>
      <c r="B1153" s="1" t="s">
        <v>638</v>
      </c>
      <c r="C1153" s="1" t="s">
        <v>639</v>
      </c>
      <c r="D1153" s="1" t="s">
        <v>531</v>
      </c>
      <c r="E1153" s="1">
        <v>5.85</v>
      </c>
      <c r="F1153" s="1">
        <v>6.29</v>
      </c>
      <c r="G1153" s="1">
        <v>6.5</v>
      </c>
      <c r="H1153" s="1">
        <v>5.32</v>
      </c>
      <c r="I1153" s="1" t="s">
        <v>50</v>
      </c>
      <c r="J1153" s="1">
        <v>44</v>
      </c>
      <c r="K1153" s="1" t="s">
        <v>43</v>
      </c>
      <c r="L1153" s="1" t="s">
        <v>44</v>
      </c>
      <c r="M1153" s="1" t="s">
        <v>45</v>
      </c>
      <c r="N1153" s="1">
        <v>86</v>
      </c>
      <c r="O1153" s="1">
        <v>239</v>
      </c>
      <c r="P1153" s="1">
        <v>0</v>
      </c>
      <c r="Q1153" s="1">
        <v>172</v>
      </c>
      <c r="R1153" s="1">
        <v>0</v>
      </c>
      <c r="S1153" s="1">
        <v>0</v>
      </c>
      <c r="T1153">
        <f t="shared" si="236"/>
        <v>325</v>
      </c>
      <c r="U1153">
        <f t="shared" si="237"/>
        <v>497</v>
      </c>
      <c r="V1153" s="2">
        <f t="shared" si="238"/>
        <v>45949.5555555556</v>
      </c>
      <c r="W1153" s="2">
        <f t="shared" si="239"/>
        <v>45978.9572649573</v>
      </c>
      <c r="X1153" t="str">
        <f t="shared" si="240"/>
        <v>健康</v>
      </c>
      <c r="Y1153" s="8" t="str">
        <f>_xlfn.IFS(COUNTIF($B$2:B1153,B1153)=1,"-",OR(AND(X1152="高滞销风险",OR(X1153="中滞销风险",X1153="低滞销风险",X1153="健康")),AND(X1152="中滞销风险",OR(X1153="低滞销风险",X1153="健康")),AND(X1152="低滞销风险",X1153="健康")),"改善",X1152=X1153,"维持不变",OR(AND(X1152="健康",OR(X1153="低滞销风险",X1153="中滞销风险",X1153="高滞销风险")),AND(X1152="低滞销风险",OR(X1153="中滞销风险",X1153="高滞销风险")),AND(X1152="中滞销风险",X1153="高滞销风险")),"恶化")</f>
        <v>维持不变</v>
      </c>
      <c r="Z1153" s="10">
        <f t="shared" si="241"/>
        <v>0</v>
      </c>
      <c r="AA1153" s="10">
        <f t="shared" si="242"/>
        <v>0</v>
      </c>
      <c r="AB1153" s="10">
        <f t="shared" si="243"/>
        <v>0</v>
      </c>
      <c r="AC1153" s="10">
        <f t="shared" si="244"/>
        <v>84.957264957265</v>
      </c>
      <c r="AD1153" s="10">
        <f t="shared" si="245"/>
        <v>0</v>
      </c>
      <c r="AE1153" s="11">
        <f t="shared" si="246"/>
        <v>5.85</v>
      </c>
    </row>
    <row r="1154" spans="1:31">
      <c r="A1154" s="5">
        <v>45901</v>
      </c>
      <c r="B1154" s="1" t="s">
        <v>638</v>
      </c>
      <c r="C1154" s="1" t="s">
        <v>639</v>
      </c>
      <c r="D1154" s="1" t="s">
        <v>531</v>
      </c>
      <c r="E1154" s="1">
        <v>7.29</v>
      </c>
      <c r="F1154" s="1">
        <v>8</v>
      </c>
      <c r="G1154" s="1">
        <v>7.14</v>
      </c>
      <c r="H1154" s="1">
        <v>6.93</v>
      </c>
      <c r="I1154" s="1" t="s">
        <v>50</v>
      </c>
      <c r="J1154" s="1">
        <v>56</v>
      </c>
      <c r="K1154" s="1" t="s">
        <v>35</v>
      </c>
      <c r="L1154" s="1" t="s">
        <v>36</v>
      </c>
      <c r="M1154" s="1" t="s">
        <v>37</v>
      </c>
      <c r="N1154" s="1">
        <v>110</v>
      </c>
      <c r="O1154" s="1">
        <v>280</v>
      </c>
      <c r="P1154" s="1">
        <v>0</v>
      </c>
      <c r="Q1154" s="1">
        <v>52</v>
      </c>
      <c r="R1154" s="1">
        <v>0</v>
      </c>
      <c r="S1154" s="1">
        <v>0</v>
      </c>
      <c r="T1154">
        <f t="shared" si="236"/>
        <v>390</v>
      </c>
      <c r="U1154">
        <f t="shared" si="237"/>
        <v>442</v>
      </c>
      <c r="V1154" s="2">
        <f t="shared" si="238"/>
        <v>45954.4979423868</v>
      </c>
      <c r="W1154" s="2">
        <f t="shared" si="239"/>
        <v>45961.6310013717</v>
      </c>
      <c r="X1154" t="str">
        <f t="shared" si="240"/>
        <v>健康</v>
      </c>
      <c r="Y1154" s="8" t="str">
        <f>_xlfn.IFS(COUNTIF($B$2:B1154,B1154)=1,"-",OR(AND(X1153="高滞销风险",OR(X1154="中滞销风险",X1154="低滞销风险",X1154="健康")),AND(X1153="中滞销风险",OR(X1154="低滞销风险",X1154="健康")),AND(X1153="低滞销风险",X1154="健康")),"改善",X1153=X1154,"维持不变",OR(AND(X1153="健康",OR(X1154="低滞销风险",X1154="中滞销风险",X1154="高滞销风险")),AND(X1153="低滞销风险",OR(X1154="中滞销风险",X1154="高滞销风险")),AND(X1153="中滞销风险",X1154="高滞销风险")),"恶化")</f>
        <v>维持不变</v>
      </c>
      <c r="Z1154" s="10">
        <f t="shared" si="241"/>
        <v>0</v>
      </c>
      <c r="AA1154" s="10">
        <f t="shared" si="242"/>
        <v>0</v>
      </c>
      <c r="AB1154" s="10">
        <f t="shared" si="243"/>
        <v>0</v>
      </c>
      <c r="AC1154" s="10">
        <f t="shared" si="244"/>
        <v>60.6310013717421</v>
      </c>
      <c r="AD1154" s="10">
        <f t="shared" si="245"/>
        <v>0</v>
      </c>
      <c r="AE1154" s="11">
        <f t="shared" si="246"/>
        <v>7.29</v>
      </c>
    </row>
    <row r="1155" spans="1:31">
      <c r="A1155" s="5">
        <v>45908</v>
      </c>
      <c r="B1155" s="1" t="s">
        <v>638</v>
      </c>
      <c r="C1155" s="1" t="s">
        <v>639</v>
      </c>
      <c r="D1155" s="1" t="s">
        <v>531</v>
      </c>
      <c r="E1155" s="1">
        <v>7.18</v>
      </c>
      <c r="F1155" s="1">
        <v>7.14</v>
      </c>
      <c r="G1155" s="1">
        <v>7.57</v>
      </c>
      <c r="H1155" s="1">
        <v>7.04</v>
      </c>
      <c r="I1155" s="1" t="s">
        <v>50</v>
      </c>
      <c r="J1155" s="1">
        <v>50</v>
      </c>
      <c r="K1155" s="1" t="s">
        <v>38</v>
      </c>
      <c r="L1155" s="1" t="s">
        <v>39</v>
      </c>
      <c r="M1155" s="1" t="s">
        <v>40</v>
      </c>
      <c r="N1155" s="1">
        <v>95</v>
      </c>
      <c r="O1155" s="1">
        <v>295</v>
      </c>
      <c r="P1155" s="1">
        <v>0</v>
      </c>
      <c r="Q1155" s="1">
        <v>2</v>
      </c>
      <c r="R1155" s="1">
        <v>0</v>
      </c>
      <c r="S1155" s="1">
        <v>150</v>
      </c>
      <c r="T1155">
        <f t="shared" si="236"/>
        <v>390</v>
      </c>
      <c r="U1155">
        <f t="shared" si="237"/>
        <v>542</v>
      </c>
      <c r="V1155" s="2">
        <f t="shared" si="238"/>
        <v>45962.3175487465</v>
      </c>
      <c r="W1155" s="2">
        <f t="shared" si="239"/>
        <v>45983.4874651811</v>
      </c>
      <c r="X1155" t="str">
        <f t="shared" si="240"/>
        <v>健康</v>
      </c>
      <c r="Y1155" s="8" t="str">
        <f>_xlfn.IFS(COUNTIF($B$2:B1155,B1155)=1,"-",OR(AND(X1154="高滞销风险",OR(X1155="中滞销风险",X1155="低滞销风险",X1155="健康")),AND(X1154="中滞销风险",OR(X1155="低滞销风险",X1155="健康")),AND(X1154="低滞销风险",X1155="健康")),"改善",X1154=X1155,"维持不变",OR(AND(X1154="健康",OR(X1155="低滞销风险",X1155="中滞销风险",X1155="高滞销风险")),AND(X1154="低滞销风险",OR(X1155="中滞销风险",X1155="高滞销风险")),AND(X1154="中滞销风险",X1155="高滞销风险")),"恶化")</f>
        <v>维持不变</v>
      </c>
      <c r="Z1155" s="10">
        <f t="shared" si="241"/>
        <v>0</v>
      </c>
      <c r="AA1155" s="10">
        <f t="shared" si="242"/>
        <v>0</v>
      </c>
      <c r="AB1155" s="10">
        <f t="shared" si="243"/>
        <v>0</v>
      </c>
      <c r="AC1155" s="10">
        <f t="shared" si="244"/>
        <v>75.4874651810585</v>
      </c>
      <c r="AD1155" s="10">
        <f t="shared" si="245"/>
        <v>0</v>
      </c>
      <c r="AE1155" s="11">
        <f t="shared" si="246"/>
        <v>7.18</v>
      </c>
    </row>
    <row r="1156" spans="1:31">
      <c r="A1156" s="5">
        <v>45887</v>
      </c>
      <c r="B1156" s="1" t="s">
        <v>640</v>
      </c>
      <c r="C1156" s="1" t="s">
        <v>641</v>
      </c>
      <c r="D1156" s="1" t="s">
        <v>531</v>
      </c>
      <c r="E1156" s="1">
        <v>11.76</v>
      </c>
      <c r="F1156" s="1">
        <v>15.86</v>
      </c>
      <c r="G1156" s="1">
        <v>14.21</v>
      </c>
      <c r="H1156" s="1">
        <v>8.32</v>
      </c>
      <c r="I1156" s="1" t="s">
        <v>50</v>
      </c>
      <c r="J1156" s="1">
        <v>111</v>
      </c>
      <c r="K1156" s="1" t="s">
        <v>51</v>
      </c>
      <c r="L1156" s="1" t="s">
        <v>52</v>
      </c>
      <c r="M1156" s="1" t="s">
        <v>53</v>
      </c>
      <c r="N1156" s="1">
        <v>215</v>
      </c>
      <c r="O1156" s="1">
        <v>746</v>
      </c>
      <c r="P1156" s="1">
        <v>0</v>
      </c>
      <c r="Q1156" s="1">
        <v>56</v>
      </c>
      <c r="R1156" s="1">
        <v>0</v>
      </c>
      <c r="S1156" s="1">
        <v>202</v>
      </c>
      <c r="T1156">
        <f t="shared" si="236"/>
        <v>961</v>
      </c>
      <c r="U1156">
        <f t="shared" si="237"/>
        <v>1219</v>
      </c>
      <c r="V1156" s="2">
        <f t="shared" si="238"/>
        <v>45968.7176870748</v>
      </c>
      <c r="W1156" s="2">
        <f t="shared" si="239"/>
        <v>45990.656462585</v>
      </c>
      <c r="X1156" t="str">
        <f t="shared" si="240"/>
        <v>健康</v>
      </c>
      <c r="Y1156" s="8" t="str">
        <f>_xlfn.IFS(COUNTIF($B$2:B1156,B1156)=1,"-",OR(AND(X1155="高滞销风险",OR(X1156="中滞销风险",X1156="低滞销风险",X1156="健康")),AND(X1155="中滞销风险",OR(X1156="低滞销风险",X1156="健康")),AND(X1155="低滞销风险",X1156="健康")),"改善",X1155=X1156,"维持不变",OR(AND(X1155="健康",OR(X1156="低滞销风险",X1156="中滞销风险",X1156="高滞销风险")),AND(X1155="低滞销风险",OR(X1156="中滞销风险",X1156="高滞销风险")),AND(X1155="中滞销风险",X1156="高滞销风险")),"恶化")</f>
        <v>-</v>
      </c>
      <c r="Z1156" s="10">
        <f t="shared" si="241"/>
        <v>0</v>
      </c>
      <c r="AA1156" s="10">
        <f t="shared" si="242"/>
        <v>0</v>
      </c>
      <c r="AB1156" s="10">
        <f t="shared" si="243"/>
        <v>0</v>
      </c>
      <c r="AC1156" s="10">
        <f t="shared" si="244"/>
        <v>103.656462585034</v>
      </c>
      <c r="AD1156" s="10">
        <f t="shared" si="245"/>
        <v>0</v>
      </c>
      <c r="AE1156" s="11">
        <f t="shared" si="246"/>
        <v>11.76</v>
      </c>
    </row>
    <row r="1157" spans="1:31">
      <c r="A1157" s="5">
        <v>45894</v>
      </c>
      <c r="B1157" s="1" t="s">
        <v>640</v>
      </c>
      <c r="C1157" s="1" t="s">
        <v>641</v>
      </c>
      <c r="D1157" s="1" t="s">
        <v>531</v>
      </c>
      <c r="E1157" s="1">
        <v>13.85</v>
      </c>
      <c r="F1157" s="1">
        <v>15.43</v>
      </c>
      <c r="G1157" s="1">
        <v>15.64</v>
      </c>
      <c r="H1157" s="1">
        <v>12.18</v>
      </c>
      <c r="I1157" s="1" t="s">
        <v>50</v>
      </c>
      <c r="J1157" s="1">
        <v>108</v>
      </c>
      <c r="K1157" s="1" t="s">
        <v>43</v>
      </c>
      <c r="L1157" s="1" t="s">
        <v>44</v>
      </c>
      <c r="M1157" s="1" t="s">
        <v>45</v>
      </c>
      <c r="N1157" s="1">
        <v>264</v>
      </c>
      <c r="O1157" s="1">
        <v>654</v>
      </c>
      <c r="P1157" s="1">
        <v>0</v>
      </c>
      <c r="Q1157" s="1">
        <v>206</v>
      </c>
      <c r="R1157" s="1">
        <v>0</v>
      </c>
      <c r="S1157" s="1">
        <v>2</v>
      </c>
      <c r="T1157">
        <f t="shared" si="236"/>
        <v>918</v>
      </c>
      <c r="U1157">
        <f t="shared" si="237"/>
        <v>1126</v>
      </c>
      <c r="V1157" s="2">
        <f t="shared" si="238"/>
        <v>45960.2815884477</v>
      </c>
      <c r="W1157" s="2">
        <f t="shared" si="239"/>
        <v>45975.2996389892</v>
      </c>
      <c r="X1157" t="str">
        <f t="shared" si="240"/>
        <v>健康</v>
      </c>
      <c r="Y1157" s="8" t="str">
        <f>_xlfn.IFS(COUNTIF($B$2:B1157,B1157)=1,"-",OR(AND(X1156="高滞销风险",OR(X1157="中滞销风险",X1157="低滞销风险",X1157="健康")),AND(X1156="中滞销风险",OR(X1157="低滞销风险",X1157="健康")),AND(X1156="低滞销风险",X1157="健康")),"改善",X1156=X1157,"维持不变",OR(AND(X1156="健康",OR(X1157="低滞销风险",X1157="中滞销风险",X1157="高滞销风险")),AND(X1156="低滞销风险",OR(X1157="中滞销风险",X1157="高滞销风险")),AND(X1156="中滞销风险",X1157="高滞销风险")),"恶化")</f>
        <v>维持不变</v>
      </c>
      <c r="Z1157" s="10">
        <f t="shared" si="241"/>
        <v>0</v>
      </c>
      <c r="AA1157" s="10">
        <f t="shared" si="242"/>
        <v>0</v>
      </c>
      <c r="AB1157" s="10">
        <f t="shared" si="243"/>
        <v>0</v>
      </c>
      <c r="AC1157" s="10">
        <f t="shared" si="244"/>
        <v>81.2996389891697</v>
      </c>
      <c r="AD1157" s="10">
        <f t="shared" si="245"/>
        <v>0</v>
      </c>
      <c r="AE1157" s="11">
        <f t="shared" si="246"/>
        <v>13.85</v>
      </c>
    </row>
    <row r="1158" spans="1:31">
      <c r="A1158" s="5">
        <v>45901</v>
      </c>
      <c r="B1158" s="1" t="s">
        <v>640</v>
      </c>
      <c r="C1158" s="1" t="s">
        <v>641</v>
      </c>
      <c r="D1158" s="1" t="s">
        <v>531</v>
      </c>
      <c r="E1158" s="1">
        <v>16.33</v>
      </c>
      <c r="F1158" s="1">
        <v>17.71</v>
      </c>
      <c r="G1158" s="1">
        <v>16.57</v>
      </c>
      <c r="H1158" s="1">
        <v>15.39</v>
      </c>
      <c r="I1158" s="1" t="s">
        <v>50</v>
      </c>
      <c r="J1158" s="1">
        <v>124</v>
      </c>
      <c r="K1158" s="1" t="s">
        <v>35</v>
      </c>
      <c r="L1158" s="1" t="s">
        <v>36</v>
      </c>
      <c r="M1158" s="1" t="s">
        <v>37</v>
      </c>
      <c r="N1158" s="1">
        <v>425</v>
      </c>
      <c r="O1158" s="1">
        <v>565</v>
      </c>
      <c r="P1158" s="1">
        <v>0</v>
      </c>
      <c r="Q1158" s="1">
        <v>16</v>
      </c>
      <c r="R1158" s="1">
        <v>0</v>
      </c>
      <c r="S1158" s="1">
        <v>150</v>
      </c>
      <c r="T1158">
        <f t="shared" si="236"/>
        <v>990</v>
      </c>
      <c r="U1158">
        <f t="shared" si="237"/>
        <v>1156</v>
      </c>
      <c r="V1158" s="2">
        <f t="shared" si="238"/>
        <v>45961.6246172688</v>
      </c>
      <c r="W1158" s="2">
        <f t="shared" si="239"/>
        <v>45971.7899571341</v>
      </c>
      <c r="X1158" t="str">
        <f t="shared" si="240"/>
        <v>健康</v>
      </c>
      <c r="Y1158" s="8" t="str">
        <f>_xlfn.IFS(COUNTIF($B$2:B1158,B1158)=1,"-",OR(AND(X1157="高滞销风险",OR(X1158="中滞销风险",X1158="低滞销风险",X1158="健康")),AND(X1157="中滞销风险",OR(X1158="低滞销风险",X1158="健康")),AND(X1157="低滞销风险",X1158="健康")),"改善",X1157=X1158,"维持不变",OR(AND(X1157="健康",OR(X1158="低滞销风险",X1158="中滞销风险",X1158="高滞销风险")),AND(X1157="低滞销风险",OR(X1158="中滞销风险",X1158="高滞销风险")),AND(X1157="中滞销风险",X1158="高滞销风险")),"恶化")</f>
        <v>维持不变</v>
      </c>
      <c r="Z1158" s="10">
        <f t="shared" si="241"/>
        <v>0</v>
      </c>
      <c r="AA1158" s="10">
        <f t="shared" si="242"/>
        <v>0</v>
      </c>
      <c r="AB1158" s="10">
        <f t="shared" si="243"/>
        <v>0</v>
      </c>
      <c r="AC1158" s="10">
        <f t="shared" si="244"/>
        <v>70.789957134109</v>
      </c>
      <c r="AD1158" s="10">
        <f t="shared" si="245"/>
        <v>0</v>
      </c>
      <c r="AE1158" s="11">
        <f t="shared" si="246"/>
        <v>16.33</v>
      </c>
    </row>
    <row r="1159" spans="1:31">
      <c r="A1159" s="5">
        <v>45908</v>
      </c>
      <c r="B1159" s="1" t="s">
        <v>640</v>
      </c>
      <c r="C1159" s="1" t="s">
        <v>641</v>
      </c>
      <c r="D1159" s="1" t="s">
        <v>531</v>
      </c>
      <c r="E1159" s="1">
        <v>16.75</v>
      </c>
      <c r="F1159" s="1">
        <v>16.86</v>
      </c>
      <c r="G1159" s="1">
        <v>17.29</v>
      </c>
      <c r="H1159" s="1">
        <v>16.46</v>
      </c>
      <c r="I1159" s="1" t="s">
        <v>50</v>
      </c>
      <c r="J1159" s="1">
        <v>118</v>
      </c>
      <c r="K1159" s="1" t="s">
        <v>38</v>
      </c>
      <c r="L1159" s="1" t="s">
        <v>39</v>
      </c>
      <c r="M1159" s="1" t="s">
        <v>40</v>
      </c>
      <c r="N1159" s="1">
        <v>356</v>
      </c>
      <c r="O1159" s="1">
        <v>506</v>
      </c>
      <c r="P1159" s="1">
        <v>0</v>
      </c>
      <c r="Q1159" s="1">
        <v>16</v>
      </c>
      <c r="R1159" s="1">
        <v>0</v>
      </c>
      <c r="S1159" s="1">
        <v>150</v>
      </c>
      <c r="T1159">
        <f t="shared" si="236"/>
        <v>862</v>
      </c>
      <c r="U1159">
        <f t="shared" si="237"/>
        <v>1028</v>
      </c>
      <c r="V1159" s="2">
        <f t="shared" si="238"/>
        <v>45959.4626865672</v>
      </c>
      <c r="W1159" s="2">
        <f t="shared" si="239"/>
        <v>45969.3731343284</v>
      </c>
      <c r="X1159" t="str">
        <f t="shared" si="240"/>
        <v>健康</v>
      </c>
      <c r="Y1159" s="8" t="str">
        <f>_xlfn.IFS(COUNTIF($B$2:B1159,B1159)=1,"-",OR(AND(X1158="高滞销风险",OR(X1159="中滞销风险",X1159="低滞销风险",X1159="健康")),AND(X1158="中滞销风险",OR(X1159="低滞销风险",X1159="健康")),AND(X1158="低滞销风险",X1159="健康")),"改善",X1158=X1159,"维持不变",OR(AND(X1158="健康",OR(X1159="低滞销风险",X1159="中滞销风险",X1159="高滞销风险")),AND(X1158="低滞销风险",OR(X1159="中滞销风险",X1159="高滞销风险")),AND(X1158="中滞销风险",X1159="高滞销风险")),"恶化")</f>
        <v>维持不变</v>
      </c>
      <c r="Z1159" s="10">
        <f t="shared" si="241"/>
        <v>0</v>
      </c>
      <c r="AA1159" s="10">
        <f t="shared" si="242"/>
        <v>0</v>
      </c>
      <c r="AB1159" s="10">
        <f t="shared" si="243"/>
        <v>0</v>
      </c>
      <c r="AC1159" s="10">
        <f t="shared" si="244"/>
        <v>61.3731343283582</v>
      </c>
      <c r="AD1159" s="10">
        <f t="shared" si="245"/>
        <v>0</v>
      </c>
      <c r="AE1159" s="11">
        <f t="shared" si="246"/>
        <v>16.75</v>
      </c>
    </row>
    <row r="1160" spans="1:31">
      <c r="A1160" s="5">
        <v>45887</v>
      </c>
      <c r="B1160" s="1" t="s">
        <v>642</v>
      </c>
      <c r="C1160" s="1" t="s">
        <v>643</v>
      </c>
      <c r="D1160" s="1" t="s">
        <v>531</v>
      </c>
      <c r="E1160" s="1">
        <v>9.02</v>
      </c>
      <c r="F1160" s="1">
        <v>12.29</v>
      </c>
      <c r="G1160" s="1">
        <v>11.14</v>
      </c>
      <c r="H1160" s="1">
        <v>6.21</v>
      </c>
      <c r="I1160" s="1" t="s">
        <v>50</v>
      </c>
      <c r="J1160" s="1">
        <v>86</v>
      </c>
      <c r="K1160" s="1" t="s">
        <v>51</v>
      </c>
      <c r="L1160" s="1" t="s">
        <v>52</v>
      </c>
      <c r="M1160" s="1" t="s">
        <v>53</v>
      </c>
      <c r="N1160" s="1">
        <v>77</v>
      </c>
      <c r="O1160" s="1">
        <v>305</v>
      </c>
      <c r="P1160" s="1">
        <v>0</v>
      </c>
      <c r="Q1160" s="1">
        <v>6</v>
      </c>
      <c r="R1160" s="1">
        <v>0</v>
      </c>
      <c r="S1160" s="1">
        <v>403</v>
      </c>
      <c r="T1160">
        <f t="shared" ref="T1160:T1223" si="247">N1160+O1160+P1160</f>
        <v>382</v>
      </c>
      <c r="U1160">
        <f t="shared" ref="U1160:U1223" si="248">T1160+Q1160+R1160+S1160</f>
        <v>791</v>
      </c>
      <c r="V1160" s="2">
        <f t="shared" ref="V1160:V1223" si="249">A1160+T1160/E1160</f>
        <v>45929.3503325942</v>
      </c>
      <c r="W1160" s="2">
        <f t="shared" ref="W1160:W1223" si="250">A1160+U1160/E1160</f>
        <v>45974.6940133038</v>
      </c>
      <c r="X1160" t="str">
        <f t="shared" ref="X1160:X1223" si="251">_xlfn.IFS(AD1160&gt;=20,"高滞销风险",AD1160&gt;=10,"中滞销风险",AD1160&gt;0,"低滞销风险",AD1160=0,"健康")</f>
        <v>健康</v>
      </c>
      <c r="Y1160" s="8" t="str">
        <f>_xlfn.IFS(COUNTIF($B$2:B1160,B1160)=1,"-",OR(AND(X1159="高滞销风险",OR(X1160="中滞销风险",X1160="低滞销风险",X1160="健康")),AND(X1159="中滞销风险",OR(X1160="低滞销风险",X1160="健康")),AND(X1159="低滞销风险",X1160="健康")),"改善",X1159=X1160,"维持不变",OR(AND(X1159="健康",OR(X1160="低滞销风险",X1160="中滞销风险",X1160="高滞销风险")),AND(X1159="低滞销风险",OR(X1160="中滞销风险",X1160="高滞销风险")),AND(X1159="中滞销风险",X1160="高滞销风险")),"恶化")</f>
        <v>-</v>
      </c>
      <c r="Z1160" s="10">
        <f t="shared" ref="Z1160:Z1223" si="252">IF(V1160&gt;=DATE(2025,12,1),T1160-(DATE(2025,12,1)-A1160)*E1160,0)</f>
        <v>0</v>
      </c>
      <c r="AA1160" s="10">
        <f t="shared" ref="AA1160:AA1223" si="253">AB1160-Z1160</f>
        <v>0</v>
      </c>
      <c r="AB1160" s="10">
        <f t="shared" ref="AB1160:AB1223" si="254">IF(W1160&gt;=DATE(2025,12,1),U1160-(DATE(2025,12,1)-A1160)*E1160,0)</f>
        <v>0</v>
      </c>
      <c r="AC1160" s="10">
        <f t="shared" ref="AC1160:AC1223" si="255">U1160/E1160</f>
        <v>87.6940133037694</v>
      </c>
      <c r="AD1160" s="10">
        <f t="shared" ref="AD1160:AD1223" si="256">IF(W1160&gt;DATE(2025,12,1),W1160-DATE(2025,12,1),0)</f>
        <v>0</v>
      </c>
      <c r="AE1160" s="11">
        <f t="shared" ref="AE1160:AE1223" si="257">IF(X1160="健康",E1160,U1160/(DATE(2025,12,1)-A1160))</f>
        <v>9.02</v>
      </c>
    </row>
    <row r="1161" spans="1:31">
      <c r="A1161" s="5">
        <v>45894</v>
      </c>
      <c r="B1161" s="1" t="s">
        <v>642</v>
      </c>
      <c r="C1161" s="1" t="s">
        <v>643</v>
      </c>
      <c r="D1161" s="1" t="s">
        <v>531</v>
      </c>
      <c r="E1161" s="1">
        <v>6.43</v>
      </c>
      <c r="F1161" s="1">
        <v>6.43</v>
      </c>
      <c r="G1161" s="1">
        <v>9.36</v>
      </c>
      <c r="H1161" s="1">
        <v>7.82</v>
      </c>
      <c r="I1161" s="1" t="s">
        <v>54</v>
      </c>
      <c r="J1161" s="1">
        <v>45</v>
      </c>
      <c r="K1161" s="1" t="s">
        <v>43</v>
      </c>
      <c r="L1161" s="1" t="s">
        <v>44</v>
      </c>
      <c r="M1161" s="1" t="s">
        <v>45</v>
      </c>
      <c r="N1161" s="1">
        <v>130</v>
      </c>
      <c r="O1161" s="1">
        <v>213</v>
      </c>
      <c r="P1161" s="1">
        <v>0</v>
      </c>
      <c r="Q1161" s="1">
        <v>6</v>
      </c>
      <c r="R1161" s="1">
        <v>0</v>
      </c>
      <c r="S1161" s="1">
        <v>403</v>
      </c>
      <c r="T1161">
        <f t="shared" si="247"/>
        <v>343</v>
      </c>
      <c r="U1161">
        <f t="shared" si="248"/>
        <v>752</v>
      </c>
      <c r="V1161" s="2">
        <f t="shared" si="249"/>
        <v>45947.3437013997</v>
      </c>
      <c r="W1161" s="2">
        <f t="shared" si="250"/>
        <v>46010.9517884914</v>
      </c>
      <c r="X1161" t="str">
        <f t="shared" si="251"/>
        <v>中滞销风险</v>
      </c>
      <c r="Y1161" s="8" t="str">
        <f>_xlfn.IFS(COUNTIF($B$2:B1161,B1161)=1,"-",OR(AND(X1160="高滞销风险",OR(X1161="中滞销风险",X1161="低滞销风险",X1161="健康")),AND(X1160="中滞销风险",OR(X1161="低滞销风险",X1161="健康")),AND(X1160="低滞销风险",X1161="健康")),"改善",X1160=X1161,"维持不变",OR(AND(X1160="健康",OR(X1161="低滞销风险",X1161="中滞销风险",X1161="高滞销风险")),AND(X1160="低滞销风险",OR(X1161="中滞销风险",X1161="高滞销风险")),AND(X1160="中滞销风险",X1161="高滞销风险")),"恶化")</f>
        <v>恶化</v>
      </c>
      <c r="Z1161" s="10">
        <f t="shared" si="252"/>
        <v>0</v>
      </c>
      <c r="AA1161" s="10">
        <f t="shared" si="253"/>
        <v>121.86</v>
      </c>
      <c r="AB1161" s="10">
        <f t="shared" si="254"/>
        <v>121.86</v>
      </c>
      <c r="AC1161" s="10">
        <f t="shared" si="255"/>
        <v>116.951788491446</v>
      </c>
      <c r="AD1161" s="10">
        <f t="shared" si="256"/>
        <v>18.9517884914458</v>
      </c>
      <c r="AE1161" s="11">
        <f t="shared" si="257"/>
        <v>7.6734693877551</v>
      </c>
    </row>
    <row r="1162" spans="1:31">
      <c r="A1162" s="5">
        <v>45901</v>
      </c>
      <c r="B1162" s="1" t="s">
        <v>642</v>
      </c>
      <c r="C1162" s="1" t="s">
        <v>643</v>
      </c>
      <c r="D1162" s="1" t="s">
        <v>531</v>
      </c>
      <c r="E1162" s="1">
        <v>5.86</v>
      </c>
      <c r="F1162" s="1">
        <v>5.86</v>
      </c>
      <c r="G1162" s="1">
        <v>6.14</v>
      </c>
      <c r="H1162" s="1">
        <v>8.64</v>
      </c>
      <c r="I1162" s="1" t="s">
        <v>54</v>
      </c>
      <c r="J1162" s="1">
        <v>41</v>
      </c>
      <c r="K1162" s="1" t="s">
        <v>35</v>
      </c>
      <c r="L1162" s="1" t="s">
        <v>36</v>
      </c>
      <c r="M1162" s="1" t="s">
        <v>37</v>
      </c>
      <c r="N1162" s="1">
        <v>147</v>
      </c>
      <c r="O1162" s="1">
        <v>338</v>
      </c>
      <c r="P1162" s="1">
        <v>0</v>
      </c>
      <c r="Q1162" s="1">
        <v>8</v>
      </c>
      <c r="R1162" s="1">
        <v>0</v>
      </c>
      <c r="S1162" s="1">
        <v>203</v>
      </c>
      <c r="T1162">
        <f t="shared" si="247"/>
        <v>485</v>
      </c>
      <c r="U1162">
        <f t="shared" si="248"/>
        <v>696</v>
      </c>
      <c r="V1162" s="2">
        <f t="shared" si="249"/>
        <v>45983.7645051195</v>
      </c>
      <c r="W1162" s="2">
        <f t="shared" si="250"/>
        <v>46019.771331058</v>
      </c>
      <c r="X1162" t="str">
        <f t="shared" si="251"/>
        <v>高滞销风险</v>
      </c>
      <c r="Y1162" s="8" t="str">
        <f>_xlfn.IFS(COUNTIF($B$2:B1162,B1162)=1,"-",OR(AND(X1161="高滞销风险",OR(X1162="中滞销风险",X1162="低滞销风险",X1162="健康")),AND(X1161="中滞销风险",OR(X1162="低滞销风险",X1162="健康")),AND(X1161="低滞销风险",X1162="健康")),"改善",X1161=X1162,"维持不变",OR(AND(X1161="健康",OR(X1162="低滞销风险",X1162="中滞销风险",X1162="高滞销风险")),AND(X1161="低滞销风险",OR(X1162="中滞销风险",X1162="高滞销风险")),AND(X1161="中滞销风险",X1162="高滞销风险")),"恶化")</f>
        <v>恶化</v>
      </c>
      <c r="Z1162" s="10">
        <f t="shared" si="252"/>
        <v>0</v>
      </c>
      <c r="AA1162" s="10">
        <f t="shared" si="253"/>
        <v>162.74</v>
      </c>
      <c r="AB1162" s="10">
        <f t="shared" si="254"/>
        <v>162.74</v>
      </c>
      <c r="AC1162" s="10">
        <f t="shared" si="255"/>
        <v>118.77133105802</v>
      </c>
      <c r="AD1162" s="10">
        <f t="shared" si="256"/>
        <v>27.771331058022</v>
      </c>
      <c r="AE1162" s="11">
        <f t="shared" si="257"/>
        <v>7.64835164835165</v>
      </c>
    </row>
    <row r="1163" spans="1:31">
      <c r="A1163" s="5">
        <v>45908</v>
      </c>
      <c r="B1163" s="1" t="s">
        <v>642</v>
      </c>
      <c r="C1163" s="1" t="s">
        <v>643</v>
      </c>
      <c r="D1163" s="1" t="s">
        <v>531</v>
      </c>
      <c r="E1163" s="1">
        <v>9.28</v>
      </c>
      <c r="F1163" s="1">
        <v>10.71</v>
      </c>
      <c r="G1163" s="1">
        <v>8.29</v>
      </c>
      <c r="H1163" s="1">
        <v>8.82</v>
      </c>
      <c r="I1163" s="1" t="s">
        <v>50</v>
      </c>
      <c r="J1163" s="1">
        <v>75</v>
      </c>
      <c r="K1163" s="1" t="s">
        <v>38</v>
      </c>
      <c r="L1163" s="1" t="s">
        <v>39</v>
      </c>
      <c r="M1163" s="1" t="s">
        <v>40</v>
      </c>
      <c r="N1163" s="1">
        <v>106</v>
      </c>
      <c r="O1163" s="1">
        <v>396</v>
      </c>
      <c r="P1163" s="1">
        <v>0</v>
      </c>
      <c r="Q1163" s="1">
        <v>107</v>
      </c>
      <c r="R1163" s="1">
        <v>0</v>
      </c>
      <c r="S1163" s="1">
        <v>4</v>
      </c>
      <c r="T1163">
        <f t="shared" si="247"/>
        <v>502</v>
      </c>
      <c r="U1163">
        <f t="shared" si="248"/>
        <v>613</v>
      </c>
      <c r="V1163" s="2">
        <f t="shared" si="249"/>
        <v>45962.0948275862</v>
      </c>
      <c r="W1163" s="2">
        <f t="shared" si="250"/>
        <v>45974.0560344828</v>
      </c>
      <c r="X1163" t="str">
        <f t="shared" si="251"/>
        <v>健康</v>
      </c>
      <c r="Y1163" s="8" t="str">
        <f>_xlfn.IFS(COUNTIF($B$2:B1163,B1163)=1,"-",OR(AND(X1162="高滞销风险",OR(X1163="中滞销风险",X1163="低滞销风险",X1163="健康")),AND(X1162="中滞销风险",OR(X1163="低滞销风险",X1163="健康")),AND(X1162="低滞销风险",X1163="健康")),"改善",X1162=X1163,"维持不变",OR(AND(X1162="健康",OR(X1163="低滞销风险",X1163="中滞销风险",X1163="高滞销风险")),AND(X1162="低滞销风险",OR(X1163="中滞销风险",X1163="高滞销风险")),AND(X1162="中滞销风险",X1163="高滞销风险")),"恶化")</f>
        <v>改善</v>
      </c>
      <c r="Z1163" s="10">
        <f t="shared" si="252"/>
        <v>0</v>
      </c>
      <c r="AA1163" s="10">
        <f t="shared" si="253"/>
        <v>0</v>
      </c>
      <c r="AB1163" s="10">
        <f t="shared" si="254"/>
        <v>0</v>
      </c>
      <c r="AC1163" s="10">
        <f t="shared" si="255"/>
        <v>66.0560344827586</v>
      </c>
      <c r="AD1163" s="10">
        <f t="shared" si="256"/>
        <v>0</v>
      </c>
      <c r="AE1163" s="11">
        <f t="shared" si="257"/>
        <v>9.28</v>
      </c>
    </row>
    <row r="1164" spans="1:31">
      <c r="A1164" s="5">
        <v>45887</v>
      </c>
      <c r="B1164" s="1" t="s">
        <v>644</v>
      </c>
      <c r="C1164" s="1" t="s">
        <v>645</v>
      </c>
      <c r="D1164" s="1" t="s">
        <v>531</v>
      </c>
      <c r="E1164" s="1">
        <v>1.69</v>
      </c>
      <c r="F1164" s="1">
        <v>1.86</v>
      </c>
      <c r="G1164" s="1">
        <v>2.29</v>
      </c>
      <c r="H1164" s="1">
        <v>1.36</v>
      </c>
      <c r="I1164" s="1" t="s">
        <v>50</v>
      </c>
      <c r="J1164" s="1">
        <v>13</v>
      </c>
      <c r="K1164" s="1" t="s">
        <v>51</v>
      </c>
      <c r="L1164" s="1" t="s">
        <v>52</v>
      </c>
      <c r="M1164" s="1" t="s">
        <v>53</v>
      </c>
      <c r="N1164" s="1">
        <v>87</v>
      </c>
      <c r="O1164" s="1">
        <v>96</v>
      </c>
      <c r="P1164" s="1">
        <v>0</v>
      </c>
      <c r="Q1164" s="1">
        <v>2</v>
      </c>
      <c r="R1164" s="1">
        <v>0</v>
      </c>
      <c r="S1164" s="1">
        <v>200</v>
      </c>
      <c r="T1164">
        <f t="shared" si="247"/>
        <v>183</v>
      </c>
      <c r="U1164">
        <f t="shared" si="248"/>
        <v>385</v>
      </c>
      <c r="V1164" s="2">
        <f t="shared" si="249"/>
        <v>45995.2840236686</v>
      </c>
      <c r="W1164" s="2">
        <f t="shared" si="250"/>
        <v>46114.8106508876</v>
      </c>
      <c r="X1164" t="str">
        <f t="shared" si="251"/>
        <v>高滞销风险</v>
      </c>
      <c r="Y1164" s="8" t="str">
        <f>_xlfn.IFS(COUNTIF($B$2:B1164,B1164)=1,"-",OR(AND(X1163="高滞销风险",OR(X1164="中滞销风险",X1164="低滞销风险",X1164="健康")),AND(X1163="中滞销风险",OR(X1164="低滞销风险",X1164="健康")),AND(X1163="低滞销风险",X1164="健康")),"改善",X1163=X1164,"维持不变",OR(AND(X1163="健康",OR(X1164="低滞销风险",X1164="中滞销风险",X1164="高滞销风险")),AND(X1163="低滞销风险",OR(X1164="中滞销风险",X1164="高滞销风险")),AND(X1163="中滞销风险",X1164="高滞销风险")),"恶化")</f>
        <v>-</v>
      </c>
      <c r="Z1164" s="10">
        <f t="shared" si="252"/>
        <v>5.55000000000001</v>
      </c>
      <c r="AA1164" s="10">
        <f t="shared" si="253"/>
        <v>202</v>
      </c>
      <c r="AB1164" s="10">
        <f t="shared" si="254"/>
        <v>207.55</v>
      </c>
      <c r="AC1164" s="10">
        <f t="shared" si="255"/>
        <v>227.810650887574</v>
      </c>
      <c r="AD1164" s="10">
        <f t="shared" si="256"/>
        <v>122.810650887572</v>
      </c>
      <c r="AE1164" s="11">
        <f t="shared" si="257"/>
        <v>3.66666666666667</v>
      </c>
    </row>
    <row r="1165" spans="1:31">
      <c r="A1165" s="5">
        <v>45894</v>
      </c>
      <c r="B1165" s="1" t="s">
        <v>644</v>
      </c>
      <c r="C1165" s="1" t="s">
        <v>645</v>
      </c>
      <c r="D1165" s="1" t="s">
        <v>531</v>
      </c>
      <c r="E1165" s="1">
        <v>2.29</v>
      </c>
      <c r="F1165" s="1">
        <v>2.71</v>
      </c>
      <c r="G1165" s="1">
        <v>2.29</v>
      </c>
      <c r="H1165" s="1">
        <v>2.04</v>
      </c>
      <c r="I1165" s="1" t="s">
        <v>50</v>
      </c>
      <c r="J1165" s="1">
        <v>19</v>
      </c>
      <c r="K1165" s="1" t="s">
        <v>43</v>
      </c>
      <c r="L1165" s="1" t="s">
        <v>44</v>
      </c>
      <c r="M1165" s="1" t="s">
        <v>45</v>
      </c>
      <c r="N1165" s="1">
        <v>84</v>
      </c>
      <c r="O1165" s="1">
        <v>84</v>
      </c>
      <c r="P1165" s="1">
        <v>0</v>
      </c>
      <c r="Q1165" s="1">
        <v>2</v>
      </c>
      <c r="R1165" s="1">
        <v>0</v>
      </c>
      <c r="S1165" s="1">
        <v>200</v>
      </c>
      <c r="T1165">
        <f t="shared" si="247"/>
        <v>168</v>
      </c>
      <c r="U1165">
        <f t="shared" si="248"/>
        <v>370</v>
      </c>
      <c r="V1165" s="2">
        <f t="shared" si="249"/>
        <v>45967.3624454148</v>
      </c>
      <c r="W1165" s="2">
        <f t="shared" si="250"/>
        <v>46055.5720524017</v>
      </c>
      <c r="X1165" t="str">
        <f t="shared" si="251"/>
        <v>高滞销风险</v>
      </c>
      <c r="Y1165" s="8" t="str">
        <f>_xlfn.IFS(COUNTIF($B$2:B1165,B1165)=1,"-",OR(AND(X1164="高滞销风险",OR(X1165="中滞销风险",X1165="低滞销风险",X1165="健康")),AND(X1164="中滞销风险",OR(X1165="低滞销风险",X1165="健康")),AND(X1164="低滞销风险",X1165="健康")),"改善",X1164=X1165,"维持不变",OR(AND(X1164="健康",OR(X1165="低滞销风险",X1165="中滞销风险",X1165="高滞销风险")),AND(X1164="低滞销风险",OR(X1165="中滞销风险",X1165="高滞销风险")),AND(X1164="中滞销风险",X1165="高滞销风险")),"恶化")</f>
        <v>维持不变</v>
      </c>
      <c r="Z1165" s="10">
        <f t="shared" si="252"/>
        <v>0</v>
      </c>
      <c r="AA1165" s="10">
        <f t="shared" si="253"/>
        <v>145.58</v>
      </c>
      <c r="AB1165" s="10">
        <f t="shared" si="254"/>
        <v>145.58</v>
      </c>
      <c r="AC1165" s="10">
        <f t="shared" si="255"/>
        <v>161.572052401747</v>
      </c>
      <c r="AD1165" s="10">
        <f t="shared" si="256"/>
        <v>63.5720524017452</v>
      </c>
      <c r="AE1165" s="11">
        <f t="shared" si="257"/>
        <v>3.77551020408163</v>
      </c>
    </row>
    <row r="1166" spans="1:31">
      <c r="A1166" s="5">
        <v>45901</v>
      </c>
      <c r="B1166" s="1" t="s">
        <v>644</v>
      </c>
      <c r="C1166" s="1" t="s">
        <v>645</v>
      </c>
      <c r="D1166" s="1" t="s">
        <v>531</v>
      </c>
      <c r="E1166" s="1">
        <v>2.29</v>
      </c>
      <c r="F1166" s="1">
        <v>2.29</v>
      </c>
      <c r="G1166" s="1">
        <v>2.5</v>
      </c>
      <c r="H1166" s="1">
        <v>2.39</v>
      </c>
      <c r="I1166" s="1" t="s">
        <v>54</v>
      </c>
      <c r="J1166" s="1">
        <v>16</v>
      </c>
      <c r="K1166" s="1" t="s">
        <v>35</v>
      </c>
      <c r="L1166" s="1" t="s">
        <v>36</v>
      </c>
      <c r="M1166" s="1" t="s">
        <v>37</v>
      </c>
      <c r="N1166" s="1">
        <v>88</v>
      </c>
      <c r="O1166" s="1">
        <v>66</v>
      </c>
      <c r="P1166" s="1">
        <v>0</v>
      </c>
      <c r="Q1166" s="1">
        <v>198</v>
      </c>
      <c r="R1166" s="1">
        <v>0</v>
      </c>
      <c r="S1166" s="1">
        <v>4</v>
      </c>
      <c r="T1166">
        <f t="shared" si="247"/>
        <v>154</v>
      </c>
      <c r="U1166">
        <f t="shared" si="248"/>
        <v>356</v>
      </c>
      <c r="V1166" s="2">
        <f t="shared" si="249"/>
        <v>45968.2489082969</v>
      </c>
      <c r="W1166" s="2">
        <f t="shared" si="250"/>
        <v>46056.4585152838</v>
      </c>
      <c r="X1166" t="str">
        <f t="shared" si="251"/>
        <v>高滞销风险</v>
      </c>
      <c r="Y1166" s="8" t="str">
        <f>_xlfn.IFS(COUNTIF($B$2:B1166,B1166)=1,"-",OR(AND(X1165="高滞销风险",OR(X1166="中滞销风险",X1166="低滞销风险",X1166="健康")),AND(X1165="中滞销风险",OR(X1166="低滞销风险",X1166="健康")),AND(X1165="低滞销风险",X1166="健康")),"改善",X1165=X1166,"维持不变",OR(AND(X1165="健康",OR(X1166="低滞销风险",X1166="中滞销风险",X1166="高滞销风险")),AND(X1165="低滞销风险",OR(X1166="中滞销风险",X1166="高滞销风险")),AND(X1165="中滞销风险",X1166="高滞销风险")),"恶化")</f>
        <v>维持不变</v>
      </c>
      <c r="Z1166" s="10">
        <f t="shared" si="252"/>
        <v>0</v>
      </c>
      <c r="AA1166" s="10">
        <f t="shared" si="253"/>
        <v>147.61</v>
      </c>
      <c r="AB1166" s="10">
        <f t="shared" si="254"/>
        <v>147.61</v>
      </c>
      <c r="AC1166" s="10">
        <f t="shared" si="255"/>
        <v>155.458515283843</v>
      </c>
      <c r="AD1166" s="10">
        <f t="shared" si="256"/>
        <v>64.4585152838408</v>
      </c>
      <c r="AE1166" s="11">
        <f t="shared" si="257"/>
        <v>3.91208791208791</v>
      </c>
    </row>
    <row r="1167" spans="1:31">
      <c r="A1167" s="5">
        <v>45908</v>
      </c>
      <c r="B1167" s="1" t="s">
        <v>644</v>
      </c>
      <c r="C1167" s="1" t="s">
        <v>645</v>
      </c>
      <c r="D1167" s="1" t="s">
        <v>531</v>
      </c>
      <c r="E1167" s="1">
        <v>2.81</v>
      </c>
      <c r="F1167" s="1">
        <v>3.29</v>
      </c>
      <c r="G1167" s="1">
        <v>2.79</v>
      </c>
      <c r="H1167" s="1">
        <v>2.54</v>
      </c>
      <c r="I1167" s="1" t="s">
        <v>50</v>
      </c>
      <c r="J1167" s="1">
        <v>23</v>
      </c>
      <c r="K1167" s="1" t="s">
        <v>38</v>
      </c>
      <c r="L1167" s="1" t="s">
        <v>39</v>
      </c>
      <c r="M1167" s="1" t="s">
        <v>40</v>
      </c>
      <c r="N1167" s="1">
        <v>100</v>
      </c>
      <c r="O1167" s="1">
        <v>68</v>
      </c>
      <c r="P1167" s="1">
        <v>0</v>
      </c>
      <c r="Q1167" s="1">
        <v>158</v>
      </c>
      <c r="R1167" s="1">
        <v>0</v>
      </c>
      <c r="S1167" s="1">
        <v>4</v>
      </c>
      <c r="T1167">
        <f t="shared" si="247"/>
        <v>168</v>
      </c>
      <c r="U1167">
        <f t="shared" si="248"/>
        <v>330</v>
      </c>
      <c r="V1167" s="2">
        <f t="shared" si="249"/>
        <v>45967.7864768683</v>
      </c>
      <c r="W1167" s="2">
        <f t="shared" si="250"/>
        <v>46025.4377224199</v>
      </c>
      <c r="X1167" t="str">
        <f t="shared" si="251"/>
        <v>高滞销风险</v>
      </c>
      <c r="Y1167" s="8" t="str">
        <f>_xlfn.IFS(COUNTIF($B$2:B1167,B1167)=1,"-",OR(AND(X1166="高滞销风险",OR(X1167="中滞销风险",X1167="低滞销风险",X1167="健康")),AND(X1166="中滞销风险",OR(X1167="低滞销风险",X1167="健康")),AND(X1166="低滞销风险",X1167="健康")),"改善",X1166=X1167,"维持不变",OR(AND(X1166="健康",OR(X1167="低滞销风险",X1167="中滞销风险",X1167="高滞销风险")),AND(X1166="低滞销风险",OR(X1167="中滞销风险",X1167="高滞销风险")),AND(X1166="中滞销风险",X1167="高滞销风险")),"恶化")</f>
        <v>维持不变</v>
      </c>
      <c r="Z1167" s="10">
        <f t="shared" si="252"/>
        <v>0</v>
      </c>
      <c r="AA1167" s="10">
        <f t="shared" si="253"/>
        <v>93.96</v>
      </c>
      <c r="AB1167" s="10">
        <f t="shared" si="254"/>
        <v>93.96</v>
      </c>
      <c r="AC1167" s="10">
        <f t="shared" si="255"/>
        <v>117.437722419929</v>
      </c>
      <c r="AD1167" s="10">
        <f t="shared" si="256"/>
        <v>33.437722419927</v>
      </c>
      <c r="AE1167" s="11">
        <f t="shared" si="257"/>
        <v>3.92857142857143</v>
      </c>
    </row>
    <row r="1168" spans="1:31">
      <c r="A1168" s="5">
        <v>45887</v>
      </c>
      <c r="B1168" s="1" t="s">
        <v>646</v>
      </c>
      <c r="C1168" s="1" t="s">
        <v>647</v>
      </c>
      <c r="D1168" s="1" t="s">
        <v>531</v>
      </c>
      <c r="E1168" s="1">
        <v>4.16</v>
      </c>
      <c r="F1168" s="1">
        <v>5.71</v>
      </c>
      <c r="G1168" s="1">
        <v>5.07</v>
      </c>
      <c r="H1168" s="1">
        <v>2.86</v>
      </c>
      <c r="I1168" s="1" t="s">
        <v>50</v>
      </c>
      <c r="J1168" s="1">
        <v>40</v>
      </c>
      <c r="K1168" s="1" t="s">
        <v>51</v>
      </c>
      <c r="L1168" s="1" t="s">
        <v>52</v>
      </c>
      <c r="M1168" s="1" t="s">
        <v>53</v>
      </c>
      <c r="N1168" s="1">
        <v>49</v>
      </c>
      <c r="O1168" s="1">
        <v>226</v>
      </c>
      <c r="P1168" s="1">
        <v>0</v>
      </c>
      <c r="Q1168" s="1">
        <v>6</v>
      </c>
      <c r="R1168" s="1">
        <v>0</v>
      </c>
      <c r="S1168" s="1">
        <v>200</v>
      </c>
      <c r="T1168">
        <f t="shared" si="247"/>
        <v>275</v>
      </c>
      <c r="U1168">
        <f t="shared" si="248"/>
        <v>481</v>
      </c>
      <c r="V1168" s="2">
        <f t="shared" si="249"/>
        <v>45953.1057692308</v>
      </c>
      <c r="W1168" s="2">
        <f t="shared" si="250"/>
        <v>46002.625</v>
      </c>
      <c r="X1168" t="str">
        <f t="shared" si="251"/>
        <v>中滞销风险</v>
      </c>
      <c r="Y1168" s="8" t="str">
        <f>_xlfn.IFS(COUNTIF($B$2:B1168,B1168)=1,"-",OR(AND(X1167="高滞销风险",OR(X1168="中滞销风险",X1168="低滞销风险",X1168="健康")),AND(X1167="中滞销风险",OR(X1168="低滞销风险",X1168="健康")),AND(X1167="低滞销风险",X1168="健康")),"改善",X1167=X1168,"维持不变",OR(AND(X1167="健康",OR(X1168="低滞销风险",X1168="中滞销风险",X1168="高滞销风险")),AND(X1167="低滞销风险",OR(X1168="中滞销风险",X1168="高滞销风险")),AND(X1167="中滞销风险",X1168="高滞销风险")),"恶化")</f>
        <v>-</v>
      </c>
      <c r="Z1168" s="10">
        <f t="shared" si="252"/>
        <v>0</v>
      </c>
      <c r="AA1168" s="10">
        <f t="shared" si="253"/>
        <v>44.2</v>
      </c>
      <c r="AB1168" s="10">
        <f t="shared" si="254"/>
        <v>44.2</v>
      </c>
      <c r="AC1168" s="10">
        <f t="shared" si="255"/>
        <v>115.625</v>
      </c>
      <c r="AD1168" s="10">
        <f t="shared" si="256"/>
        <v>10.625</v>
      </c>
      <c r="AE1168" s="11">
        <f t="shared" si="257"/>
        <v>4.58095238095238</v>
      </c>
    </row>
    <row r="1169" spans="1:31">
      <c r="A1169" s="5">
        <v>45894</v>
      </c>
      <c r="B1169" s="1" t="s">
        <v>646</v>
      </c>
      <c r="C1169" s="1" t="s">
        <v>647</v>
      </c>
      <c r="D1169" s="1" t="s">
        <v>531</v>
      </c>
      <c r="E1169" s="1">
        <v>4.55</v>
      </c>
      <c r="F1169" s="1">
        <v>4.86</v>
      </c>
      <c r="G1169" s="1">
        <v>5.29</v>
      </c>
      <c r="H1169" s="1">
        <v>4.07</v>
      </c>
      <c r="I1169" s="1" t="s">
        <v>50</v>
      </c>
      <c r="J1169" s="1">
        <v>34</v>
      </c>
      <c r="K1169" s="1" t="s">
        <v>43</v>
      </c>
      <c r="L1169" s="1" t="s">
        <v>44</v>
      </c>
      <c r="M1169" s="1" t="s">
        <v>45</v>
      </c>
      <c r="N1169" s="1">
        <v>67</v>
      </c>
      <c r="O1169" s="1">
        <v>260</v>
      </c>
      <c r="P1169" s="1">
        <v>0</v>
      </c>
      <c r="Q1169" s="1">
        <v>125</v>
      </c>
      <c r="R1169" s="1">
        <v>0</v>
      </c>
      <c r="S1169" s="1">
        <v>1</v>
      </c>
      <c r="T1169">
        <f t="shared" si="247"/>
        <v>327</v>
      </c>
      <c r="U1169">
        <f t="shared" si="248"/>
        <v>453</v>
      </c>
      <c r="V1169" s="2">
        <f t="shared" si="249"/>
        <v>45965.8681318681</v>
      </c>
      <c r="W1169" s="2">
        <f t="shared" si="250"/>
        <v>45993.5604395604</v>
      </c>
      <c r="X1169" t="str">
        <f t="shared" si="251"/>
        <v>低滞销风险</v>
      </c>
      <c r="Y1169" s="8" t="str">
        <f>_xlfn.IFS(COUNTIF($B$2:B1169,B1169)=1,"-",OR(AND(X1168="高滞销风险",OR(X1169="中滞销风险",X1169="低滞销风险",X1169="健康")),AND(X1168="中滞销风险",OR(X1169="低滞销风险",X1169="健康")),AND(X1168="低滞销风险",X1169="健康")),"改善",X1168=X1169,"维持不变",OR(AND(X1168="健康",OR(X1169="低滞销风险",X1169="中滞销风险",X1169="高滞销风险")),AND(X1168="低滞销风险",OR(X1169="中滞销风险",X1169="高滞销风险")),AND(X1168="中滞销风险",X1169="高滞销风险")),"恶化")</f>
        <v>改善</v>
      </c>
      <c r="Z1169" s="10">
        <f t="shared" si="252"/>
        <v>0</v>
      </c>
      <c r="AA1169" s="10">
        <f t="shared" si="253"/>
        <v>7.10000000000002</v>
      </c>
      <c r="AB1169" s="10">
        <f t="shared" si="254"/>
        <v>7.10000000000002</v>
      </c>
      <c r="AC1169" s="10">
        <f t="shared" si="255"/>
        <v>99.5604395604396</v>
      </c>
      <c r="AD1169" s="10">
        <f t="shared" si="256"/>
        <v>1.56043956043868</v>
      </c>
      <c r="AE1169" s="11">
        <f t="shared" si="257"/>
        <v>4.62244897959184</v>
      </c>
    </row>
    <row r="1170" spans="1:31">
      <c r="A1170" s="5">
        <v>45901</v>
      </c>
      <c r="B1170" s="1" t="s">
        <v>646</v>
      </c>
      <c r="C1170" s="1" t="s">
        <v>647</v>
      </c>
      <c r="D1170" s="1" t="s">
        <v>531</v>
      </c>
      <c r="E1170" s="1">
        <v>3.71</v>
      </c>
      <c r="F1170" s="1">
        <v>3.71</v>
      </c>
      <c r="G1170" s="1">
        <v>4.29</v>
      </c>
      <c r="H1170" s="1">
        <v>4.68</v>
      </c>
      <c r="I1170" s="1" t="s">
        <v>54</v>
      </c>
      <c r="J1170" s="1">
        <v>26</v>
      </c>
      <c r="K1170" s="1" t="s">
        <v>35</v>
      </c>
      <c r="L1170" s="1" t="s">
        <v>36</v>
      </c>
      <c r="M1170" s="1" t="s">
        <v>37</v>
      </c>
      <c r="N1170" s="1">
        <v>80</v>
      </c>
      <c r="O1170" s="1">
        <v>223</v>
      </c>
      <c r="P1170" s="1">
        <v>0</v>
      </c>
      <c r="Q1170" s="1">
        <v>125</v>
      </c>
      <c r="R1170" s="1">
        <v>0</v>
      </c>
      <c r="S1170" s="1">
        <v>1</v>
      </c>
      <c r="T1170">
        <f t="shared" si="247"/>
        <v>303</v>
      </c>
      <c r="U1170">
        <f t="shared" si="248"/>
        <v>429</v>
      </c>
      <c r="V1170" s="2">
        <f t="shared" si="249"/>
        <v>45982.6711590296</v>
      </c>
      <c r="W1170" s="2">
        <f t="shared" si="250"/>
        <v>46016.6334231806</v>
      </c>
      <c r="X1170" t="str">
        <f t="shared" si="251"/>
        <v>高滞销风险</v>
      </c>
      <c r="Y1170" s="8" t="str">
        <f>_xlfn.IFS(COUNTIF($B$2:B1170,B1170)=1,"-",OR(AND(X1169="高滞销风险",OR(X1170="中滞销风险",X1170="低滞销风险",X1170="健康")),AND(X1169="中滞销风险",OR(X1170="低滞销风险",X1170="健康")),AND(X1169="低滞销风险",X1170="健康")),"改善",X1169=X1170,"维持不变",OR(AND(X1169="健康",OR(X1170="低滞销风险",X1170="中滞销风险",X1170="高滞销风险")),AND(X1169="低滞销风险",OR(X1170="中滞销风险",X1170="高滞销风险")),AND(X1169="中滞销风险",X1170="高滞销风险")),"恶化")</f>
        <v>恶化</v>
      </c>
      <c r="Z1170" s="10">
        <f t="shared" si="252"/>
        <v>0</v>
      </c>
      <c r="AA1170" s="10">
        <f t="shared" si="253"/>
        <v>91.39</v>
      </c>
      <c r="AB1170" s="10">
        <f t="shared" si="254"/>
        <v>91.39</v>
      </c>
      <c r="AC1170" s="10">
        <f t="shared" si="255"/>
        <v>115.633423180593</v>
      </c>
      <c r="AD1170" s="10">
        <f t="shared" si="256"/>
        <v>24.6334231805959</v>
      </c>
      <c r="AE1170" s="11">
        <f t="shared" si="257"/>
        <v>4.71428571428571</v>
      </c>
    </row>
    <row r="1171" spans="1:31">
      <c r="A1171" s="5">
        <v>45908</v>
      </c>
      <c r="B1171" s="1" t="s">
        <v>646</v>
      </c>
      <c r="C1171" s="1" t="s">
        <v>647</v>
      </c>
      <c r="D1171" s="1" t="s">
        <v>531</v>
      </c>
      <c r="E1171" s="1">
        <v>3.43</v>
      </c>
      <c r="F1171" s="1">
        <v>3.43</v>
      </c>
      <c r="G1171" s="1">
        <v>3.57</v>
      </c>
      <c r="H1171" s="1">
        <v>4.43</v>
      </c>
      <c r="I1171" s="1" t="s">
        <v>54</v>
      </c>
      <c r="J1171" s="1">
        <v>24</v>
      </c>
      <c r="K1171" s="1" t="s">
        <v>38</v>
      </c>
      <c r="L1171" s="1" t="s">
        <v>39</v>
      </c>
      <c r="M1171" s="1" t="s">
        <v>40</v>
      </c>
      <c r="N1171" s="1">
        <v>88</v>
      </c>
      <c r="O1171" s="1">
        <v>193</v>
      </c>
      <c r="P1171" s="1">
        <v>0</v>
      </c>
      <c r="Q1171" s="1">
        <v>125</v>
      </c>
      <c r="R1171" s="1">
        <v>0</v>
      </c>
      <c r="S1171" s="1">
        <v>1</v>
      </c>
      <c r="T1171">
        <f t="shared" si="247"/>
        <v>281</v>
      </c>
      <c r="U1171">
        <f t="shared" si="248"/>
        <v>407</v>
      </c>
      <c r="V1171" s="2">
        <f t="shared" si="249"/>
        <v>45989.9241982507</v>
      </c>
      <c r="W1171" s="2">
        <f t="shared" si="250"/>
        <v>46026.6588921283</v>
      </c>
      <c r="X1171" t="str">
        <f t="shared" si="251"/>
        <v>高滞销风险</v>
      </c>
      <c r="Y1171" s="8" t="str">
        <f>_xlfn.IFS(COUNTIF($B$2:B1171,B1171)=1,"-",OR(AND(X1170="高滞销风险",OR(X1171="中滞销风险",X1171="低滞销风险",X1171="健康")),AND(X1170="中滞销风险",OR(X1171="低滞销风险",X1171="健康")),AND(X1170="低滞销风险",X1171="健康")),"改善",X1170=X1171,"维持不变",OR(AND(X1170="健康",OR(X1171="低滞销风险",X1171="中滞销风险",X1171="高滞销风险")),AND(X1170="低滞销风险",OR(X1171="中滞销风险",X1171="高滞销风险")),AND(X1170="中滞销风险",X1171="高滞销风险")),"恶化")</f>
        <v>维持不变</v>
      </c>
      <c r="Z1171" s="10">
        <f t="shared" si="252"/>
        <v>0</v>
      </c>
      <c r="AA1171" s="10">
        <f t="shared" si="253"/>
        <v>118.88</v>
      </c>
      <c r="AB1171" s="10">
        <f t="shared" si="254"/>
        <v>118.88</v>
      </c>
      <c r="AC1171" s="10">
        <f t="shared" si="255"/>
        <v>118.65889212828</v>
      </c>
      <c r="AD1171" s="10">
        <f t="shared" si="256"/>
        <v>34.6588921282819</v>
      </c>
      <c r="AE1171" s="11">
        <f t="shared" si="257"/>
        <v>4.84523809523809</v>
      </c>
    </row>
    <row r="1172" spans="1:31">
      <c r="A1172" s="5">
        <v>45887</v>
      </c>
      <c r="B1172" s="1" t="s">
        <v>648</v>
      </c>
      <c r="C1172" s="1" t="s">
        <v>649</v>
      </c>
      <c r="D1172" s="1" t="s">
        <v>531</v>
      </c>
      <c r="E1172" s="1">
        <v>2.36</v>
      </c>
      <c r="F1172" s="1">
        <v>3.86</v>
      </c>
      <c r="G1172" s="1">
        <v>2.64</v>
      </c>
      <c r="H1172" s="1">
        <v>1.36</v>
      </c>
      <c r="I1172" s="1" t="s">
        <v>50</v>
      </c>
      <c r="J1172" s="1">
        <v>27</v>
      </c>
      <c r="K1172" s="1" t="s">
        <v>51</v>
      </c>
      <c r="L1172" s="1" t="s">
        <v>52</v>
      </c>
      <c r="M1172" s="1" t="s">
        <v>53</v>
      </c>
      <c r="N1172" s="1">
        <v>93</v>
      </c>
      <c r="O1172" s="1">
        <v>178</v>
      </c>
      <c r="P1172" s="1">
        <v>0</v>
      </c>
      <c r="Q1172" s="1">
        <v>120</v>
      </c>
      <c r="R1172" s="1">
        <v>0</v>
      </c>
      <c r="S1172" s="1">
        <v>2</v>
      </c>
      <c r="T1172">
        <f t="shared" si="247"/>
        <v>271</v>
      </c>
      <c r="U1172">
        <f t="shared" si="248"/>
        <v>393</v>
      </c>
      <c r="V1172" s="2">
        <f t="shared" si="249"/>
        <v>46001.8305084746</v>
      </c>
      <c r="W1172" s="2">
        <f t="shared" si="250"/>
        <v>46053.5254237288</v>
      </c>
      <c r="X1172" t="str">
        <f t="shared" si="251"/>
        <v>高滞销风险</v>
      </c>
      <c r="Y1172" s="8" t="str">
        <f>_xlfn.IFS(COUNTIF($B$2:B1172,B1172)=1,"-",OR(AND(X1171="高滞销风险",OR(X1172="中滞销风险",X1172="低滞销风险",X1172="健康")),AND(X1171="中滞销风险",OR(X1172="低滞销风险",X1172="健康")),AND(X1171="低滞销风险",X1172="健康")),"改善",X1171=X1172,"维持不变",OR(AND(X1171="健康",OR(X1172="低滞销风险",X1172="中滞销风险",X1172="高滞销风险")),AND(X1171="低滞销风险",OR(X1172="中滞销风险",X1172="高滞销风险")),AND(X1171="中滞销风险",X1172="高滞销风险")),"恶化")</f>
        <v>-</v>
      </c>
      <c r="Z1172" s="10">
        <f t="shared" si="252"/>
        <v>23.2</v>
      </c>
      <c r="AA1172" s="10">
        <f t="shared" si="253"/>
        <v>122</v>
      </c>
      <c r="AB1172" s="10">
        <f t="shared" si="254"/>
        <v>145.2</v>
      </c>
      <c r="AC1172" s="10">
        <f t="shared" si="255"/>
        <v>166.525423728814</v>
      </c>
      <c r="AD1172" s="10">
        <f t="shared" si="256"/>
        <v>61.52542372881</v>
      </c>
      <c r="AE1172" s="11">
        <f t="shared" si="257"/>
        <v>3.74285714285714</v>
      </c>
    </row>
    <row r="1173" spans="1:31">
      <c r="A1173" s="5">
        <v>45894</v>
      </c>
      <c r="B1173" s="1" t="s">
        <v>648</v>
      </c>
      <c r="C1173" s="1" t="s">
        <v>649</v>
      </c>
      <c r="D1173" s="1" t="s">
        <v>531</v>
      </c>
      <c r="E1173" s="1">
        <v>3.91</v>
      </c>
      <c r="F1173" s="1">
        <v>5.43</v>
      </c>
      <c r="G1173" s="1">
        <v>4.64</v>
      </c>
      <c r="H1173" s="1">
        <v>2.71</v>
      </c>
      <c r="I1173" s="1" t="s">
        <v>50</v>
      </c>
      <c r="J1173" s="1">
        <v>38</v>
      </c>
      <c r="K1173" s="1" t="s">
        <v>43</v>
      </c>
      <c r="L1173" s="1" t="s">
        <v>44</v>
      </c>
      <c r="M1173" s="1" t="s">
        <v>45</v>
      </c>
      <c r="N1173" s="1">
        <v>105</v>
      </c>
      <c r="O1173" s="1">
        <v>166</v>
      </c>
      <c r="P1173" s="1">
        <v>0</v>
      </c>
      <c r="Q1173" s="1">
        <v>80</v>
      </c>
      <c r="R1173" s="1">
        <v>0</v>
      </c>
      <c r="S1173" s="1">
        <v>2</v>
      </c>
      <c r="T1173">
        <f t="shared" si="247"/>
        <v>271</v>
      </c>
      <c r="U1173">
        <f t="shared" si="248"/>
        <v>353</v>
      </c>
      <c r="V1173" s="2">
        <f t="shared" si="249"/>
        <v>45963.3094629156</v>
      </c>
      <c r="W1173" s="2">
        <f t="shared" si="250"/>
        <v>45984.2813299233</v>
      </c>
      <c r="X1173" t="str">
        <f t="shared" si="251"/>
        <v>健康</v>
      </c>
      <c r="Y1173" s="8" t="str">
        <f>_xlfn.IFS(COUNTIF($B$2:B1173,B1173)=1,"-",OR(AND(X1172="高滞销风险",OR(X1173="中滞销风险",X1173="低滞销风险",X1173="健康")),AND(X1172="中滞销风险",OR(X1173="低滞销风险",X1173="健康")),AND(X1172="低滞销风险",X1173="健康")),"改善",X1172=X1173,"维持不变",OR(AND(X1172="健康",OR(X1173="低滞销风险",X1173="中滞销风险",X1173="高滞销风险")),AND(X1172="低滞销风险",OR(X1173="中滞销风险",X1173="高滞销风险")),AND(X1172="中滞销风险",X1173="高滞销风险")),"恶化")</f>
        <v>改善</v>
      </c>
      <c r="Z1173" s="10">
        <f t="shared" si="252"/>
        <v>0</v>
      </c>
      <c r="AA1173" s="10">
        <f t="shared" si="253"/>
        <v>0</v>
      </c>
      <c r="AB1173" s="10">
        <f t="shared" si="254"/>
        <v>0</v>
      </c>
      <c r="AC1173" s="10">
        <f t="shared" si="255"/>
        <v>90.2813299232737</v>
      </c>
      <c r="AD1173" s="10">
        <f t="shared" si="256"/>
        <v>0</v>
      </c>
      <c r="AE1173" s="11">
        <f t="shared" si="257"/>
        <v>3.91</v>
      </c>
    </row>
    <row r="1174" spans="1:31">
      <c r="A1174" s="5">
        <v>45901</v>
      </c>
      <c r="B1174" s="1" t="s">
        <v>648</v>
      </c>
      <c r="C1174" s="1" t="s">
        <v>649</v>
      </c>
      <c r="D1174" s="1" t="s">
        <v>531</v>
      </c>
      <c r="E1174" s="1">
        <v>4.28</v>
      </c>
      <c r="F1174" s="1">
        <v>4.57</v>
      </c>
      <c r="G1174" s="1">
        <v>5</v>
      </c>
      <c r="H1174" s="1">
        <v>3.82</v>
      </c>
      <c r="I1174" s="1" t="s">
        <v>50</v>
      </c>
      <c r="J1174" s="1">
        <v>32</v>
      </c>
      <c r="K1174" s="1" t="s">
        <v>35</v>
      </c>
      <c r="L1174" s="1" t="s">
        <v>36</v>
      </c>
      <c r="M1174" s="1" t="s">
        <v>37</v>
      </c>
      <c r="N1174" s="1">
        <v>129</v>
      </c>
      <c r="O1174" s="1">
        <v>195</v>
      </c>
      <c r="P1174" s="1">
        <v>0</v>
      </c>
      <c r="Q1174" s="1">
        <v>0</v>
      </c>
      <c r="R1174" s="1">
        <v>0</v>
      </c>
      <c r="S1174" s="1">
        <v>0</v>
      </c>
      <c r="T1174">
        <f t="shared" si="247"/>
        <v>324</v>
      </c>
      <c r="U1174">
        <f t="shared" si="248"/>
        <v>324</v>
      </c>
      <c r="V1174" s="2">
        <f t="shared" si="249"/>
        <v>45976.7009345794</v>
      </c>
      <c r="W1174" s="2">
        <f t="shared" si="250"/>
        <v>45976.7009345794</v>
      </c>
      <c r="X1174" t="str">
        <f t="shared" si="251"/>
        <v>健康</v>
      </c>
      <c r="Y1174" s="8" t="str">
        <f>_xlfn.IFS(COUNTIF($B$2:B1174,B1174)=1,"-",OR(AND(X1173="高滞销风险",OR(X1174="中滞销风险",X1174="低滞销风险",X1174="健康")),AND(X1173="中滞销风险",OR(X1174="低滞销风险",X1174="健康")),AND(X1173="低滞销风险",X1174="健康")),"改善",X1173=X1174,"维持不变",OR(AND(X1173="健康",OR(X1174="低滞销风险",X1174="中滞销风险",X1174="高滞销风险")),AND(X1173="低滞销风险",OR(X1174="中滞销风险",X1174="高滞销风险")),AND(X1173="中滞销风险",X1174="高滞销风险")),"恶化")</f>
        <v>维持不变</v>
      </c>
      <c r="Z1174" s="10">
        <f t="shared" si="252"/>
        <v>0</v>
      </c>
      <c r="AA1174" s="10">
        <f t="shared" si="253"/>
        <v>0</v>
      </c>
      <c r="AB1174" s="10">
        <f t="shared" si="254"/>
        <v>0</v>
      </c>
      <c r="AC1174" s="10">
        <f t="shared" si="255"/>
        <v>75.7009345794392</v>
      </c>
      <c r="AD1174" s="10">
        <f t="shared" si="256"/>
        <v>0</v>
      </c>
      <c r="AE1174" s="11">
        <f t="shared" si="257"/>
        <v>4.28</v>
      </c>
    </row>
    <row r="1175" spans="1:31">
      <c r="A1175" s="5">
        <v>45908</v>
      </c>
      <c r="B1175" s="1" t="s">
        <v>648</v>
      </c>
      <c r="C1175" s="1" t="s">
        <v>649</v>
      </c>
      <c r="D1175" s="1" t="s">
        <v>531</v>
      </c>
      <c r="E1175" s="1">
        <v>3.86</v>
      </c>
      <c r="F1175" s="1">
        <v>3.86</v>
      </c>
      <c r="G1175" s="1">
        <v>4.21</v>
      </c>
      <c r="H1175" s="1">
        <v>4.43</v>
      </c>
      <c r="I1175" s="1" t="s">
        <v>54</v>
      </c>
      <c r="J1175" s="1">
        <v>27</v>
      </c>
      <c r="K1175" s="1" t="s">
        <v>38</v>
      </c>
      <c r="L1175" s="1" t="s">
        <v>39</v>
      </c>
      <c r="M1175" s="1" t="s">
        <v>40</v>
      </c>
      <c r="N1175" s="1">
        <v>106</v>
      </c>
      <c r="O1175" s="1">
        <v>185</v>
      </c>
      <c r="P1175" s="1">
        <v>0</v>
      </c>
      <c r="Q1175" s="1">
        <v>0</v>
      </c>
      <c r="R1175" s="1">
        <v>0</v>
      </c>
      <c r="S1175" s="1">
        <v>0</v>
      </c>
      <c r="T1175">
        <f t="shared" si="247"/>
        <v>291</v>
      </c>
      <c r="U1175">
        <f t="shared" si="248"/>
        <v>291</v>
      </c>
      <c r="V1175" s="2">
        <f t="shared" si="249"/>
        <v>45983.3886010363</v>
      </c>
      <c r="W1175" s="2">
        <f t="shared" si="250"/>
        <v>45983.3886010363</v>
      </c>
      <c r="X1175" t="str">
        <f t="shared" si="251"/>
        <v>健康</v>
      </c>
      <c r="Y1175" s="8" t="str">
        <f>_xlfn.IFS(COUNTIF($B$2:B1175,B1175)=1,"-",OR(AND(X1174="高滞销风险",OR(X1175="中滞销风险",X1175="低滞销风险",X1175="健康")),AND(X1174="中滞销风险",OR(X1175="低滞销风险",X1175="健康")),AND(X1174="低滞销风险",X1175="健康")),"改善",X1174=X1175,"维持不变",OR(AND(X1174="健康",OR(X1175="低滞销风险",X1175="中滞销风险",X1175="高滞销风险")),AND(X1174="低滞销风险",OR(X1175="中滞销风险",X1175="高滞销风险")),AND(X1174="中滞销风险",X1175="高滞销风险")),"恶化")</f>
        <v>维持不变</v>
      </c>
      <c r="Z1175" s="10">
        <f t="shared" si="252"/>
        <v>0</v>
      </c>
      <c r="AA1175" s="10">
        <f t="shared" si="253"/>
        <v>0</v>
      </c>
      <c r="AB1175" s="10">
        <f t="shared" si="254"/>
        <v>0</v>
      </c>
      <c r="AC1175" s="10">
        <f t="shared" si="255"/>
        <v>75.3886010362694</v>
      </c>
      <c r="AD1175" s="10">
        <f t="shared" si="256"/>
        <v>0</v>
      </c>
      <c r="AE1175" s="11">
        <f t="shared" si="257"/>
        <v>3.86</v>
      </c>
    </row>
    <row r="1176" spans="1:31">
      <c r="A1176" s="5">
        <v>45887</v>
      </c>
      <c r="B1176" s="1" t="s">
        <v>650</v>
      </c>
      <c r="C1176" s="1" t="s">
        <v>651</v>
      </c>
      <c r="D1176" s="1" t="s">
        <v>531</v>
      </c>
      <c r="E1176" s="1">
        <v>1.08</v>
      </c>
      <c r="F1176" s="1">
        <v>1.29</v>
      </c>
      <c r="G1176" s="1">
        <v>1.43</v>
      </c>
      <c r="H1176" s="1">
        <v>0.82</v>
      </c>
      <c r="I1176" s="1" t="s">
        <v>50</v>
      </c>
      <c r="J1176" s="1">
        <v>9</v>
      </c>
      <c r="K1176" s="1" t="s">
        <v>51</v>
      </c>
      <c r="L1176" s="1" t="s">
        <v>52</v>
      </c>
      <c r="M1176" s="1" t="s">
        <v>53</v>
      </c>
      <c r="N1176" s="1">
        <v>70</v>
      </c>
      <c r="O1176" s="1">
        <v>35</v>
      </c>
      <c r="P1176" s="1">
        <v>0</v>
      </c>
      <c r="Q1176" s="1">
        <v>10</v>
      </c>
      <c r="R1176" s="1">
        <v>0</v>
      </c>
      <c r="S1176" s="1">
        <v>0</v>
      </c>
      <c r="T1176">
        <f t="shared" si="247"/>
        <v>105</v>
      </c>
      <c r="U1176">
        <f t="shared" si="248"/>
        <v>115</v>
      </c>
      <c r="V1176" s="2">
        <f t="shared" si="249"/>
        <v>45984.2222222222</v>
      </c>
      <c r="W1176" s="2">
        <f t="shared" si="250"/>
        <v>45993.4814814815</v>
      </c>
      <c r="X1176" t="str">
        <f t="shared" si="251"/>
        <v>低滞销风险</v>
      </c>
      <c r="Y1176" s="8" t="str">
        <f>_xlfn.IFS(COUNTIF($B$2:B1176,B1176)=1,"-",OR(AND(X1175="高滞销风险",OR(X1176="中滞销风险",X1176="低滞销风险",X1176="健康")),AND(X1175="中滞销风险",OR(X1176="低滞销风险",X1176="健康")),AND(X1175="低滞销风险",X1176="健康")),"改善",X1175=X1176,"维持不变",OR(AND(X1175="健康",OR(X1176="低滞销风险",X1176="中滞销风险",X1176="高滞销风险")),AND(X1175="低滞销风险",OR(X1176="中滞销风险",X1176="高滞销风险")),AND(X1175="中滞销风险",X1176="高滞销风险")),"恶化")</f>
        <v>-</v>
      </c>
      <c r="Z1176" s="10">
        <f t="shared" si="252"/>
        <v>0</v>
      </c>
      <c r="AA1176" s="10">
        <f t="shared" si="253"/>
        <v>1.59999999999999</v>
      </c>
      <c r="AB1176" s="10">
        <f t="shared" si="254"/>
        <v>1.59999999999999</v>
      </c>
      <c r="AC1176" s="10">
        <f t="shared" si="255"/>
        <v>106.481481481481</v>
      </c>
      <c r="AD1176" s="10">
        <f t="shared" si="256"/>
        <v>1.48148148148175</v>
      </c>
      <c r="AE1176" s="11">
        <f t="shared" si="257"/>
        <v>1.0952380952381</v>
      </c>
    </row>
    <row r="1177" spans="1:31">
      <c r="A1177" s="5">
        <v>45894</v>
      </c>
      <c r="B1177" s="1" t="s">
        <v>650</v>
      </c>
      <c r="C1177" s="1" t="s">
        <v>651</v>
      </c>
      <c r="D1177" s="1" t="s">
        <v>531</v>
      </c>
      <c r="E1177" s="1">
        <v>1.51</v>
      </c>
      <c r="F1177" s="1">
        <v>1.86</v>
      </c>
      <c r="G1177" s="1">
        <v>1.57</v>
      </c>
      <c r="H1177" s="1">
        <v>1.29</v>
      </c>
      <c r="I1177" s="1" t="s">
        <v>50</v>
      </c>
      <c r="J1177" s="1">
        <v>13</v>
      </c>
      <c r="K1177" s="1" t="s">
        <v>43</v>
      </c>
      <c r="L1177" s="1" t="s">
        <v>44</v>
      </c>
      <c r="M1177" s="1" t="s">
        <v>45</v>
      </c>
      <c r="N1177" s="1">
        <v>54</v>
      </c>
      <c r="O1177" s="1">
        <v>35</v>
      </c>
      <c r="P1177" s="1">
        <v>0</v>
      </c>
      <c r="Q1177" s="1">
        <v>10</v>
      </c>
      <c r="R1177" s="1">
        <v>0</v>
      </c>
      <c r="S1177" s="1">
        <v>0</v>
      </c>
      <c r="T1177">
        <f t="shared" si="247"/>
        <v>89</v>
      </c>
      <c r="U1177">
        <f t="shared" si="248"/>
        <v>99</v>
      </c>
      <c r="V1177" s="2">
        <f t="shared" si="249"/>
        <v>45952.940397351</v>
      </c>
      <c r="W1177" s="2">
        <f t="shared" si="250"/>
        <v>45959.5629139073</v>
      </c>
      <c r="X1177" t="str">
        <f t="shared" si="251"/>
        <v>健康</v>
      </c>
      <c r="Y1177" s="8" t="str">
        <f>_xlfn.IFS(COUNTIF($B$2:B1177,B1177)=1,"-",OR(AND(X1176="高滞销风险",OR(X1177="中滞销风险",X1177="低滞销风险",X1177="健康")),AND(X1176="中滞销风险",OR(X1177="低滞销风险",X1177="健康")),AND(X1176="低滞销风险",X1177="健康")),"改善",X1176=X1177,"维持不变",OR(AND(X1176="健康",OR(X1177="低滞销风险",X1177="中滞销风险",X1177="高滞销风险")),AND(X1176="低滞销风险",OR(X1177="中滞销风险",X1177="高滞销风险")),AND(X1176="中滞销风险",X1177="高滞销风险")),"恶化")</f>
        <v>改善</v>
      </c>
      <c r="Z1177" s="10">
        <f t="shared" si="252"/>
        <v>0</v>
      </c>
      <c r="AA1177" s="10">
        <f t="shared" si="253"/>
        <v>0</v>
      </c>
      <c r="AB1177" s="10">
        <f t="shared" si="254"/>
        <v>0</v>
      </c>
      <c r="AC1177" s="10">
        <f t="shared" si="255"/>
        <v>65.5629139072848</v>
      </c>
      <c r="AD1177" s="10">
        <f t="shared" si="256"/>
        <v>0</v>
      </c>
      <c r="AE1177" s="11">
        <f t="shared" si="257"/>
        <v>1.51</v>
      </c>
    </row>
    <row r="1178" spans="1:31">
      <c r="A1178" s="5">
        <v>45901</v>
      </c>
      <c r="B1178" s="1" t="s">
        <v>650</v>
      </c>
      <c r="C1178" s="1" t="s">
        <v>651</v>
      </c>
      <c r="D1178" s="1" t="s">
        <v>531</v>
      </c>
      <c r="E1178" s="1">
        <v>1</v>
      </c>
      <c r="F1178" s="1">
        <v>1</v>
      </c>
      <c r="G1178" s="1">
        <v>1.43</v>
      </c>
      <c r="H1178" s="1">
        <v>1.43</v>
      </c>
      <c r="I1178" s="1" t="s">
        <v>54</v>
      </c>
      <c r="J1178" s="1">
        <v>7</v>
      </c>
      <c r="K1178" s="1" t="s">
        <v>35</v>
      </c>
      <c r="L1178" s="1" t="s">
        <v>36</v>
      </c>
      <c r="M1178" s="1" t="s">
        <v>37</v>
      </c>
      <c r="N1178" s="1">
        <v>47</v>
      </c>
      <c r="O1178" s="1">
        <v>47</v>
      </c>
      <c r="P1178" s="1">
        <v>0</v>
      </c>
      <c r="Q1178" s="1">
        <v>0</v>
      </c>
      <c r="R1178" s="1">
        <v>0</v>
      </c>
      <c r="S1178" s="1">
        <v>30</v>
      </c>
      <c r="T1178">
        <f t="shared" si="247"/>
        <v>94</v>
      </c>
      <c r="U1178">
        <f t="shared" si="248"/>
        <v>124</v>
      </c>
      <c r="V1178" s="2">
        <f t="shared" si="249"/>
        <v>45995</v>
      </c>
      <c r="W1178" s="2">
        <f t="shared" si="250"/>
        <v>46025</v>
      </c>
      <c r="X1178" t="str">
        <f t="shared" si="251"/>
        <v>高滞销风险</v>
      </c>
      <c r="Y1178" s="8" t="str">
        <f>_xlfn.IFS(COUNTIF($B$2:B1178,B1178)=1,"-",OR(AND(X1177="高滞销风险",OR(X1178="中滞销风险",X1178="低滞销风险",X1178="健康")),AND(X1177="中滞销风险",OR(X1178="低滞销风险",X1178="健康")),AND(X1177="低滞销风险",X1178="健康")),"改善",X1177=X1178,"维持不变",OR(AND(X1177="健康",OR(X1178="低滞销风险",X1178="中滞销风险",X1178="高滞销风险")),AND(X1177="低滞销风险",OR(X1178="中滞销风险",X1178="高滞销风险")),AND(X1177="中滞销风险",X1178="高滞销风险")),"恶化")</f>
        <v>恶化</v>
      </c>
      <c r="Z1178" s="10">
        <f t="shared" si="252"/>
        <v>3</v>
      </c>
      <c r="AA1178" s="10">
        <f t="shared" si="253"/>
        <v>30</v>
      </c>
      <c r="AB1178" s="10">
        <f t="shared" si="254"/>
        <v>33</v>
      </c>
      <c r="AC1178" s="10">
        <f t="shared" si="255"/>
        <v>124</v>
      </c>
      <c r="AD1178" s="10">
        <f t="shared" si="256"/>
        <v>33</v>
      </c>
      <c r="AE1178" s="11">
        <f t="shared" si="257"/>
        <v>1.36263736263736</v>
      </c>
    </row>
    <row r="1179" spans="1:31">
      <c r="A1179" s="5">
        <v>45908</v>
      </c>
      <c r="B1179" s="1" t="s">
        <v>650</v>
      </c>
      <c r="C1179" s="1" t="s">
        <v>651</v>
      </c>
      <c r="D1179" s="1" t="s">
        <v>531</v>
      </c>
      <c r="E1179" s="1">
        <v>0.86</v>
      </c>
      <c r="F1179" s="1">
        <v>0.86</v>
      </c>
      <c r="G1179" s="1">
        <v>0.93</v>
      </c>
      <c r="H1179" s="1">
        <v>1.25</v>
      </c>
      <c r="I1179" s="1" t="s">
        <v>54</v>
      </c>
      <c r="J1179" s="1">
        <v>6</v>
      </c>
      <c r="K1179" s="1" t="s">
        <v>38</v>
      </c>
      <c r="L1179" s="1" t="s">
        <v>39</v>
      </c>
      <c r="M1179" s="1" t="s">
        <v>40</v>
      </c>
      <c r="N1179" s="1">
        <v>43</v>
      </c>
      <c r="O1179" s="1">
        <v>46</v>
      </c>
      <c r="P1179" s="1">
        <v>0</v>
      </c>
      <c r="Q1179" s="1">
        <v>0</v>
      </c>
      <c r="R1179" s="1">
        <v>0</v>
      </c>
      <c r="S1179" s="1">
        <v>30</v>
      </c>
      <c r="T1179">
        <f t="shared" si="247"/>
        <v>89</v>
      </c>
      <c r="U1179">
        <f t="shared" si="248"/>
        <v>119</v>
      </c>
      <c r="V1179" s="2">
        <f t="shared" si="249"/>
        <v>46011.488372093</v>
      </c>
      <c r="W1179" s="2">
        <f t="shared" si="250"/>
        <v>46046.3720930233</v>
      </c>
      <c r="X1179" t="str">
        <f t="shared" si="251"/>
        <v>高滞销风险</v>
      </c>
      <c r="Y1179" s="8" t="str">
        <f>_xlfn.IFS(COUNTIF($B$2:B1179,B1179)=1,"-",OR(AND(X1178="高滞销风险",OR(X1179="中滞销风险",X1179="低滞销风险",X1179="健康")),AND(X1178="中滞销风险",OR(X1179="低滞销风险",X1179="健康")),AND(X1178="低滞销风险",X1179="健康")),"改善",X1178=X1179,"维持不变",OR(AND(X1178="健康",OR(X1179="低滞销风险",X1179="中滞销风险",X1179="高滞销风险")),AND(X1178="低滞销风险",OR(X1179="中滞销风险",X1179="高滞销风险")),AND(X1178="中滞销风险",X1179="高滞销风险")),"恶化")</f>
        <v>维持不变</v>
      </c>
      <c r="Z1179" s="10">
        <f t="shared" si="252"/>
        <v>16.76</v>
      </c>
      <c r="AA1179" s="10">
        <f t="shared" si="253"/>
        <v>30</v>
      </c>
      <c r="AB1179" s="10">
        <f t="shared" si="254"/>
        <v>46.76</v>
      </c>
      <c r="AC1179" s="10">
        <f t="shared" si="255"/>
        <v>138.372093023256</v>
      </c>
      <c r="AD1179" s="10">
        <f t="shared" si="256"/>
        <v>54.3720930232594</v>
      </c>
      <c r="AE1179" s="11">
        <f t="shared" si="257"/>
        <v>1.41666666666667</v>
      </c>
    </row>
    <row r="1180" spans="1:31">
      <c r="A1180" s="5">
        <v>45887</v>
      </c>
      <c r="B1180" s="1" t="s">
        <v>652</v>
      </c>
      <c r="C1180" s="1" t="s">
        <v>653</v>
      </c>
      <c r="D1180" s="1" t="s">
        <v>531</v>
      </c>
      <c r="E1180" s="1">
        <v>1.16</v>
      </c>
      <c r="F1180" s="1">
        <v>1.71</v>
      </c>
      <c r="G1180" s="1">
        <v>1.36</v>
      </c>
      <c r="H1180" s="1">
        <v>0.75</v>
      </c>
      <c r="I1180" s="1" t="s">
        <v>50</v>
      </c>
      <c r="J1180" s="1">
        <v>12</v>
      </c>
      <c r="K1180" s="1" t="s">
        <v>51</v>
      </c>
      <c r="L1180" s="1" t="s">
        <v>52</v>
      </c>
      <c r="M1180" s="1" t="s">
        <v>53</v>
      </c>
      <c r="N1180" s="1">
        <v>95</v>
      </c>
      <c r="O1180" s="1">
        <v>1</v>
      </c>
      <c r="P1180" s="1">
        <v>0</v>
      </c>
      <c r="Q1180" s="1">
        <v>0</v>
      </c>
      <c r="R1180" s="1">
        <v>0</v>
      </c>
      <c r="S1180" s="1">
        <v>0</v>
      </c>
      <c r="T1180">
        <f t="shared" si="247"/>
        <v>96</v>
      </c>
      <c r="U1180">
        <f t="shared" si="248"/>
        <v>96</v>
      </c>
      <c r="V1180" s="2">
        <f t="shared" si="249"/>
        <v>45969.7586206897</v>
      </c>
      <c r="W1180" s="2">
        <f t="shared" si="250"/>
        <v>45969.7586206897</v>
      </c>
      <c r="X1180" t="str">
        <f t="shared" si="251"/>
        <v>健康</v>
      </c>
      <c r="Y1180" s="8" t="str">
        <f>_xlfn.IFS(COUNTIF($B$2:B1180,B1180)=1,"-",OR(AND(X1179="高滞销风险",OR(X1180="中滞销风险",X1180="低滞销风险",X1180="健康")),AND(X1179="中滞销风险",OR(X1180="低滞销风险",X1180="健康")),AND(X1179="低滞销风险",X1180="健康")),"改善",X1179=X1180,"维持不变",OR(AND(X1179="健康",OR(X1180="低滞销风险",X1180="中滞销风险",X1180="高滞销风险")),AND(X1179="低滞销风险",OR(X1180="中滞销风险",X1180="高滞销风险")),AND(X1179="中滞销风险",X1180="高滞销风险")),"恶化")</f>
        <v>-</v>
      </c>
      <c r="Z1180" s="10">
        <f t="shared" si="252"/>
        <v>0</v>
      </c>
      <c r="AA1180" s="10">
        <f t="shared" si="253"/>
        <v>0</v>
      </c>
      <c r="AB1180" s="10">
        <f t="shared" si="254"/>
        <v>0</v>
      </c>
      <c r="AC1180" s="10">
        <f t="shared" si="255"/>
        <v>82.7586206896552</v>
      </c>
      <c r="AD1180" s="10">
        <f t="shared" si="256"/>
        <v>0</v>
      </c>
      <c r="AE1180" s="11">
        <f t="shared" si="257"/>
        <v>1.16</v>
      </c>
    </row>
    <row r="1181" spans="1:31">
      <c r="A1181" s="5">
        <v>45894</v>
      </c>
      <c r="B1181" s="1" t="s">
        <v>652</v>
      </c>
      <c r="C1181" s="1" t="s">
        <v>653</v>
      </c>
      <c r="D1181" s="1" t="s">
        <v>531</v>
      </c>
      <c r="E1181" s="1">
        <v>1.15</v>
      </c>
      <c r="F1181" s="1">
        <v>1.14</v>
      </c>
      <c r="G1181" s="1">
        <v>1.43</v>
      </c>
      <c r="H1181" s="1">
        <v>1.04</v>
      </c>
      <c r="I1181" s="1" t="s">
        <v>50</v>
      </c>
      <c r="J1181" s="1">
        <v>8</v>
      </c>
      <c r="K1181" s="1" t="s">
        <v>43</v>
      </c>
      <c r="L1181" s="1" t="s">
        <v>44</v>
      </c>
      <c r="M1181" s="1" t="s">
        <v>45</v>
      </c>
      <c r="N1181" s="1">
        <v>88</v>
      </c>
      <c r="O1181" s="1">
        <v>1</v>
      </c>
      <c r="P1181" s="1">
        <v>0</v>
      </c>
      <c r="Q1181" s="1">
        <v>0</v>
      </c>
      <c r="R1181" s="1">
        <v>0</v>
      </c>
      <c r="S1181" s="1">
        <v>0</v>
      </c>
      <c r="T1181">
        <f t="shared" si="247"/>
        <v>89</v>
      </c>
      <c r="U1181">
        <f t="shared" si="248"/>
        <v>89</v>
      </c>
      <c r="V1181" s="2">
        <f t="shared" si="249"/>
        <v>45971.3913043478</v>
      </c>
      <c r="W1181" s="2">
        <f t="shared" si="250"/>
        <v>45971.3913043478</v>
      </c>
      <c r="X1181" t="str">
        <f t="shared" si="251"/>
        <v>健康</v>
      </c>
      <c r="Y1181" s="8" t="str">
        <f>_xlfn.IFS(COUNTIF($B$2:B1181,B1181)=1,"-",OR(AND(X1180="高滞销风险",OR(X1181="中滞销风险",X1181="低滞销风险",X1181="健康")),AND(X1180="中滞销风险",OR(X1181="低滞销风险",X1181="健康")),AND(X1180="低滞销风险",X1181="健康")),"改善",X1180=X1181,"维持不变",OR(AND(X1180="健康",OR(X1181="低滞销风险",X1181="中滞销风险",X1181="高滞销风险")),AND(X1180="低滞销风险",OR(X1181="中滞销风险",X1181="高滞销风险")),AND(X1180="中滞销风险",X1181="高滞销风险")),"恶化")</f>
        <v>维持不变</v>
      </c>
      <c r="Z1181" s="10">
        <f t="shared" si="252"/>
        <v>0</v>
      </c>
      <c r="AA1181" s="10">
        <f t="shared" si="253"/>
        <v>0</v>
      </c>
      <c r="AB1181" s="10">
        <f t="shared" si="254"/>
        <v>0</v>
      </c>
      <c r="AC1181" s="10">
        <f t="shared" si="255"/>
        <v>77.3913043478261</v>
      </c>
      <c r="AD1181" s="10">
        <f t="shared" si="256"/>
        <v>0</v>
      </c>
      <c r="AE1181" s="11">
        <f t="shared" si="257"/>
        <v>1.15</v>
      </c>
    </row>
    <row r="1182" spans="1:31">
      <c r="A1182" s="5">
        <v>45901</v>
      </c>
      <c r="B1182" s="1" t="s">
        <v>652</v>
      </c>
      <c r="C1182" s="1" t="s">
        <v>653</v>
      </c>
      <c r="D1182" s="1" t="s">
        <v>531</v>
      </c>
      <c r="E1182" s="1">
        <v>1.27</v>
      </c>
      <c r="F1182" s="1">
        <v>1.29</v>
      </c>
      <c r="G1182" s="1">
        <v>1.21</v>
      </c>
      <c r="H1182" s="1">
        <v>1.29</v>
      </c>
      <c r="I1182" s="1" t="s">
        <v>50</v>
      </c>
      <c r="J1182" s="1">
        <v>9</v>
      </c>
      <c r="K1182" s="1" t="s">
        <v>35</v>
      </c>
      <c r="L1182" s="1" t="s">
        <v>36</v>
      </c>
      <c r="M1182" s="1" t="s">
        <v>37</v>
      </c>
      <c r="N1182" s="1">
        <v>80</v>
      </c>
      <c r="O1182" s="1">
        <v>1</v>
      </c>
      <c r="P1182" s="1">
        <v>0</v>
      </c>
      <c r="Q1182" s="1">
        <v>0</v>
      </c>
      <c r="R1182" s="1">
        <v>0</v>
      </c>
      <c r="S1182" s="1">
        <v>0</v>
      </c>
      <c r="T1182">
        <f t="shared" si="247"/>
        <v>81</v>
      </c>
      <c r="U1182">
        <f t="shared" si="248"/>
        <v>81</v>
      </c>
      <c r="V1182" s="2">
        <f t="shared" si="249"/>
        <v>45964.7795275591</v>
      </c>
      <c r="W1182" s="2">
        <f t="shared" si="250"/>
        <v>45964.7795275591</v>
      </c>
      <c r="X1182" t="str">
        <f t="shared" si="251"/>
        <v>健康</v>
      </c>
      <c r="Y1182" s="8" t="str">
        <f>_xlfn.IFS(COUNTIF($B$2:B1182,B1182)=1,"-",OR(AND(X1181="高滞销风险",OR(X1182="中滞销风险",X1182="低滞销风险",X1182="健康")),AND(X1181="中滞销风险",OR(X1182="低滞销风险",X1182="健康")),AND(X1181="低滞销风险",X1182="健康")),"改善",X1181=X1182,"维持不变",OR(AND(X1181="健康",OR(X1182="低滞销风险",X1182="中滞销风险",X1182="高滞销风险")),AND(X1181="低滞销风险",OR(X1182="中滞销风险",X1182="高滞销风险")),AND(X1181="中滞销风险",X1182="高滞销风险")),"恶化")</f>
        <v>维持不变</v>
      </c>
      <c r="Z1182" s="10">
        <f t="shared" si="252"/>
        <v>0</v>
      </c>
      <c r="AA1182" s="10">
        <f t="shared" si="253"/>
        <v>0</v>
      </c>
      <c r="AB1182" s="10">
        <f t="shared" si="254"/>
        <v>0</v>
      </c>
      <c r="AC1182" s="10">
        <f t="shared" si="255"/>
        <v>63.7795275590551</v>
      </c>
      <c r="AD1182" s="10">
        <f t="shared" si="256"/>
        <v>0</v>
      </c>
      <c r="AE1182" s="11">
        <f t="shared" si="257"/>
        <v>1.27</v>
      </c>
    </row>
    <row r="1183" spans="1:31">
      <c r="A1183" s="5">
        <v>45908</v>
      </c>
      <c r="B1183" s="1" t="s">
        <v>652</v>
      </c>
      <c r="C1183" s="1" t="s">
        <v>653</v>
      </c>
      <c r="D1183" s="1" t="s">
        <v>531</v>
      </c>
      <c r="E1183" s="1">
        <v>1</v>
      </c>
      <c r="F1183" s="1">
        <v>1</v>
      </c>
      <c r="G1183" s="1">
        <v>1.14</v>
      </c>
      <c r="H1183" s="1">
        <v>1.29</v>
      </c>
      <c r="I1183" s="1" t="s">
        <v>54</v>
      </c>
      <c r="J1183" s="1">
        <v>7</v>
      </c>
      <c r="K1183" s="1" t="s">
        <v>38</v>
      </c>
      <c r="L1183" s="1" t="s">
        <v>39</v>
      </c>
      <c r="M1183" s="1" t="s">
        <v>40</v>
      </c>
      <c r="N1183" s="1">
        <v>70</v>
      </c>
      <c r="O1183" s="1">
        <v>1</v>
      </c>
      <c r="P1183" s="1">
        <v>0</v>
      </c>
      <c r="Q1183" s="1">
        <v>0</v>
      </c>
      <c r="R1183" s="1">
        <v>0</v>
      </c>
      <c r="S1183" s="1">
        <v>0</v>
      </c>
      <c r="T1183">
        <f t="shared" si="247"/>
        <v>71</v>
      </c>
      <c r="U1183">
        <f t="shared" si="248"/>
        <v>71</v>
      </c>
      <c r="V1183" s="2">
        <f t="shared" si="249"/>
        <v>45979</v>
      </c>
      <c r="W1183" s="2">
        <f t="shared" si="250"/>
        <v>45979</v>
      </c>
      <c r="X1183" t="str">
        <f t="shared" si="251"/>
        <v>健康</v>
      </c>
      <c r="Y1183" s="8" t="str">
        <f>_xlfn.IFS(COUNTIF($B$2:B1183,B1183)=1,"-",OR(AND(X1182="高滞销风险",OR(X1183="中滞销风险",X1183="低滞销风险",X1183="健康")),AND(X1182="中滞销风险",OR(X1183="低滞销风险",X1183="健康")),AND(X1182="低滞销风险",X1183="健康")),"改善",X1182=X1183,"维持不变",OR(AND(X1182="健康",OR(X1183="低滞销风险",X1183="中滞销风险",X1183="高滞销风险")),AND(X1182="低滞销风险",OR(X1183="中滞销风险",X1183="高滞销风险")),AND(X1182="中滞销风险",X1183="高滞销风险")),"恶化")</f>
        <v>维持不变</v>
      </c>
      <c r="Z1183" s="10">
        <f t="shared" si="252"/>
        <v>0</v>
      </c>
      <c r="AA1183" s="10">
        <f t="shared" si="253"/>
        <v>0</v>
      </c>
      <c r="AB1183" s="10">
        <f t="shared" si="254"/>
        <v>0</v>
      </c>
      <c r="AC1183" s="10">
        <f t="shared" si="255"/>
        <v>71</v>
      </c>
      <c r="AD1183" s="10">
        <f t="shared" si="256"/>
        <v>0</v>
      </c>
      <c r="AE1183" s="11">
        <f t="shared" si="257"/>
        <v>1</v>
      </c>
    </row>
    <row r="1184" spans="1:31">
      <c r="A1184" s="5">
        <v>45887</v>
      </c>
      <c r="B1184" s="1" t="s">
        <v>654</v>
      </c>
      <c r="C1184" s="1" t="s">
        <v>655</v>
      </c>
      <c r="D1184" s="1" t="s">
        <v>531</v>
      </c>
      <c r="E1184" s="1">
        <v>4.05</v>
      </c>
      <c r="F1184" s="1">
        <v>5.43</v>
      </c>
      <c r="G1184" s="1">
        <v>4.86</v>
      </c>
      <c r="H1184" s="1">
        <v>2.89</v>
      </c>
      <c r="I1184" s="1" t="s">
        <v>50</v>
      </c>
      <c r="J1184" s="1">
        <v>38</v>
      </c>
      <c r="K1184" s="1" t="s">
        <v>51</v>
      </c>
      <c r="L1184" s="1" t="s">
        <v>52</v>
      </c>
      <c r="M1184" s="1" t="s">
        <v>53</v>
      </c>
      <c r="N1184" s="1">
        <v>232</v>
      </c>
      <c r="O1184" s="1">
        <v>61</v>
      </c>
      <c r="P1184" s="1">
        <v>0</v>
      </c>
      <c r="Q1184" s="1">
        <v>5</v>
      </c>
      <c r="R1184" s="1">
        <v>0</v>
      </c>
      <c r="S1184" s="1">
        <v>30</v>
      </c>
      <c r="T1184">
        <f t="shared" si="247"/>
        <v>293</v>
      </c>
      <c r="U1184">
        <f t="shared" si="248"/>
        <v>328</v>
      </c>
      <c r="V1184" s="2">
        <f t="shared" si="249"/>
        <v>45959.3456790123</v>
      </c>
      <c r="W1184" s="2">
        <f t="shared" si="250"/>
        <v>45967.987654321</v>
      </c>
      <c r="X1184" t="str">
        <f t="shared" si="251"/>
        <v>健康</v>
      </c>
      <c r="Y1184" s="8" t="str">
        <f>_xlfn.IFS(COUNTIF($B$2:B1184,B1184)=1,"-",OR(AND(X1183="高滞销风险",OR(X1184="中滞销风险",X1184="低滞销风险",X1184="健康")),AND(X1183="中滞销风险",OR(X1184="低滞销风险",X1184="健康")),AND(X1183="低滞销风险",X1184="健康")),"改善",X1183=X1184,"维持不变",OR(AND(X1183="健康",OR(X1184="低滞销风险",X1184="中滞销风险",X1184="高滞销风险")),AND(X1183="低滞销风险",OR(X1184="中滞销风险",X1184="高滞销风险")),AND(X1183="中滞销风险",X1184="高滞销风险")),"恶化")</f>
        <v>-</v>
      </c>
      <c r="Z1184" s="10">
        <f t="shared" si="252"/>
        <v>0</v>
      </c>
      <c r="AA1184" s="10">
        <f t="shared" si="253"/>
        <v>0</v>
      </c>
      <c r="AB1184" s="10">
        <f t="shared" si="254"/>
        <v>0</v>
      </c>
      <c r="AC1184" s="10">
        <f t="shared" si="255"/>
        <v>80.9876543209877</v>
      </c>
      <c r="AD1184" s="10">
        <f t="shared" si="256"/>
        <v>0</v>
      </c>
      <c r="AE1184" s="11">
        <f t="shared" si="257"/>
        <v>4.05</v>
      </c>
    </row>
    <row r="1185" spans="1:31">
      <c r="A1185" s="5">
        <v>45894</v>
      </c>
      <c r="B1185" s="1" t="s">
        <v>654</v>
      </c>
      <c r="C1185" s="1" t="s">
        <v>655</v>
      </c>
      <c r="D1185" s="1" t="s">
        <v>531</v>
      </c>
      <c r="E1185" s="1">
        <v>4.76</v>
      </c>
      <c r="F1185" s="1">
        <v>5.29</v>
      </c>
      <c r="G1185" s="1">
        <v>5.36</v>
      </c>
      <c r="H1185" s="1">
        <v>4.21</v>
      </c>
      <c r="I1185" s="1" t="s">
        <v>50</v>
      </c>
      <c r="J1185" s="1">
        <v>37</v>
      </c>
      <c r="K1185" s="1" t="s">
        <v>43</v>
      </c>
      <c r="L1185" s="1" t="s">
        <v>44</v>
      </c>
      <c r="M1185" s="1" t="s">
        <v>45</v>
      </c>
      <c r="N1185" s="1">
        <v>201</v>
      </c>
      <c r="O1185" s="1">
        <v>59</v>
      </c>
      <c r="P1185" s="1">
        <v>0</v>
      </c>
      <c r="Q1185" s="1">
        <v>35</v>
      </c>
      <c r="R1185" s="1">
        <v>0</v>
      </c>
      <c r="S1185" s="1">
        <v>50</v>
      </c>
      <c r="T1185">
        <f t="shared" si="247"/>
        <v>260</v>
      </c>
      <c r="U1185">
        <f t="shared" si="248"/>
        <v>345</v>
      </c>
      <c r="V1185" s="2">
        <f t="shared" si="249"/>
        <v>45948.6218487395</v>
      </c>
      <c r="W1185" s="2">
        <f t="shared" si="250"/>
        <v>45966.4789915966</v>
      </c>
      <c r="X1185" t="str">
        <f t="shared" si="251"/>
        <v>健康</v>
      </c>
      <c r="Y1185" s="8" t="str">
        <f>_xlfn.IFS(COUNTIF($B$2:B1185,B1185)=1,"-",OR(AND(X1184="高滞销风险",OR(X1185="中滞销风险",X1185="低滞销风险",X1185="健康")),AND(X1184="中滞销风险",OR(X1185="低滞销风险",X1185="健康")),AND(X1184="低滞销风险",X1185="健康")),"改善",X1184=X1185,"维持不变",OR(AND(X1184="健康",OR(X1185="低滞销风险",X1185="中滞销风险",X1185="高滞销风险")),AND(X1184="低滞销风险",OR(X1185="中滞销风险",X1185="高滞销风险")),AND(X1184="中滞销风险",X1185="高滞销风险")),"恶化")</f>
        <v>维持不变</v>
      </c>
      <c r="Z1185" s="10">
        <f t="shared" si="252"/>
        <v>0</v>
      </c>
      <c r="AA1185" s="10">
        <f t="shared" si="253"/>
        <v>0</v>
      </c>
      <c r="AB1185" s="10">
        <f t="shared" si="254"/>
        <v>0</v>
      </c>
      <c r="AC1185" s="10">
        <f t="shared" si="255"/>
        <v>72.4789915966387</v>
      </c>
      <c r="AD1185" s="10">
        <f t="shared" si="256"/>
        <v>0</v>
      </c>
      <c r="AE1185" s="11">
        <f t="shared" si="257"/>
        <v>4.76</v>
      </c>
    </row>
    <row r="1186" spans="1:31">
      <c r="A1186" s="5">
        <v>45901</v>
      </c>
      <c r="B1186" s="1" t="s">
        <v>654</v>
      </c>
      <c r="C1186" s="1" t="s">
        <v>655</v>
      </c>
      <c r="D1186" s="1" t="s">
        <v>531</v>
      </c>
      <c r="E1186" s="1">
        <v>4.57</v>
      </c>
      <c r="F1186" s="1">
        <v>4.57</v>
      </c>
      <c r="G1186" s="1">
        <v>4.93</v>
      </c>
      <c r="H1186" s="1">
        <v>4.89</v>
      </c>
      <c r="I1186" s="1" t="s">
        <v>54</v>
      </c>
      <c r="J1186" s="1">
        <v>32</v>
      </c>
      <c r="K1186" s="1" t="s">
        <v>35</v>
      </c>
      <c r="L1186" s="1" t="s">
        <v>36</v>
      </c>
      <c r="M1186" s="1" t="s">
        <v>37</v>
      </c>
      <c r="N1186" s="1">
        <v>174</v>
      </c>
      <c r="O1186" s="1">
        <v>86</v>
      </c>
      <c r="P1186" s="1">
        <v>0</v>
      </c>
      <c r="Q1186" s="1">
        <v>0</v>
      </c>
      <c r="R1186" s="1">
        <v>0</v>
      </c>
      <c r="S1186" s="1">
        <v>100</v>
      </c>
      <c r="T1186">
        <f t="shared" si="247"/>
        <v>260</v>
      </c>
      <c r="U1186">
        <f t="shared" si="248"/>
        <v>360</v>
      </c>
      <c r="V1186" s="2">
        <f t="shared" si="249"/>
        <v>45957.8927789934</v>
      </c>
      <c r="W1186" s="2">
        <f t="shared" si="250"/>
        <v>45979.7746170678</v>
      </c>
      <c r="X1186" t="str">
        <f t="shared" si="251"/>
        <v>健康</v>
      </c>
      <c r="Y1186" s="8" t="str">
        <f>_xlfn.IFS(COUNTIF($B$2:B1186,B1186)=1,"-",OR(AND(X1185="高滞销风险",OR(X1186="中滞销风险",X1186="低滞销风险",X1186="健康")),AND(X1185="中滞销风险",OR(X1186="低滞销风险",X1186="健康")),AND(X1185="低滞销风险",X1186="健康")),"改善",X1185=X1186,"维持不变",OR(AND(X1185="健康",OR(X1186="低滞销风险",X1186="中滞销风险",X1186="高滞销风险")),AND(X1185="低滞销风险",OR(X1186="中滞销风险",X1186="高滞销风险")),AND(X1185="中滞销风险",X1186="高滞销风险")),"恶化")</f>
        <v>维持不变</v>
      </c>
      <c r="Z1186" s="10">
        <f t="shared" si="252"/>
        <v>0</v>
      </c>
      <c r="AA1186" s="10">
        <f t="shared" si="253"/>
        <v>0</v>
      </c>
      <c r="AB1186" s="10">
        <f t="shared" si="254"/>
        <v>0</v>
      </c>
      <c r="AC1186" s="10">
        <f t="shared" si="255"/>
        <v>78.7746170678337</v>
      </c>
      <c r="AD1186" s="10">
        <f t="shared" si="256"/>
        <v>0</v>
      </c>
      <c r="AE1186" s="11">
        <f t="shared" si="257"/>
        <v>4.57</v>
      </c>
    </row>
    <row r="1187" spans="1:31">
      <c r="A1187" s="5">
        <v>45908</v>
      </c>
      <c r="B1187" s="1" t="s">
        <v>654</v>
      </c>
      <c r="C1187" s="1" t="s">
        <v>655</v>
      </c>
      <c r="D1187" s="1" t="s">
        <v>531</v>
      </c>
      <c r="E1187" s="1">
        <v>5.82</v>
      </c>
      <c r="F1187" s="1">
        <v>6.57</v>
      </c>
      <c r="G1187" s="1">
        <v>5.57</v>
      </c>
      <c r="H1187" s="1">
        <v>5.46</v>
      </c>
      <c r="I1187" s="1" t="s">
        <v>50</v>
      </c>
      <c r="J1187" s="1">
        <v>46</v>
      </c>
      <c r="K1187" s="1" t="s">
        <v>38</v>
      </c>
      <c r="L1187" s="1" t="s">
        <v>39</v>
      </c>
      <c r="M1187" s="1" t="s">
        <v>40</v>
      </c>
      <c r="N1187" s="1">
        <v>135</v>
      </c>
      <c r="O1187" s="1">
        <v>83</v>
      </c>
      <c r="P1187" s="1">
        <v>0</v>
      </c>
      <c r="Q1187" s="1">
        <v>0</v>
      </c>
      <c r="R1187" s="1">
        <v>0</v>
      </c>
      <c r="S1187" s="1">
        <v>100</v>
      </c>
      <c r="T1187">
        <f t="shared" si="247"/>
        <v>218</v>
      </c>
      <c r="U1187">
        <f t="shared" si="248"/>
        <v>318</v>
      </c>
      <c r="V1187" s="2">
        <f t="shared" si="249"/>
        <v>45945.4570446735</v>
      </c>
      <c r="W1187" s="2">
        <f t="shared" si="250"/>
        <v>45962.6391752577</v>
      </c>
      <c r="X1187" t="str">
        <f t="shared" si="251"/>
        <v>健康</v>
      </c>
      <c r="Y1187" s="8" t="str">
        <f>_xlfn.IFS(COUNTIF($B$2:B1187,B1187)=1,"-",OR(AND(X1186="高滞销风险",OR(X1187="中滞销风险",X1187="低滞销风险",X1187="健康")),AND(X1186="中滞销风险",OR(X1187="低滞销风险",X1187="健康")),AND(X1186="低滞销风险",X1187="健康")),"改善",X1186=X1187,"维持不变",OR(AND(X1186="健康",OR(X1187="低滞销风险",X1187="中滞销风险",X1187="高滞销风险")),AND(X1186="低滞销风险",OR(X1187="中滞销风险",X1187="高滞销风险")),AND(X1186="中滞销风险",X1187="高滞销风险")),"恶化")</f>
        <v>维持不变</v>
      </c>
      <c r="Z1187" s="10">
        <f t="shared" si="252"/>
        <v>0</v>
      </c>
      <c r="AA1187" s="10">
        <f t="shared" si="253"/>
        <v>0</v>
      </c>
      <c r="AB1187" s="10">
        <f t="shared" si="254"/>
        <v>0</v>
      </c>
      <c r="AC1187" s="10">
        <f t="shared" si="255"/>
        <v>54.639175257732</v>
      </c>
      <c r="AD1187" s="10">
        <f t="shared" si="256"/>
        <v>0</v>
      </c>
      <c r="AE1187" s="11">
        <f t="shared" si="257"/>
        <v>5.82</v>
      </c>
    </row>
    <row r="1188" spans="1:31">
      <c r="A1188" s="5">
        <v>45887</v>
      </c>
      <c r="B1188" s="1" t="s">
        <v>656</v>
      </c>
      <c r="C1188" s="1" t="s">
        <v>657</v>
      </c>
      <c r="D1188" s="1" t="s">
        <v>531</v>
      </c>
      <c r="E1188" s="1">
        <v>2.12</v>
      </c>
      <c r="F1188" s="1">
        <v>3.14</v>
      </c>
      <c r="G1188" s="1">
        <v>2.43</v>
      </c>
      <c r="H1188" s="1">
        <v>1.39</v>
      </c>
      <c r="I1188" s="1" t="s">
        <v>50</v>
      </c>
      <c r="J1188" s="1">
        <v>22</v>
      </c>
      <c r="K1188" s="1" t="s">
        <v>51</v>
      </c>
      <c r="L1188" s="1" t="s">
        <v>52</v>
      </c>
      <c r="M1188" s="1" t="s">
        <v>53</v>
      </c>
      <c r="N1188" s="1">
        <v>122</v>
      </c>
      <c r="O1188" s="1">
        <v>67</v>
      </c>
      <c r="P1188" s="1">
        <v>0</v>
      </c>
      <c r="Q1188" s="1">
        <v>18</v>
      </c>
      <c r="R1188" s="1">
        <v>0</v>
      </c>
      <c r="S1188" s="1">
        <v>0</v>
      </c>
      <c r="T1188">
        <f t="shared" si="247"/>
        <v>189</v>
      </c>
      <c r="U1188">
        <f t="shared" si="248"/>
        <v>207</v>
      </c>
      <c r="V1188" s="2">
        <f t="shared" si="249"/>
        <v>45976.1509433962</v>
      </c>
      <c r="W1188" s="2">
        <f t="shared" si="250"/>
        <v>45984.641509434</v>
      </c>
      <c r="X1188" t="str">
        <f t="shared" si="251"/>
        <v>健康</v>
      </c>
      <c r="Y1188" s="8" t="str">
        <f>_xlfn.IFS(COUNTIF($B$2:B1188,B1188)=1,"-",OR(AND(X1187="高滞销风险",OR(X1188="中滞销风险",X1188="低滞销风险",X1188="健康")),AND(X1187="中滞销风险",OR(X1188="低滞销风险",X1188="健康")),AND(X1187="低滞销风险",X1188="健康")),"改善",X1187=X1188,"维持不变",OR(AND(X1187="健康",OR(X1188="低滞销风险",X1188="中滞销风险",X1188="高滞销风险")),AND(X1187="低滞销风险",OR(X1188="中滞销风险",X1188="高滞销风险")),AND(X1187="中滞销风险",X1188="高滞销风险")),"恶化")</f>
        <v>-</v>
      </c>
      <c r="Z1188" s="10">
        <f t="shared" si="252"/>
        <v>0</v>
      </c>
      <c r="AA1188" s="10">
        <f t="shared" si="253"/>
        <v>0</v>
      </c>
      <c r="AB1188" s="10">
        <f t="shared" si="254"/>
        <v>0</v>
      </c>
      <c r="AC1188" s="10">
        <f t="shared" si="255"/>
        <v>97.6415094339623</v>
      </c>
      <c r="AD1188" s="10">
        <f t="shared" si="256"/>
        <v>0</v>
      </c>
      <c r="AE1188" s="11">
        <f t="shared" si="257"/>
        <v>2.12</v>
      </c>
    </row>
    <row r="1189" spans="1:31">
      <c r="A1189" s="5">
        <v>45894</v>
      </c>
      <c r="B1189" s="1" t="s">
        <v>656</v>
      </c>
      <c r="C1189" s="1" t="s">
        <v>657</v>
      </c>
      <c r="D1189" s="1" t="s">
        <v>531</v>
      </c>
      <c r="E1189" s="1">
        <v>1.99</v>
      </c>
      <c r="F1189" s="1">
        <v>1.86</v>
      </c>
      <c r="G1189" s="1">
        <v>2.5</v>
      </c>
      <c r="H1189" s="1">
        <v>1.86</v>
      </c>
      <c r="I1189" s="1" t="s">
        <v>50</v>
      </c>
      <c r="J1189" s="1">
        <v>13</v>
      </c>
      <c r="K1189" s="1" t="s">
        <v>43</v>
      </c>
      <c r="L1189" s="1" t="s">
        <v>44</v>
      </c>
      <c r="M1189" s="1" t="s">
        <v>45</v>
      </c>
      <c r="N1189" s="1">
        <v>106</v>
      </c>
      <c r="O1189" s="1">
        <v>67</v>
      </c>
      <c r="P1189" s="1">
        <v>0</v>
      </c>
      <c r="Q1189" s="1">
        <v>18</v>
      </c>
      <c r="R1189" s="1">
        <v>0</v>
      </c>
      <c r="S1189" s="1">
        <v>0</v>
      </c>
      <c r="T1189">
        <f t="shared" si="247"/>
        <v>173</v>
      </c>
      <c r="U1189">
        <f t="shared" si="248"/>
        <v>191</v>
      </c>
      <c r="V1189" s="2">
        <f t="shared" si="249"/>
        <v>45980.9346733668</v>
      </c>
      <c r="W1189" s="2">
        <f t="shared" si="250"/>
        <v>45989.9798994975</v>
      </c>
      <c r="X1189" t="str">
        <f t="shared" si="251"/>
        <v>健康</v>
      </c>
      <c r="Y1189" s="8" t="str">
        <f>_xlfn.IFS(COUNTIF($B$2:B1189,B1189)=1,"-",OR(AND(X1188="高滞销风险",OR(X1189="中滞销风险",X1189="低滞销风险",X1189="健康")),AND(X1188="中滞销风险",OR(X1189="低滞销风险",X1189="健康")),AND(X1188="低滞销风险",X1189="健康")),"改善",X1188=X1189,"维持不变",OR(AND(X1188="健康",OR(X1189="低滞销风险",X1189="中滞销风险",X1189="高滞销风险")),AND(X1188="低滞销风险",OR(X1189="中滞销风险",X1189="高滞销风险")),AND(X1188="中滞销风险",X1189="高滞销风险")),"恶化")</f>
        <v>维持不变</v>
      </c>
      <c r="Z1189" s="10">
        <f t="shared" si="252"/>
        <v>0</v>
      </c>
      <c r="AA1189" s="10">
        <f t="shared" si="253"/>
        <v>0</v>
      </c>
      <c r="AB1189" s="10">
        <f t="shared" si="254"/>
        <v>0</v>
      </c>
      <c r="AC1189" s="10">
        <f t="shared" si="255"/>
        <v>95.9798994974874</v>
      </c>
      <c r="AD1189" s="10">
        <f t="shared" si="256"/>
        <v>0</v>
      </c>
      <c r="AE1189" s="11">
        <f t="shared" si="257"/>
        <v>1.99</v>
      </c>
    </row>
    <row r="1190" spans="1:31">
      <c r="A1190" s="5">
        <v>45901</v>
      </c>
      <c r="B1190" s="1" t="s">
        <v>656</v>
      </c>
      <c r="C1190" s="1" t="s">
        <v>657</v>
      </c>
      <c r="D1190" s="1" t="s">
        <v>531</v>
      </c>
      <c r="E1190" s="1">
        <v>2.68</v>
      </c>
      <c r="F1190" s="1">
        <v>3.14</v>
      </c>
      <c r="G1190" s="1">
        <v>2.5</v>
      </c>
      <c r="H1190" s="1">
        <v>2.46</v>
      </c>
      <c r="I1190" s="1" t="s">
        <v>50</v>
      </c>
      <c r="J1190" s="1">
        <v>22</v>
      </c>
      <c r="K1190" s="1" t="s">
        <v>35</v>
      </c>
      <c r="L1190" s="1" t="s">
        <v>36</v>
      </c>
      <c r="M1190" s="1" t="s">
        <v>37</v>
      </c>
      <c r="N1190" s="1">
        <v>86</v>
      </c>
      <c r="O1190" s="1">
        <v>81</v>
      </c>
      <c r="P1190" s="1">
        <v>0</v>
      </c>
      <c r="Q1190" s="1">
        <v>3</v>
      </c>
      <c r="R1190" s="1">
        <v>0</v>
      </c>
      <c r="S1190" s="1">
        <v>0</v>
      </c>
      <c r="T1190">
        <f t="shared" si="247"/>
        <v>167</v>
      </c>
      <c r="U1190">
        <f t="shared" si="248"/>
        <v>170</v>
      </c>
      <c r="V1190" s="2">
        <f t="shared" si="249"/>
        <v>45963.3134328358</v>
      </c>
      <c r="W1190" s="2">
        <f t="shared" si="250"/>
        <v>45964.4328358209</v>
      </c>
      <c r="X1190" t="str">
        <f t="shared" si="251"/>
        <v>健康</v>
      </c>
      <c r="Y1190" s="8" t="str">
        <f>_xlfn.IFS(COUNTIF($B$2:B1190,B1190)=1,"-",OR(AND(X1189="高滞销风险",OR(X1190="中滞销风险",X1190="低滞销风险",X1190="健康")),AND(X1189="中滞销风险",OR(X1190="低滞销风险",X1190="健康")),AND(X1189="低滞销风险",X1190="健康")),"改善",X1189=X1190,"维持不变",OR(AND(X1189="健康",OR(X1190="低滞销风险",X1190="中滞销风险",X1190="高滞销风险")),AND(X1189="低滞销风险",OR(X1190="中滞销风险",X1190="高滞销风险")),AND(X1189="中滞销风险",X1190="高滞销风险")),"恶化")</f>
        <v>维持不变</v>
      </c>
      <c r="Z1190" s="10">
        <f t="shared" si="252"/>
        <v>0</v>
      </c>
      <c r="AA1190" s="10">
        <f t="shared" si="253"/>
        <v>0</v>
      </c>
      <c r="AB1190" s="10">
        <f t="shared" si="254"/>
        <v>0</v>
      </c>
      <c r="AC1190" s="10">
        <f t="shared" si="255"/>
        <v>63.4328358208955</v>
      </c>
      <c r="AD1190" s="10">
        <f t="shared" si="256"/>
        <v>0</v>
      </c>
      <c r="AE1190" s="11">
        <f t="shared" si="257"/>
        <v>2.68</v>
      </c>
    </row>
    <row r="1191" spans="1:31">
      <c r="A1191" s="5">
        <v>45908</v>
      </c>
      <c r="B1191" s="1" t="s">
        <v>656</v>
      </c>
      <c r="C1191" s="1" t="s">
        <v>657</v>
      </c>
      <c r="D1191" s="1" t="s">
        <v>531</v>
      </c>
      <c r="E1191" s="1">
        <v>2.43</v>
      </c>
      <c r="F1191" s="1">
        <v>2.43</v>
      </c>
      <c r="G1191" s="1">
        <v>2.79</v>
      </c>
      <c r="H1191" s="1">
        <v>2.64</v>
      </c>
      <c r="I1191" s="1" t="s">
        <v>54</v>
      </c>
      <c r="J1191" s="1">
        <v>17</v>
      </c>
      <c r="K1191" s="1" t="s">
        <v>38</v>
      </c>
      <c r="L1191" s="1" t="s">
        <v>39</v>
      </c>
      <c r="M1191" s="1" t="s">
        <v>40</v>
      </c>
      <c r="N1191" s="1">
        <v>121</v>
      </c>
      <c r="O1191" s="1">
        <v>29</v>
      </c>
      <c r="P1191" s="1">
        <v>0</v>
      </c>
      <c r="Q1191" s="1">
        <v>3</v>
      </c>
      <c r="R1191" s="1">
        <v>0</v>
      </c>
      <c r="S1191" s="1">
        <v>30</v>
      </c>
      <c r="T1191">
        <f t="shared" si="247"/>
        <v>150</v>
      </c>
      <c r="U1191">
        <f t="shared" si="248"/>
        <v>183</v>
      </c>
      <c r="V1191" s="2">
        <f t="shared" si="249"/>
        <v>45969.7283950617</v>
      </c>
      <c r="W1191" s="2">
        <f t="shared" si="250"/>
        <v>45983.3086419753</v>
      </c>
      <c r="X1191" t="str">
        <f t="shared" si="251"/>
        <v>健康</v>
      </c>
      <c r="Y1191" s="8" t="str">
        <f>_xlfn.IFS(COUNTIF($B$2:B1191,B1191)=1,"-",OR(AND(X1190="高滞销风险",OR(X1191="中滞销风险",X1191="低滞销风险",X1191="健康")),AND(X1190="中滞销风险",OR(X1191="低滞销风险",X1191="健康")),AND(X1190="低滞销风险",X1191="健康")),"改善",X1190=X1191,"维持不变",OR(AND(X1190="健康",OR(X1191="低滞销风险",X1191="中滞销风险",X1191="高滞销风险")),AND(X1190="低滞销风险",OR(X1191="中滞销风险",X1191="高滞销风险")),AND(X1190="中滞销风险",X1191="高滞销风险")),"恶化")</f>
        <v>维持不变</v>
      </c>
      <c r="Z1191" s="10">
        <f t="shared" si="252"/>
        <v>0</v>
      </c>
      <c r="AA1191" s="10">
        <f t="shared" si="253"/>
        <v>0</v>
      </c>
      <c r="AB1191" s="10">
        <f t="shared" si="254"/>
        <v>0</v>
      </c>
      <c r="AC1191" s="10">
        <f t="shared" si="255"/>
        <v>75.3086419753086</v>
      </c>
      <c r="AD1191" s="10">
        <f t="shared" si="256"/>
        <v>0</v>
      </c>
      <c r="AE1191" s="11">
        <f t="shared" si="257"/>
        <v>2.43</v>
      </c>
    </row>
    <row r="1192" spans="1:31">
      <c r="A1192" s="5">
        <v>45887</v>
      </c>
      <c r="B1192" s="1" t="s">
        <v>658</v>
      </c>
      <c r="C1192" s="1" t="s">
        <v>659</v>
      </c>
      <c r="D1192" s="1" t="s">
        <v>531</v>
      </c>
      <c r="E1192" s="1">
        <v>1.02</v>
      </c>
      <c r="F1192" s="1">
        <v>1.14</v>
      </c>
      <c r="G1192" s="1">
        <v>1.36</v>
      </c>
      <c r="H1192" s="1">
        <v>0.82</v>
      </c>
      <c r="I1192" s="1" t="s">
        <v>50</v>
      </c>
      <c r="J1192" s="1">
        <v>8</v>
      </c>
      <c r="K1192" s="1" t="s">
        <v>51</v>
      </c>
      <c r="L1192" s="1" t="s">
        <v>52</v>
      </c>
      <c r="M1192" s="1" t="s">
        <v>53</v>
      </c>
      <c r="N1192" s="1">
        <v>49</v>
      </c>
      <c r="O1192" s="1">
        <v>20</v>
      </c>
      <c r="P1192" s="1">
        <v>0</v>
      </c>
      <c r="Q1192" s="1">
        <v>50</v>
      </c>
      <c r="R1192" s="1">
        <v>0</v>
      </c>
      <c r="S1192" s="1">
        <v>0</v>
      </c>
      <c r="T1192">
        <f t="shared" si="247"/>
        <v>69</v>
      </c>
      <c r="U1192">
        <f t="shared" si="248"/>
        <v>119</v>
      </c>
      <c r="V1192" s="2">
        <f t="shared" si="249"/>
        <v>45954.6470588235</v>
      </c>
      <c r="W1192" s="2">
        <f t="shared" si="250"/>
        <v>46003.6666666667</v>
      </c>
      <c r="X1192" t="str">
        <f t="shared" si="251"/>
        <v>中滞销风险</v>
      </c>
      <c r="Y1192" s="8" t="str">
        <f>_xlfn.IFS(COUNTIF($B$2:B1192,B1192)=1,"-",OR(AND(X1191="高滞销风险",OR(X1192="中滞销风险",X1192="低滞销风险",X1192="健康")),AND(X1191="中滞销风险",OR(X1192="低滞销风险",X1192="健康")),AND(X1191="低滞销风险",X1192="健康")),"改善",X1191=X1192,"维持不变",OR(AND(X1191="健康",OR(X1192="低滞销风险",X1192="中滞销风险",X1192="高滞销风险")),AND(X1191="低滞销风险",OR(X1192="中滞销风险",X1192="高滞销风险")),AND(X1191="中滞销风险",X1192="高滞销风险")),"恶化")</f>
        <v>-</v>
      </c>
      <c r="Z1192" s="10">
        <f t="shared" si="252"/>
        <v>0</v>
      </c>
      <c r="AA1192" s="10">
        <f t="shared" si="253"/>
        <v>11.9</v>
      </c>
      <c r="AB1192" s="10">
        <f t="shared" si="254"/>
        <v>11.9</v>
      </c>
      <c r="AC1192" s="10">
        <f t="shared" si="255"/>
        <v>116.666666666667</v>
      </c>
      <c r="AD1192" s="10">
        <f t="shared" si="256"/>
        <v>11.6666666666642</v>
      </c>
      <c r="AE1192" s="11">
        <f t="shared" si="257"/>
        <v>1.13333333333333</v>
      </c>
    </row>
    <row r="1193" spans="1:31">
      <c r="A1193" s="5">
        <v>45894</v>
      </c>
      <c r="B1193" s="1" t="s">
        <v>658</v>
      </c>
      <c r="C1193" s="1" t="s">
        <v>659</v>
      </c>
      <c r="D1193" s="1" t="s">
        <v>531</v>
      </c>
      <c r="E1193" s="1">
        <v>1.65</v>
      </c>
      <c r="F1193" s="1">
        <v>2.14</v>
      </c>
      <c r="G1193" s="1">
        <v>1.64</v>
      </c>
      <c r="H1193" s="1">
        <v>1.36</v>
      </c>
      <c r="I1193" s="1" t="s">
        <v>50</v>
      </c>
      <c r="J1193" s="1">
        <v>15</v>
      </c>
      <c r="K1193" s="1" t="s">
        <v>43</v>
      </c>
      <c r="L1193" s="1" t="s">
        <v>44</v>
      </c>
      <c r="M1193" s="1" t="s">
        <v>45</v>
      </c>
      <c r="N1193" s="1">
        <v>35</v>
      </c>
      <c r="O1193" s="1">
        <v>30</v>
      </c>
      <c r="P1193" s="1">
        <v>0</v>
      </c>
      <c r="Q1193" s="1">
        <v>40</v>
      </c>
      <c r="R1193" s="1">
        <v>0</v>
      </c>
      <c r="S1193" s="1">
        <v>0</v>
      </c>
      <c r="T1193">
        <f t="shared" si="247"/>
        <v>65</v>
      </c>
      <c r="U1193">
        <f t="shared" si="248"/>
        <v>105</v>
      </c>
      <c r="V1193" s="2">
        <f t="shared" si="249"/>
        <v>45933.3939393939</v>
      </c>
      <c r="W1193" s="2">
        <f t="shared" si="250"/>
        <v>45957.6363636364</v>
      </c>
      <c r="X1193" t="str">
        <f t="shared" si="251"/>
        <v>健康</v>
      </c>
      <c r="Y1193" s="8" t="str">
        <f>_xlfn.IFS(COUNTIF($B$2:B1193,B1193)=1,"-",OR(AND(X1192="高滞销风险",OR(X1193="中滞销风险",X1193="低滞销风险",X1193="健康")),AND(X1192="中滞销风险",OR(X1193="低滞销风险",X1193="健康")),AND(X1192="低滞销风险",X1193="健康")),"改善",X1192=X1193,"维持不变",OR(AND(X1192="健康",OR(X1193="低滞销风险",X1193="中滞销风险",X1193="高滞销风险")),AND(X1192="低滞销风险",OR(X1193="中滞销风险",X1193="高滞销风险")),AND(X1192="中滞销风险",X1193="高滞销风险")),"恶化")</f>
        <v>改善</v>
      </c>
      <c r="Z1193" s="10">
        <f t="shared" si="252"/>
        <v>0</v>
      </c>
      <c r="AA1193" s="10">
        <f t="shared" si="253"/>
        <v>0</v>
      </c>
      <c r="AB1193" s="10">
        <f t="shared" si="254"/>
        <v>0</v>
      </c>
      <c r="AC1193" s="10">
        <f t="shared" si="255"/>
        <v>63.6363636363636</v>
      </c>
      <c r="AD1193" s="10">
        <f t="shared" si="256"/>
        <v>0</v>
      </c>
      <c r="AE1193" s="11">
        <f t="shared" si="257"/>
        <v>1.65</v>
      </c>
    </row>
    <row r="1194" spans="1:31">
      <c r="A1194" s="5">
        <v>45901</v>
      </c>
      <c r="B1194" s="1" t="s">
        <v>658</v>
      </c>
      <c r="C1194" s="1" t="s">
        <v>659</v>
      </c>
      <c r="D1194" s="1" t="s">
        <v>531</v>
      </c>
      <c r="E1194" s="1">
        <v>0.86</v>
      </c>
      <c r="F1194" s="1">
        <v>0.86</v>
      </c>
      <c r="G1194" s="1">
        <v>1.5</v>
      </c>
      <c r="H1194" s="1">
        <v>1.43</v>
      </c>
      <c r="I1194" s="1" t="s">
        <v>54</v>
      </c>
      <c r="J1194" s="1">
        <v>6</v>
      </c>
      <c r="K1194" s="1" t="s">
        <v>35</v>
      </c>
      <c r="L1194" s="1" t="s">
        <v>36</v>
      </c>
      <c r="M1194" s="1" t="s">
        <v>37</v>
      </c>
      <c r="N1194" s="1">
        <v>28</v>
      </c>
      <c r="O1194" s="1">
        <v>70</v>
      </c>
      <c r="P1194" s="1">
        <v>0</v>
      </c>
      <c r="Q1194" s="1">
        <v>0</v>
      </c>
      <c r="R1194" s="1">
        <v>0</v>
      </c>
      <c r="S1194" s="1">
        <v>0</v>
      </c>
      <c r="T1194">
        <f t="shared" si="247"/>
        <v>98</v>
      </c>
      <c r="U1194">
        <f t="shared" si="248"/>
        <v>98</v>
      </c>
      <c r="V1194" s="2">
        <f t="shared" si="249"/>
        <v>46014.9534883721</v>
      </c>
      <c r="W1194" s="2">
        <f t="shared" si="250"/>
        <v>46014.9534883721</v>
      </c>
      <c r="X1194" t="str">
        <f t="shared" si="251"/>
        <v>高滞销风险</v>
      </c>
      <c r="Y1194" s="8" t="str">
        <f>_xlfn.IFS(COUNTIF($B$2:B1194,B1194)=1,"-",OR(AND(X1193="高滞销风险",OR(X1194="中滞销风险",X1194="低滞销风险",X1194="健康")),AND(X1193="中滞销风险",OR(X1194="低滞销风险",X1194="健康")),AND(X1193="低滞销风险",X1194="健康")),"改善",X1193=X1194,"维持不变",OR(AND(X1193="健康",OR(X1194="低滞销风险",X1194="中滞销风险",X1194="高滞销风险")),AND(X1193="低滞销风险",OR(X1194="中滞销风险",X1194="高滞销风险")),AND(X1193="中滞销风险",X1194="高滞销风险")),"恶化")</f>
        <v>恶化</v>
      </c>
      <c r="Z1194" s="10">
        <f t="shared" si="252"/>
        <v>19.74</v>
      </c>
      <c r="AA1194" s="10">
        <f t="shared" si="253"/>
        <v>0</v>
      </c>
      <c r="AB1194" s="10">
        <f t="shared" si="254"/>
        <v>19.74</v>
      </c>
      <c r="AC1194" s="10">
        <f t="shared" si="255"/>
        <v>113.953488372093</v>
      </c>
      <c r="AD1194" s="10">
        <f t="shared" si="256"/>
        <v>22.9534883720917</v>
      </c>
      <c r="AE1194" s="11">
        <f t="shared" si="257"/>
        <v>1.07692307692308</v>
      </c>
    </row>
    <row r="1195" spans="1:31">
      <c r="A1195" s="5">
        <v>45908</v>
      </c>
      <c r="B1195" s="1" t="s">
        <v>658</v>
      </c>
      <c r="C1195" s="1" t="s">
        <v>659</v>
      </c>
      <c r="D1195" s="1" t="s">
        <v>531</v>
      </c>
      <c r="E1195" s="1">
        <v>0.71</v>
      </c>
      <c r="F1195" s="1">
        <v>0.71</v>
      </c>
      <c r="G1195" s="1">
        <v>0.79</v>
      </c>
      <c r="H1195" s="1">
        <v>1.21</v>
      </c>
      <c r="I1195" s="1" t="s">
        <v>54</v>
      </c>
      <c r="J1195" s="1">
        <v>5</v>
      </c>
      <c r="K1195" s="1" t="s">
        <v>38</v>
      </c>
      <c r="L1195" s="1" t="s">
        <v>39</v>
      </c>
      <c r="M1195" s="1" t="s">
        <v>40</v>
      </c>
      <c r="N1195" s="1">
        <v>23</v>
      </c>
      <c r="O1195" s="1">
        <v>70</v>
      </c>
      <c r="P1195" s="1">
        <v>0</v>
      </c>
      <c r="Q1195" s="1">
        <v>0</v>
      </c>
      <c r="R1195" s="1">
        <v>0</v>
      </c>
      <c r="S1195" s="1">
        <v>0</v>
      </c>
      <c r="T1195">
        <f t="shared" si="247"/>
        <v>93</v>
      </c>
      <c r="U1195">
        <f t="shared" si="248"/>
        <v>93</v>
      </c>
      <c r="V1195" s="2">
        <f t="shared" si="249"/>
        <v>46038.985915493</v>
      </c>
      <c r="W1195" s="2">
        <f t="shared" si="250"/>
        <v>46038.985915493</v>
      </c>
      <c r="X1195" t="str">
        <f t="shared" si="251"/>
        <v>高滞销风险</v>
      </c>
      <c r="Y1195" s="8" t="str">
        <f>_xlfn.IFS(COUNTIF($B$2:B1195,B1195)=1,"-",OR(AND(X1194="高滞销风险",OR(X1195="中滞销风险",X1195="低滞销风险",X1195="健康")),AND(X1194="中滞销风险",OR(X1195="低滞销风险",X1195="健康")),AND(X1194="低滞销风险",X1195="健康")),"改善",X1194=X1195,"维持不变",OR(AND(X1194="健康",OR(X1195="低滞销风险",X1195="中滞销风险",X1195="高滞销风险")),AND(X1194="低滞销风险",OR(X1195="中滞销风险",X1195="高滞销风险")),AND(X1194="中滞销风险",X1195="高滞销风险")),"恶化")</f>
        <v>维持不变</v>
      </c>
      <c r="Z1195" s="10">
        <f t="shared" si="252"/>
        <v>33.36</v>
      </c>
      <c r="AA1195" s="10">
        <f t="shared" si="253"/>
        <v>0</v>
      </c>
      <c r="AB1195" s="10">
        <f t="shared" si="254"/>
        <v>33.36</v>
      </c>
      <c r="AC1195" s="10">
        <f t="shared" si="255"/>
        <v>130.985915492958</v>
      </c>
      <c r="AD1195" s="10">
        <f t="shared" si="256"/>
        <v>46.9859154929582</v>
      </c>
      <c r="AE1195" s="11">
        <f t="shared" si="257"/>
        <v>1.10714285714286</v>
      </c>
    </row>
    <row r="1196" spans="1:31">
      <c r="A1196" s="5">
        <v>45887</v>
      </c>
      <c r="B1196" s="1" t="s">
        <v>660</v>
      </c>
      <c r="C1196" s="1" t="s">
        <v>661</v>
      </c>
      <c r="D1196" s="1" t="s">
        <v>531</v>
      </c>
      <c r="E1196" s="1">
        <v>0.82</v>
      </c>
      <c r="F1196" s="1">
        <v>1</v>
      </c>
      <c r="G1196" s="1">
        <v>1.07</v>
      </c>
      <c r="H1196" s="1">
        <v>0.61</v>
      </c>
      <c r="I1196" s="1" t="s">
        <v>50</v>
      </c>
      <c r="J1196" s="1">
        <v>7</v>
      </c>
      <c r="K1196" s="1" t="s">
        <v>51</v>
      </c>
      <c r="L1196" s="1" t="s">
        <v>52</v>
      </c>
      <c r="M1196" s="1" t="s">
        <v>53</v>
      </c>
      <c r="N1196" s="1">
        <v>50</v>
      </c>
      <c r="O1196" s="1">
        <v>8</v>
      </c>
      <c r="P1196" s="1">
        <v>0</v>
      </c>
      <c r="Q1196" s="1">
        <v>0</v>
      </c>
      <c r="R1196" s="1">
        <v>0</v>
      </c>
      <c r="S1196" s="1">
        <v>0</v>
      </c>
      <c r="T1196">
        <f t="shared" si="247"/>
        <v>58</v>
      </c>
      <c r="U1196">
        <f t="shared" si="248"/>
        <v>58</v>
      </c>
      <c r="V1196" s="2">
        <f t="shared" si="249"/>
        <v>45957.7317073171</v>
      </c>
      <c r="W1196" s="2">
        <f t="shared" si="250"/>
        <v>45957.7317073171</v>
      </c>
      <c r="X1196" t="str">
        <f t="shared" si="251"/>
        <v>健康</v>
      </c>
      <c r="Y1196" s="8" t="str">
        <f>_xlfn.IFS(COUNTIF($B$2:B1196,B1196)=1,"-",OR(AND(X1195="高滞销风险",OR(X1196="中滞销风险",X1196="低滞销风险",X1196="健康")),AND(X1195="中滞销风险",OR(X1196="低滞销风险",X1196="健康")),AND(X1195="低滞销风险",X1196="健康")),"改善",X1195=X1196,"维持不变",OR(AND(X1195="健康",OR(X1196="低滞销风险",X1196="中滞销风险",X1196="高滞销风险")),AND(X1195="低滞销风险",OR(X1196="中滞销风险",X1196="高滞销风险")),AND(X1195="中滞销风险",X1196="高滞销风险")),"恶化")</f>
        <v>-</v>
      </c>
      <c r="Z1196" s="10">
        <f t="shared" si="252"/>
        <v>0</v>
      </c>
      <c r="AA1196" s="10">
        <f t="shared" si="253"/>
        <v>0</v>
      </c>
      <c r="AB1196" s="10">
        <f t="shared" si="254"/>
        <v>0</v>
      </c>
      <c r="AC1196" s="10">
        <f t="shared" si="255"/>
        <v>70.7317073170732</v>
      </c>
      <c r="AD1196" s="10">
        <f t="shared" si="256"/>
        <v>0</v>
      </c>
      <c r="AE1196" s="11">
        <f t="shared" si="257"/>
        <v>0.82</v>
      </c>
    </row>
    <row r="1197" spans="1:31">
      <c r="A1197" s="5">
        <v>45894</v>
      </c>
      <c r="B1197" s="1" t="s">
        <v>660</v>
      </c>
      <c r="C1197" s="1" t="s">
        <v>661</v>
      </c>
      <c r="D1197" s="1" t="s">
        <v>531</v>
      </c>
      <c r="E1197" s="1">
        <v>0.93</v>
      </c>
      <c r="F1197" s="1">
        <v>1</v>
      </c>
      <c r="G1197" s="1">
        <v>1</v>
      </c>
      <c r="H1197" s="1">
        <v>0.86</v>
      </c>
      <c r="I1197" s="1" t="s">
        <v>50</v>
      </c>
      <c r="J1197" s="1">
        <v>7</v>
      </c>
      <c r="K1197" s="1" t="s">
        <v>43</v>
      </c>
      <c r="L1197" s="1" t="s">
        <v>44</v>
      </c>
      <c r="M1197" s="1" t="s">
        <v>45</v>
      </c>
      <c r="N1197" s="1">
        <v>46</v>
      </c>
      <c r="O1197" s="1">
        <v>4</v>
      </c>
      <c r="P1197" s="1">
        <v>0</v>
      </c>
      <c r="Q1197" s="1">
        <v>0</v>
      </c>
      <c r="R1197" s="1">
        <v>0</v>
      </c>
      <c r="S1197" s="1">
        <v>0</v>
      </c>
      <c r="T1197">
        <f t="shared" si="247"/>
        <v>50</v>
      </c>
      <c r="U1197">
        <f t="shared" si="248"/>
        <v>50</v>
      </c>
      <c r="V1197" s="2">
        <f t="shared" si="249"/>
        <v>45947.7634408602</v>
      </c>
      <c r="W1197" s="2">
        <f t="shared" si="250"/>
        <v>45947.7634408602</v>
      </c>
      <c r="X1197" t="str">
        <f t="shared" si="251"/>
        <v>健康</v>
      </c>
      <c r="Y1197" s="8" t="str">
        <f>_xlfn.IFS(COUNTIF($B$2:B1197,B1197)=1,"-",OR(AND(X1196="高滞销风险",OR(X1197="中滞销风险",X1197="低滞销风险",X1197="健康")),AND(X1196="中滞销风险",OR(X1197="低滞销风险",X1197="健康")),AND(X1196="低滞销风险",X1197="健康")),"改善",X1196=X1197,"维持不变",OR(AND(X1196="健康",OR(X1197="低滞销风险",X1197="中滞销风险",X1197="高滞销风险")),AND(X1196="低滞销风险",OR(X1197="中滞销风险",X1197="高滞销风险")),AND(X1196="中滞销风险",X1197="高滞销风险")),"恶化")</f>
        <v>维持不变</v>
      </c>
      <c r="Z1197" s="10">
        <f t="shared" si="252"/>
        <v>0</v>
      </c>
      <c r="AA1197" s="10">
        <f t="shared" si="253"/>
        <v>0</v>
      </c>
      <c r="AB1197" s="10">
        <f t="shared" si="254"/>
        <v>0</v>
      </c>
      <c r="AC1197" s="10">
        <f t="shared" si="255"/>
        <v>53.763440860215</v>
      </c>
      <c r="AD1197" s="10">
        <f t="shared" si="256"/>
        <v>0</v>
      </c>
      <c r="AE1197" s="11">
        <f t="shared" si="257"/>
        <v>0.93</v>
      </c>
    </row>
    <row r="1198" spans="1:31">
      <c r="A1198" s="5">
        <v>45901</v>
      </c>
      <c r="B1198" s="1" t="s">
        <v>660</v>
      </c>
      <c r="C1198" s="1" t="s">
        <v>661</v>
      </c>
      <c r="D1198" s="1" t="s">
        <v>531</v>
      </c>
      <c r="E1198" s="1">
        <v>1</v>
      </c>
      <c r="F1198" s="1">
        <v>1</v>
      </c>
      <c r="G1198" s="1">
        <v>1</v>
      </c>
      <c r="H1198" s="1">
        <v>1.04</v>
      </c>
      <c r="I1198" s="1" t="s">
        <v>54</v>
      </c>
      <c r="J1198" s="1">
        <v>7</v>
      </c>
      <c r="K1198" s="1" t="s">
        <v>35</v>
      </c>
      <c r="L1198" s="1" t="s">
        <v>36</v>
      </c>
      <c r="M1198" s="1" t="s">
        <v>37</v>
      </c>
      <c r="N1198" s="1">
        <v>43</v>
      </c>
      <c r="O1198" s="1">
        <v>2</v>
      </c>
      <c r="P1198" s="1">
        <v>0</v>
      </c>
      <c r="Q1198" s="1">
        <v>0</v>
      </c>
      <c r="R1198" s="1">
        <v>0</v>
      </c>
      <c r="S1198" s="1">
        <v>0</v>
      </c>
      <c r="T1198">
        <f t="shared" si="247"/>
        <v>45</v>
      </c>
      <c r="U1198">
        <f t="shared" si="248"/>
        <v>45</v>
      </c>
      <c r="V1198" s="2">
        <f t="shared" si="249"/>
        <v>45946</v>
      </c>
      <c r="W1198" s="2">
        <f t="shared" si="250"/>
        <v>45946</v>
      </c>
      <c r="X1198" t="str">
        <f t="shared" si="251"/>
        <v>健康</v>
      </c>
      <c r="Y1198" s="8" t="str">
        <f>_xlfn.IFS(COUNTIF($B$2:B1198,B1198)=1,"-",OR(AND(X1197="高滞销风险",OR(X1198="中滞销风险",X1198="低滞销风险",X1198="健康")),AND(X1197="中滞销风险",OR(X1198="低滞销风险",X1198="健康")),AND(X1197="低滞销风险",X1198="健康")),"改善",X1197=X1198,"维持不变",OR(AND(X1197="健康",OR(X1198="低滞销风险",X1198="中滞销风险",X1198="高滞销风险")),AND(X1197="低滞销风险",OR(X1198="中滞销风险",X1198="高滞销风险")),AND(X1197="中滞销风险",X1198="高滞销风险")),"恶化")</f>
        <v>维持不变</v>
      </c>
      <c r="Z1198" s="10">
        <f t="shared" si="252"/>
        <v>0</v>
      </c>
      <c r="AA1198" s="10">
        <f t="shared" si="253"/>
        <v>0</v>
      </c>
      <c r="AB1198" s="10">
        <f t="shared" si="254"/>
        <v>0</v>
      </c>
      <c r="AC1198" s="10">
        <f t="shared" si="255"/>
        <v>45</v>
      </c>
      <c r="AD1198" s="10">
        <f t="shared" si="256"/>
        <v>0</v>
      </c>
      <c r="AE1198" s="11">
        <f t="shared" si="257"/>
        <v>1</v>
      </c>
    </row>
    <row r="1199" spans="1:31">
      <c r="A1199" s="5">
        <v>45908</v>
      </c>
      <c r="B1199" s="1" t="s">
        <v>660</v>
      </c>
      <c r="C1199" s="1" t="s">
        <v>661</v>
      </c>
      <c r="D1199" s="1" t="s">
        <v>531</v>
      </c>
      <c r="E1199" s="1">
        <v>1</v>
      </c>
      <c r="F1199" s="1">
        <v>1</v>
      </c>
      <c r="G1199" s="1">
        <v>1</v>
      </c>
      <c r="H1199" s="1">
        <v>1</v>
      </c>
      <c r="I1199" s="1" t="s">
        <v>54</v>
      </c>
      <c r="J1199" s="1">
        <v>7</v>
      </c>
      <c r="K1199" s="1" t="s">
        <v>38</v>
      </c>
      <c r="L1199" s="1" t="s">
        <v>39</v>
      </c>
      <c r="M1199" s="1" t="s">
        <v>40</v>
      </c>
      <c r="N1199" s="1">
        <v>39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>
        <f t="shared" si="247"/>
        <v>39</v>
      </c>
      <c r="U1199">
        <f t="shared" si="248"/>
        <v>39</v>
      </c>
      <c r="V1199" s="2">
        <f t="shared" si="249"/>
        <v>45947</v>
      </c>
      <c r="W1199" s="2">
        <f t="shared" si="250"/>
        <v>45947</v>
      </c>
      <c r="X1199" t="str">
        <f t="shared" si="251"/>
        <v>健康</v>
      </c>
      <c r="Y1199" s="8" t="str">
        <f>_xlfn.IFS(COUNTIF($B$2:B1199,B1199)=1,"-",OR(AND(X1198="高滞销风险",OR(X1199="中滞销风险",X1199="低滞销风险",X1199="健康")),AND(X1198="中滞销风险",OR(X1199="低滞销风险",X1199="健康")),AND(X1198="低滞销风险",X1199="健康")),"改善",X1198=X1199,"维持不变",OR(AND(X1198="健康",OR(X1199="低滞销风险",X1199="中滞销风险",X1199="高滞销风险")),AND(X1198="低滞销风险",OR(X1199="中滞销风险",X1199="高滞销风险")),AND(X1198="中滞销风险",X1199="高滞销风险")),"恶化")</f>
        <v>维持不变</v>
      </c>
      <c r="Z1199" s="10">
        <f t="shared" si="252"/>
        <v>0</v>
      </c>
      <c r="AA1199" s="10">
        <f t="shared" si="253"/>
        <v>0</v>
      </c>
      <c r="AB1199" s="10">
        <f t="shared" si="254"/>
        <v>0</v>
      </c>
      <c r="AC1199" s="10">
        <f t="shared" si="255"/>
        <v>39</v>
      </c>
      <c r="AD1199" s="10">
        <f t="shared" si="256"/>
        <v>0</v>
      </c>
      <c r="AE1199" s="11">
        <f t="shared" si="257"/>
        <v>1</v>
      </c>
    </row>
    <row r="1200" spans="1:31">
      <c r="A1200" s="5">
        <v>45887</v>
      </c>
      <c r="B1200" s="1" t="s">
        <v>662</v>
      </c>
      <c r="C1200" s="1" t="s">
        <v>663</v>
      </c>
      <c r="D1200" s="1" t="s">
        <v>531</v>
      </c>
      <c r="E1200" s="1">
        <v>1.41</v>
      </c>
      <c r="F1200" s="1">
        <v>1.86</v>
      </c>
      <c r="G1200" s="1">
        <v>1.79</v>
      </c>
      <c r="H1200" s="1">
        <v>1</v>
      </c>
      <c r="I1200" s="1" t="s">
        <v>50</v>
      </c>
      <c r="J1200" s="1">
        <v>13</v>
      </c>
      <c r="K1200" s="1" t="s">
        <v>51</v>
      </c>
      <c r="L1200" s="1" t="s">
        <v>52</v>
      </c>
      <c r="M1200" s="1" t="s">
        <v>53</v>
      </c>
      <c r="N1200" s="1">
        <v>75</v>
      </c>
      <c r="O1200" s="1">
        <v>10</v>
      </c>
      <c r="P1200" s="1">
        <v>0</v>
      </c>
      <c r="Q1200" s="1">
        <v>5</v>
      </c>
      <c r="R1200" s="1">
        <v>0</v>
      </c>
      <c r="S1200" s="1">
        <v>0</v>
      </c>
      <c r="T1200">
        <f t="shared" si="247"/>
        <v>85</v>
      </c>
      <c r="U1200">
        <f t="shared" si="248"/>
        <v>90</v>
      </c>
      <c r="V1200" s="2">
        <f t="shared" si="249"/>
        <v>45947.2836879433</v>
      </c>
      <c r="W1200" s="2">
        <f t="shared" si="250"/>
        <v>45950.829787234</v>
      </c>
      <c r="X1200" t="str">
        <f t="shared" si="251"/>
        <v>健康</v>
      </c>
      <c r="Y1200" s="8" t="str">
        <f>_xlfn.IFS(COUNTIF($B$2:B1200,B1200)=1,"-",OR(AND(X1199="高滞销风险",OR(X1200="中滞销风险",X1200="低滞销风险",X1200="健康")),AND(X1199="中滞销风险",OR(X1200="低滞销风险",X1200="健康")),AND(X1199="低滞销风险",X1200="健康")),"改善",X1199=X1200,"维持不变",OR(AND(X1199="健康",OR(X1200="低滞销风险",X1200="中滞销风险",X1200="高滞销风险")),AND(X1199="低滞销风险",OR(X1200="中滞销风险",X1200="高滞销风险")),AND(X1199="中滞销风险",X1200="高滞销风险")),"恶化")</f>
        <v>-</v>
      </c>
      <c r="Z1200" s="10">
        <f t="shared" si="252"/>
        <v>0</v>
      </c>
      <c r="AA1200" s="10">
        <f t="shared" si="253"/>
        <v>0</v>
      </c>
      <c r="AB1200" s="10">
        <f t="shared" si="254"/>
        <v>0</v>
      </c>
      <c r="AC1200" s="10">
        <f t="shared" si="255"/>
        <v>63.8297872340426</v>
      </c>
      <c r="AD1200" s="10">
        <f t="shared" si="256"/>
        <v>0</v>
      </c>
      <c r="AE1200" s="11">
        <f t="shared" si="257"/>
        <v>1.41</v>
      </c>
    </row>
    <row r="1201" spans="1:31">
      <c r="A1201" s="5">
        <v>45894</v>
      </c>
      <c r="B1201" s="1" t="s">
        <v>662</v>
      </c>
      <c r="C1201" s="1" t="s">
        <v>663</v>
      </c>
      <c r="D1201" s="1" t="s">
        <v>531</v>
      </c>
      <c r="E1201" s="1">
        <v>1.66</v>
      </c>
      <c r="F1201" s="1">
        <v>1.86</v>
      </c>
      <c r="G1201" s="1">
        <v>1.86</v>
      </c>
      <c r="H1201" s="1">
        <v>1.46</v>
      </c>
      <c r="I1201" s="1" t="s">
        <v>50</v>
      </c>
      <c r="J1201" s="1">
        <v>13</v>
      </c>
      <c r="K1201" s="1" t="s">
        <v>43</v>
      </c>
      <c r="L1201" s="1" t="s">
        <v>44</v>
      </c>
      <c r="M1201" s="1" t="s">
        <v>45</v>
      </c>
      <c r="N1201" s="1">
        <v>65</v>
      </c>
      <c r="O1201" s="1">
        <v>10</v>
      </c>
      <c r="P1201" s="1">
        <v>0</v>
      </c>
      <c r="Q1201" s="1">
        <v>5</v>
      </c>
      <c r="R1201" s="1">
        <v>0</v>
      </c>
      <c r="S1201" s="1">
        <v>0</v>
      </c>
      <c r="T1201">
        <f t="shared" si="247"/>
        <v>75</v>
      </c>
      <c r="U1201">
        <f t="shared" si="248"/>
        <v>80</v>
      </c>
      <c r="V1201" s="2">
        <f t="shared" si="249"/>
        <v>45939.1807228916</v>
      </c>
      <c r="W1201" s="2">
        <f t="shared" si="250"/>
        <v>45942.1927710843</v>
      </c>
      <c r="X1201" t="str">
        <f t="shared" si="251"/>
        <v>健康</v>
      </c>
      <c r="Y1201" s="8" t="str">
        <f>_xlfn.IFS(COUNTIF($B$2:B1201,B1201)=1,"-",OR(AND(X1200="高滞销风险",OR(X1201="中滞销风险",X1201="低滞销风险",X1201="健康")),AND(X1200="中滞销风险",OR(X1201="低滞销风险",X1201="健康")),AND(X1200="低滞销风险",X1201="健康")),"改善",X1200=X1201,"维持不变",OR(AND(X1200="健康",OR(X1201="低滞销风险",X1201="中滞销风险",X1201="高滞销风险")),AND(X1200="低滞销风险",OR(X1201="中滞销风险",X1201="高滞销风险")),AND(X1200="中滞销风险",X1201="高滞销风险")),"恶化")</f>
        <v>维持不变</v>
      </c>
      <c r="Z1201" s="10">
        <f t="shared" si="252"/>
        <v>0</v>
      </c>
      <c r="AA1201" s="10">
        <f t="shared" si="253"/>
        <v>0</v>
      </c>
      <c r="AB1201" s="10">
        <f t="shared" si="254"/>
        <v>0</v>
      </c>
      <c r="AC1201" s="10">
        <f t="shared" si="255"/>
        <v>48.1927710843374</v>
      </c>
      <c r="AD1201" s="10">
        <f t="shared" si="256"/>
        <v>0</v>
      </c>
      <c r="AE1201" s="11">
        <f t="shared" si="257"/>
        <v>1.66</v>
      </c>
    </row>
    <row r="1202" spans="1:31">
      <c r="A1202" s="5">
        <v>45901</v>
      </c>
      <c r="B1202" s="1" t="s">
        <v>662</v>
      </c>
      <c r="C1202" s="1" t="s">
        <v>663</v>
      </c>
      <c r="D1202" s="1" t="s">
        <v>531</v>
      </c>
      <c r="E1202" s="1">
        <v>1.71</v>
      </c>
      <c r="F1202" s="1">
        <v>1.71</v>
      </c>
      <c r="G1202" s="1">
        <v>1.79</v>
      </c>
      <c r="H1202" s="1">
        <v>1.79</v>
      </c>
      <c r="I1202" s="1" t="s">
        <v>54</v>
      </c>
      <c r="J1202" s="1">
        <v>12</v>
      </c>
      <c r="K1202" s="1" t="s">
        <v>35</v>
      </c>
      <c r="L1202" s="1" t="s">
        <v>36</v>
      </c>
      <c r="M1202" s="1" t="s">
        <v>37</v>
      </c>
      <c r="N1202" s="1">
        <v>52</v>
      </c>
      <c r="O1202" s="1">
        <v>10</v>
      </c>
      <c r="P1202" s="1">
        <v>0</v>
      </c>
      <c r="Q1202" s="1">
        <v>5</v>
      </c>
      <c r="R1202" s="1">
        <v>0</v>
      </c>
      <c r="S1202" s="1">
        <v>0</v>
      </c>
      <c r="T1202">
        <f t="shared" si="247"/>
        <v>62</v>
      </c>
      <c r="U1202">
        <f t="shared" si="248"/>
        <v>67</v>
      </c>
      <c r="V1202" s="2">
        <f t="shared" si="249"/>
        <v>45937.2573099415</v>
      </c>
      <c r="W1202" s="2">
        <f t="shared" si="250"/>
        <v>45940.1812865497</v>
      </c>
      <c r="X1202" t="str">
        <f t="shared" si="251"/>
        <v>健康</v>
      </c>
      <c r="Y1202" s="8" t="str">
        <f>_xlfn.IFS(COUNTIF($B$2:B1202,B1202)=1,"-",OR(AND(X1201="高滞销风险",OR(X1202="中滞销风险",X1202="低滞销风险",X1202="健康")),AND(X1201="中滞销风险",OR(X1202="低滞销风险",X1202="健康")),AND(X1201="低滞销风险",X1202="健康")),"改善",X1201=X1202,"维持不变",OR(AND(X1201="健康",OR(X1202="低滞销风险",X1202="中滞销风险",X1202="高滞销风险")),AND(X1201="低滞销风险",OR(X1202="中滞销风险",X1202="高滞销风险")),AND(X1201="中滞销风险",X1202="高滞销风险")),"恶化")</f>
        <v>维持不变</v>
      </c>
      <c r="Z1202" s="10">
        <f t="shared" si="252"/>
        <v>0</v>
      </c>
      <c r="AA1202" s="10">
        <f t="shared" si="253"/>
        <v>0</v>
      </c>
      <c r="AB1202" s="10">
        <f t="shared" si="254"/>
        <v>0</v>
      </c>
      <c r="AC1202" s="10">
        <f t="shared" si="255"/>
        <v>39.1812865497076</v>
      </c>
      <c r="AD1202" s="10">
        <f t="shared" si="256"/>
        <v>0</v>
      </c>
      <c r="AE1202" s="11">
        <f t="shared" si="257"/>
        <v>1.71</v>
      </c>
    </row>
    <row r="1203" spans="1:31">
      <c r="A1203" s="5">
        <v>45908</v>
      </c>
      <c r="B1203" s="1" t="s">
        <v>662</v>
      </c>
      <c r="C1203" s="1" t="s">
        <v>663</v>
      </c>
      <c r="D1203" s="1" t="s">
        <v>531</v>
      </c>
      <c r="E1203" s="1">
        <v>2.2</v>
      </c>
      <c r="F1203" s="1">
        <v>2.57</v>
      </c>
      <c r="G1203" s="1">
        <v>2.14</v>
      </c>
      <c r="H1203" s="1">
        <v>2</v>
      </c>
      <c r="I1203" s="1" t="s">
        <v>50</v>
      </c>
      <c r="J1203" s="1">
        <v>18</v>
      </c>
      <c r="K1203" s="1" t="s">
        <v>38</v>
      </c>
      <c r="L1203" s="1" t="s">
        <v>39</v>
      </c>
      <c r="M1203" s="1" t="s">
        <v>40</v>
      </c>
      <c r="N1203" s="1">
        <v>39</v>
      </c>
      <c r="O1203" s="1">
        <v>8</v>
      </c>
      <c r="P1203" s="1">
        <v>0</v>
      </c>
      <c r="Q1203" s="1">
        <v>5</v>
      </c>
      <c r="R1203" s="1">
        <v>0</v>
      </c>
      <c r="S1203" s="1">
        <v>0</v>
      </c>
      <c r="T1203">
        <f t="shared" si="247"/>
        <v>47</v>
      </c>
      <c r="U1203">
        <f t="shared" si="248"/>
        <v>52</v>
      </c>
      <c r="V1203" s="2">
        <f t="shared" si="249"/>
        <v>45929.3636363636</v>
      </c>
      <c r="W1203" s="2">
        <f t="shared" si="250"/>
        <v>45931.6363636364</v>
      </c>
      <c r="X1203" t="str">
        <f t="shared" si="251"/>
        <v>健康</v>
      </c>
      <c r="Y1203" s="8" t="str">
        <f>_xlfn.IFS(COUNTIF($B$2:B1203,B1203)=1,"-",OR(AND(X1202="高滞销风险",OR(X1203="中滞销风险",X1203="低滞销风险",X1203="健康")),AND(X1202="中滞销风险",OR(X1203="低滞销风险",X1203="健康")),AND(X1202="低滞销风险",X1203="健康")),"改善",X1202=X1203,"维持不变",OR(AND(X1202="健康",OR(X1203="低滞销风险",X1203="中滞销风险",X1203="高滞销风险")),AND(X1202="低滞销风险",OR(X1203="中滞销风险",X1203="高滞销风险")),AND(X1202="中滞销风险",X1203="高滞销风险")),"恶化")</f>
        <v>维持不变</v>
      </c>
      <c r="Z1203" s="10">
        <f t="shared" si="252"/>
        <v>0</v>
      </c>
      <c r="AA1203" s="10">
        <f t="shared" si="253"/>
        <v>0</v>
      </c>
      <c r="AB1203" s="10">
        <f t="shared" si="254"/>
        <v>0</v>
      </c>
      <c r="AC1203" s="10">
        <f t="shared" si="255"/>
        <v>23.6363636363636</v>
      </c>
      <c r="AD1203" s="10">
        <f t="shared" si="256"/>
        <v>0</v>
      </c>
      <c r="AE1203" s="11">
        <f t="shared" si="257"/>
        <v>2.2</v>
      </c>
    </row>
    <row r="1204" spans="1:31">
      <c r="A1204" s="5">
        <v>45887</v>
      </c>
      <c r="B1204" s="1" t="s">
        <v>664</v>
      </c>
      <c r="C1204" s="1" t="s">
        <v>665</v>
      </c>
      <c r="D1204" s="1" t="s">
        <v>531</v>
      </c>
      <c r="E1204" s="1">
        <v>1.62</v>
      </c>
      <c r="F1204" s="1">
        <v>2.43</v>
      </c>
      <c r="G1204" s="1">
        <v>1.79</v>
      </c>
      <c r="H1204" s="1">
        <v>1.07</v>
      </c>
      <c r="I1204" s="1" t="s">
        <v>50</v>
      </c>
      <c r="J1204" s="1">
        <v>17</v>
      </c>
      <c r="K1204" s="1" t="s">
        <v>51</v>
      </c>
      <c r="L1204" s="1" t="s">
        <v>52</v>
      </c>
      <c r="M1204" s="1" t="s">
        <v>53</v>
      </c>
      <c r="N1204" s="1">
        <v>143</v>
      </c>
      <c r="O1204" s="1">
        <v>4</v>
      </c>
      <c r="P1204" s="1">
        <v>0</v>
      </c>
      <c r="Q1204" s="1">
        <v>1</v>
      </c>
      <c r="R1204" s="1">
        <v>0</v>
      </c>
      <c r="S1204" s="1">
        <v>150</v>
      </c>
      <c r="T1204">
        <f t="shared" si="247"/>
        <v>147</v>
      </c>
      <c r="U1204">
        <f t="shared" si="248"/>
        <v>298</v>
      </c>
      <c r="V1204" s="2">
        <f t="shared" si="249"/>
        <v>45977.7407407407</v>
      </c>
      <c r="W1204" s="2">
        <f t="shared" si="250"/>
        <v>46070.950617284</v>
      </c>
      <c r="X1204" t="str">
        <f t="shared" si="251"/>
        <v>高滞销风险</v>
      </c>
      <c r="Y1204" s="8" t="str">
        <f>_xlfn.IFS(COUNTIF($B$2:B1204,B1204)=1,"-",OR(AND(X1203="高滞销风险",OR(X1204="中滞销风险",X1204="低滞销风险",X1204="健康")),AND(X1203="中滞销风险",OR(X1204="低滞销风险",X1204="健康")),AND(X1203="低滞销风险",X1204="健康")),"改善",X1203=X1204,"维持不变",OR(AND(X1203="健康",OR(X1204="低滞销风险",X1204="中滞销风险",X1204="高滞销风险")),AND(X1203="低滞销风险",OR(X1204="中滞销风险",X1204="高滞销风险")),AND(X1203="中滞销风险",X1204="高滞销风险")),"恶化")</f>
        <v>-</v>
      </c>
      <c r="Z1204" s="10">
        <f t="shared" si="252"/>
        <v>0</v>
      </c>
      <c r="AA1204" s="10">
        <f t="shared" si="253"/>
        <v>127.9</v>
      </c>
      <c r="AB1204" s="10">
        <f t="shared" si="254"/>
        <v>127.9</v>
      </c>
      <c r="AC1204" s="10">
        <f t="shared" si="255"/>
        <v>183.950617283951</v>
      </c>
      <c r="AD1204" s="10">
        <f t="shared" si="256"/>
        <v>78.9506172839538</v>
      </c>
      <c r="AE1204" s="11">
        <f t="shared" si="257"/>
        <v>2.83809523809524</v>
      </c>
    </row>
    <row r="1205" spans="1:31">
      <c r="A1205" s="5">
        <v>45894</v>
      </c>
      <c r="B1205" s="1" t="s">
        <v>664</v>
      </c>
      <c r="C1205" s="1" t="s">
        <v>665</v>
      </c>
      <c r="D1205" s="1" t="s">
        <v>531</v>
      </c>
      <c r="E1205" s="1">
        <v>2.05</v>
      </c>
      <c r="F1205" s="1">
        <v>2.43</v>
      </c>
      <c r="G1205" s="1">
        <v>2.43</v>
      </c>
      <c r="H1205" s="1">
        <v>1.68</v>
      </c>
      <c r="I1205" s="1" t="s">
        <v>50</v>
      </c>
      <c r="J1205" s="1">
        <v>17</v>
      </c>
      <c r="K1205" s="1" t="s">
        <v>43</v>
      </c>
      <c r="L1205" s="1" t="s">
        <v>44</v>
      </c>
      <c r="M1205" s="1" t="s">
        <v>45</v>
      </c>
      <c r="N1205" s="1">
        <v>129</v>
      </c>
      <c r="O1205" s="1">
        <v>34</v>
      </c>
      <c r="P1205" s="1">
        <v>0</v>
      </c>
      <c r="Q1205" s="1">
        <v>121</v>
      </c>
      <c r="R1205" s="1">
        <v>0</v>
      </c>
      <c r="S1205" s="1">
        <v>0</v>
      </c>
      <c r="T1205">
        <f t="shared" si="247"/>
        <v>163</v>
      </c>
      <c r="U1205">
        <f t="shared" si="248"/>
        <v>284</v>
      </c>
      <c r="V1205" s="2">
        <f t="shared" si="249"/>
        <v>45973.5121951219</v>
      </c>
      <c r="W1205" s="2">
        <f t="shared" si="250"/>
        <v>46032.5365853659</v>
      </c>
      <c r="X1205" t="str">
        <f t="shared" si="251"/>
        <v>高滞销风险</v>
      </c>
      <c r="Y1205" s="8" t="str">
        <f>_xlfn.IFS(COUNTIF($B$2:B1205,B1205)=1,"-",OR(AND(X1204="高滞销风险",OR(X1205="中滞销风险",X1205="低滞销风险",X1205="健康")),AND(X1204="中滞销风险",OR(X1205="低滞销风险",X1205="健康")),AND(X1204="低滞销风险",X1205="健康")),"改善",X1204=X1205,"维持不变",OR(AND(X1204="健康",OR(X1205="低滞销风险",X1205="中滞销风险",X1205="高滞销风险")),AND(X1204="低滞销风险",OR(X1205="中滞销风险",X1205="高滞销风险")),AND(X1204="中滞销风险",X1205="高滞销风险")),"恶化")</f>
        <v>维持不变</v>
      </c>
      <c r="Z1205" s="10">
        <f t="shared" si="252"/>
        <v>0</v>
      </c>
      <c r="AA1205" s="10">
        <f t="shared" si="253"/>
        <v>83.1</v>
      </c>
      <c r="AB1205" s="10">
        <f t="shared" si="254"/>
        <v>83.1</v>
      </c>
      <c r="AC1205" s="10">
        <f t="shared" si="255"/>
        <v>138.536585365854</v>
      </c>
      <c r="AD1205" s="10">
        <f t="shared" si="256"/>
        <v>40.5365853658514</v>
      </c>
      <c r="AE1205" s="11">
        <f t="shared" si="257"/>
        <v>2.89795918367347</v>
      </c>
    </row>
    <row r="1206" spans="1:31">
      <c r="A1206" s="5">
        <v>45901</v>
      </c>
      <c r="B1206" s="1" t="s">
        <v>664</v>
      </c>
      <c r="C1206" s="1" t="s">
        <v>665</v>
      </c>
      <c r="D1206" s="1" t="s">
        <v>531</v>
      </c>
      <c r="E1206" s="1">
        <v>2.72</v>
      </c>
      <c r="F1206" s="1">
        <v>3.29</v>
      </c>
      <c r="G1206" s="1">
        <v>2.86</v>
      </c>
      <c r="H1206" s="1">
        <v>2.32</v>
      </c>
      <c r="I1206" s="1" t="s">
        <v>50</v>
      </c>
      <c r="J1206" s="1">
        <v>23</v>
      </c>
      <c r="K1206" s="1" t="s">
        <v>35</v>
      </c>
      <c r="L1206" s="1" t="s">
        <v>36</v>
      </c>
      <c r="M1206" s="1" t="s">
        <v>37</v>
      </c>
      <c r="N1206" s="1">
        <v>100</v>
      </c>
      <c r="O1206" s="1">
        <v>64</v>
      </c>
      <c r="P1206" s="1">
        <v>0</v>
      </c>
      <c r="Q1206" s="1">
        <v>101</v>
      </c>
      <c r="R1206" s="1">
        <v>0</v>
      </c>
      <c r="S1206" s="1">
        <v>0</v>
      </c>
      <c r="T1206">
        <f t="shared" si="247"/>
        <v>164</v>
      </c>
      <c r="U1206">
        <f t="shared" si="248"/>
        <v>265</v>
      </c>
      <c r="V1206" s="2">
        <f t="shared" si="249"/>
        <v>45961.2941176471</v>
      </c>
      <c r="W1206" s="2">
        <f t="shared" si="250"/>
        <v>45998.4264705882</v>
      </c>
      <c r="X1206" t="str">
        <f t="shared" si="251"/>
        <v>低滞销风险</v>
      </c>
      <c r="Y1206" s="8" t="str">
        <f>_xlfn.IFS(COUNTIF($B$2:B1206,B1206)=1,"-",OR(AND(X1205="高滞销风险",OR(X1206="中滞销风险",X1206="低滞销风险",X1206="健康")),AND(X1205="中滞销风险",OR(X1206="低滞销风险",X1206="健康")),AND(X1205="低滞销风险",X1206="健康")),"改善",X1205=X1206,"维持不变",OR(AND(X1205="健康",OR(X1206="低滞销风险",X1206="中滞销风险",X1206="高滞销风险")),AND(X1205="低滞销风险",OR(X1206="中滞销风险",X1206="高滞销风险")),AND(X1205="中滞销风险",X1206="高滞销风险")),"恶化")</f>
        <v>改善</v>
      </c>
      <c r="Z1206" s="10">
        <f t="shared" si="252"/>
        <v>0</v>
      </c>
      <c r="AA1206" s="10">
        <f t="shared" si="253"/>
        <v>17.48</v>
      </c>
      <c r="AB1206" s="10">
        <f t="shared" si="254"/>
        <v>17.48</v>
      </c>
      <c r="AC1206" s="10">
        <f t="shared" si="255"/>
        <v>97.4264705882353</v>
      </c>
      <c r="AD1206" s="10">
        <f t="shared" si="256"/>
        <v>6.42647058823786</v>
      </c>
      <c r="AE1206" s="11">
        <f t="shared" si="257"/>
        <v>2.91208791208791</v>
      </c>
    </row>
    <row r="1207" spans="1:31">
      <c r="A1207" s="5">
        <v>45908</v>
      </c>
      <c r="B1207" s="1" t="s">
        <v>664</v>
      </c>
      <c r="C1207" s="1" t="s">
        <v>665</v>
      </c>
      <c r="D1207" s="1" t="s">
        <v>531</v>
      </c>
      <c r="E1207" s="1">
        <v>2.57</v>
      </c>
      <c r="F1207" s="1">
        <v>2.57</v>
      </c>
      <c r="G1207" s="1">
        <v>2.93</v>
      </c>
      <c r="H1207" s="1">
        <v>2.68</v>
      </c>
      <c r="I1207" s="1" t="s">
        <v>54</v>
      </c>
      <c r="J1207" s="1">
        <v>18</v>
      </c>
      <c r="K1207" s="1" t="s">
        <v>38</v>
      </c>
      <c r="L1207" s="1" t="s">
        <v>39</v>
      </c>
      <c r="M1207" s="1" t="s">
        <v>40</v>
      </c>
      <c r="N1207" s="1">
        <v>84</v>
      </c>
      <c r="O1207" s="1">
        <v>104</v>
      </c>
      <c r="P1207" s="1">
        <v>0</v>
      </c>
      <c r="Q1207" s="1">
        <v>61</v>
      </c>
      <c r="R1207" s="1">
        <v>0</v>
      </c>
      <c r="S1207" s="1">
        <v>0</v>
      </c>
      <c r="T1207">
        <f t="shared" si="247"/>
        <v>188</v>
      </c>
      <c r="U1207">
        <f t="shared" si="248"/>
        <v>249</v>
      </c>
      <c r="V1207" s="2">
        <f t="shared" si="249"/>
        <v>45981.1517509728</v>
      </c>
      <c r="W1207" s="2">
        <f t="shared" si="250"/>
        <v>46004.8871595331</v>
      </c>
      <c r="X1207" t="str">
        <f t="shared" si="251"/>
        <v>中滞销风险</v>
      </c>
      <c r="Y1207" s="8" t="str">
        <f>_xlfn.IFS(COUNTIF($B$2:B1207,B1207)=1,"-",OR(AND(X1206="高滞销风险",OR(X1207="中滞销风险",X1207="低滞销风险",X1207="健康")),AND(X1206="中滞销风险",OR(X1207="低滞销风险",X1207="健康")),AND(X1206="低滞销风险",X1207="健康")),"改善",X1206=X1207,"维持不变",OR(AND(X1206="健康",OR(X1207="低滞销风险",X1207="中滞销风险",X1207="高滞销风险")),AND(X1206="低滞销风险",OR(X1207="中滞销风险",X1207="高滞销风险")),AND(X1206="中滞销风险",X1207="高滞销风险")),"恶化")</f>
        <v>恶化</v>
      </c>
      <c r="Z1207" s="10">
        <f t="shared" si="252"/>
        <v>0</v>
      </c>
      <c r="AA1207" s="10">
        <f t="shared" si="253"/>
        <v>33.12</v>
      </c>
      <c r="AB1207" s="10">
        <f t="shared" si="254"/>
        <v>33.12</v>
      </c>
      <c r="AC1207" s="10">
        <f t="shared" si="255"/>
        <v>96.8871595330739</v>
      </c>
      <c r="AD1207" s="10">
        <f t="shared" si="256"/>
        <v>12.8871595330711</v>
      </c>
      <c r="AE1207" s="11">
        <f t="shared" si="257"/>
        <v>2.96428571428571</v>
      </c>
    </row>
    <row r="1208" spans="1:31">
      <c r="A1208" s="5">
        <v>45887</v>
      </c>
      <c r="B1208" s="1" t="s">
        <v>666</v>
      </c>
      <c r="C1208" s="1" t="s">
        <v>667</v>
      </c>
      <c r="D1208" s="1" t="s">
        <v>531</v>
      </c>
      <c r="E1208" s="1">
        <v>2.18</v>
      </c>
      <c r="F1208" s="1">
        <v>2.43</v>
      </c>
      <c r="G1208" s="1">
        <v>2.79</v>
      </c>
      <c r="H1208" s="1">
        <v>1.79</v>
      </c>
      <c r="I1208" s="1" t="s">
        <v>50</v>
      </c>
      <c r="J1208" s="1">
        <v>17</v>
      </c>
      <c r="K1208" s="1" t="s">
        <v>51</v>
      </c>
      <c r="L1208" s="1" t="s">
        <v>52</v>
      </c>
      <c r="M1208" s="1" t="s">
        <v>53</v>
      </c>
      <c r="N1208" s="1">
        <v>75</v>
      </c>
      <c r="O1208" s="1">
        <v>150</v>
      </c>
      <c r="P1208" s="1">
        <v>0</v>
      </c>
      <c r="Q1208" s="1">
        <v>152</v>
      </c>
      <c r="R1208" s="1">
        <v>0</v>
      </c>
      <c r="S1208" s="1">
        <v>1</v>
      </c>
      <c r="T1208">
        <f t="shared" si="247"/>
        <v>225</v>
      </c>
      <c r="U1208">
        <f t="shared" si="248"/>
        <v>378</v>
      </c>
      <c r="V1208" s="2">
        <f t="shared" si="249"/>
        <v>45990.2110091743</v>
      </c>
      <c r="W1208" s="2">
        <f t="shared" si="250"/>
        <v>46060.3944954128</v>
      </c>
      <c r="X1208" t="str">
        <f t="shared" si="251"/>
        <v>高滞销风险</v>
      </c>
      <c r="Y1208" s="8" t="str">
        <f>_xlfn.IFS(COUNTIF($B$2:B1208,B1208)=1,"-",OR(AND(X1207="高滞销风险",OR(X1208="中滞销风险",X1208="低滞销风险",X1208="健康")),AND(X1207="中滞销风险",OR(X1208="低滞销风险",X1208="健康")),AND(X1207="低滞销风险",X1208="健康")),"改善",X1207=X1208,"维持不变",OR(AND(X1207="健康",OR(X1208="低滞销风险",X1208="中滞销风险",X1208="高滞销风险")),AND(X1207="低滞销风险",OR(X1208="中滞销风险",X1208="高滞销风险")),AND(X1207="中滞销风险",X1208="高滞销风险")),"恶化")</f>
        <v>-</v>
      </c>
      <c r="Z1208" s="10">
        <f t="shared" si="252"/>
        <v>0</v>
      </c>
      <c r="AA1208" s="10">
        <f t="shared" si="253"/>
        <v>149.1</v>
      </c>
      <c r="AB1208" s="10">
        <f t="shared" si="254"/>
        <v>149.1</v>
      </c>
      <c r="AC1208" s="10">
        <f t="shared" si="255"/>
        <v>173.394495412844</v>
      </c>
      <c r="AD1208" s="10">
        <f t="shared" si="256"/>
        <v>68.3944954128456</v>
      </c>
      <c r="AE1208" s="11">
        <f t="shared" si="257"/>
        <v>3.6</v>
      </c>
    </row>
    <row r="1209" spans="1:31">
      <c r="A1209" s="5">
        <v>45894</v>
      </c>
      <c r="B1209" s="1" t="s">
        <v>666</v>
      </c>
      <c r="C1209" s="1" t="s">
        <v>667</v>
      </c>
      <c r="D1209" s="1" t="s">
        <v>531</v>
      </c>
      <c r="E1209" s="1">
        <v>2.94</v>
      </c>
      <c r="F1209" s="1">
        <v>3.43</v>
      </c>
      <c r="G1209" s="1">
        <v>2.93</v>
      </c>
      <c r="H1209" s="1">
        <v>2.64</v>
      </c>
      <c r="I1209" s="1" t="s">
        <v>50</v>
      </c>
      <c r="J1209" s="1">
        <v>24</v>
      </c>
      <c r="K1209" s="1" t="s">
        <v>43</v>
      </c>
      <c r="L1209" s="1" t="s">
        <v>44</v>
      </c>
      <c r="M1209" s="1" t="s">
        <v>45</v>
      </c>
      <c r="N1209" s="1">
        <v>80</v>
      </c>
      <c r="O1209" s="1">
        <v>121</v>
      </c>
      <c r="P1209" s="1">
        <v>0</v>
      </c>
      <c r="Q1209" s="1">
        <v>152</v>
      </c>
      <c r="R1209" s="1">
        <v>0</v>
      </c>
      <c r="S1209" s="1">
        <v>1</v>
      </c>
      <c r="T1209">
        <f t="shared" si="247"/>
        <v>201</v>
      </c>
      <c r="U1209">
        <f t="shared" si="248"/>
        <v>354</v>
      </c>
      <c r="V1209" s="2">
        <f t="shared" si="249"/>
        <v>45962.3673469388</v>
      </c>
      <c r="W1209" s="2">
        <f t="shared" si="250"/>
        <v>46014.4081632653</v>
      </c>
      <c r="X1209" t="str">
        <f t="shared" si="251"/>
        <v>高滞销风险</v>
      </c>
      <c r="Y1209" s="8" t="str">
        <f>_xlfn.IFS(COUNTIF($B$2:B1209,B1209)=1,"-",OR(AND(X1208="高滞销风险",OR(X1209="中滞销风险",X1209="低滞销风险",X1209="健康")),AND(X1208="中滞销风险",OR(X1209="低滞销风险",X1209="健康")),AND(X1208="低滞销风险",X1209="健康")),"改善",X1208=X1209,"维持不变",OR(AND(X1208="健康",OR(X1209="低滞销风险",X1209="中滞销风险",X1209="高滞销风险")),AND(X1208="低滞销风险",OR(X1209="中滞销风险",X1209="高滞销风险")),AND(X1208="中滞销风险",X1209="高滞销风险")),"恶化")</f>
        <v>维持不变</v>
      </c>
      <c r="Z1209" s="10">
        <f t="shared" si="252"/>
        <v>0</v>
      </c>
      <c r="AA1209" s="10">
        <f t="shared" si="253"/>
        <v>65.88</v>
      </c>
      <c r="AB1209" s="10">
        <f t="shared" si="254"/>
        <v>65.88</v>
      </c>
      <c r="AC1209" s="10">
        <f t="shared" si="255"/>
        <v>120.408163265306</v>
      </c>
      <c r="AD1209" s="10">
        <f t="shared" si="256"/>
        <v>22.4081632653033</v>
      </c>
      <c r="AE1209" s="11">
        <f t="shared" si="257"/>
        <v>3.61224489795918</v>
      </c>
    </row>
    <row r="1210" spans="1:31">
      <c r="A1210" s="5">
        <v>45901</v>
      </c>
      <c r="B1210" s="1" t="s">
        <v>666</v>
      </c>
      <c r="C1210" s="1" t="s">
        <v>667</v>
      </c>
      <c r="D1210" s="1" t="s">
        <v>531</v>
      </c>
      <c r="E1210" s="1">
        <v>4.02</v>
      </c>
      <c r="F1210" s="1">
        <v>4.86</v>
      </c>
      <c r="G1210" s="1">
        <v>4.14</v>
      </c>
      <c r="H1210" s="1">
        <v>3.46</v>
      </c>
      <c r="I1210" s="1" t="s">
        <v>50</v>
      </c>
      <c r="J1210" s="1">
        <v>34</v>
      </c>
      <c r="K1210" s="1" t="s">
        <v>35</v>
      </c>
      <c r="L1210" s="1" t="s">
        <v>36</v>
      </c>
      <c r="M1210" s="1" t="s">
        <v>37</v>
      </c>
      <c r="N1210" s="1">
        <v>130</v>
      </c>
      <c r="O1210" s="1">
        <v>91</v>
      </c>
      <c r="P1210" s="1">
        <v>0</v>
      </c>
      <c r="Q1210" s="1">
        <v>102</v>
      </c>
      <c r="R1210" s="1">
        <v>0</v>
      </c>
      <c r="S1210" s="1">
        <v>0</v>
      </c>
      <c r="T1210">
        <f t="shared" si="247"/>
        <v>221</v>
      </c>
      <c r="U1210">
        <f t="shared" si="248"/>
        <v>323</v>
      </c>
      <c r="V1210" s="2">
        <f t="shared" si="249"/>
        <v>45955.9751243781</v>
      </c>
      <c r="W1210" s="2">
        <f t="shared" si="250"/>
        <v>45981.3482587065</v>
      </c>
      <c r="X1210" t="str">
        <f t="shared" si="251"/>
        <v>健康</v>
      </c>
      <c r="Y1210" s="8" t="str">
        <f>_xlfn.IFS(COUNTIF($B$2:B1210,B1210)=1,"-",OR(AND(X1209="高滞销风险",OR(X1210="中滞销风险",X1210="低滞销风险",X1210="健康")),AND(X1209="中滞销风险",OR(X1210="低滞销风险",X1210="健康")),AND(X1209="低滞销风险",X1210="健康")),"改善",X1209=X1210,"维持不变",OR(AND(X1209="健康",OR(X1210="低滞销风险",X1210="中滞销风险",X1210="高滞销风险")),AND(X1209="低滞销风险",OR(X1210="中滞销风险",X1210="高滞销风险")),AND(X1209="中滞销风险",X1210="高滞销风险")),"恶化")</f>
        <v>改善</v>
      </c>
      <c r="Z1210" s="10">
        <f t="shared" si="252"/>
        <v>0</v>
      </c>
      <c r="AA1210" s="10">
        <f t="shared" si="253"/>
        <v>0</v>
      </c>
      <c r="AB1210" s="10">
        <f t="shared" si="254"/>
        <v>0</v>
      </c>
      <c r="AC1210" s="10">
        <f t="shared" si="255"/>
        <v>80.3482587064677</v>
      </c>
      <c r="AD1210" s="10">
        <f t="shared" si="256"/>
        <v>0</v>
      </c>
      <c r="AE1210" s="11">
        <f t="shared" si="257"/>
        <v>4.02</v>
      </c>
    </row>
    <row r="1211" spans="1:31">
      <c r="A1211" s="5">
        <v>45908</v>
      </c>
      <c r="B1211" s="1" t="s">
        <v>666</v>
      </c>
      <c r="C1211" s="1" t="s">
        <v>667</v>
      </c>
      <c r="D1211" s="1" t="s">
        <v>531</v>
      </c>
      <c r="E1211" s="1">
        <v>3.92</v>
      </c>
      <c r="F1211" s="1">
        <v>4</v>
      </c>
      <c r="G1211" s="1">
        <v>4.43</v>
      </c>
      <c r="H1211" s="1">
        <v>3.68</v>
      </c>
      <c r="I1211" s="1" t="s">
        <v>50</v>
      </c>
      <c r="J1211" s="1">
        <v>28</v>
      </c>
      <c r="K1211" s="1" t="s">
        <v>38</v>
      </c>
      <c r="L1211" s="1" t="s">
        <v>39</v>
      </c>
      <c r="M1211" s="1" t="s">
        <v>40</v>
      </c>
      <c r="N1211" s="1">
        <v>136</v>
      </c>
      <c r="O1211" s="1">
        <v>122</v>
      </c>
      <c r="P1211" s="1">
        <v>0</v>
      </c>
      <c r="Q1211" s="1">
        <v>32</v>
      </c>
      <c r="R1211" s="1">
        <v>0</v>
      </c>
      <c r="S1211" s="1">
        <v>0</v>
      </c>
      <c r="T1211">
        <f t="shared" si="247"/>
        <v>258</v>
      </c>
      <c r="U1211">
        <f t="shared" si="248"/>
        <v>290</v>
      </c>
      <c r="V1211" s="2">
        <f t="shared" si="249"/>
        <v>45973.8163265306</v>
      </c>
      <c r="W1211" s="2">
        <f t="shared" si="250"/>
        <v>45981.9795918367</v>
      </c>
      <c r="X1211" t="str">
        <f t="shared" si="251"/>
        <v>健康</v>
      </c>
      <c r="Y1211" s="8" t="str">
        <f>_xlfn.IFS(COUNTIF($B$2:B1211,B1211)=1,"-",OR(AND(X1210="高滞销风险",OR(X1211="中滞销风险",X1211="低滞销风险",X1211="健康")),AND(X1210="中滞销风险",OR(X1211="低滞销风险",X1211="健康")),AND(X1210="低滞销风险",X1211="健康")),"改善",X1210=X1211,"维持不变",OR(AND(X1210="健康",OR(X1211="低滞销风险",X1211="中滞销风险",X1211="高滞销风险")),AND(X1210="低滞销风险",OR(X1211="中滞销风险",X1211="高滞销风险")),AND(X1210="中滞销风险",X1211="高滞销风险")),"恶化")</f>
        <v>维持不变</v>
      </c>
      <c r="Z1211" s="10">
        <f t="shared" si="252"/>
        <v>0</v>
      </c>
      <c r="AA1211" s="10">
        <f t="shared" si="253"/>
        <v>0</v>
      </c>
      <c r="AB1211" s="10">
        <f t="shared" si="254"/>
        <v>0</v>
      </c>
      <c r="AC1211" s="10">
        <f t="shared" si="255"/>
        <v>73.9795918367347</v>
      </c>
      <c r="AD1211" s="10">
        <f t="shared" si="256"/>
        <v>0</v>
      </c>
      <c r="AE1211" s="11">
        <f t="shared" si="257"/>
        <v>3.92</v>
      </c>
    </row>
    <row r="1212" spans="1:31">
      <c r="A1212" s="5">
        <v>45887</v>
      </c>
      <c r="B1212" s="1" t="s">
        <v>668</v>
      </c>
      <c r="C1212" s="1" t="s">
        <v>669</v>
      </c>
      <c r="D1212" s="1" t="s">
        <v>531</v>
      </c>
      <c r="E1212" s="1">
        <v>2.49</v>
      </c>
      <c r="F1212" s="1">
        <v>3.29</v>
      </c>
      <c r="G1212" s="1">
        <v>3.14</v>
      </c>
      <c r="H1212" s="1">
        <v>1.75</v>
      </c>
      <c r="I1212" s="1" t="s">
        <v>50</v>
      </c>
      <c r="J1212" s="1">
        <v>23</v>
      </c>
      <c r="K1212" s="1" t="s">
        <v>51</v>
      </c>
      <c r="L1212" s="1" t="s">
        <v>52</v>
      </c>
      <c r="M1212" s="1" t="s">
        <v>53</v>
      </c>
      <c r="N1212" s="1">
        <v>39</v>
      </c>
      <c r="O1212" s="1">
        <v>3</v>
      </c>
      <c r="P1212" s="1">
        <v>0</v>
      </c>
      <c r="Q1212" s="1">
        <v>2</v>
      </c>
      <c r="R1212" s="1">
        <v>0</v>
      </c>
      <c r="S1212" s="1">
        <v>150</v>
      </c>
      <c r="T1212">
        <f t="shared" si="247"/>
        <v>42</v>
      </c>
      <c r="U1212">
        <f t="shared" si="248"/>
        <v>194</v>
      </c>
      <c r="V1212" s="2">
        <f t="shared" si="249"/>
        <v>45903.8674698795</v>
      </c>
      <c r="W1212" s="2">
        <f t="shared" si="250"/>
        <v>45964.9116465863</v>
      </c>
      <c r="X1212" t="str">
        <f t="shared" si="251"/>
        <v>健康</v>
      </c>
      <c r="Y1212" s="8" t="str">
        <f>_xlfn.IFS(COUNTIF($B$2:B1212,B1212)=1,"-",OR(AND(X1211="高滞销风险",OR(X1212="中滞销风险",X1212="低滞销风险",X1212="健康")),AND(X1211="中滞销风险",OR(X1212="低滞销风险",X1212="健康")),AND(X1211="低滞销风险",X1212="健康")),"改善",X1211=X1212,"维持不变",OR(AND(X1211="健康",OR(X1212="低滞销风险",X1212="中滞销风险",X1212="高滞销风险")),AND(X1211="低滞销风险",OR(X1212="中滞销风险",X1212="高滞销风险")),AND(X1211="中滞销风险",X1212="高滞销风险")),"恶化")</f>
        <v>-</v>
      </c>
      <c r="Z1212" s="10">
        <f t="shared" si="252"/>
        <v>0</v>
      </c>
      <c r="AA1212" s="10">
        <f t="shared" si="253"/>
        <v>0</v>
      </c>
      <c r="AB1212" s="10">
        <f t="shared" si="254"/>
        <v>0</v>
      </c>
      <c r="AC1212" s="10">
        <f t="shared" si="255"/>
        <v>77.9116465863454</v>
      </c>
      <c r="AD1212" s="10">
        <f t="shared" si="256"/>
        <v>0</v>
      </c>
      <c r="AE1212" s="11">
        <f t="shared" si="257"/>
        <v>2.49</v>
      </c>
    </row>
    <row r="1213" spans="1:31">
      <c r="A1213" s="5">
        <v>45894</v>
      </c>
      <c r="B1213" s="1" t="s">
        <v>668</v>
      </c>
      <c r="C1213" s="1" t="s">
        <v>669</v>
      </c>
      <c r="D1213" s="1" t="s">
        <v>531</v>
      </c>
      <c r="E1213" s="1">
        <v>0.86</v>
      </c>
      <c r="F1213" s="1">
        <v>0.86</v>
      </c>
      <c r="G1213" s="1">
        <v>2.07</v>
      </c>
      <c r="H1213" s="1">
        <v>1.96</v>
      </c>
      <c r="I1213" s="1" t="s">
        <v>54</v>
      </c>
      <c r="J1213" s="1">
        <v>6</v>
      </c>
      <c r="K1213" s="1" t="s">
        <v>43</v>
      </c>
      <c r="L1213" s="1" t="s">
        <v>44</v>
      </c>
      <c r="M1213" s="1" t="s">
        <v>45</v>
      </c>
      <c r="N1213" s="1">
        <v>34</v>
      </c>
      <c r="O1213" s="1">
        <v>3</v>
      </c>
      <c r="P1213" s="1">
        <v>0</v>
      </c>
      <c r="Q1213" s="1">
        <v>2</v>
      </c>
      <c r="R1213" s="1">
        <v>0</v>
      </c>
      <c r="S1213" s="1">
        <v>150</v>
      </c>
      <c r="T1213">
        <f t="shared" si="247"/>
        <v>37</v>
      </c>
      <c r="U1213">
        <f t="shared" si="248"/>
        <v>189</v>
      </c>
      <c r="V1213" s="2">
        <f t="shared" si="249"/>
        <v>45937.023255814</v>
      </c>
      <c r="W1213" s="2">
        <f t="shared" si="250"/>
        <v>46113.7674418605</v>
      </c>
      <c r="X1213" t="str">
        <f t="shared" si="251"/>
        <v>高滞销风险</v>
      </c>
      <c r="Y1213" s="8" t="str">
        <f>_xlfn.IFS(COUNTIF($B$2:B1213,B1213)=1,"-",OR(AND(X1212="高滞销风险",OR(X1213="中滞销风险",X1213="低滞销风险",X1213="健康")),AND(X1212="中滞销风险",OR(X1213="低滞销风险",X1213="健康")),AND(X1212="低滞销风险",X1213="健康")),"改善",X1212=X1213,"维持不变",OR(AND(X1212="健康",OR(X1213="低滞销风险",X1213="中滞销风险",X1213="高滞销风险")),AND(X1212="低滞销风险",OR(X1213="中滞销风险",X1213="高滞销风险")),AND(X1212="中滞销风险",X1213="高滞销风险")),"恶化")</f>
        <v>恶化</v>
      </c>
      <c r="Z1213" s="10">
        <f t="shared" si="252"/>
        <v>0</v>
      </c>
      <c r="AA1213" s="10">
        <f t="shared" si="253"/>
        <v>104.72</v>
      </c>
      <c r="AB1213" s="10">
        <f t="shared" si="254"/>
        <v>104.72</v>
      </c>
      <c r="AC1213" s="10">
        <f t="shared" si="255"/>
        <v>219.767441860465</v>
      </c>
      <c r="AD1213" s="10">
        <f t="shared" si="256"/>
        <v>121.767441860466</v>
      </c>
      <c r="AE1213" s="11">
        <f t="shared" si="257"/>
        <v>1.92857142857143</v>
      </c>
    </row>
    <row r="1214" spans="1:31">
      <c r="A1214" s="5">
        <v>45901</v>
      </c>
      <c r="B1214" s="1" t="s">
        <v>668</v>
      </c>
      <c r="C1214" s="1" t="s">
        <v>669</v>
      </c>
      <c r="D1214" s="1" t="s">
        <v>531</v>
      </c>
      <c r="E1214" s="1">
        <v>1.14</v>
      </c>
      <c r="F1214" s="1">
        <v>1.14</v>
      </c>
      <c r="G1214" s="1">
        <v>1</v>
      </c>
      <c r="H1214" s="1">
        <v>2.07</v>
      </c>
      <c r="I1214" s="1" t="s">
        <v>54</v>
      </c>
      <c r="J1214" s="1">
        <v>8</v>
      </c>
      <c r="K1214" s="1" t="s">
        <v>35</v>
      </c>
      <c r="L1214" s="1" t="s">
        <v>36</v>
      </c>
      <c r="M1214" s="1" t="s">
        <v>37</v>
      </c>
      <c r="N1214" s="1">
        <v>31</v>
      </c>
      <c r="O1214" s="1">
        <v>81</v>
      </c>
      <c r="P1214" s="1">
        <v>0</v>
      </c>
      <c r="Q1214" s="1">
        <v>72</v>
      </c>
      <c r="R1214" s="1">
        <v>0</v>
      </c>
      <c r="S1214" s="1">
        <v>0</v>
      </c>
      <c r="T1214">
        <f t="shared" si="247"/>
        <v>112</v>
      </c>
      <c r="U1214">
        <f t="shared" si="248"/>
        <v>184</v>
      </c>
      <c r="V1214" s="2">
        <f t="shared" si="249"/>
        <v>45999.2456140351</v>
      </c>
      <c r="W1214" s="2">
        <f t="shared" si="250"/>
        <v>46062.4035087719</v>
      </c>
      <c r="X1214" t="str">
        <f t="shared" si="251"/>
        <v>高滞销风险</v>
      </c>
      <c r="Y1214" s="8" t="str">
        <f>_xlfn.IFS(COUNTIF($B$2:B1214,B1214)=1,"-",OR(AND(X1213="高滞销风险",OR(X1214="中滞销风险",X1214="低滞销风险",X1214="健康")),AND(X1213="中滞销风险",OR(X1214="低滞销风险",X1214="健康")),AND(X1213="低滞销风险",X1214="健康")),"改善",X1213=X1214,"维持不变",OR(AND(X1213="健康",OR(X1214="低滞销风险",X1214="中滞销风险",X1214="高滞销风险")),AND(X1213="低滞销风险",OR(X1214="中滞销风险",X1214="高滞销风险")),AND(X1213="中滞销风险",X1214="高滞销风险")),"恶化")</f>
        <v>维持不变</v>
      </c>
      <c r="Z1214" s="10">
        <f t="shared" si="252"/>
        <v>8.26000000000001</v>
      </c>
      <c r="AA1214" s="10">
        <f t="shared" si="253"/>
        <v>72</v>
      </c>
      <c r="AB1214" s="10">
        <f t="shared" si="254"/>
        <v>80.26</v>
      </c>
      <c r="AC1214" s="10">
        <f t="shared" si="255"/>
        <v>161.40350877193</v>
      </c>
      <c r="AD1214" s="10">
        <f t="shared" si="256"/>
        <v>70.4035087719312</v>
      </c>
      <c r="AE1214" s="11">
        <f t="shared" si="257"/>
        <v>2.02197802197802</v>
      </c>
    </row>
    <row r="1215" spans="1:31">
      <c r="A1215" s="5">
        <v>45908</v>
      </c>
      <c r="B1215" s="1" t="s">
        <v>668</v>
      </c>
      <c r="C1215" s="1" t="s">
        <v>669</v>
      </c>
      <c r="D1215" s="1" t="s">
        <v>531</v>
      </c>
      <c r="E1215" s="1">
        <v>1.29</v>
      </c>
      <c r="F1215" s="1">
        <v>1.29</v>
      </c>
      <c r="G1215" s="1">
        <v>1.21</v>
      </c>
      <c r="H1215" s="1">
        <v>1.64</v>
      </c>
      <c r="I1215" s="1" t="s">
        <v>54</v>
      </c>
      <c r="J1215" s="1">
        <v>9</v>
      </c>
      <c r="K1215" s="1" t="s">
        <v>38</v>
      </c>
      <c r="L1215" s="1" t="s">
        <v>39</v>
      </c>
      <c r="M1215" s="1" t="s">
        <v>40</v>
      </c>
      <c r="N1215" s="1">
        <v>21</v>
      </c>
      <c r="O1215" s="1">
        <v>81</v>
      </c>
      <c r="P1215" s="1">
        <v>0</v>
      </c>
      <c r="Q1215" s="1">
        <v>72</v>
      </c>
      <c r="R1215" s="1">
        <v>0</v>
      </c>
      <c r="S1215" s="1">
        <v>0</v>
      </c>
      <c r="T1215">
        <f t="shared" si="247"/>
        <v>102</v>
      </c>
      <c r="U1215">
        <f t="shared" si="248"/>
        <v>174</v>
      </c>
      <c r="V1215" s="2">
        <f t="shared" si="249"/>
        <v>45987.0697674419</v>
      </c>
      <c r="W1215" s="2">
        <f t="shared" si="250"/>
        <v>46042.8837209302</v>
      </c>
      <c r="X1215" t="str">
        <f t="shared" si="251"/>
        <v>高滞销风险</v>
      </c>
      <c r="Y1215" s="8" t="str">
        <f>_xlfn.IFS(COUNTIF($B$2:B1215,B1215)=1,"-",OR(AND(X1214="高滞销风险",OR(X1215="中滞销风险",X1215="低滞销风险",X1215="健康")),AND(X1214="中滞销风险",OR(X1215="低滞销风险",X1215="健康")),AND(X1214="低滞销风险",X1215="健康")),"改善",X1214=X1215,"维持不变",OR(AND(X1214="健康",OR(X1215="低滞销风险",X1215="中滞销风险",X1215="高滞销风险")),AND(X1214="低滞销风险",OR(X1215="中滞销风险",X1215="高滞销风险")),AND(X1214="中滞销风险",X1215="高滞销风险")),"恶化")</f>
        <v>维持不变</v>
      </c>
      <c r="Z1215" s="10">
        <f t="shared" si="252"/>
        <v>0</v>
      </c>
      <c r="AA1215" s="10">
        <f t="shared" si="253"/>
        <v>65.64</v>
      </c>
      <c r="AB1215" s="10">
        <f t="shared" si="254"/>
        <v>65.64</v>
      </c>
      <c r="AC1215" s="10">
        <f t="shared" si="255"/>
        <v>134.883720930233</v>
      </c>
      <c r="AD1215" s="10">
        <f t="shared" si="256"/>
        <v>50.8837209302292</v>
      </c>
      <c r="AE1215" s="11">
        <f t="shared" si="257"/>
        <v>2.07142857142857</v>
      </c>
    </row>
    <row r="1216" spans="1:31">
      <c r="A1216" s="5">
        <v>45887</v>
      </c>
      <c r="B1216" s="1" t="s">
        <v>670</v>
      </c>
      <c r="C1216" s="1" t="s">
        <v>671</v>
      </c>
      <c r="D1216" s="1" t="s">
        <v>531</v>
      </c>
      <c r="E1216" s="1">
        <v>4.15</v>
      </c>
      <c r="F1216" s="1">
        <v>5</v>
      </c>
      <c r="G1216" s="1">
        <v>5.64</v>
      </c>
      <c r="H1216" s="1">
        <v>3.04</v>
      </c>
      <c r="I1216" s="1" t="s">
        <v>50</v>
      </c>
      <c r="J1216" s="1">
        <v>35</v>
      </c>
      <c r="K1216" s="1" t="s">
        <v>51</v>
      </c>
      <c r="L1216" s="1" t="s">
        <v>52</v>
      </c>
      <c r="M1216" s="1" t="s">
        <v>53</v>
      </c>
      <c r="N1216" s="1">
        <v>32</v>
      </c>
      <c r="O1216" s="1">
        <v>230</v>
      </c>
      <c r="P1216" s="1">
        <v>0</v>
      </c>
      <c r="Q1216" s="1">
        <v>0</v>
      </c>
      <c r="R1216" s="1">
        <v>0</v>
      </c>
      <c r="S1216" s="1">
        <v>203</v>
      </c>
      <c r="T1216">
        <f t="shared" si="247"/>
        <v>262</v>
      </c>
      <c r="U1216">
        <f t="shared" si="248"/>
        <v>465</v>
      </c>
      <c r="V1216" s="2">
        <f t="shared" si="249"/>
        <v>45950.1325301205</v>
      </c>
      <c r="W1216" s="2">
        <f t="shared" si="250"/>
        <v>45999.0481927711</v>
      </c>
      <c r="X1216" t="str">
        <f t="shared" si="251"/>
        <v>低滞销风险</v>
      </c>
      <c r="Y1216" s="8" t="str">
        <f>_xlfn.IFS(COUNTIF($B$2:B1216,B1216)=1,"-",OR(AND(X1215="高滞销风险",OR(X1216="中滞销风险",X1216="低滞销风险",X1216="健康")),AND(X1215="中滞销风险",OR(X1216="低滞销风险",X1216="健康")),AND(X1215="低滞销风险",X1216="健康")),"改善",X1215=X1216,"维持不变",OR(AND(X1215="健康",OR(X1216="低滞销风险",X1216="中滞销风险",X1216="高滞销风险")),AND(X1215="低滞销风险",OR(X1216="中滞销风险",X1216="高滞销风险")),AND(X1215="中滞销风险",X1216="高滞销风险")),"恶化")</f>
        <v>-</v>
      </c>
      <c r="Z1216" s="10">
        <f t="shared" si="252"/>
        <v>0</v>
      </c>
      <c r="AA1216" s="10">
        <f t="shared" si="253"/>
        <v>29.2499999999999</v>
      </c>
      <c r="AB1216" s="10">
        <f t="shared" si="254"/>
        <v>29.2499999999999</v>
      </c>
      <c r="AC1216" s="10">
        <f t="shared" si="255"/>
        <v>112.048192771084</v>
      </c>
      <c r="AD1216" s="10">
        <f t="shared" si="256"/>
        <v>7.04819277108618</v>
      </c>
      <c r="AE1216" s="11">
        <f t="shared" si="257"/>
        <v>4.42857142857143</v>
      </c>
    </row>
    <row r="1217" spans="1:31">
      <c r="A1217" s="5">
        <v>45894</v>
      </c>
      <c r="B1217" s="1" t="s">
        <v>670</v>
      </c>
      <c r="C1217" s="1" t="s">
        <v>671</v>
      </c>
      <c r="D1217" s="1" t="s">
        <v>531</v>
      </c>
      <c r="E1217" s="1">
        <v>2.57</v>
      </c>
      <c r="F1217" s="1">
        <v>2.57</v>
      </c>
      <c r="G1217" s="1">
        <v>3.79</v>
      </c>
      <c r="H1217" s="1">
        <v>3.68</v>
      </c>
      <c r="I1217" s="1" t="s">
        <v>54</v>
      </c>
      <c r="J1217" s="1">
        <v>18</v>
      </c>
      <c r="K1217" s="1" t="s">
        <v>43</v>
      </c>
      <c r="L1217" s="1" t="s">
        <v>44</v>
      </c>
      <c r="M1217" s="1" t="s">
        <v>45</v>
      </c>
      <c r="N1217" s="1">
        <v>140</v>
      </c>
      <c r="O1217" s="1">
        <v>104</v>
      </c>
      <c r="P1217" s="1">
        <v>0</v>
      </c>
      <c r="Q1217" s="1">
        <v>0</v>
      </c>
      <c r="R1217" s="1">
        <v>0</v>
      </c>
      <c r="S1217" s="1">
        <v>203</v>
      </c>
      <c r="T1217">
        <f t="shared" si="247"/>
        <v>244</v>
      </c>
      <c r="U1217">
        <f t="shared" si="248"/>
        <v>447</v>
      </c>
      <c r="V1217" s="2">
        <f t="shared" si="249"/>
        <v>45988.9416342412</v>
      </c>
      <c r="W1217" s="2">
        <f t="shared" si="250"/>
        <v>46067.9299610895</v>
      </c>
      <c r="X1217" t="str">
        <f t="shared" si="251"/>
        <v>高滞销风险</v>
      </c>
      <c r="Y1217" s="8" t="str">
        <f>_xlfn.IFS(COUNTIF($B$2:B1217,B1217)=1,"-",OR(AND(X1216="高滞销风险",OR(X1217="中滞销风险",X1217="低滞销风险",X1217="健康")),AND(X1216="中滞销风险",OR(X1217="低滞销风险",X1217="健康")),AND(X1216="低滞销风险",X1217="健康")),"改善",X1216=X1217,"维持不变",OR(AND(X1216="健康",OR(X1217="低滞销风险",X1217="中滞销风险",X1217="高滞销风险")),AND(X1216="低滞销风险",OR(X1217="中滞销风险",X1217="高滞销风险")),AND(X1216="中滞销风险",X1217="高滞销风险")),"恶化")</f>
        <v>恶化</v>
      </c>
      <c r="Z1217" s="10">
        <f t="shared" si="252"/>
        <v>0</v>
      </c>
      <c r="AA1217" s="10">
        <f t="shared" si="253"/>
        <v>195.14</v>
      </c>
      <c r="AB1217" s="10">
        <f t="shared" si="254"/>
        <v>195.14</v>
      </c>
      <c r="AC1217" s="10">
        <f t="shared" si="255"/>
        <v>173.929961089494</v>
      </c>
      <c r="AD1217" s="10">
        <f t="shared" si="256"/>
        <v>75.9299610894959</v>
      </c>
      <c r="AE1217" s="11">
        <f t="shared" si="257"/>
        <v>4.56122448979592</v>
      </c>
    </row>
    <row r="1218" spans="1:31">
      <c r="A1218" s="5">
        <v>45901</v>
      </c>
      <c r="B1218" s="1" t="s">
        <v>670</v>
      </c>
      <c r="C1218" s="1" t="s">
        <v>671</v>
      </c>
      <c r="D1218" s="1" t="s">
        <v>531</v>
      </c>
      <c r="E1218" s="1">
        <v>4.61</v>
      </c>
      <c r="F1218" s="1">
        <v>5</v>
      </c>
      <c r="G1218" s="1">
        <v>3.79</v>
      </c>
      <c r="H1218" s="1">
        <v>4.71</v>
      </c>
      <c r="I1218" s="1" t="s">
        <v>50</v>
      </c>
      <c r="J1218" s="1">
        <v>35</v>
      </c>
      <c r="K1218" s="1" t="s">
        <v>35</v>
      </c>
      <c r="L1218" s="1" t="s">
        <v>36</v>
      </c>
      <c r="M1218" s="1" t="s">
        <v>37</v>
      </c>
      <c r="N1218" s="1">
        <v>134</v>
      </c>
      <c r="O1218" s="1">
        <v>151</v>
      </c>
      <c r="P1218" s="1">
        <v>0</v>
      </c>
      <c r="Q1218" s="1">
        <v>130</v>
      </c>
      <c r="R1218" s="1">
        <v>0</v>
      </c>
      <c r="S1218" s="1">
        <v>0</v>
      </c>
      <c r="T1218">
        <f t="shared" si="247"/>
        <v>285</v>
      </c>
      <c r="U1218">
        <f t="shared" si="248"/>
        <v>415</v>
      </c>
      <c r="V1218" s="2">
        <f t="shared" si="249"/>
        <v>45962.8221258135</v>
      </c>
      <c r="W1218" s="2">
        <f t="shared" si="250"/>
        <v>45991.021691974</v>
      </c>
      <c r="X1218" t="str">
        <f t="shared" si="251"/>
        <v>健康</v>
      </c>
      <c r="Y1218" s="8" t="str">
        <f>_xlfn.IFS(COUNTIF($B$2:B1218,B1218)=1,"-",OR(AND(X1217="高滞销风险",OR(X1218="中滞销风险",X1218="低滞销风险",X1218="健康")),AND(X1217="中滞销风险",OR(X1218="低滞销风险",X1218="健康")),AND(X1217="低滞销风险",X1218="健康")),"改善",X1217=X1218,"维持不变",OR(AND(X1217="健康",OR(X1218="低滞销风险",X1218="中滞销风险",X1218="高滞销风险")),AND(X1217="低滞销风险",OR(X1218="中滞销风险",X1218="高滞销风险")),AND(X1217="中滞销风险",X1218="高滞销风险")),"恶化")</f>
        <v>改善</v>
      </c>
      <c r="Z1218" s="10">
        <f t="shared" si="252"/>
        <v>0</v>
      </c>
      <c r="AA1218" s="10">
        <f t="shared" si="253"/>
        <v>0</v>
      </c>
      <c r="AB1218" s="10">
        <f t="shared" si="254"/>
        <v>0</v>
      </c>
      <c r="AC1218" s="10">
        <f t="shared" si="255"/>
        <v>90.0216919739696</v>
      </c>
      <c r="AD1218" s="10">
        <f t="shared" si="256"/>
        <v>0</v>
      </c>
      <c r="AE1218" s="11">
        <f t="shared" si="257"/>
        <v>4.61</v>
      </c>
    </row>
    <row r="1219" spans="1:31">
      <c r="A1219" s="5">
        <v>45908</v>
      </c>
      <c r="B1219" s="1" t="s">
        <v>670</v>
      </c>
      <c r="C1219" s="1" t="s">
        <v>671</v>
      </c>
      <c r="D1219" s="1" t="s">
        <v>531</v>
      </c>
      <c r="E1219" s="1">
        <v>5.97</v>
      </c>
      <c r="F1219" s="1">
        <v>7.43</v>
      </c>
      <c r="G1219" s="1">
        <v>6.21</v>
      </c>
      <c r="H1219" s="1">
        <v>5</v>
      </c>
      <c r="I1219" s="1" t="s">
        <v>50</v>
      </c>
      <c r="J1219" s="1">
        <v>52</v>
      </c>
      <c r="K1219" s="1" t="s">
        <v>38</v>
      </c>
      <c r="L1219" s="1" t="s">
        <v>39</v>
      </c>
      <c r="M1219" s="1" t="s">
        <v>40</v>
      </c>
      <c r="N1219" s="1">
        <v>89</v>
      </c>
      <c r="O1219" s="1">
        <v>220</v>
      </c>
      <c r="P1219" s="1">
        <v>0</v>
      </c>
      <c r="Q1219" s="1">
        <v>45</v>
      </c>
      <c r="R1219" s="1">
        <v>0</v>
      </c>
      <c r="S1219" s="1">
        <v>200</v>
      </c>
      <c r="T1219">
        <f t="shared" si="247"/>
        <v>309</v>
      </c>
      <c r="U1219">
        <f t="shared" si="248"/>
        <v>554</v>
      </c>
      <c r="V1219" s="2">
        <f t="shared" si="249"/>
        <v>45959.7587939698</v>
      </c>
      <c r="W1219" s="2">
        <f t="shared" si="250"/>
        <v>46000.797319933</v>
      </c>
      <c r="X1219" t="str">
        <f t="shared" si="251"/>
        <v>低滞销风险</v>
      </c>
      <c r="Y1219" s="8" t="str">
        <f>_xlfn.IFS(COUNTIF($B$2:B1219,B1219)=1,"-",OR(AND(X1218="高滞销风险",OR(X1219="中滞销风险",X1219="低滞销风险",X1219="健康")),AND(X1218="中滞销风险",OR(X1219="低滞销风险",X1219="健康")),AND(X1218="低滞销风险",X1219="健康")),"改善",X1218=X1219,"维持不变",OR(AND(X1218="健康",OR(X1219="低滞销风险",X1219="中滞销风险",X1219="高滞销风险")),AND(X1218="低滞销风险",OR(X1219="中滞销风险",X1219="高滞销风险")),AND(X1218="中滞销风险",X1219="高滞销风险")),"恶化")</f>
        <v>恶化</v>
      </c>
      <c r="Z1219" s="10">
        <f t="shared" si="252"/>
        <v>0</v>
      </c>
      <c r="AA1219" s="10">
        <f t="shared" si="253"/>
        <v>52.52</v>
      </c>
      <c r="AB1219" s="10">
        <f t="shared" si="254"/>
        <v>52.52</v>
      </c>
      <c r="AC1219" s="10">
        <f t="shared" si="255"/>
        <v>92.7973199329983</v>
      </c>
      <c r="AD1219" s="10">
        <f t="shared" si="256"/>
        <v>8.79731993300084</v>
      </c>
      <c r="AE1219" s="11">
        <f t="shared" si="257"/>
        <v>6.59523809523809</v>
      </c>
    </row>
    <row r="1220" spans="1:31">
      <c r="A1220" s="5">
        <v>45887</v>
      </c>
      <c r="B1220" s="1" t="s">
        <v>672</v>
      </c>
      <c r="C1220" s="1" t="s">
        <v>673</v>
      </c>
      <c r="D1220" s="1" t="s">
        <v>531</v>
      </c>
      <c r="E1220" s="1">
        <v>3.29</v>
      </c>
      <c r="F1220" s="1">
        <v>3.29</v>
      </c>
      <c r="G1220" s="1">
        <v>3.71</v>
      </c>
      <c r="H1220" s="1">
        <v>1.96</v>
      </c>
      <c r="I1220" s="1" t="s">
        <v>57</v>
      </c>
      <c r="J1220" s="1">
        <v>23</v>
      </c>
      <c r="K1220" s="1" t="s">
        <v>51</v>
      </c>
      <c r="L1220" s="1" t="s">
        <v>52</v>
      </c>
      <c r="M1220" s="1" t="s">
        <v>53</v>
      </c>
      <c r="N1220" s="1">
        <v>49</v>
      </c>
      <c r="O1220" s="1">
        <v>28</v>
      </c>
      <c r="P1220" s="1">
        <v>0</v>
      </c>
      <c r="Q1220" s="1">
        <v>10</v>
      </c>
      <c r="R1220" s="1">
        <v>0</v>
      </c>
      <c r="S1220" s="1">
        <v>150</v>
      </c>
      <c r="T1220">
        <f t="shared" si="247"/>
        <v>77</v>
      </c>
      <c r="U1220">
        <f t="shared" si="248"/>
        <v>237</v>
      </c>
      <c r="V1220" s="2">
        <f t="shared" si="249"/>
        <v>45910.4042553191</v>
      </c>
      <c r="W1220" s="2">
        <f t="shared" si="250"/>
        <v>45959.0364741641</v>
      </c>
      <c r="X1220" t="str">
        <f t="shared" si="251"/>
        <v>健康</v>
      </c>
      <c r="Y1220" s="8" t="str">
        <f>_xlfn.IFS(COUNTIF($B$2:B1220,B1220)=1,"-",OR(AND(X1219="高滞销风险",OR(X1220="中滞销风险",X1220="低滞销风险",X1220="健康")),AND(X1219="中滞销风险",OR(X1220="低滞销风险",X1220="健康")),AND(X1219="低滞销风险",X1220="健康")),"改善",X1219=X1220,"维持不变",OR(AND(X1219="健康",OR(X1220="低滞销风险",X1220="中滞销风险",X1220="高滞销风险")),AND(X1219="低滞销风险",OR(X1220="中滞销风险",X1220="高滞销风险")),AND(X1219="中滞销风险",X1220="高滞销风险")),"恶化")</f>
        <v>-</v>
      </c>
      <c r="Z1220" s="10">
        <f t="shared" si="252"/>
        <v>0</v>
      </c>
      <c r="AA1220" s="10">
        <f t="shared" si="253"/>
        <v>0</v>
      </c>
      <c r="AB1220" s="10">
        <f t="shared" si="254"/>
        <v>0</v>
      </c>
      <c r="AC1220" s="10">
        <f t="shared" si="255"/>
        <v>72.0364741641337</v>
      </c>
      <c r="AD1220" s="10">
        <f t="shared" si="256"/>
        <v>0</v>
      </c>
      <c r="AE1220" s="11">
        <f t="shared" si="257"/>
        <v>3.29</v>
      </c>
    </row>
    <row r="1221" spans="1:31">
      <c r="A1221" s="5">
        <v>45894</v>
      </c>
      <c r="B1221" s="1" t="s">
        <v>672</v>
      </c>
      <c r="C1221" s="1" t="s">
        <v>673</v>
      </c>
      <c r="D1221" s="1" t="s">
        <v>531</v>
      </c>
      <c r="E1221" s="1">
        <v>2.57</v>
      </c>
      <c r="F1221" s="1">
        <v>2.57</v>
      </c>
      <c r="G1221" s="1">
        <v>2.93</v>
      </c>
      <c r="H1221" s="1">
        <v>2.61</v>
      </c>
      <c r="I1221" s="1" t="s">
        <v>57</v>
      </c>
      <c r="J1221" s="1">
        <v>18</v>
      </c>
      <c r="K1221" s="1" t="s">
        <v>43</v>
      </c>
      <c r="L1221" s="1" t="s">
        <v>44</v>
      </c>
      <c r="M1221" s="1" t="s">
        <v>45</v>
      </c>
      <c r="N1221" s="1">
        <v>48</v>
      </c>
      <c r="O1221" s="1">
        <v>61</v>
      </c>
      <c r="P1221" s="1">
        <v>0</v>
      </c>
      <c r="Q1221" s="1">
        <v>11</v>
      </c>
      <c r="R1221" s="1">
        <v>0</v>
      </c>
      <c r="S1221" s="1">
        <v>100</v>
      </c>
      <c r="T1221">
        <f t="shared" si="247"/>
        <v>109</v>
      </c>
      <c r="U1221">
        <f t="shared" si="248"/>
        <v>220</v>
      </c>
      <c r="V1221" s="2">
        <f t="shared" si="249"/>
        <v>45936.4124513619</v>
      </c>
      <c r="W1221" s="2">
        <f t="shared" si="250"/>
        <v>45979.6031128405</v>
      </c>
      <c r="X1221" t="str">
        <f t="shared" si="251"/>
        <v>健康</v>
      </c>
      <c r="Y1221" s="8" t="str">
        <f>_xlfn.IFS(COUNTIF($B$2:B1221,B1221)=1,"-",OR(AND(X1220="高滞销风险",OR(X1221="中滞销风险",X1221="低滞销风险",X1221="健康")),AND(X1220="中滞销风险",OR(X1221="低滞销风险",X1221="健康")),AND(X1220="低滞销风险",X1221="健康")),"改善",X1220=X1221,"维持不变",OR(AND(X1220="健康",OR(X1221="低滞销风险",X1221="中滞销风险",X1221="高滞销风险")),AND(X1220="低滞销风险",OR(X1221="中滞销风险",X1221="高滞销风险")),AND(X1220="中滞销风险",X1221="高滞销风险")),"恶化")</f>
        <v>维持不变</v>
      </c>
      <c r="Z1221" s="10">
        <f t="shared" si="252"/>
        <v>0</v>
      </c>
      <c r="AA1221" s="10">
        <f t="shared" si="253"/>
        <v>0</v>
      </c>
      <c r="AB1221" s="10">
        <f t="shared" si="254"/>
        <v>0</v>
      </c>
      <c r="AC1221" s="10">
        <f t="shared" si="255"/>
        <v>85.6031128404669</v>
      </c>
      <c r="AD1221" s="10">
        <f t="shared" si="256"/>
        <v>0</v>
      </c>
      <c r="AE1221" s="11">
        <f t="shared" si="257"/>
        <v>2.57</v>
      </c>
    </row>
    <row r="1222" spans="1:31">
      <c r="A1222" s="5">
        <v>45901</v>
      </c>
      <c r="B1222" s="1" t="s">
        <v>672</v>
      </c>
      <c r="C1222" s="1" t="s">
        <v>673</v>
      </c>
      <c r="D1222" s="1" t="s">
        <v>531</v>
      </c>
      <c r="E1222" s="1">
        <v>3</v>
      </c>
      <c r="F1222" s="1">
        <v>3</v>
      </c>
      <c r="G1222" s="1">
        <v>2.79</v>
      </c>
      <c r="H1222" s="1">
        <v>3.25</v>
      </c>
      <c r="I1222" s="1" t="s">
        <v>57</v>
      </c>
      <c r="J1222" s="1">
        <v>21</v>
      </c>
      <c r="K1222" s="1" t="s">
        <v>35</v>
      </c>
      <c r="L1222" s="1" t="s">
        <v>36</v>
      </c>
      <c r="M1222" s="1" t="s">
        <v>37</v>
      </c>
      <c r="N1222" s="1">
        <v>90</v>
      </c>
      <c r="O1222" s="1">
        <v>73</v>
      </c>
      <c r="P1222" s="1">
        <v>0</v>
      </c>
      <c r="Q1222" s="1">
        <v>40</v>
      </c>
      <c r="R1222" s="1">
        <v>0</v>
      </c>
      <c r="S1222" s="1">
        <v>1</v>
      </c>
      <c r="T1222">
        <f t="shared" si="247"/>
        <v>163</v>
      </c>
      <c r="U1222">
        <f t="shared" si="248"/>
        <v>204</v>
      </c>
      <c r="V1222" s="2">
        <f t="shared" si="249"/>
        <v>45955.3333333333</v>
      </c>
      <c r="W1222" s="2">
        <f t="shared" si="250"/>
        <v>45969</v>
      </c>
      <c r="X1222" t="str">
        <f t="shared" si="251"/>
        <v>健康</v>
      </c>
      <c r="Y1222" s="8" t="str">
        <f>_xlfn.IFS(COUNTIF($B$2:B1222,B1222)=1,"-",OR(AND(X1221="高滞销风险",OR(X1222="中滞销风险",X1222="低滞销风险",X1222="健康")),AND(X1221="中滞销风险",OR(X1222="低滞销风险",X1222="健康")),AND(X1221="低滞销风险",X1222="健康")),"改善",X1221=X1222,"维持不变",OR(AND(X1221="健康",OR(X1222="低滞销风险",X1222="中滞销风险",X1222="高滞销风险")),AND(X1221="低滞销风险",OR(X1222="中滞销风险",X1222="高滞销风险")),AND(X1221="中滞销风险",X1222="高滞销风险")),"恶化")</f>
        <v>维持不变</v>
      </c>
      <c r="Z1222" s="10">
        <f t="shared" si="252"/>
        <v>0</v>
      </c>
      <c r="AA1222" s="10">
        <f t="shared" si="253"/>
        <v>0</v>
      </c>
      <c r="AB1222" s="10">
        <f t="shared" si="254"/>
        <v>0</v>
      </c>
      <c r="AC1222" s="10">
        <f t="shared" si="255"/>
        <v>68</v>
      </c>
      <c r="AD1222" s="10">
        <f t="shared" si="256"/>
        <v>0</v>
      </c>
      <c r="AE1222" s="11">
        <f t="shared" si="257"/>
        <v>3</v>
      </c>
    </row>
    <row r="1223" spans="1:31">
      <c r="A1223" s="5">
        <v>45908</v>
      </c>
      <c r="B1223" s="1" t="s">
        <v>672</v>
      </c>
      <c r="C1223" s="1" t="s">
        <v>673</v>
      </c>
      <c r="D1223" s="1" t="s">
        <v>531</v>
      </c>
      <c r="E1223" s="1">
        <v>3.29</v>
      </c>
      <c r="F1223" s="1">
        <v>3.29</v>
      </c>
      <c r="G1223" s="1">
        <v>3.14</v>
      </c>
      <c r="H1223" s="1">
        <v>3.04</v>
      </c>
      <c r="I1223" s="1" t="s">
        <v>57</v>
      </c>
      <c r="J1223" s="1">
        <v>23</v>
      </c>
      <c r="K1223" s="1" t="s">
        <v>38</v>
      </c>
      <c r="L1223" s="1" t="s">
        <v>39</v>
      </c>
      <c r="M1223" s="1" t="s">
        <v>40</v>
      </c>
      <c r="N1223" s="1">
        <v>67</v>
      </c>
      <c r="O1223" s="1">
        <v>94</v>
      </c>
      <c r="P1223" s="1">
        <v>0</v>
      </c>
      <c r="Q1223" s="1">
        <v>20</v>
      </c>
      <c r="R1223" s="1">
        <v>0</v>
      </c>
      <c r="S1223" s="1">
        <v>101</v>
      </c>
      <c r="T1223">
        <f t="shared" si="247"/>
        <v>161</v>
      </c>
      <c r="U1223">
        <f t="shared" si="248"/>
        <v>282</v>
      </c>
      <c r="V1223" s="2">
        <f t="shared" si="249"/>
        <v>45956.9361702128</v>
      </c>
      <c r="W1223" s="2">
        <f t="shared" si="250"/>
        <v>45993.7142857143</v>
      </c>
      <c r="X1223" t="str">
        <f t="shared" si="251"/>
        <v>低滞销风险</v>
      </c>
      <c r="Y1223" s="8" t="str">
        <f>_xlfn.IFS(COUNTIF($B$2:B1223,B1223)=1,"-",OR(AND(X1222="高滞销风险",OR(X1223="中滞销风险",X1223="低滞销风险",X1223="健康")),AND(X1222="中滞销风险",OR(X1223="低滞销风险",X1223="健康")),AND(X1222="低滞销风险",X1223="健康")),"改善",X1222=X1223,"维持不变",OR(AND(X1222="健康",OR(X1223="低滞销风险",X1223="中滞销风险",X1223="高滞销风险")),AND(X1222="低滞销风险",OR(X1223="中滞销风险",X1223="高滞销风险")),AND(X1222="中滞销风险",X1223="高滞销风险")),"恶化")</f>
        <v>恶化</v>
      </c>
      <c r="Z1223" s="10">
        <f t="shared" si="252"/>
        <v>0</v>
      </c>
      <c r="AA1223" s="10">
        <f t="shared" si="253"/>
        <v>5.63999999999999</v>
      </c>
      <c r="AB1223" s="10">
        <f t="shared" si="254"/>
        <v>5.63999999999999</v>
      </c>
      <c r="AC1223" s="10">
        <f t="shared" si="255"/>
        <v>85.7142857142857</v>
      </c>
      <c r="AD1223" s="10">
        <f t="shared" si="256"/>
        <v>1.7142857142826</v>
      </c>
      <c r="AE1223" s="11">
        <f t="shared" si="257"/>
        <v>3.35714285714286</v>
      </c>
    </row>
    <row r="1224" spans="1:31">
      <c r="A1224" s="5">
        <v>45887</v>
      </c>
      <c r="B1224" s="1" t="s">
        <v>674</v>
      </c>
      <c r="C1224" s="1" t="s">
        <v>675</v>
      </c>
      <c r="D1224" s="1" t="s">
        <v>676</v>
      </c>
      <c r="E1224" s="1">
        <v>1.9</v>
      </c>
      <c r="F1224" s="1">
        <v>2.14</v>
      </c>
      <c r="G1224" s="1">
        <v>2.64</v>
      </c>
      <c r="H1224" s="1">
        <v>1.46</v>
      </c>
      <c r="I1224" s="1" t="s">
        <v>50</v>
      </c>
      <c r="J1224" s="1">
        <v>15</v>
      </c>
      <c r="K1224" s="1" t="s">
        <v>51</v>
      </c>
      <c r="L1224" s="1" t="s">
        <v>52</v>
      </c>
      <c r="M1224" s="1" t="s">
        <v>53</v>
      </c>
      <c r="N1224" s="1">
        <v>85</v>
      </c>
      <c r="O1224" s="1">
        <v>135</v>
      </c>
      <c r="P1224" s="1">
        <v>0</v>
      </c>
      <c r="Q1224" s="1">
        <v>120</v>
      </c>
      <c r="R1224" s="1">
        <v>0</v>
      </c>
      <c r="S1224" s="1">
        <v>0</v>
      </c>
      <c r="T1224">
        <f t="shared" ref="T1224:T1279" si="258">N1224+O1224+P1224</f>
        <v>220</v>
      </c>
      <c r="U1224">
        <f t="shared" ref="U1224:U1279" si="259">T1224+Q1224+R1224+S1224</f>
        <v>340</v>
      </c>
      <c r="V1224" s="2">
        <f t="shared" ref="V1224:V1279" si="260">A1224+T1224/E1224</f>
        <v>46002.7894736842</v>
      </c>
      <c r="W1224" s="2">
        <f t="shared" ref="W1224:W1279" si="261">A1224+U1224/E1224</f>
        <v>46065.9473684211</v>
      </c>
      <c r="X1224" t="str">
        <f t="shared" ref="X1224:X1279" si="262">_xlfn.IFS(AD1224&gt;=20,"高滞销风险",AD1224&gt;=10,"中滞销风险",AD1224&gt;0,"低滞销风险",AD1224=0,"健康")</f>
        <v>高滞销风险</v>
      </c>
      <c r="Y1224" s="8" t="str">
        <f>_xlfn.IFS(COUNTIF($B$2:B1224,B1224)=1,"-",OR(AND(#REF!="高滞销风险",OR(X1224="中滞销风险",X1224="低滞销风险",X1224="健康")),AND(#REF!="中滞销风险",OR(X1224="低滞销风险",X1224="健康")),AND(#REF!="低滞销风险",X1224="健康")),"改善",#REF!=X1224,"维持不变",OR(AND(#REF!="健康",OR(X1224="低滞销风险",X1224="中滞销风险",X1224="高滞销风险")),AND(#REF!="低滞销风险",OR(X1224="中滞销风险",X1224="高滞销风险")),AND(#REF!="中滞销风险",X1224="高滞销风险")),"恶化")</f>
        <v>-</v>
      </c>
      <c r="Z1224" s="10">
        <f t="shared" ref="Z1224:Z1279" si="263">IF(V1224&gt;=DATE(2025,12,1),T1224-(DATE(2025,12,1)-A1224)*E1224,0)</f>
        <v>20.5</v>
      </c>
      <c r="AA1224" s="10">
        <f t="shared" ref="AA1224:AA1279" si="264">AB1224-Z1224</f>
        <v>120</v>
      </c>
      <c r="AB1224" s="10">
        <f t="shared" ref="AB1224:AB1279" si="265">IF(W1224&gt;=DATE(2025,12,1),U1224-(DATE(2025,12,1)-A1224)*E1224,0)</f>
        <v>140.5</v>
      </c>
      <c r="AC1224" s="10">
        <f t="shared" ref="AC1224:AC1279" si="266">U1224/E1224</f>
        <v>178.947368421053</v>
      </c>
      <c r="AD1224" s="10">
        <f t="shared" ref="AD1224:AD1279" si="267">IF(W1224&gt;DATE(2025,12,1),W1224-DATE(2025,12,1),0)</f>
        <v>73.9473684210534</v>
      </c>
      <c r="AE1224" s="11">
        <f t="shared" ref="AE1224:AE1279" si="268">IF(X1224="健康",E1224,U1224/(DATE(2025,12,1)-A1224))</f>
        <v>3.23809523809524</v>
      </c>
    </row>
    <row r="1225" spans="1:31">
      <c r="A1225" s="5">
        <v>45894</v>
      </c>
      <c r="B1225" s="1" t="s">
        <v>674</v>
      </c>
      <c r="C1225" s="1" t="s">
        <v>675</v>
      </c>
      <c r="D1225" s="1" t="s">
        <v>676</v>
      </c>
      <c r="E1225" s="1">
        <v>2.15</v>
      </c>
      <c r="F1225" s="1">
        <v>2.29</v>
      </c>
      <c r="G1225" s="1">
        <v>2.21</v>
      </c>
      <c r="H1225" s="1">
        <v>2.04</v>
      </c>
      <c r="I1225" s="1" t="s">
        <v>50</v>
      </c>
      <c r="J1225" s="1">
        <v>16</v>
      </c>
      <c r="K1225" s="1" t="s">
        <v>43</v>
      </c>
      <c r="L1225" s="1" t="s">
        <v>44</v>
      </c>
      <c r="M1225" s="1" t="s">
        <v>45</v>
      </c>
      <c r="N1225" s="1">
        <v>68</v>
      </c>
      <c r="O1225" s="1">
        <v>135</v>
      </c>
      <c r="P1225" s="1">
        <v>0</v>
      </c>
      <c r="Q1225" s="1">
        <v>120</v>
      </c>
      <c r="R1225" s="1">
        <v>0</v>
      </c>
      <c r="S1225" s="1">
        <v>0</v>
      </c>
      <c r="T1225">
        <f t="shared" si="258"/>
        <v>203</v>
      </c>
      <c r="U1225">
        <f t="shared" si="259"/>
        <v>323</v>
      </c>
      <c r="V1225" s="2">
        <f t="shared" si="260"/>
        <v>45988.4186046512</v>
      </c>
      <c r="W1225" s="2">
        <f t="shared" si="261"/>
        <v>46044.2325581395</v>
      </c>
      <c r="X1225" t="str">
        <f t="shared" si="262"/>
        <v>高滞销风险</v>
      </c>
      <c r="Y1225" s="8" t="str">
        <f>_xlfn.IFS(COUNTIF($B$2:B1225,B1225)=1,"-",OR(AND(X1224="高滞销风险",OR(X1225="中滞销风险",X1225="低滞销风险",X1225="健康")),AND(X1224="中滞销风险",OR(X1225="低滞销风险",X1225="健康")),AND(X1224="低滞销风险",X1225="健康")),"改善",X1224=X1225,"维持不变",OR(AND(X1224="健康",OR(X1225="低滞销风险",X1225="中滞销风险",X1225="高滞销风险")),AND(X1224="低滞销风险",OR(X1225="中滞销风险",X1225="高滞销风险")),AND(X1224="中滞销风险",X1225="高滞销风险")),"恶化")</f>
        <v>维持不变</v>
      </c>
      <c r="Z1225" s="10">
        <f t="shared" si="263"/>
        <v>0</v>
      </c>
      <c r="AA1225" s="10">
        <f t="shared" si="264"/>
        <v>112.3</v>
      </c>
      <c r="AB1225" s="10">
        <f t="shared" si="265"/>
        <v>112.3</v>
      </c>
      <c r="AC1225" s="10">
        <f t="shared" si="266"/>
        <v>150.232558139535</v>
      </c>
      <c r="AD1225" s="10">
        <f t="shared" si="267"/>
        <v>52.2325581395344</v>
      </c>
      <c r="AE1225" s="11">
        <f t="shared" si="268"/>
        <v>3.29591836734694</v>
      </c>
    </row>
    <row r="1226" spans="1:31">
      <c r="A1226" s="5">
        <v>45901</v>
      </c>
      <c r="B1226" s="1" t="s">
        <v>674</v>
      </c>
      <c r="C1226" s="1" t="s">
        <v>675</v>
      </c>
      <c r="D1226" s="1" t="s">
        <v>676</v>
      </c>
      <c r="E1226" s="1">
        <v>1</v>
      </c>
      <c r="F1226" s="1">
        <v>1</v>
      </c>
      <c r="G1226" s="1">
        <v>1.64</v>
      </c>
      <c r="H1226" s="1">
        <v>2.14</v>
      </c>
      <c r="I1226" s="1" t="s">
        <v>54</v>
      </c>
      <c r="J1226" s="1">
        <v>7</v>
      </c>
      <c r="K1226" s="1" t="s">
        <v>35</v>
      </c>
      <c r="L1226" s="1" t="s">
        <v>36</v>
      </c>
      <c r="M1226" s="1" t="s">
        <v>37</v>
      </c>
      <c r="N1226" s="1">
        <v>80</v>
      </c>
      <c r="O1226" s="1">
        <v>119</v>
      </c>
      <c r="P1226" s="1">
        <v>0</v>
      </c>
      <c r="Q1226" s="1">
        <v>120</v>
      </c>
      <c r="R1226" s="1">
        <v>0</v>
      </c>
      <c r="S1226" s="1">
        <v>0</v>
      </c>
      <c r="T1226">
        <f t="shared" si="258"/>
        <v>199</v>
      </c>
      <c r="U1226">
        <f t="shared" si="259"/>
        <v>319</v>
      </c>
      <c r="V1226" s="2">
        <f t="shared" si="260"/>
        <v>46100</v>
      </c>
      <c r="W1226" s="2">
        <f t="shared" si="261"/>
        <v>46220</v>
      </c>
      <c r="X1226" t="str">
        <f t="shared" si="262"/>
        <v>高滞销风险</v>
      </c>
      <c r="Y1226" s="8" t="str">
        <f>_xlfn.IFS(COUNTIF($B$2:B1226,B1226)=1,"-",OR(AND(X1225="高滞销风险",OR(X1226="中滞销风险",X1226="低滞销风险",X1226="健康")),AND(X1225="中滞销风险",OR(X1226="低滞销风险",X1226="健康")),AND(X1225="低滞销风险",X1226="健康")),"改善",X1225=X1226,"维持不变",OR(AND(X1225="健康",OR(X1226="低滞销风险",X1226="中滞销风险",X1226="高滞销风险")),AND(X1225="低滞销风险",OR(X1226="中滞销风险",X1226="高滞销风险")),AND(X1225="中滞销风险",X1226="高滞销风险")),"恶化")</f>
        <v>维持不变</v>
      </c>
      <c r="Z1226" s="10">
        <f t="shared" si="263"/>
        <v>108</v>
      </c>
      <c r="AA1226" s="10">
        <f t="shared" si="264"/>
        <v>120</v>
      </c>
      <c r="AB1226" s="10">
        <f t="shared" si="265"/>
        <v>228</v>
      </c>
      <c r="AC1226" s="10">
        <f t="shared" si="266"/>
        <v>319</v>
      </c>
      <c r="AD1226" s="10">
        <f t="shared" si="267"/>
        <v>228</v>
      </c>
      <c r="AE1226" s="11">
        <f t="shared" si="268"/>
        <v>3.50549450549451</v>
      </c>
    </row>
    <row r="1227" spans="1:31">
      <c r="A1227" s="5">
        <v>45908</v>
      </c>
      <c r="B1227" s="1" t="s">
        <v>674</v>
      </c>
      <c r="C1227" s="1" t="s">
        <v>675</v>
      </c>
      <c r="D1227" s="1" t="s">
        <v>676</v>
      </c>
      <c r="E1227" s="1">
        <v>1.57</v>
      </c>
      <c r="F1227" s="1">
        <v>1.57</v>
      </c>
      <c r="G1227" s="1">
        <v>1.29</v>
      </c>
      <c r="H1227" s="1">
        <v>1.75</v>
      </c>
      <c r="I1227" s="1" t="s">
        <v>54</v>
      </c>
      <c r="J1227" s="1">
        <v>11</v>
      </c>
      <c r="K1227" s="1" t="s">
        <v>38</v>
      </c>
      <c r="L1227" s="1" t="s">
        <v>39</v>
      </c>
      <c r="M1227" s="1" t="s">
        <v>40</v>
      </c>
      <c r="N1227" s="1">
        <v>110</v>
      </c>
      <c r="O1227" s="1">
        <v>78</v>
      </c>
      <c r="P1227" s="1">
        <v>0</v>
      </c>
      <c r="Q1227" s="1">
        <v>120</v>
      </c>
      <c r="R1227" s="1">
        <v>0</v>
      </c>
      <c r="S1227" s="1">
        <v>0</v>
      </c>
      <c r="T1227">
        <f t="shared" si="258"/>
        <v>188</v>
      </c>
      <c r="U1227">
        <f t="shared" si="259"/>
        <v>308</v>
      </c>
      <c r="V1227" s="2">
        <f t="shared" si="260"/>
        <v>46027.7452229299</v>
      </c>
      <c r="W1227" s="2">
        <f t="shared" si="261"/>
        <v>46104.178343949</v>
      </c>
      <c r="X1227" t="str">
        <f t="shared" si="262"/>
        <v>高滞销风险</v>
      </c>
      <c r="Y1227" s="8" t="str">
        <f>_xlfn.IFS(COUNTIF($B$2:B1227,B1227)=1,"-",OR(AND(X1226="高滞销风险",OR(X1227="中滞销风险",X1227="低滞销风险",X1227="健康")),AND(X1226="中滞销风险",OR(X1227="低滞销风险",X1227="健康")),AND(X1226="低滞销风险",X1227="健康")),"改善",X1226=X1227,"维持不变",OR(AND(X1226="健康",OR(X1227="低滞销风险",X1227="中滞销风险",X1227="高滞销风险")),AND(X1226="低滞销风险",OR(X1227="中滞销风险",X1227="高滞销风险")),AND(X1226="中滞销风险",X1227="高滞销风险")),"恶化")</f>
        <v>维持不变</v>
      </c>
      <c r="Z1227" s="10">
        <f t="shared" si="263"/>
        <v>56.12</v>
      </c>
      <c r="AA1227" s="10">
        <f t="shared" si="264"/>
        <v>120</v>
      </c>
      <c r="AB1227" s="10">
        <f t="shared" si="265"/>
        <v>176.12</v>
      </c>
      <c r="AC1227" s="10">
        <f t="shared" si="266"/>
        <v>196.178343949045</v>
      </c>
      <c r="AD1227" s="10">
        <f t="shared" si="267"/>
        <v>112.178343949046</v>
      </c>
      <c r="AE1227" s="11">
        <f t="shared" si="268"/>
        <v>3.66666666666667</v>
      </c>
    </row>
    <row r="1228" spans="1:31">
      <c r="A1228" s="5">
        <v>45887</v>
      </c>
      <c r="B1228" s="1" t="s">
        <v>677</v>
      </c>
      <c r="C1228" s="1" t="s">
        <v>678</v>
      </c>
      <c r="D1228" s="1" t="s">
        <v>676</v>
      </c>
      <c r="E1228" s="1">
        <v>3.15</v>
      </c>
      <c r="F1228" s="1">
        <v>4.71</v>
      </c>
      <c r="G1228" s="1">
        <v>3.86</v>
      </c>
      <c r="H1228" s="1">
        <v>1.93</v>
      </c>
      <c r="I1228" s="1" t="s">
        <v>50</v>
      </c>
      <c r="J1228" s="1">
        <v>33</v>
      </c>
      <c r="K1228" s="1" t="s">
        <v>51</v>
      </c>
      <c r="L1228" s="1" t="s">
        <v>52</v>
      </c>
      <c r="M1228" s="1" t="s">
        <v>53</v>
      </c>
      <c r="N1228" s="1">
        <v>48</v>
      </c>
      <c r="O1228" s="1">
        <v>110</v>
      </c>
      <c r="P1228" s="1">
        <v>0</v>
      </c>
      <c r="Q1228" s="1">
        <v>54</v>
      </c>
      <c r="R1228" s="1">
        <v>0</v>
      </c>
      <c r="S1228" s="1">
        <v>0</v>
      </c>
      <c r="T1228">
        <f t="shared" si="258"/>
        <v>158</v>
      </c>
      <c r="U1228">
        <f t="shared" si="259"/>
        <v>212</v>
      </c>
      <c r="V1228" s="2">
        <f t="shared" si="260"/>
        <v>45937.1587301587</v>
      </c>
      <c r="W1228" s="2">
        <f t="shared" si="261"/>
        <v>45954.3015873016</v>
      </c>
      <c r="X1228" t="str">
        <f t="shared" si="262"/>
        <v>健康</v>
      </c>
      <c r="Y1228" s="8" t="str">
        <f>_xlfn.IFS(COUNTIF($B$2:B1228,B1228)=1,"-",OR(AND(X1227="高滞销风险",OR(X1228="中滞销风险",X1228="低滞销风险",X1228="健康")),AND(X1227="中滞销风险",OR(X1228="低滞销风险",X1228="健康")),AND(X1227="低滞销风险",X1228="健康")),"改善",X1227=X1228,"维持不变",OR(AND(X1227="健康",OR(X1228="低滞销风险",X1228="中滞销风险",X1228="高滞销风险")),AND(X1227="低滞销风险",OR(X1228="中滞销风险",X1228="高滞销风险")),AND(X1227="中滞销风险",X1228="高滞销风险")),"恶化")</f>
        <v>-</v>
      </c>
      <c r="Z1228" s="10">
        <f t="shared" si="263"/>
        <v>0</v>
      </c>
      <c r="AA1228" s="10">
        <f t="shared" si="264"/>
        <v>0</v>
      </c>
      <c r="AB1228" s="10">
        <f t="shared" si="265"/>
        <v>0</v>
      </c>
      <c r="AC1228" s="10">
        <f t="shared" si="266"/>
        <v>67.3015873015873</v>
      </c>
      <c r="AD1228" s="10">
        <f t="shared" si="267"/>
        <v>0</v>
      </c>
      <c r="AE1228" s="11">
        <f t="shared" si="268"/>
        <v>3.15</v>
      </c>
    </row>
    <row r="1229" spans="1:31">
      <c r="A1229" s="5">
        <v>45894</v>
      </c>
      <c r="B1229" s="1" t="s">
        <v>677</v>
      </c>
      <c r="C1229" s="1" t="s">
        <v>678</v>
      </c>
      <c r="D1229" s="1" t="s">
        <v>676</v>
      </c>
      <c r="E1229" s="1">
        <v>3.01</v>
      </c>
      <c r="F1229" s="1">
        <v>3</v>
      </c>
      <c r="G1229" s="1">
        <v>3.86</v>
      </c>
      <c r="H1229" s="1">
        <v>2.68</v>
      </c>
      <c r="I1229" s="1" t="s">
        <v>50</v>
      </c>
      <c r="J1229" s="1">
        <v>21</v>
      </c>
      <c r="K1229" s="1" t="s">
        <v>43</v>
      </c>
      <c r="L1229" s="1" t="s">
        <v>44</v>
      </c>
      <c r="M1229" s="1" t="s">
        <v>45</v>
      </c>
      <c r="N1229" s="1">
        <v>44</v>
      </c>
      <c r="O1229" s="1">
        <v>138</v>
      </c>
      <c r="P1229" s="1">
        <v>0</v>
      </c>
      <c r="Q1229" s="1">
        <v>10</v>
      </c>
      <c r="R1229" s="1">
        <v>0</v>
      </c>
      <c r="S1229" s="1">
        <v>0</v>
      </c>
      <c r="T1229">
        <f t="shared" si="258"/>
        <v>182</v>
      </c>
      <c r="U1229">
        <f t="shared" si="259"/>
        <v>192</v>
      </c>
      <c r="V1229" s="2">
        <f t="shared" si="260"/>
        <v>45954.4651162791</v>
      </c>
      <c r="W1229" s="2">
        <f t="shared" si="261"/>
        <v>45957.7873754153</v>
      </c>
      <c r="X1229" t="str">
        <f t="shared" si="262"/>
        <v>健康</v>
      </c>
      <c r="Y1229" s="8" t="str">
        <f>_xlfn.IFS(COUNTIF($B$2:B1229,B1229)=1,"-",OR(AND(X1228="高滞销风险",OR(X1229="中滞销风险",X1229="低滞销风险",X1229="健康")),AND(X1228="中滞销风险",OR(X1229="低滞销风险",X1229="健康")),AND(X1228="低滞销风险",X1229="健康")),"改善",X1228=X1229,"维持不变",OR(AND(X1228="健康",OR(X1229="低滞销风险",X1229="中滞销风险",X1229="高滞销风险")),AND(X1228="低滞销风险",OR(X1229="中滞销风险",X1229="高滞销风险")),AND(X1228="中滞销风险",X1229="高滞销风险")),"恶化")</f>
        <v>维持不变</v>
      </c>
      <c r="Z1229" s="10">
        <f t="shared" si="263"/>
        <v>0</v>
      </c>
      <c r="AA1229" s="10">
        <f t="shared" si="264"/>
        <v>0</v>
      </c>
      <c r="AB1229" s="10">
        <f t="shared" si="265"/>
        <v>0</v>
      </c>
      <c r="AC1229" s="10">
        <f t="shared" si="266"/>
        <v>63.7873754152824</v>
      </c>
      <c r="AD1229" s="10">
        <f t="shared" si="267"/>
        <v>0</v>
      </c>
      <c r="AE1229" s="11">
        <f t="shared" si="268"/>
        <v>3.01</v>
      </c>
    </row>
    <row r="1230" spans="1:31">
      <c r="A1230" s="5">
        <v>45901</v>
      </c>
      <c r="B1230" s="1" t="s">
        <v>677</v>
      </c>
      <c r="C1230" s="1" t="s">
        <v>678</v>
      </c>
      <c r="D1230" s="1" t="s">
        <v>676</v>
      </c>
      <c r="E1230" s="1">
        <v>2.43</v>
      </c>
      <c r="F1230" s="1">
        <v>2.43</v>
      </c>
      <c r="G1230" s="1">
        <v>2.71</v>
      </c>
      <c r="H1230" s="1">
        <v>3.29</v>
      </c>
      <c r="I1230" s="1" t="s">
        <v>54</v>
      </c>
      <c r="J1230" s="1">
        <v>17</v>
      </c>
      <c r="K1230" s="1" t="s">
        <v>35</v>
      </c>
      <c r="L1230" s="1" t="s">
        <v>36</v>
      </c>
      <c r="M1230" s="1" t="s">
        <v>37</v>
      </c>
      <c r="N1230" s="1">
        <v>89</v>
      </c>
      <c r="O1230" s="1">
        <v>71</v>
      </c>
      <c r="P1230" s="1">
        <v>0</v>
      </c>
      <c r="Q1230" s="1">
        <v>10</v>
      </c>
      <c r="R1230" s="1">
        <v>0</v>
      </c>
      <c r="S1230" s="1">
        <v>0</v>
      </c>
      <c r="T1230">
        <f t="shared" si="258"/>
        <v>160</v>
      </c>
      <c r="U1230">
        <f t="shared" si="259"/>
        <v>170</v>
      </c>
      <c r="V1230" s="2">
        <f t="shared" si="260"/>
        <v>45966.8436213992</v>
      </c>
      <c r="W1230" s="2">
        <f t="shared" si="261"/>
        <v>45970.9588477366</v>
      </c>
      <c r="X1230" t="str">
        <f t="shared" si="262"/>
        <v>健康</v>
      </c>
      <c r="Y1230" s="8" t="str">
        <f>_xlfn.IFS(COUNTIF($B$2:B1230,B1230)=1,"-",OR(AND(X1229="高滞销风险",OR(X1230="中滞销风险",X1230="低滞销风险",X1230="健康")),AND(X1229="中滞销风险",OR(X1230="低滞销风险",X1230="健康")),AND(X1229="低滞销风险",X1230="健康")),"改善",X1229=X1230,"维持不变",OR(AND(X1229="健康",OR(X1230="低滞销风险",X1230="中滞销风险",X1230="高滞销风险")),AND(X1229="低滞销风险",OR(X1230="中滞销风险",X1230="高滞销风险")),AND(X1229="中滞销风险",X1230="高滞销风险")),"恶化")</f>
        <v>维持不变</v>
      </c>
      <c r="Z1230" s="10">
        <f t="shared" si="263"/>
        <v>0</v>
      </c>
      <c r="AA1230" s="10">
        <f t="shared" si="264"/>
        <v>0</v>
      </c>
      <c r="AB1230" s="10">
        <f t="shared" si="265"/>
        <v>0</v>
      </c>
      <c r="AC1230" s="10">
        <f t="shared" si="266"/>
        <v>69.9588477366255</v>
      </c>
      <c r="AD1230" s="10">
        <f t="shared" si="267"/>
        <v>0</v>
      </c>
      <c r="AE1230" s="11">
        <f t="shared" si="268"/>
        <v>2.43</v>
      </c>
    </row>
    <row r="1231" spans="1:31">
      <c r="A1231" s="5">
        <v>45908</v>
      </c>
      <c r="B1231" s="1" t="s">
        <v>677</v>
      </c>
      <c r="C1231" s="1" t="s">
        <v>678</v>
      </c>
      <c r="D1231" s="1" t="s">
        <v>676</v>
      </c>
      <c r="E1231" s="1">
        <v>3.46</v>
      </c>
      <c r="F1231" s="1">
        <v>3.71</v>
      </c>
      <c r="G1231" s="1">
        <v>3.07</v>
      </c>
      <c r="H1231" s="1">
        <v>3.46</v>
      </c>
      <c r="I1231" s="1" t="s">
        <v>50</v>
      </c>
      <c r="J1231" s="1">
        <v>26</v>
      </c>
      <c r="K1231" s="1" t="s">
        <v>38</v>
      </c>
      <c r="L1231" s="1" t="s">
        <v>39</v>
      </c>
      <c r="M1231" s="1" t="s">
        <v>40</v>
      </c>
      <c r="N1231" s="1">
        <v>87</v>
      </c>
      <c r="O1231" s="1">
        <v>49</v>
      </c>
      <c r="P1231" s="1">
        <v>0</v>
      </c>
      <c r="Q1231" s="1">
        <v>10</v>
      </c>
      <c r="R1231" s="1">
        <v>0</v>
      </c>
      <c r="S1231" s="1">
        <v>0</v>
      </c>
      <c r="T1231">
        <f t="shared" si="258"/>
        <v>136</v>
      </c>
      <c r="U1231">
        <f t="shared" si="259"/>
        <v>146</v>
      </c>
      <c r="V1231" s="2">
        <f t="shared" si="260"/>
        <v>45947.3063583815</v>
      </c>
      <c r="W1231" s="2">
        <f t="shared" si="261"/>
        <v>45950.1965317919</v>
      </c>
      <c r="X1231" t="str">
        <f t="shared" si="262"/>
        <v>健康</v>
      </c>
      <c r="Y1231" s="8" t="str">
        <f>_xlfn.IFS(COUNTIF($B$2:B1231,B1231)=1,"-",OR(AND(X1230="高滞销风险",OR(X1231="中滞销风险",X1231="低滞销风险",X1231="健康")),AND(X1230="中滞销风险",OR(X1231="低滞销风险",X1231="健康")),AND(X1230="低滞销风险",X1231="健康")),"改善",X1230=X1231,"维持不变",OR(AND(X1230="健康",OR(X1231="低滞销风险",X1231="中滞销风险",X1231="高滞销风险")),AND(X1230="低滞销风险",OR(X1231="中滞销风险",X1231="高滞销风险")),AND(X1230="中滞销风险",X1231="高滞销风险")),"恶化")</f>
        <v>维持不变</v>
      </c>
      <c r="Z1231" s="10">
        <f t="shared" si="263"/>
        <v>0</v>
      </c>
      <c r="AA1231" s="10">
        <f t="shared" si="264"/>
        <v>0</v>
      </c>
      <c r="AB1231" s="10">
        <f t="shared" si="265"/>
        <v>0</v>
      </c>
      <c r="AC1231" s="10">
        <f t="shared" si="266"/>
        <v>42.1965317919075</v>
      </c>
      <c r="AD1231" s="10">
        <f t="shared" si="267"/>
        <v>0</v>
      </c>
      <c r="AE1231" s="11">
        <f t="shared" si="268"/>
        <v>3.46</v>
      </c>
    </row>
    <row r="1232" spans="1:31">
      <c r="A1232" s="5">
        <v>45887</v>
      </c>
      <c r="B1232" s="1" t="s">
        <v>679</v>
      </c>
      <c r="C1232" s="1" t="s">
        <v>680</v>
      </c>
      <c r="D1232" s="1" t="s">
        <v>676</v>
      </c>
      <c r="E1232" s="1">
        <v>11.24</v>
      </c>
      <c r="F1232" s="1">
        <v>15</v>
      </c>
      <c r="G1232" s="1">
        <v>14.21</v>
      </c>
      <c r="H1232" s="1">
        <v>7.79</v>
      </c>
      <c r="I1232" s="1" t="s">
        <v>50</v>
      </c>
      <c r="J1232" s="1">
        <v>105</v>
      </c>
      <c r="K1232" s="1" t="s">
        <v>51</v>
      </c>
      <c r="L1232" s="1" t="s">
        <v>52</v>
      </c>
      <c r="M1232" s="1" t="s">
        <v>53</v>
      </c>
      <c r="N1232" s="1">
        <v>171</v>
      </c>
      <c r="O1232" s="1">
        <v>547</v>
      </c>
      <c r="P1232" s="1">
        <v>0</v>
      </c>
      <c r="Q1232" s="1">
        <v>154</v>
      </c>
      <c r="R1232" s="1">
        <v>0</v>
      </c>
      <c r="S1232" s="1">
        <v>200</v>
      </c>
      <c r="T1232">
        <f t="shared" si="258"/>
        <v>718</v>
      </c>
      <c r="U1232">
        <f t="shared" si="259"/>
        <v>1072</v>
      </c>
      <c r="V1232" s="2">
        <f t="shared" si="260"/>
        <v>45950.8790035587</v>
      </c>
      <c r="W1232" s="2">
        <f t="shared" si="261"/>
        <v>45982.3736654804</v>
      </c>
      <c r="X1232" t="str">
        <f t="shared" si="262"/>
        <v>健康</v>
      </c>
      <c r="Y1232" s="8" t="str">
        <f>_xlfn.IFS(COUNTIF($B$2:B1232,B1232)=1,"-",OR(AND(X1231="高滞销风险",OR(X1232="中滞销风险",X1232="低滞销风险",X1232="健康")),AND(X1231="中滞销风险",OR(X1232="低滞销风险",X1232="健康")),AND(X1231="低滞销风险",X1232="健康")),"改善",X1231=X1232,"维持不变",OR(AND(X1231="健康",OR(X1232="低滞销风险",X1232="中滞销风险",X1232="高滞销风险")),AND(X1231="低滞销风险",OR(X1232="中滞销风险",X1232="高滞销风险")),AND(X1231="中滞销风险",X1232="高滞销风险")),"恶化")</f>
        <v>-</v>
      </c>
      <c r="Z1232" s="10">
        <f t="shared" si="263"/>
        <v>0</v>
      </c>
      <c r="AA1232" s="10">
        <f t="shared" si="264"/>
        <v>0</v>
      </c>
      <c r="AB1232" s="10">
        <f t="shared" si="265"/>
        <v>0</v>
      </c>
      <c r="AC1232" s="10">
        <f t="shared" si="266"/>
        <v>95.373665480427</v>
      </c>
      <c r="AD1232" s="10">
        <f t="shared" si="267"/>
        <v>0</v>
      </c>
      <c r="AE1232" s="11">
        <f t="shared" si="268"/>
        <v>11.24</v>
      </c>
    </row>
    <row r="1233" spans="1:31">
      <c r="A1233" s="5">
        <v>45894</v>
      </c>
      <c r="B1233" s="1" t="s">
        <v>679</v>
      </c>
      <c r="C1233" s="1" t="s">
        <v>680</v>
      </c>
      <c r="D1233" s="1" t="s">
        <v>676</v>
      </c>
      <c r="E1233" s="1">
        <v>12.89</v>
      </c>
      <c r="F1233" s="1">
        <v>14.29</v>
      </c>
      <c r="G1233" s="1">
        <v>14.64</v>
      </c>
      <c r="H1233" s="1">
        <v>11.36</v>
      </c>
      <c r="I1233" s="1" t="s">
        <v>50</v>
      </c>
      <c r="J1233" s="1">
        <v>100</v>
      </c>
      <c r="K1233" s="1" t="s">
        <v>43</v>
      </c>
      <c r="L1233" s="1" t="s">
        <v>44</v>
      </c>
      <c r="M1233" s="1" t="s">
        <v>45</v>
      </c>
      <c r="N1233" s="1">
        <v>249</v>
      </c>
      <c r="O1233" s="1">
        <v>639</v>
      </c>
      <c r="P1233" s="1">
        <v>0</v>
      </c>
      <c r="Q1233" s="1">
        <v>4</v>
      </c>
      <c r="R1233" s="1">
        <v>0</v>
      </c>
      <c r="S1233" s="1">
        <v>200</v>
      </c>
      <c r="T1233">
        <f t="shared" si="258"/>
        <v>888</v>
      </c>
      <c r="U1233">
        <f t="shared" si="259"/>
        <v>1092</v>
      </c>
      <c r="V1233" s="2">
        <f t="shared" si="260"/>
        <v>45962.8906128782</v>
      </c>
      <c r="W1233" s="2">
        <f t="shared" si="261"/>
        <v>45978.7168347556</v>
      </c>
      <c r="X1233" t="str">
        <f t="shared" si="262"/>
        <v>健康</v>
      </c>
      <c r="Y1233" s="8" t="str">
        <f>_xlfn.IFS(COUNTIF($B$2:B1233,B1233)=1,"-",OR(AND(X1232="高滞销风险",OR(X1233="中滞销风险",X1233="低滞销风险",X1233="健康")),AND(X1232="中滞销风险",OR(X1233="低滞销风险",X1233="健康")),AND(X1232="低滞销风险",X1233="健康")),"改善",X1232=X1233,"维持不变",OR(AND(X1232="健康",OR(X1233="低滞销风险",X1233="中滞销风险",X1233="高滞销风险")),AND(X1232="低滞销风险",OR(X1233="中滞销风险",X1233="高滞销风险")),AND(X1232="中滞销风险",X1233="高滞销风险")),"恶化")</f>
        <v>维持不变</v>
      </c>
      <c r="Z1233" s="10">
        <f t="shared" si="263"/>
        <v>0</v>
      </c>
      <c r="AA1233" s="10">
        <f t="shared" si="264"/>
        <v>0</v>
      </c>
      <c r="AB1233" s="10">
        <f t="shared" si="265"/>
        <v>0</v>
      </c>
      <c r="AC1233" s="10">
        <f t="shared" si="266"/>
        <v>84.7168347556245</v>
      </c>
      <c r="AD1233" s="10">
        <f t="shared" si="267"/>
        <v>0</v>
      </c>
      <c r="AE1233" s="11">
        <f t="shared" si="268"/>
        <v>12.89</v>
      </c>
    </row>
    <row r="1234" spans="1:31">
      <c r="A1234" s="5">
        <v>45901</v>
      </c>
      <c r="B1234" s="1" t="s">
        <v>679</v>
      </c>
      <c r="C1234" s="1" t="s">
        <v>680</v>
      </c>
      <c r="D1234" s="1" t="s">
        <v>676</v>
      </c>
      <c r="E1234" s="1">
        <v>10.86</v>
      </c>
      <c r="F1234" s="1">
        <v>10.86</v>
      </c>
      <c r="G1234" s="1">
        <v>12.57</v>
      </c>
      <c r="H1234" s="1">
        <v>13.39</v>
      </c>
      <c r="I1234" s="1" t="s">
        <v>54</v>
      </c>
      <c r="J1234" s="1">
        <v>76</v>
      </c>
      <c r="K1234" s="1" t="s">
        <v>35</v>
      </c>
      <c r="L1234" s="1" t="s">
        <v>36</v>
      </c>
      <c r="M1234" s="1" t="s">
        <v>37</v>
      </c>
      <c r="N1234" s="1">
        <v>343</v>
      </c>
      <c r="O1234" s="1">
        <v>577</v>
      </c>
      <c r="P1234" s="1">
        <v>0</v>
      </c>
      <c r="Q1234" s="1">
        <v>14</v>
      </c>
      <c r="R1234" s="1">
        <v>0</v>
      </c>
      <c r="S1234" s="1">
        <v>200</v>
      </c>
      <c r="T1234">
        <f t="shared" si="258"/>
        <v>920</v>
      </c>
      <c r="U1234">
        <f t="shared" si="259"/>
        <v>1134</v>
      </c>
      <c r="V1234" s="2">
        <f t="shared" si="260"/>
        <v>45985.7145488029</v>
      </c>
      <c r="W1234" s="2">
        <f t="shared" si="261"/>
        <v>46005.4198895028</v>
      </c>
      <c r="X1234" t="str">
        <f t="shared" si="262"/>
        <v>中滞销风险</v>
      </c>
      <c r="Y1234" s="8" t="str">
        <f>_xlfn.IFS(COUNTIF($B$2:B1234,B1234)=1,"-",OR(AND(X1233="高滞销风险",OR(X1234="中滞销风险",X1234="低滞销风险",X1234="健康")),AND(X1233="中滞销风险",OR(X1234="低滞销风险",X1234="健康")),AND(X1233="低滞销风险",X1234="健康")),"改善",X1233=X1234,"维持不变",OR(AND(X1233="健康",OR(X1234="低滞销风险",X1234="中滞销风险",X1234="高滞销风险")),AND(X1233="低滞销风险",OR(X1234="中滞销风险",X1234="高滞销风险")),AND(X1233="中滞销风险",X1234="高滞销风险")),"恶化")</f>
        <v>恶化</v>
      </c>
      <c r="Z1234" s="10">
        <f t="shared" si="263"/>
        <v>0</v>
      </c>
      <c r="AA1234" s="10">
        <f t="shared" si="264"/>
        <v>145.74</v>
      </c>
      <c r="AB1234" s="10">
        <f t="shared" si="265"/>
        <v>145.74</v>
      </c>
      <c r="AC1234" s="10">
        <f t="shared" si="266"/>
        <v>104.419889502762</v>
      </c>
      <c r="AD1234" s="10">
        <f t="shared" si="267"/>
        <v>13.4198895027657</v>
      </c>
      <c r="AE1234" s="11">
        <f t="shared" si="268"/>
        <v>12.4615384615385</v>
      </c>
    </row>
    <row r="1235" spans="1:31">
      <c r="A1235" s="5">
        <v>45908</v>
      </c>
      <c r="B1235" s="1" t="s">
        <v>679</v>
      </c>
      <c r="C1235" s="1" t="s">
        <v>680</v>
      </c>
      <c r="D1235" s="1" t="s">
        <v>676</v>
      </c>
      <c r="E1235" s="1">
        <v>13</v>
      </c>
      <c r="F1235" s="1">
        <v>13</v>
      </c>
      <c r="G1235" s="1">
        <v>11.93</v>
      </c>
      <c r="H1235" s="1">
        <v>13.29</v>
      </c>
      <c r="I1235" s="1" t="s">
        <v>54</v>
      </c>
      <c r="J1235" s="1">
        <v>91</v>
      </c>
      <c r="K1235" s="1" t="s">
        <v>38</v>
      </c>
      <c r="L1235" s="1" t="s">
        <v>39</v>
      </c>
      <c r="M1235" s="1" t="s">
        <v>40</v>
      </c>
      <c r="N1235" s="1">
        <v>295</v>
      </c>
      <c r="O1235" s="1">
        <v>515</v>
      </c>
      <c r="P1235" s="1">
        <v>0</v>
      </c>
      <c r="Q1235" s="1">
        <v>214</v>
      </c>
      <c r="R1235" s="1">
        <v>0</v>
      </c>
      <c r="S1235" s="1">
        <v>0</v>
      </c>
      <c r="T1235">
        <f t="shared" si="258"/>
        <v>810</v>
      </c>
      <c r="U1235">
        <f t="shared" si="259"/>
        <v>1024</v>
      </c>
      <c r="V1235" s="2">
        <f t="shared" si="260"/>
        <v>45970.3076923077</v>
      </c>
      <c r="W1235" s="2">
        <f t="shared" si="261"/>
        <v>45986.7692307692</v>
      </c>
      <c r="X1235" t="str">
        <f t="shared" si="262"/>
        <v>健康</v>
      </c>
      <c r="Y1235" s="8" t="str">
        <f>_xlfn.IFS(COUNTIF($B$2:B1235,B1235)=1,"-",OR(AND(X1234="高滞销风险",OR(X1235="中滞销风险",X1235="低滞销风险",X1235="健康")),AND(X1234="中滞销风险",OR(X1235="低滞销风险",X1235="健康")),AND(X1234="低滞销风险",X1235="健康")),"改善",X1234=X1235,"维持不变",OR(AND(X1234="健康",OR(X1235="低滞销风险",X1235="中滞销风险",X1235="高滞销风险")),AND(X1234="低滞销风险",OR(X1235="中滞销风险",X1235="高滞销风险")),AND(X1234="中滞销风险",X1235="高滞销风险")),"恶化")</f>
        <v>改善</v>
      </c>
      <c r="Z1235" s="10">
        <f t="shared" si="263"/>
        <v>0</v>
      </c>
      <c r="AA1235" s="10">
        <f t="shared" si="264"/>
        <v>0</v>
      </c>
      <c r="AB1235" s="10">
        <f t="shared" si="265"/>
        <v>0</v>
      </c>
      <c r="AC1235" s="10">
        <f t="shared" si="266"/>
        <v>78.7692307692308</v>
      </c>
      <c r="AD1235" s="10">
        <f t="shared" si="267"/>
        <v>0</v>
      </c>
      <c r="AE1235" s="11">
        <f t="shared" si="268"/>
        <v>13</v>
      </c>
    </row>
    <row r="1236" spans="1:31">
      <c r="A1236" s="5">
        <v>45887</v>
      </c>
      <c r="B1236" s="1" t="s">
        <v>681</v>
      </c>
      <c r="C1236" s="1" t="s">
        <v>682</v>
      </c>
      <c r="D1236" s="1" t="s">
        <v>676</v>
      </c>
      <c r="E1236" s="1">
        <v>7.69</v>
      </c>
      <c r="F1236" s="1">
        <v>9.71</v>
      </c>
      <c r="G1236" s="1">
        <v>9.86</v>
      </c>
      <c r="H1236" s="1">
        <v>5.61</v>
      </c>
      <c r="I1236" s="1" t="s">
        <v>50</v>
      </c>
      <c r="J1236" s="1">
        <v>68</v>
      </c>
      <c r="K1236" s="1" t="s">
        <v>51</v>
      </c>
      <c r="L1236" s="1" t="s">
        <v>52</v>
      </c>
      <c r="M1236" s="1" t="s">
        <v>53</v>
      </c>
      <c r="N1236" s="1">
        <v>236</v>
      </c>
      <c r="O1236" s="1">
        <v>491</v>
      </c>
      <c r="P1236" s="1">
        <v>0</v>
      </c>
      <c r="Q1236" s="1">
        <v>199</v>
      </c>
      <c r="R1236" s="1">
        <v>0</v>
      </c>
      <c r="S1236" s="1">
        <v>0</v>
      </c>
      <c r="T1236">
        <f t="shared" si="258"/>
        <v>727</v>
      </c>
      <c r="U1236">
        <f t="shared" si="259"/>
        <v>926</v>
      </c>
      <c r="V1236" s="2">
        <f t="shared" si="260"/>
        <v>45981.5383615085</v>
      </c>
      <c r="W1236" s="2">
        <f t="shared" si="261"/>
        <v>46007.4161248375</v>
      </c>
      <c r="X1236" t="str">
        <f t="shared" si="262"/>
        <v>中滞销风险</v>
      </c>
      <c r="Y1236" s="8" t="str">
        <f>_xlfn.IFS(COUNTIF($B$2:B1236,B1236)=1,"-",OR(AND(X1235="高滞销风险",OR(X1236="中滞销风险",X1236="低滞销风险",X1236="健康")),AND(X1235="中滞销风险",OR(X1236="低滞销风险",X1236="健康")),AND(X1235="低滞销风险",X1236="健康")),"改善",X1235=X1236,"维持不变",OR(AND(X1235="健康",OR(X1236="低滞销风险",X1236="中滞销风险",X1236="高滞销风险")),AND(X1235="低滞销风险",OR(X1236="中滞销风险",X1236="高滞销风险")),AND(X1235="中滞销风险",X1236="高滞销风险")),"恶化")</f>
        <v>-</v>
      </c>
      <c r="Z1236" s="10">
        <f t="shared" si="263"/>
        <v>0</v>
      </c>
      <c r="AA1236" s="10">
        <f t="shared" si="264"/>
        <v>118.55</v>
      </c>
      <c r="AB1236" s="10">
        <f t="shared" si="265"/>
        <v>118.55</v>
      </c>
      <c r="AC1236" s="10">
        <f t="shared" si="266"/>
        <v>120.416124837451</v>
      </c>
      <c r="AD1236" s="10">
        <f t="shared" si="267"/>
        <v>15.4161248374512</v>
      </c>
      <c r="AE1236" s="11">
        <f t="shared" si="268"/>
        <v>8.81904761904762</v>
      </c>
    </row>
    <row r="1237" spans="1:31">
      <c r="A1237" s="5">
        <v>45894</v>
      </c>
      <c r="B1237" s="1" t="s">
        <v>681</v>
      </c>
      <c r="C1237" s="1" t="s">
        <v>682</v>
      </c>
      <c r="D1237" s="1" t="s">
        <v>676</v>
      </c>
      <c r="E1237" s="1">
        <v>9.4</v>
      </c>
      <c r="F1237" s="1">
        <v>10.71</v>
      </c>
      <c r="G1237" s="1">
        <v>10.21</v>
      </c>
      <c r="H1237" s="1">
        <v>8.29</v>
      </c>
      <c r="I1237" s="1" t="s">
        <v>50</v>
      </c>
      <c r="J1237" s="1">
        <v>75</v>
      </c>
      <c r="K1237" s="1" t="s">
        <v>43</v>
      </c>
      <c r="L1237" s="1" t="s">
        <v>44</v>
      </c>
      <c r="M1237" s="1" t="s">
        <v>45</v>
      </c>
      <c r="N1237" s="1">
        <v>314</v>
      </c>
      <c r="O1237" s="1">
        <v>331</v>
      </c>
      <c r="P1237" s="1">
        <v>0</v>
      </c>
      <c r="Q1237" s="1">
        <v>199</v>
      </c>
      <c r="R1237" s="1">
        <v>0</v>
      </c>
      <c r="S1237" s="1">
        <v>0</v>
      </c>
      <c r="T1237">
        <f t="shared" si="258"/>
        <v>645</v>
      </c>
      <c r="U1237">
        <f t="shared" si="259"/>
        <v>844</v>
      </c>
      <c r="V1237" s="2">
        <f t="shared" si="260"/>
        <v>45962.6170212766</v>
      </c>
      <c r="W1237" s="2">
        <f t="shared" si="261"/>
        <v>45983.7872340426</v>
      </c>
      <c r="X1237" t="str">
        <f t="shared" si="262"/>
        <v>健康</v>
      </c>
      <c r="Y1237" s="8" t="str">
        <f>_xlfn.IFS(COUNTIF($B$2:B1237,B1237)=1,"-",OR(AND(X1236="高滞销风险",OR(X1237="中滞销风险",X1237="低滞销风险",X1237="健康")),AND(X1236="中滞销风险",OR(X1237="低滞销风险",X1237="健康")),AND(X1236="低滞销风险",X1237="健康")),"改善",X1236=X1237,"维持不变",OR(AND(X1236="健康",OR(X1237="低滞销风险",X1237="中滞销风险",X1237="高滞销风险")),AND(X1236="低滞销风险",OR(X1237="中滞销风险",X1237="高滞销风险")),AND(X1236="中滞销风险",X1237="高滞销风险")),"恶化")</f>
        <v>改善</v>
      </c>
      <c r="Z1237" s="10">
        <f t="shared" si="263"/>
        <v>0</v>
      </c>
      <c r="AA1237" s="10">
        <f t="shared" si="264"/>
        <v>0</v>
      </c>
      <c r="AB1237" s="10">
        <f t="shared" si="265"/>
        <v>0</v>
      </c>
      <c r="AC1237" s="10">
        <f t="shared" si="266"/>
        <v>89.7872340425532</v>
      </c>
      <c r="AD1237" s="10">
        <f t="shared" si="267"/>
        <v>0</v>
      </c>
      <c r="AE1237" s="11">
        <f t="shared" si="268"/>
        <v>9.4</v>
      </c>
    </row>
    <row r="1238" spans="1:31">
      <c r="A1238" s="5">
        <v>45901</v>
      </c>
      <c r="B1238" s="1" t="s">
        <v>681</v>
      </c>
      <c r="C1238" s="1" t="s">
        <v>682</v>
      </c>
      <c r="D1238" s="1" t="s">
        <v>676</v>
      </c>
      <c r="E1238" s="1">
        <v>11.1</v>
      </c>
      <c r="F1238" s="1">
        <v>11.86</v>
      </c>
      <c r="G1238" s="1">
        <v>11.29</v>
      </c>
      <c r="H1238" s="1">
        <v>10.57</v>
      </c>
      <c r="I1238" s="1" t="s">
        <v>50</v>
      </c>
      <c r="J1238" s="1">
        <v>83</v>
      </c>
      <c r="K1238" s="1" t="s">
        <v>35</v>
      </c>
      <c r="L1238" s="1" t="s">
        <v>36</v>
      </c>
      <c r="M1238" s="1" t="s">
        <v>37</v>
      </c>
      <c r="N1238" s="1">
        <v>401</v>
      </c>
      <c r="O1238" s="1">
        <v>346</v>
      </c>
      <c r="P1238" s="1">
        <v>0</v>
      </c>
      <c r="Q1238" s="1">
        <v>19</v>
      </c>
      <c r="R1238" s="1">
        <v>0</v>
      </c>
      <c r="S1238" s="1">
        <v>100</v>
      </c>
      <c r="T1238">
        <f t="shared" si="258"/>
        <v>747</v>
      </c>
      <c r="U1238">
        <f t="shared" si="259"/>
        <v>866</v>
      </c>
      <c r="V1238" s="2">
        <f t="shared" si="260"/>
        <v>45968.2972972973</v>
      </c>
      <c r="W1238" s="2">
        <f t="shared" si="261"/>
        <v>45979.018018018</v>
      </c>
      <c r="X1238" t="str">
        <f t="shared" si="262"/>
        <v>健康</v>
      </c>
      <c r="Y1238" s="8" t="str">
        <f>_xlfn.IFS(COUNTIF($B$2:B1238,B1238)=1,"-",OR(AND(X1237="高滞销风险",OR(X1238="中滞销风险",X1238="低滞销风险",X1238="健康")),AND(X1237="中滞销风险",OR(X1238="低滞销风险",X1238="健康")),AND(X1237="低滞销风险",X1238="健康")),"改善",X1237=X1238,"维持不变",OR(AND(X1237="健康",OR(X1238="低滞销风险",X1238="中滞销风险",X1238="高滞销风险")),AND(X1237="低滞销风险",OR(X1238="中滞销风险",X1238="高滞销风险")),AND(X1237="中滞销风险",X1238="高滞销风险")),"恶化")</f>
        <v>维持不变</v>
      </c>
      <c r="Z1238" s="10">
        <f t="shared" si="263"/>
        <v>0</v>
      </c>
      <c r="AA1238" s="10">
        <f t="shared" si="264"/>
        <v>0</v>
      </c>
      <c r="AB1238" s="10">
        <f t="shared" si="265"/>
        <v>0</v>
      </c>
      <c r="AC1238" s="10">
        <f t="shared" si="266"/>
        <v>78.018018018018</v>
      </c>
      <c r="AD1238" s="10">
        <f t="shared" si="267"/>
        <v>0</v>
      </c>
      <c r="AE1238" s="11">
        <f t="shared" si="268"/>
        <v>11.1</v>
      </c>
    </row>
    <row r="1239" spans="1:31">
      <c r="A1239" s="5">
        <v>45908</v>
      </c>
      <c r="B1239" s="1" t="s">
        <v>681</v>
      </c>
      <c r="C1239" s="1" t="s">
        <v>682</v>
      </c>
      <c r="D1239" s="1" t="s">
        <v>676</v>
      </c>
      <c r="E1239" s="1">
        <v>10.43</v>
      </c>
      <c r="F1239" s="1">
        <v>10.43</v>
      </c>
      <c r="G1239" s="1">
        <v>11.14</v>
      </c>
      <c r="H1239" s="1">
        <v>10.68</v>
      </c>
      <c r="I1239" s="1" t="s">
        <v>54</v>
      </c>
      <c r="J1239" s="1">
        <v>73</v>
      </c>
      <c r="K1239" s="1" t="s">
        <v>38</v>
      </c>
      <c r="L1239" s="1" t="s">
        <v>39</v>
      </c>
      <c r="M1239" s="1" t="s">
        <v>40</v>
      </c>
      <c r="N1239" s="1">
        <v>392</v>
      </c>
      <c r="O1239" s="1">
        <v>285</v>
      </c>
      <c r="P1239" s="1">
        <v>0</v>
      </c>
      <c r="Q1239" s="1">
        <v>104</v>
      </c>
      <c r="R1239" s="1">
        <v>0</v>
      </c>
      <c r="S1239" s="1">
        <v>0</v>
      </c>
      <c r="T1239">
        <f t="shared" si="258"/>
        <v>677</v>
      </c>
      <c r="U1239">
        <f t="shared" si="259"/>
        <v>781</v>
      </c>
      <c r="V1239" s="2">
        <f t="shared" si="260"/>
        <v>45972.9089165868</v>
      </c>
      <c r="W1239" s="2">
        <f t="shared" si="261"/>
        <v>45982.8801534036</v>
      </c>
      <c r="X1239" t="str">
        <f t="shared" si="262"/>
        <v>健康</v>
      </c>
      <c r="Y1239" s="8" t="str">
        <f>_xlfn.IFS(COUNTIF($B$2:B1239,B1239)=1,"-",OR(AND(X1238="高滞销风险",OR(X1239="中滞销风险",X1239="低滞销风险",X1239="健康")),AND(X1238="中滞销风险",OR(X1239="低滞销风险",X1239="健康")),AND(X1238="低滞销风险",X1239="健康")),"改善",X1238=X1239,"维持不变",OR(AND(X1238="健康",OR(X1239="低滞销风险",X1239="中滞销风险",X1239="高滞销风险")),AND(X1238="低滞销风险",OR(X1239="中滞销风险",X1239="高滞销风险")),AND(X1238="中滞销风险",X1239="高滞销风险")),"恶化")</f>
        <v>维持不变</v>
      </c>
      <c r="Z1239" s="10">
        <f t="shared" si="263"/>
        <v>0</v>
      </c>
      <c r="AA1239" s="10">
        <f t="shared" si="264"/>
        <v>0</v>
      </c>
      <c r="AB1239" s="10">
        <f t="shared" si="265"/>
        <v>0</v>
      </c>
      <c r="AC1239" s="10">
        <f t="shared" si="266"/>
        <v>74.8801534036433</v>
      </c>
      <c r="AD1239" s="10">
        <f t="shared" si="267"/>
        <v>0</v>
      </c>
      <c r="AE1239" s="11">
        <f t="shared" si="268"/>
        <v>10.43</v>
      </c>
    </row>
    <row r="1240" spans="1:31">
      <c r="A1240" s="5">
        <v>45887</v>
      </c>
      <c r="B1240" s="1" t="s">
        <v>683</v>
      </c>
      <c r="C1240" s="1" t="s">
        <v>684</v>
      </c>
      <c r="D1240" s="1" t="s">
        <v>676</v>
      </c>
      <c r="E1240" s="1">
        <v>4.7</v>
      </c>
      <c r="F1240" s="1">
        <v>6.29</v>
      </c>
      <c r="G1240" s="1">
        <v>5.93</v>
      </c>
      <c r="H1240" s="1">
        <v>3.25</v>
      </c>
      <c r="I1240" s="1" t="s">
        <v>50</v>
      </c>
      <c r="J1240" s="1">
        <v>44</v>
      </c>
      <c r="K1240" s="1" t="s">
        <v>51</v>
      </c>
      <c r="L1240" s="1" t="s">
        <v>52</v>
      </c>
      <c r="M1240" s="1" t="s">
        <v>53</v>
      </c>
      <c r="N1240" s="1">
        <v>87</v>
      </c>
      <c r="O1240" s="1">
        <v>287</v>
      </c>
      <c r="P1240" s="1">
        <v>0</v>
      </c>
      <c r="Q1240" s="1">
        <v>34</v>
      </c>
      <c r="R1240" s="1">
        <v>0</v>
      </c>
      <c r="S1240" s="1">
        <v>50</v>
      </c>
      <c r="T1240">
        <f t="shared" si="258"/>
        <v>374</v>
      </c>
      <c r="U1240">
        <f t="shared" si="259"/>
        <v>458</v>
      </c>
      <c r="V1240" s="2">
        <f t="shared" si="260"/>
        <v>45966.5744680851</v>
      </c>
      <c r="W1240" s="2">
        <f t="shared" si="261"/>
        <v>45984.4468085106</v>
      </c>
      <c r="X1240" t="str">
        <f t="shared" si="262"/>
        <v>健康</v>
      </c>
      <c r="Y1240" s="8" t="str">
        <f>_xlfn.IFS(COUNTIF($B$2:B1240,B1240)=1,"-",OR(AND(X1239="高滞销风险",OR(X1240="中滞销风险",X1240="低滞销风险",X1240="健康")),AND(X1239="中滞销风险",OR(X1240="低滞销风险",X1240="健康")),AND(X1239="低滞销风险",X1240="健康")),"改善",X1239=X1240,"维持不变",OR(AND(X1239="健康",OR(X1240="低滞销风险",X1240="中滞销风险",X1240="高滞销风险")),AND(X1239="低滞销风险",OR(X1240="中滞销风险",X1240="高滞销风险")),AND(X1239="中滞销风险",X1240="高滞销风险")),"恶化")</f>
        <v>-</v>
      </c>
      <c r="Z1240" s="10">
        <f t="shared" si="263"/>
        <v>0</v>
      </c>
      <c r="AA1240" s="10">
        <f t="shared" si="264"/>
        <v>0</v>
      </c>
      <c r="AB1240" s="10">
        <f t="shared" si="265"/>
        <v>0</v>
      </c>
      <c r="AC1240" s="10">
        <f t="shared" si="266"/>
        <v>97.4468085106383</v>
      </c>
      <c r="AD1240" s="10">
        <f t="shared" si="267"/>
        <v>0</v>
      </c>
      <c r="AE1240" s="11">
        <f t="shared" si="268"/>
        <v>4.7</v>
      </c>
    </row>
    <row r="1241" spans="1:31">
      <c r="A1241" s="5">
        <v>45894</v>
      </c>
      <c r="B1241" s="1" t="s">
        <v>683</v>
      </c>
      <c r="C1241" s="1" t="s">
        <v>684</v>
      </c>
      <c r="D1241" s="1" t="s">
        <v>676</v>
      </c>
      <c r="E1241" s="1">
        <v>3.43</v>
      </c>
      <c r="F1241" s="1">
        <v>3.43</v>
      </c>
      <c r="G1241" s="1">
        <v>4.86</v>
      </c>
      <c r="H1241" s="1">
        <v>4.11</v>
      </c>
      <c r="I1241" s="1" t="s">
        <v>54</v>
      </c>
      <c r="J1241" s="1">
        <v>24</v>
      </c>
      <c r="K1241" s="1" t="s">
        <v>43</v>
      </c>
      <c r="L1241" s="1" t="s">
        <v>44</v>
      </c>
      <c r="M1241" s="1" t="s">
        <v>45</v>
      </c>
      <c r="N1241" s="1">
        <v>129</v>
      </c>
      <c r="O1241" s="1">
        <v>258</v>
      </c>
      <c r="P1241" s="1">
        <v>0</v>
      </c>
      <c r="Q1241" s="1">
        <v>4</v>
      </c>
      <c r="R1241" s="1">
        <v>0</v>
      </c>
      <c r="S1241" s="1">
        <v>50</v>
      </c>
      <c r="T1241">
        <f t="shared" si="258"/>
        <v>387</v>
      </c>
      <c r="U1241">
        <f t="shared" si="259"/>
        <v>441</v>
      </c>
      <c r="V1241" s="2">
        <f t="shared" si="260"/>
        <v>46006.8279883382</v>
      </c>
      <c r="W1241" s="2">
        <f t="shared" si="261"/>
        <v>46022.5714285714</v>
      </c>
      <c r="X1241" t="str">
        <f t="shared" si="262"/>
        <v>高滞销风险</v>
      </c>
      <c r="Y1241" s="8" t="str">
        <f>_xlfn.IFS(COUNTIF($B$2:B1241,B1241)=1,"-",OR(AND(X1240="高滞销风险",OR(X1241="中滞销风险",X1241="低滞销风险",X1241="健康")),AND(X1240="中滞销风险",OR(X1241="低滞销风险",X1241="健康")),AND(X1240="低滞销风险",X1241="健康")),"改善",X1240=X1241,"维持不变",OR(AND(X1240="健康",OR(X1241="低滞销风险",X1241="中滞销风险",X1241="高滞销风险")),AND(X1240="低滞销风险",OR(X1241="中滞销风险",X1241="高滞销风险")),AND(X1240="中滞销风险",X1241="高滞销风险")),"恶化")</f>
        <v>恶化</v>
      </c>
      <c r="Z1241" s="10">
        <f t="shared" si="263"/>
        <v>50.86</v>
      </c>
      <c r="AA1241" s="10">
        <f t="shared" si="264"/>
        <v>54</v>
      </c>
      <c r="AB1241" s="10">
        <f t="shared" si="265"/>
        <v>104.86</v>
      </c>
      <c r="AC1241" s="10">
        <f t="shared" si="266"/>
        <v>128.571428571429</v>
      </c>
      <c r="AD1241" s="10">
        <f t="shared" si="267"/>
        <v>30.5714285714275</v>
      </c>
      <c r="AE1241" s="11">
        <f t="shared" si="268"/>
        <v>4.5</v>
      </c>
    </row>
    <row r="1242" spans="1:31">
      <c r="A1242" s="5">
        <v>45901</v>
      </c>
      <c r="B1242" s="1" t="s">
        <v>683</v>
      </c>
      <c r="C1242" s="1" t="s">
        <v>684</v>
      </c>
      <c r="D1242" s="1" t="s">
        <v>676</v>
      </c>
      <c r="E1242" s="1">
        <v>6.38</v>
      </c>
      <c r="F1242" s="1">
        <v>7.86</v>
      </c>
      <c r="G1242" s="1">
        <v>5.64</v>
      </c>
      <c r="H1242" s="1">
        <v>5.79</v>
      </c>
      <c r="I1242" s="1" t="s">
        <v>50</v>
      </c>
      <c r="J1242" s="1">
        <v>55</v>
      </c>
      <c r="K1242" s="1" t="s">
        <v>35</v>
      </c>
      <c r="L1242" s="1" t="s">
        <v>36</v>
      </c>
      <c r="M1242" s="1" t="s">
        <v>37</v>
      </c>
      <c r="N1242" s="1">
        <v>171</v>
      </c>
      <c r="O1242" s="1">
        <v>167</v>
      </c>
      <c r="P1242" s="1">
        <v>0</v>
      </c>
      <c r="Q1242" s="1">
        <v>54</v>
      </c>
      <c r="R1242" s="1">
        <v>0</v>
      </c>
      <c r="S1242" s="1">
        <v>0</v>
      </c>
      <c r="T1242">
        <f t="shared" si="258"/>
        <v>338</v>
      </c>
      <c r="U1242">
        <f t="shared" si="259"/>
        <v>392</v>
      </c>
      <c r="V1242" s="2">
        <f t="shared" si="260"/>
        <v>45953.9780564263</v>
      </c>
      <c r="W1242" s="2">
        <f t="shared" si="261"/>
        <v>45962.4420062696</v>
      </c>
      <c r="X1242" t="str">
        <f t="shared" si="262"/>
        <v>健康</v>
      </c>
      <c r="Y1242" s="8" t="str">
        <f>_xlfn.IFS(COUNTIF($B$2:B1242,B1242)=1,"-",OR(AND(X1241="高滞销风险",OR(X1242="中滞销风险",X1242="低滞销风险",X1242="健康")),AND(X1241="中滞销风险",OR(X1242="低滞销风险",X1242="健康")),AND(X1241="低滞销风险",X1242="健康")),"改善",X1241=X1242,"维持不变",OR(AND(X1241="健康",OR(X1242="低滞销风险",X1242="中滞销风险",X1242="高滞销风险")),AND(X1241="低滞销风险",OR(X1242="中滞销风险",X1242="高滞销风险")),AND(X1241="中滞销风险",X1242="高滞销风险")),"恶化")</f>
        <v>改善</v>
      </c>
      <c r="Z1242" s="10">
        <f t="shared" si="263"/>
        <v>0</v>
      </c>
      <c r="AA1242" s="10">
        <f t="shared" si="264"/>
        <v>0</v>
      </c>
      <c r="AB1242" s="10">
        <f t="shared" si="265"/>
        <v>0</v>
      </c>
      <c r="AC1242" s="10">
        <f t="shared" si="266"/>
        <v>61.4420062695925</v>
      </c>
      <c r="AD1242" s="10">
        <f t="shared" si="267"/>
        <v>0</v>
      </c>
      <c r="AE1242" s="11">
        <f t="shared" si="268"/>
        <v>6.38</v>
      </c>
    </row>
    <row r="1243" spans="1:31">
      <c r="A1243" s="5">
        <v>45908</v>
      </c>
      <c r="B1243" s="1" t="s">
        <v>683</v>
      </c>
      <c r="C1243" s="1" t="s">
        <v>684</v>
      </c>
      <c r="D1243" s="1" t="s">
        <v>676</v>
      </c>
      <c r="E1243" s="1">
        <v>6.43</v>
      </c>
      <c r="F1243" s="1">
        <v>6.57</v>
      </c>
      <c r="G1243" s="1">
        <v>7.21</v>
      </c>
      <c r="H1243" s="1">
        <v>6.04</v>
      </c>
      <c r="I1243" s="1" t="s">
        <v>50</v>
      </c>
      <c r="J1243" s="1">
        <v>46</v>
      </c>
      <c r="K1243" s="1" t="s">
        <v>38</v>
      </c>
      <c r="L1243" s="1" t="s">
        <v>39</v>
      </c>
      <c r="M1243" s="1" t="s">
        <v>40</v>
      </c>
      <c r="N1243" s="1">
        <v>178</v>
      </c>
      <c r="O1243" s="1">
        <v>159</v>
      </c>
      <c r="P1243" s="1">
        <v>0</v>
      </c>
      <c r="Q1243" s="1">
        <v>4</v>
      </c>
      <c r="R1243" s="1">
        <v>0</v>
      </c>
      <c r="S1243" s="1">
        <v>50</v>
      </c>
      <c r="T1243">
        <f t="shared" si="258"/>
        <v>337</v>
      </c>
      <c r="U1243">
        <f t="shared" si="259"/>
        <v>391</v>
      </c>
      <c r="V1243" s="2">
        <f t="shared" si="260"/>
        <v>45960.4105754277</v>
      </c>
      <c r="W1243" s="2">
        <f t="shared" si="261"/>
        <v>45968.8087091757</v>
      </c>
      <c r="X1243" t="str">
        <f t="shared" si="262"/>
        <v>健康</v>
      </c>
      <c r="Y1243" s="8" t="str">
        <f>_xlfn.IFS(COUNTIF($B$2:B1243,B1243)=1,"-",OR(AND(X1242="高滞销风险",OR(X1243="中滞销风险",X1243="低滞销风险",X1243="健康")),AND(X1242="中滞销风险",OR(X1243="低滞销风险",X1243="健康")),AND(X1242="低滞销风险",X1243="健康")),"改善",X1242=X1243,"维持不变",OR(AND(X1242="健康",OR(X1243="低滞销风险",X1243="中滞销风险",X1243="高滞销风险")),AND(X1242="低滞销风险",OR(X1243="中滞销风险",X1243="高滞销风险")),AND(X1242="中滞销风险",X1243="高滞销风险")),"恶化")</f>
        <v>维持不变</v>
      </c>
      <c r="Z1243" s="10">
        <f t="shared" si="263"/>
        <v>0</v>
      </c>
      <c r="AA1243" s="10">
        <f t="shared" si="264"/>
        <v>0</v>
      </c>
      <c r="AB1243" s="10">
        <f t="shared" si="265"/>
        <v>0</v>
      </c>
      <c r="AC1243" s="10">
        <f t="shared" si="266"/>
        <v>60.8087091757387</v>
      </c>
      <c r="AD1243" s="10">
        <f t="shared" si="267"/>
        <v>0</v>
      </c>
      <c r="AE1243" s="11">
        <f t="shared" si="268"/>
        <v>6.43</v>
      </c>
    </row>
    <row r="1244" spans="1:31">
      <c r="A1244" s="5">
        <v>45887</v>
      </c>
      <c r="B1244" s="1" t="s">
        <v>685</v>
      </c>
      <c r="C1244" s="1" t="s">
        <v>686</v>
      </c>
      <c r="D1244" s="1" t="s">
        <v>676</v>
      </c>
      <c r="E1244" s="1">
        <v>6.62</v>
      </c>
      <c r="F1244" s="1">
        <v>8.57</v>
      </c>
      <c r="G1244" s="1">
        <v>8.36</v>
      </c>
      <c r="H1244" s="1">
        <v>4.75</v>
      </c>
      <c r="I1244" s="1" t="s">
        <v>50</v>
      </c>
      <c r="J1244" s="1">
        <v>60</v>
      </c>
      <c r="K1244" s="1" t="s">
        <v>51</v>
      </c>
      <c r="L1244" s="1" t="s">
        <v>52</v>
      </c>
      <c r="M1244" s="1" t="s">
        <v>53</v>
      </c>
      <c r="N1244" s="1">
        <v>164</v>
      </c>
      <c r="O1244" s="1">
        <v>285</v>
      </c>
      <c r="P1244" s="1">
        <v>0</v>
      </c>
      <c r="Q1244" s="1">
        <v>102</v>
      </c>
      <c r="R1244" s="1">
        <v>0</v>
      </c>
      <c r="S1244" s="1">
        <v>150</v>
      </c>
      <c r="T1244">
        <f t="shared" si="258"/>
        <v>449</v>
      </c>
      <c r="U1244">
        <f t="shared" si="259"/>
        <v>701</v>
      </c>
      <c r="V1244" s="2">
        <f t="shared" si="260"/>
        <v>45954.8247734139</v>
      </c>
      <c r="W1244" s="2">
        <f t="shared" si="261"/>
        <v>45992.8912386707</v>
      </c>
      <c r="X1244" t="str">
        <f t="shared" si="262"/>
        <v>低滞销风险</v>
      </c>
      <c r="Y1244" s="8" t="str">
        <f>_xlfn.IFS(COUNTIF($B$2:B1244,B1244)=1,"-",OR(AND(X1243="高滞销风险",OR(X1244="中滞销风险",X1244="低滞销风险",X1244="健康")),AND(X1243="中滞销风险",OR(X1244="低滞销风险",X1244="健康")),AND(X1243="低滞销风险",X1244="健康")),"改善",X1243=X1244,"维持不变",OR(AND(X1243="健康",OR(X1244="低滞销风险",X1244="中滞销风险",X1244="高滞销风险")),AND(X1243="低滞销风险",OR(X1244="中滞销风险",X1244="高滞销风险")),AND(X1243="中滞销风险",X1244="高滞销风险")),"恶化")</f>
        <v>-</v>
      </c>
      <c r="Z1244" s="10">
        <f t="shared" si="263"/>
        <v>0</v>
      </c>
      <c r="AA1244" s="10">
        <f t="shared" si="264"/>
        <v>5.89999999999998</v>
      </c>
      <c r="AB1244" s="10">
        <f t="shared" si="265"/>
        <v>5.89999999999998</v>
      </c>
      <c r="AC1244" s="10">
        <f t="shared" si="266"/>
        <v>105.891238670695</v>
      </c>
      <c r="AD1244" s="10">
        <f t="shared" si="267"/>
        <v>0.891238670694293</v>
      </c>
      <c r="AE1244" s="11">
        <f t="shared" si="268"/>
        <v>6.67619047619048</v>
      </c>
    </row>
    <row r="1245" spans="1:31">
      <c r="A1245" s="5">
        <v>45894</v>
      </c>
      <c r="B1245" s="1" t="s">
        <v>685</v>
      </c>
      <c r="C1245" s="1" t="s">
        <v>686</v>
      </c>
      <c r="D1245" s="1" t="s">
        <v>676</v>
      </c>
      <c r="E1245" s="1">
        <v>7.06</v>
      </c>
      <c r="F1245" s="1">
        <v>7.29</v>
      </c>
      <c r="G1245" s="1">
        <v>7.93</v>
      </c>
      <c r="H1245" s="1">
        <v>6.57</v>
      </c>
      <c r="I1245" s="1" t="s">
        <v>50</v>
      </c>
      <c r="J1245" s="1">
        <v>51</v>
      </c>
      <c r="K1245" s="1" t="s">
        <v>43</v>
      </c>
      <c r="L1245" s="1" t="s">
        <v>44</v>
      </c>
      <c r="M1245" s="1" t="s">
        <v>45</v>
      </c>
      <c r="N1245" s="1">
        <v>166</v>
      </c>
      <c r="O1245" s="1">
        <v>324</v>
      </c>
      <c r="P1245" s="1">
        <v>0</v>
      </c>
      <c r="Q1245" s="1">
        <v>102</v>
      </c>
      <c r="R1245" s="1">
        <v>0</v>
      </c>
      <c r="S1245" s="1">
        <v>50</v>
      </c>
      <c r="T1245">
        <f t="shared" si="258"/>
        <v>490</v>
      </c>
      <c r="U1245">
        <f t="shared" si="259"/>
        <v>642</v>
      </c>
      <c r="V1245" s="2">
        <f t="shared" si="260"/>
        <v>45963.4050991501</v>
      </c>
      <c r="W1245" s="2">
        <f t="shared" si="261"/>
        <v>45984.9348441926</v>
      </c>
      <c r="X1245" t="str">
        <f t="shared" si="262"/>
        <v>健康</v>
      </c>
      <c r="Y1245" s="8" t="str">
        <f>_xlfn.IFS(COUNTIF($B$2:B1245,B1245)=1,"-",OR(AND(X1244="高滞销风险",OR(X1245="中滞销风险",X1245="低滞销风险",X1245="健康")),AND(X1244="中滞销风险",OR(X1245="低滞销风险",X1245="健康")),AND(X1244="低滞销风险",X1245="健康")),"改善",X1244=X1245,"维持不变",OR(AND(X1244="健康",OR(X1245="低滞销风险",X1245="中滞销风险",X1245="高滞销风险")),AND(X1244="低滞销风险",OR(X1245="中滞销风险",X1245="高滞销风险")),AND(X1244="中滞销风险",X1245="高滞销风险")),"恶化")</f>
        <v>改善</v>
      </c>
      <c r="Z1245" s="10">
        <f t="shared" si="263"/>
        <v>0</v>
      </c>
      <c r="AA1245" s="10">
        <f t="shared" si="264"/>
        <v>0</v>
      </c>
      <c r="AB1245" s="10">
        <f t="shared" si="265"/>
        <v>0</v>
      </c>
      <c r="AC1245" s="10">
        <f t="shared" si="266"/>
        <v>90.9348441926346</v>
      </c>
      <c r="AD1245" s="10">
        <f t="shared" si="267"/>
        <v>0</v>
      </c>
      <c r="AE1245" s="11">
        <f t="shared" si="268"/>
        <v>7.06</v>
      </c>
    </row>
    <row r="1246" spans="1:31">
      <c r="A1246" s="5">
        <v>45901</v>
      </c>
      <c r="B1246" s="1" t="s">
        <v>685</v>
      </c>
      <c r="C1246" s="1" t="s">
        <v>686</v>
      </c>
      <c r="D1246" s="1" t="s">
        <v>676</v>
      </c>
      <c r="E1246" s="1">
        <v>8.15</v>
      </c>
      <c r="F1246" s="1">
        <v>8.43</v>
      </c>
      <c r="G1246" s="1">
        <v>7.86</v>
      </c>
      <c r="H1246" s="1">
        <v>8.11</v>
      </c>
      <c r="I1246" s="1" t="s">
        <v>50</v>
      </c>
      <c r="J1246" s="1">
        <v>59</v>
      </c>
      <c r="K1246" s="1" t="s">
        <v>35</v>
      </c>
      <c r="L1246" s="1" t="s">
        <v>36</v>
      </c>
      <c r="M1246" s="1" t="s">
        <v>37</v>
      </c>
      <c r="N1246" s="1">
        <v>186</v>
      </c>
      <c r="O1246" s="1">
        <v>330</v>
      </c>
      <c r="P1246" s="1">
        <v>0</v>
      </c>
      <c r="Q1246" s="1">
        <v>82</v>
      </c>
      <c r="R1246" s="1">
        <v>0</v>
      </c>
      <c r="S1246" s="1">
        <v>0</v>
      </c>
      <c r="T1246">
        <f t="shared" si="258"/>
        <v>516</v>
      </c>
      <c r="U1246">
        <f t="shared" si="259"/>
        <v>598</v>
      </c>
      <c r="V1246" s="2">
        <f t="shared" si="260"/>
        <v>45964.3128834356</v>
      </c>
      <c r="W1246" s="2">
        <f t="shared" si="261"/>
        <v>45974.3742331288</v>
      </c>
      <c r="X1246" t="str">
        <f t="shared" si="262"/>
        <v>健康</v>
      </c>
      <c r="Y1246" s="8" t="str">
        <f>_xlfn.IFS(COUNTIF($B$2:B1246,B1246)=1,"-",OR(AND(X1245="高滞销风险",OR(X1246="中滞销风险",X1246="低滞销风险",X1246="健康")),AND(X1245="中滞销风险",OR(X1246="低滞销风险",X1246="健康")),AND(X1245="低滞销风险",X1246="健康")),"改善",X1245=X1246,"维持不变",OR(AND(X1245="健康",OR(X1246="低滞销风险",X1246="中滞销风险",X1246="高滞销风险")),AND(X1245="低滞销风险",OR(X1246="中滞销风险",X1246="高滞销风险")),AND(X1245="中滞销风险",X1246="高滞销风险")),"恶化")</f>
        <v>维持不变</v>
      </c>
      <c r="Z1246" s="10">
        <f t="shared" si="263"/>
        <v>0</v>
      </c>
      <c r="AA1246" s="10">
        <f t="shared" si="264"/>
        <v>0</v>
      </c>
      <c r="AB1246" s="10">
        <f t="shared" si="265"/>
        <v>0</v>
      </c>
      <c r="AC1246" s="10">
        <f t="shared" si="266"/>
        <v>73.3742331288343</v>
      </c>
      <c r="AD1246" s="10">
        <f t="shared" si="267"/>
        <v>0</v>
      </c>
      <c r="AE1246" s="11">
        <f t="shared" si="268"/>
        <v>8.15</v>
      </c>
    </row>
    <row r="1247" spans="1:31">
      <c r="A1247" s="5">
        <v>45908</v>
      </c>
      <c r="B1247" s="1" t="s">
        <v>685</v>
      </c>
      <c r="C1247" s="1" t="s">
        <v>686</v>
      </c>
      <c r="D1247" s="1" t="s">
        <v>676</v>
      </c>
      <c r="E1247" s="1">
        <v>7.57</v>
      </c>
      <c r="F1247" s="1">
        <v>7.57</v>
      </c>
      <c r="G1247" s="1">
        <v>8</v>
      </c>
      <c r="H1247" s="1">
        <v>7.96</v>
      </c>
      <c r="I1247" s="1" t="s">
        <v>54</v>
      </c>
      <c r="J1247" s="1">
        <v>53</v>
      </c>
      <c r="K1247" s="1" t="s">
        <v>38</v>
      </c>
      <c r="L1247" s="1" t="s">
        <v>39</v>
      </c>
      <c r="M1247" s="1" t="s">
        <v>40</v>
      </c>
      <c r="N1247" s="1">
        <v>159</v>
      </c>
      <c r="O1247" s="1">
        <v>336</v>
      </c>
      <c r="P1247" s="1">
        <v>0</v>
      </c>
      <c r="Q1247" s="1">
        <v>52</v>
      </c>
      <c r="R1247" s="1">
        <v>0</v>
      </c>
      <c r="S1247" s="1">
        <v>0</v>
      </c>
      <c r="T1247">
        <f t="shared" si="258"/>
        <v>495</v>
      </c>
      <c r="U1247">
        <f t="shared" si="259"/>
        <v>547</v>
      </c>
      <c r="V1247" s="2">
        <f t="shared" si="260"/>
        <v>45973.3896961691</v>
      </c>
      <c r="W1247" s="2">
        <f t="shared" si="261"/>
        <v>45980.2589167768</v>
      </c>
      <c r="X1247" t="str">
        <f t="shared" si="262"/>
        <v>健康</v>
      </c>
      <c r="Y1247" s="8" t="str">
        <f>_xlfn.IFS(COUNTIF($B$2:B1247,B1247)=1,"-",OR(AND(X1246="高滞销风险",OR(X1247="中滞销风险",X1247="低滞销风险",X1247="健康")),AND(X1246="中滞销风险",OR(X1247="低滞销风险",X1247="健康")),AND(X1246="低滞销风险",X1247="健康")),"改善",X1246=X1247,"维持不变",OR(AND(X1246="健康",OR(X1247="低滞销风险",X1247="中滞销风险",X1247="高滞销风险")),AND(X1246="低滞销风险",OR(X1247="中滞销风险",X1247="高滞销风险")),AND(X1246="中滞销风险",X1247="高滞销风险")),"恶化")</f>
        <v>维持不变</v>
      </c>
      <c r="Z1247" s="10">
        <f t="shared" si="263"/>
        <v>0</v>
      </c>
      <c r="AA1247" s="10">
        <f t="shared" si="264"/>
        <v>0</v>
      </c>
      <c r="AB1247" s="10">
        <f t="shared" si="265"/>
        <v>0</v>
      </c>
      <c r="AC1247" s="10">
        <f t="shared" si="266"/>
        <v>72.2589167767503</v>
      </c>
      <c r="AD1247" s="10">
        <f t="shared" si="267"/>
        <v>0</v>
      </c>
      <c r="AE1247" s="11">
        <f t="shared" si="268"/>
        <v>7.57</v>
      </c>
    </row>
    <row r="1248" spans="1:31">
      <c r="A1248" s="5">
        <v>45887</v>
      </c>
      <c r="B1248" s="1" t="s">
        <v>687</v>
      </c>
      <c r="C1248" s="1" t="s">
        <v>688</v>
      </c>
      <c r="D1248" s="1" t="s">
        <v>676</v>
      </c>
      <c r="E1248" s="1">
        <v>3.89</v>
      </c>
      <c r="F1248" s="1">
        <v>4.57</v>
      </c>
      <c r="G1248" s="1">
        <v>5.29</v>
      </c>
      <c r="H1248" s="1">
        <v>2.93</v>
      </c>
      <c r="I1248" s="1" t="s">
        <v>50</v>
      </c>
      <c r="J1248" s="1">
        <v>32</v>
      </c>
      <c r="K1248" s="1" t="s">
        <v>51</v>
      </c>
      <c r="L1248" s="1" t="s">
        <v>52</v>
      </c>
      <c r="M1248" s="1" t="s">
        <v>53</v>
      </c>
      <c r="N1248" s="1">
        <v>113</v>
      </c>
      <c r="O1248" s="1">
        <v>240</v>
      </c>
      <c r="P1248" s="1">
        <v>0</v>
      </c>
      <c r="Q1248" s="1">
        <v>0</v>
      </c>
      <c r="R1248" s="1">
        <v>0</v>
      </c>
      <c r="S1248" s="1">
        <v>100</v>
      </c>
      <c r="T1248">
        <f t="shared" si="258"/>
        <v>353</v>
      </c>
      <c r="U1248">
        <f t="shared" si="259"/>
        <v>453</v>
      </c>
      <c r="V1248" s="2">
        <f t="shared" si="260"/>
        <v>45977.7455012853</v>
      </c>
      <c r="W1248" s="2">
        <f t="shared" si="261"/>
        <v>46003.4524421594</v>
      </c>
      <c r="X1248" t="str">
        <f t="shared" si="262"/>
        <v>中滞销风险</v>
      </c>
      <c r="Y1248" s="8" t="str">
        <f>_xlfn.IFS(COUNTIF($B$2:B1248,B1248)=1,"-",OR(AND(X1247="高滞销风险",OR(X1248="中滞销风险",X1248="低滞销风险",X1248="健康")),AND(X1247="中滞销风险",OR(X1248="低滞销风险",X1248="健康")),AND(X1247="低滞销风险",X1248="健康")),"改善",X1247=X1248,"维持不变",OR(AND(X1247="健康",OR(X1248="低滞销风险",X1248="中滞销风险",X1248="高滞销风险")),AND(X1247="低滞销风险",OR(X1248="中滞销风险",X1248="高滞销风险")),AND(X1247="中滞销风险",X1248="高滞销风险")),"恶化")</f>
        <v>-</v>
      </c>
      <c r="Z1248" s="10">
        <f t="shared" si="263"/>
        <v>0</v>
      </c>
      <c r="AA1248" s="10">
        <f t="shared" si="264"/>
        <v>44.55</v>
      </c>
      <c r="AB1248" s="10">
        <f t="shared" si="265"/>
        <v>44.55</v>
      </c>
      <c r="AC1248" s="10">
        <f t="shared" si="266"/>
        <v>116.452442159383</v>
      </c>
      <c r="AD1248" s="10">
        <f t="shared" si="267"/>
        <v>11.4524421593815</v>
      </c>
      <c r="AE1248" s="11">
        <f t="shared" si="268"/>
        <v>4.31428571428571</v>
      </c>
    </row>
    <row r="1249" spans="1:31">
      <c r="A1249" s="5">
        <v>45894</v>
      </c>
      <c r="B1249" s="1" t="s">
        <v>687</v>
      </c>
      <c r="C1249" s="1" t="s">
        <v>688</v>
      </c>
      <c r="D1249" s="1" t="s">
        <v>676</v>
      </c>
      <c r="E1249" s="1">
        <v>4.4</v>
      </c>
      <c r="F1249" s="1">
        <v>4.71</v>
      </c>
      <c r="G1249" s="1">
        <v>4.64</v>
      </c>
      <c r="H1249" s="1">
        <v>4.11</v>
      </c>
      <c r="I1249" s="1" t="s">
        <v>50</v>
      </c>
      <c r="J1249" s="1">
        <v>33</v>
      </c>
      <c r="K1249" s="1" t="s">
        <v>43</v>
      </c>
      <c r="L1249" s="1" t="s">
        <v>44</v>
      </c>
      <c r="M1249" s="1" t="s">
        <v>45</v>
      </c>
      <c r="N1249" s="1">
        <v>185</v>
      </c>
      <c r="O1249" s="1">
        <v>170</v>
      </c>
      <c r="P1249" s="1">
        <v>0</v>
      </c>
      <c r="Q1249" s="1">
        <v>80</v>
      </c>
      <c r="R1249" s="1">
        <v>0</v>
      </c>
      <c r="S1249" s="1">
        <v>0</v>
      </c>
      <c r="T1249">
        <f t="shared" si="258"/>
        <v>355</v>
      </c>
      <c r="U1249">
        <f t="shared" si="259"/>
        <v>435</v>
      </c>
      <c r="V1249" s="2">
        <f t="shared" si="260"/>
        <v>45974.6818181818</v>
      </c>
      <c r="W1249" s="2">
        <f t="shared" si="261"/>
        <v>45992.8636363636</v>
      </c>
      <c r="X1249" t="str">
        <f t="shared" si="262"/>
        <v>低滞销风险</v>
      </c>
      <c r="Y1249" s="8" t="str">
        <f>_xlfn.IFS(COUNTIF($B$2:B1249,B1249)=1,"-",OR(AND(X1248="高滞销风险",OR(X1249="中滞销风险",X1249="低滞销风险",X1249="健康")),AND(X1248="中滞销风险",OR(X1249="低滞销风险",X1249="健康")),AND(X1248="低滞销风险",X1249="健康")),"改善",X1248=X1249,"维持不变",OR(AND(X1248="健康",OR(X1249="低滞销风险",X1249="中滞销风险",X1249="高滞销风险")),AND(X1248="低滞销风险",OR(X1249="中滞销风险",X1249="高滞销风险")),AND(X1248="中滞销风险",X1249="高滞销风险")),"恶化")</f>
        <v>改善</v>
      </c>
      <c r="Z1249" s="10">
        <f t="shared" si="263"/>
        <v>0</v>
      </c>
      <c r="AA1249" s="10">
        <f t="shared" si="264"/>
        <v>3.79999999999995</v>
      </c>
      <c r="AB1249" s="10">
        <f t="shared" si="265"/>
        <v>3.79999999999995</v>
      </c>
      <c r="AC1249" s="10">
        <f t="shared" si="266"/>
        <v>98.8636363636364</v>
      </c>
      <c r="AD1249" s="10">
        <f t="shared" si="267"/>
        <v>0.863636363639671</v>
      </c>
      <c r="AE1249" s="11">
        <f t="shared" si="268"/>
        <v>4.43877551020408</v>
      </c>
    </row>
    <row r="1250" spans="1:31">
      <c r="A1250" s="5">
        <v>45901</v>
      </c>
      <c r="B1250" s="1" t="s">
        <v>687</v>
      </c>
      <c r="C1250" s="1" t="s">
        <v>688</v>
      </c>
      <c r="D1250" s="1" t="s">
        <v>676</v>
      </c>
      <c r="E1250" s="1">
        <v>4.29</v>
      </c>
      <c r="F1250" s="1">
        <v>4.29</v>
      </c>
      <c r="G1250" s="1">
        <v>4.5</v>
      </c>
      <c r="H1250" s="1">
        <v>4.89</v>
      </c>
      <c r="I1250" s="1" t="s">
        <v>54</v>
      </c>
      <c r="J1250" s="1">
        <v>30</v>
      </c>
      <c r="K1250" s="1" t="s">
        <v>35</v>
      </c>
      <c r="L1250" s="1" t="s">
        <v>36</v>
      </c>
      <c r="M1250" s="1" t="s">
        <v>37</v>
      </c>
      <c r="N1250" s="1">
        <v>239</v>
      </c>
      <c r="O1250" s="1">
        <v>76</v>
      </c>
      <c r="P1250" s="1">
        <v>0</v>
      </c>
      <c r="Q1250" s="1">
        <v>80</v>
      </c>
      <c r="R1250" s="1">
        <v>0</v>
      </c>
      <c r="S1250" s="1">
        <v>0</v>
      </c>
      <c r="T1250">
        <f t="shared" si="258"/>
        <v>315</v>
      </c>
      <c r="U1250">
        <f t="shared" si="259"/>
        <v>395</v>
      </c>
      <c r="V1250" s="2">
        <f t="shared" si="260"/>
        <v>45974.4265734266</v>
      </c>
      <c r="W1250" s="2">
        <f t="shared" si="261"/>
        <v>45993.0745920746</v>
      </c>
      <c r="X1250" t="str">
        <f t="shared" si="262"/>
        <v>低滞销风险</v>
      </c>
      <c r="Y1250" s="8" t="str">
        <f>_xlfn.IFS(COUNTIF($B$2:B1250,B1250)=1,"-",OR(AND(X1249="高滞销风险",OR(X1250="中滞销风险",X1250="低滞销风险",X1250="健康")),AND(X1249="中滞销风险",OR(X1250="低滞销风险",X1250="健康")),AND(X1249="低滞销风险",X1250="健康")),"改善",X1249=X1250,"维持不变",OR(AND(X1249="健康",OR(X1250="低滞销风险",X1250="中滞销风险",X1250="高滞销风险")),AND(X1249="低滞销风险",OR(X1250="中滞销风险",X1250="高滞销风险")),AND(X1249="中滞销风险",X1250="高滞销风险")),"恶化")</f>
        <v>维持不变</v>
      </c>
      <c r="Z1250" s="10">
        <f t="shared" si="263"/>
        <v>0</v>
      </c>
      <c r="AA1250" s="10">
        <f t="shared" si="264"/>
        <v>4.61000000000001</v>
      </c>
      <c r="AB1250" s="10">
        <f t="shared" si="265"/>
        <v>4.61000000000001</v>
      </c>
      <c r="AC1250" s="10">
        <f t="shared" si="266"/>
        <v>92.0745920745921</v>
      </c>
      <c r="AD1250" s="10">
        <f t="shared" si="267"/>
        <v>1.07459207459033</v>
      </c>
      <c r="AE1250" s="11">
        <f t="shared" si="268"/>
        <v>4.34065934065934</v>
      </c>
    </row>
    <row r="1251" spans="1:31">
      <c r="A1251" s="5">
        <v>45908</v>
      </c>
      <c r="B1251" s="1" t="s">
        <v>687</v>
      </c>
      <c r="C1251" s="1" t="s">
        <v>688</v>
      </c>
      <c r="D1251" s="1" t="s">
        <v>676</v>
      </c>
      <c r="E1251" s="1">
        <v>4.29</v>
      </c>
      <c r="F1251" s="1">
        <v>4.29</v>
      </c>
      <c r="G1251" s="1">
        <v>4.29</v>
      </c>
      <c r="H1251" s="1">
        <v>4.46</v>
      </c>
      <c r="I1251" s="1" t="s">
        <v>54</v>
      </c>
      <c r="J1251" s="1">
        <v>30</v>
      </c>
      <c r="K1251" s="1" t="s">
        <v>38</v>
      </c>
      <c r="L1251" s="1" t="s">
        <v>39</v>
      </c>
      <c r="M1251" s="1" t="s">
        <v>40</v>
      </c>
      <c r="N1251" s="1">
        <v>239</v>
      </c>
      <c r="O1251" s="1">
        <v>60</v>
      </c>
      <c r="P1251" s="1">
        <v>0</v>
      </c>
      <c r="Q1251" s="1">
        <v>60</v>
      </c>
      <c r="R1251" s="1">
        <v>0</v>
      </c>
      <c r="S1251" s="1">
        <v>0</v>
      </c>
      <c r="T1251">
        <f t="shared" si="258"/>
        <v>299</v>
      </c>
      <c r="U1251">
        <f t="shared" si="259"/>
        <v>359</v>
      </c>
      <c r="V1251" s="2">
        <f t="shared" si="260"/>
        <v>45977.696969697</v>
      </c>
      <c r="W1251" s="2">
        <f t="shared" si="261"/>
        <v>45991.682983683</v>
      </c>
      <c r="X1251" t="str">
        <f t="shared" si="262"/>
        <v>健康</v>
      </c>
      <c r="Y1251" s="8" t="str">
        <f>_xlfn.IFS(COUNTIF($B$2:B1251,B1251)=1,"-",OR(AND(X1250="高滞销风险",OR(X1251="中滞销风险",X1251="低滞销风险",X1251="健康")),AND(X1250="中滞销风险",OR(X1251="低滞销风险",X1251="健康")),AND(X1250="低滞销风险",X1251="健康")),"改善",X1250=X1251,"维持不变",OR(AND(X1250="健康",OR(X1251="低滞销风险",X1251="中滞销风险",X1251="高滞销风险")),AND(X1250="低滞销风险",OR(X1251="中滞销风险",X1251="高滞销风险")),AND(X1250="中滞销风险",X1251="高滞销风险")),"恶化")</f>
        <v>改善</v>
      </c>
      <c r="Z1251" s="10">
        <f t="shared" si="263"/>
        <v>0</v>
      </c>
      <c r="AA1251" s="10">
        <f t="shared" si="264"/>
        <v>0</v>
      </c>
      <c r="AB1251" s="10">
        <f t="shared" si="265"/>
        <v>0</v>
      </c>
      <c r="AC1251" s="10">
        <f t="shared" si="266"/>
        <v>83.6829836829837</v>
      </c>
      <c r="AD1251" s="10">
        <f t="shared" si="267"/>
        <v>0</v>
      </c>
      <c r="AE1251" s="11">
        <f t="shared" si="268"/>
        <v>4.29</v>
      </c>
    </row>
    <row r="1252" spans="1:31">
      <c r="A1252" s="5">
        <v>45887</v>
      </c>
      <c r="B1252" s="1" t="s">
        <v>689</v>
      </c>
      <c r="C1252" s="1" t="s">
        <v>690</v>
      </c>
      <c r="D1252" s="1" t="s">
        <v>676</v>
      </c>
      <c r="E1252" s="1">
        <v>2.98</v>
      </c>
      <c r="F1252" s="1">
        <v>3.57</v>
      </c>
      <c r="G1252" s="1">
        <v>4</v>
      </c>
      <c r="H1252" s="1">
        <v>2.21</v>
      </c>
      <c r="I1252" s="1" t="s">
        <v>50</v>
      </c>
      <c r="J1252" s="1">
        <v>25</v>
      </c>
      <c r="K1252" s="1" t="s">
        <v>51</v>
      </c>
      <c r="L1252" s="1" t="s">
        <v>52</v>
      </c>
      <c r="M1252" s="1" t="s">
        <v>53</v>
      </c>
      <c r="N1252" s="1">
        <v>42</v>
      </c>
      <c r="O1252" s="1">
        <v>142</v>
      </c>
      <c r="P1252" s="1">
        <v>0</v>
      </c>
      <c r="Q1252" s="1">
        <v>0</v>
      </c>
      <c r="R1252" s="1">
        <v>0</v>
      </c>
      <c r="S1252" s="1">
        <v>100</v>
      </c>
      <c r="T1252">
        <f t="shared" si="258"/>
        <v>184</v>
      </c>
      <c r="U1252">
        <f t="shared" si="259"/>
        <v>284</v>
      </c>
      <c r="V1252" s="2">
        <f t="shared" si="260"/>
        <v>45948.744966443</v>
      </c>
      <c r="W1252" s="2">
        <f t="shared" si="261"/>
        <v>45982.3020134228</v>
      </c>
      <c r="X1252" t="str">
        <f t="shared" si="262"/>
        <v>健康</v>
      </c>
      <c r="Y1252" s="8" t="str">
        <f>_xlfn.IFS(COUNTIF($B$2:B1252,B1252)=1,"-",OR(AND(X1251="高滞销风险",OR(X1252="中滞销风险",X1252="低滞销风险",X1252="健康")),AND(X1251="中滞销风险",OR(X1252="低滞销风险",X1252="健康")),AND(X1251="低滞销风险",X1252="健康")),"改善",X1251=X1252,"维持不变",OR(AND(X1251="健康",OR(X1252="低滞销风险",X1252="中滞销风险",X1252="高滞销风险")),AND(X1251="低滞销风险",OR(X1252="中滞销风险",X1252="高滞销风险")),AND(X1251="中滞销风险",X1252="高滞销风险")),"恶化")</f>
        <v>-</v>
      </c>
      <c r="Z1252" s="10">
        <f t="shared" si="263"/>
        <v>0</v>
      </c>
      <c r="AA1252" s="10">
        <f t="shared" si="264"/>
        <v>0</v>
      </c>
      <c r="AB1252" s="10">
        <f t="shared" si="265"/>
        <v>0</v>
      </c>
      <c r="AC1252" s="10">
        <f t="shared" si="266"/>
        <v>95.3020134228188</v>
      </c>
      <c r="AD1252" s="10">
        <f t="shared" si="267"/>
        <v>0</v>
      </c>
      <c r="AE1252" s="11">
        <f t="shared" si="268"/>
        <v>2.98</v>
      </c>
    </row>
    <row r="1253" spans="1:31">
      <c r="A1253" s="5">
        <v>45894</v>
      </c>
      <c r="B1253" s="1" t="s">
        <v>689</v>
      </c>
      <c r="C1253" s="1" t="s">
        <v>690</v>
      </c>
      <c r="D1253" s="1" t="s">
        <v>676</v>
      </c>
      <c r="E1253" s="1">
        <v>2.43</v>
      </c>
      <c r="F1253" s="1">
        <v>2.43</v>
      </c>
      <c r="G1253" s="1">
        <v>3</v>
      </c>
      <c r="H1253" s="1">
        <v>2.82</v>
      </c>
      <c r="I1253" s="1" t="s">
        <v>54</v>
      </c>
      <c r="J1253" s="1">
        <v>17</v>
      </c>
      <c r="K1253" s="1" t="s">
        <v>43</v>
      </c>
      <c r="L1253" s="1" t="s">
        <v>44</v>
      </c>
      <c r="M1253" s="1" t="s">
        <v>45</v>
      </c>
      <c r="N1253" s="1">
        <v>61</v>
      </c>
      <c r="O1253" s="1">
        <v>106</v>
      </c>
      <c r="P1253" s="1">
        <v>0</v>
      </c>
      <c r="Q1253" s="1">
        <v>0</v>
      </c>
      <c r="R1253" s="1">
        <v>0</v>
      </c>
      <c r="S1253" s="1">
        <v>100</v>
      </c>
      <c r="T1253">
        <f t="shared" si="258"/>
        <v>167</v>
      </c>
      <c r="U1253">
        <f t="shared" si="259"/>
        <v>267</v>
      </c>
      <c r="V1253" s="2">
        <f t="shared" si="260"/>
        <v>45962.7242798354</v>
      </c>
      <c r="W1253" s="2">
        <f t="shared" si="261"/>
        <v>46003.8765432099</v>
      </c>
      <c r="X1253" t="str">
        <f t="shared" si="262"/>
        <v>中滞销风险</v>
      </c>
      <c r="Y1253" s="8" t="str">
        <f>_xlfn.IFS(COUNTIF($B$2:B1253,B1253)=1,"-",OR(AND(X1252="高滞销风险",OR(X1253="中滞销风险",X1253="低滞销风险",X1253="健康")),AND(X1252="中滞销风险",OR(X1253="低滞销风险",X1253="健康")),AND(X1252="低滞销风险",X1253="健康")),"改善",X1252=X1253,"维持不变",OR(AND(X1252="健康",OR(X1253="低滞销风险",X1253="中滞销风险",X1253="高滞销风险")),AND(X1252="低滞销风险",OR(X1253="中滞销风险",X1253="高滞销风险")),AND(X1252="中滞销风险",X1253="高滞销风险")),"恶化")</f>
        <v>恶化</v>
      </c>
      <c r="Z1253" s="10">
        <f t="shared" si="263"/>
        <v>0</v>
      </c>
      <c r="AA1253" s="10">
        <f t="shared" si="264"/>
        <v>28.86</v>
      </c>
      <c r="AB1253" s="10">
        <f t="shared" si="265"/>
        <v>28.86</v>
      </c>
      <c r="AC1253" s="10">
        <f t="shared" si="266"/>
        <v>109.876543209877</v>
      </c>
      <c r="AD1253" s="10">
        <f t="shared" si="267"/>
        <v>11.8765432098735</v>
      </c>
      <c r="AE1253" s="11">
        <f t="shared" si="268"/>
        <v>2.72448979591837</v>
      </c>
    </row>
    <row r="1254" spans="1:31">
      <c r="A1254" s="5">
        <v>45901</v>
      </c>
      <c r="B1254" s="1" t="s">
        <v>689</v>
      </c>
      <c r="C1254" s="1" t="s">
        <v>690</v>
      </c>
      <c r="D1254" s="1" t="s">
        <v>676</v>
      </c>
      <c r="E1254" s="1">
        <v>1.86</v>
      </c>
      <c r="F1254" s="1">
        <v>1.86</v>
      </c>
      <c r="G1254" s="1">
        <v>2.14</v>
      </c>
      <c r="H1254" s="1">
        <v>3.07</v>
      </c>
      <c r="I1254" s="1" t="s">
        <v>54</v>
      </c>
      <c r="J1254" s="1">
        <v>13</v>
      </c>
      <c r="K1254" s="1" t="s">
        <v>35</v>
      </c>
      <c r="L1254" s="1" t="s">
        <v>36</v>
      </c>
      <c r="M1254" s="1" t="s">
        <v>37</v>
      </c>
      <c r="N1254" s="1">
        <v>83</v>
      </c>
      <c r="O1254" s="1">
        <v>119</v>
      </c>
      <c r="P1254" s="1">
        <v>0</v>
      </c>
      <c r="Q1254" s="1">
        <v>60</v>
      </c>
      <c r="R1254" s="1">
        <v>0</v>
      </c>
      <c r="S1254" s="1">
        <v>0</v>
      </c>
      <c r="T1254">
        <f t="shared" si="258"/>
        <v>202</v>
      </c>
      <c r="U1254">
        <f t="shared" si="259"/>
        <v>262</v>
      </c>
      <c r="V1254" s="2">
        <f t="shared" si="260"/>
        <v>46009.6021505376</v>
      </c>
      <c r="W1254" s="2">
        <f t="shared" si="261"/>
        <v>46041.8602150538</v>
      </c>
      <c r="X1254" t="str">
        <f t="shared" si="262"/>
        <v>高滞销风险</v>
      </c>
      <c r="Y1254" s="8" t="str">
        <f>_xlfn.IFS(COUNTIF($B$2:B1254,B1254)=1,"-",OR(AND(X1253="高滞销风险",OR(X1254="中滞销风险",X1254="低滞销风险",X1254="健康")),AND(X1253="中滞销风险",OR(X1254="低滞销风险",X1254="健康")),AND(X1253="低滞销风险",X1254="健康")),"改善",X1253=X1254,"维持不变",OR(AND(X1253="健康",OR(X1254="低滞销风险",X1254="中滞销风险",X1254="高滞销风险")),AND(X1253="低滞销风险",OR(X1254="中滞销风险",X1254="高滞销风险")),AND(X1253="中滞销风险",X1254="高滞销风险")),"恶化")</f>
        <v>恶化</v>
      </c>
      <c r="Z1254" s="10">
        <f t="shared" si="263"/>
        <v>32.74</v>
      </c>
      <c r="AA1254" s="10">
        <f t="shared" si="264"/>
        <v>60</v>
      </c>
      <c r="AB1254" s="10">
        <f t="shared" si="265"/>
        <v>92.74</v>
      </c>
      <c r="AC1254" s="10">
        <f t="shared" si="266"/>
        <v>140.860215053763</v>
      </c>
      <c r="AD1254" s="10">
        <f t="shared" si="267"/>
        <v>49.8602150537627</v>
      </c>
      <c r="AE1254" s="11">
        <f t="shared" si="268"/>
        <v>2.87912087912088</v>
      </c>
    </row>
    <row r="1255" spans="1:31">
      <c r="A1255" s="5">
        <v>45908</v>
      </c>
      <c r="B1255" s="1" t="s">
        <v>689</v>
      </c>
      <c r="C1255" s="1" t="s">
        <v>690</v>
      </c>
      <c r="D1255" s="1" t="s">
        <v>676</v>
      </c>
      <c r="E1255" s="1">
        <v>1.57</v>
      </c>
      <c r="F1255" s="1">
        <v>1.57</v>
      </c>
      <c r="G1255" s="1">
        <v>1.71</v>
      </c>
      <c r="H1255" s="1">
        <v>2.36</v>
      </c>
      <c r="I1255" s="1" t="s">
        <v>54</v>
      </c>
      <c r="J1255" s="1">
        <v>11</v>
      </c>
      <c r="K1255" s="1" t="s">
        <v>38</v>
      </c>
      <c r="L1255" s="1" t="s">
        <v>39</v>
      </c>
      <c r="M1255" s="1" t="s">
        <v>40</v>
      </c>
      <c r="N1255" s="1">
        <v>101</v>
      </c>
      <c r="O1255" s="1">
        <v>87</v>
      </c>
      <c r="P1255" s="1">
        <v>0</v>
      </c>
      <c r="Q1255" s="1">
        <v>60</v>
      </c>
      <c r="R1255" s="1">
        <v>0</v>
      </c>
      <c r="S1255" s="1">
        <v>0</v>
      </c>
      <c r="T1255">
        <f t="shared" si="258"/>
        <v>188</v>
      </c>
      <c r="U1255">
        <f t="shared" si="259"/>
        <v>248</v>
      </c>
      <c r="V1255" s="2">
        <f t="shared" si="260"/>
        <v>46027.7452229299</v>
      </c>
      <c r="W1255" s="2">
        <f t="shared" si="261"/>
        <v>46065.9617834395</v>
      </c>
      <c r="X1255" t="str">
        <f t="shared" si="262"/>
        <v>高滞销风险</v>
      </c>
      <c r="Y1255" s="8" t="str">
        <f>_xlfn.IFS(COUNTIF($B$2:B1255,B1255)=1,"-",OR(AND(X1254="高滞销风险",OR(X1255="中滞销风险",X1255="低滞销风险",X1255="健康")),AND(X1254="中滞销风险",OR(X1255="低滞销风险",X1255="健康")),AND(X1254="低滞销风险",X1255="健康")),"改善",X1254=X1255,"维持不变",OR(AND(X1254="健康",OR(X1255="低滞销风险",X1255="中滞销风险",X1255="高滞销风险")),AND(X1254="低滞销风险",OR(X1255="中滞销风险",X1255="高滞销风险")),AND(X1254="中滞销风险",X1255="高滞销风险")),"恶化")</f>
        <v>维持不变</v>
      </c>
      <c r="Z1255" s="10">
        <f t="shared" si="263"/>
        <v>56.12</v>
      </c>
      <c r="AA1255" s="10">
        <f t="shared" si="264"/>
        <v>60</v>
      </c>
      <c r="AB1255" s="10">
        <f t="shared" si="265"/>
        <v>116.12</v>
      </c>
      <c r="AC1255" s="10">
        <f t="shared" si="266"/>
        <v>157.96178343949</v>
      </c>
      <c r="AD1255" s="10">
        <f t="shared" si="267"/>
        <v>73.9617834394885</v>
      </c>
      <c r="AE1255" s="11">
        <f t="shared" si="268"/>
        <v>2.95238095238095</v>
      </c>
    </row>
    <row r="1256" spans="1:31">
      <c r="A1256" s="5">
        <v>45887</v>
      </c>
      <c r="B1256" s="1" t="s">
        <v>691</v>
      </c>
      <c r="C1256" s="1" t="s">
        <v>692</v>
      </c>
      <c r="D1256" s="1" t="s">
        <v>676</v>
      </c>
      <c r="E1256" s="1">
        <v>2.47</v>
      </c>
      <c r="F1256" s="1">
        <v>3.43</v>
      </c>
      <c r="G1256" s="1">
        <v>2.93</v>
      </c>
      <c r="H1256" s="1">
        <v>1.71</v>
      </c>
      <c r="I1256" s="1" t="s">
        <v>50</v>
      </c>
      <c r="J1256" s="1">
        <v>24</v>
      </c>
      <c r="K1256" s="1" t="s">
        <v>51</v>
      </c>
      <c r="L1256" s="1" t="s">
        <v>52</v>
      </c>
      <c r="M1256" s="1" t="s">
        <v>53</v>
      </c>
      <c r="N1256" s="1">
        <v>136</v>
      </c>
      <c r="O1256" s="1">
        <v>51</v>
      </c>
      <c r="P1256" s="1">
        <v>0</v>
      </c>
      <c r="Q1256" s="1">
        <v>173</v>
      </c>
      <c r="R1256" s="1">
        <v>0</v>
      </c>
      <c r="S1256" s="1">
        <v>0</v>
      </c>
      <c r="T1256">
        <f t="shared" si="258"/>
        <v>187</v>
      </c>
      <c r="U1256">
        <f t="shared" si="259"/>
        <v>360</v>
      </c>
      <c r="V1256" s="2">
        <f t="shared" si="260"/>
        <v>45962.7085020243</v>
      </c>
      <c r="W1256" s="2">
        <f t="shared" si="261"/>
        <v>46032.7489878542</v>
      </c>
      <c r="X1256" t="str">
        <f t="shared" si="262"/>
        <v>高滞销风险</v>
      </c>
      <c r="Y1256" s="8" t="str">
        <f>_xlfn.IFS(COUNTIF($B$2:B1256,B1256)=1,"-",OR(AND(X1255="高滞销风险",OR(X1256="中滞销风险",X1256="低滞销风险",X1256="健康")),AND(X1255="中滞销风险",OR(X1256="低滞销风险",X1256="健康")),AND(X1255="低滞销风险",X1256="健康")),"改善",X1255=X1256,"维持不变",OR(AND(X1255="健康",OR(X1256="低滞销风险",X1256="中滞销风险",X1256="高滞销风险")),AND(X1255="低滞销风险",OR(X1256="中滞销风险",X1256="高滞销风险")),AND(X1255="中滞销风险",X1256="高滞销风险")),"恶化")</f>
        <v>-</v>
      </c>
      <c r="Z1256" s="10">
        <f t="shared" si="263"/>
        <v>0</v>
      </c>
      <c r="AA1256" s="10">
        <f t="shared" si="264"/>
        <v>100.65</v>
      </c>
      <c r="AB1256" s="10">
        <f t="shared" si="265"/>
        <v>100.65</v>
      </c>
      <c r="AC1256" s="10">
        <f t="shared" si="266"/>
        <v>145.748987854251</v>
      </c>
      <c r="AD1256" s="10">
        <f t="shared" si="267"/>
        <v>40.7489878542474</v>
      </c>
      <c r="AE1256" s="11">
        <f t="shared" si="268"/>
        <v>3.42857142857143</v>
      </c>
    </row>
    <row r="1257" spans="1:31">
      <c r="A1257" s="5">
        <v>45894</v>
      </c>
      <c r="B1257" s="1" t="s">
        <v>691</v>
      </c>
      <c r="C1257" s="1" t="s">
        <v>692</v>
      </c>
      <c r="D1257" s="1" t="s">
        <v>676</v>
      </c>
      <c r="E1257" s="1">
        <v>2.7</v>
      </c>
      <c r="F1257" s="1">
        <v>2.86</v>
      </c>
      <c r="G1257" s="1">
        <v>3.14</v>
      </c>
      <c r="H1257" s="1">
        <v>2.43</v>
      </c>
      <c r="I1257" s="1" t="s">
        <v>50</v>
      </c>
      <c r="J1257" s="1">
        <v>20</v>
      </c>
      <c r="K1257" s="1" t="s">
        <v>43</v>
      </c>
      <c r="L1257" s="1" t="s">
        <v>44</v>
      </c>
      <c r="M1257" s="1" t="s">
        <v>45</v>
      </c>
      <c r="N1257" s="1">
        <v>111</v>
      </c>
      <c r="O1257" s="1">
        <v>100</v>
      </c>
      <c r="P1257" s="1">
        <v>0</v>
      </c>
      <c r="Q1257" s="1">
        <v>123</v>
      </c>
      <c r="R1257" s="1">
        <v>0</v>
      </c>
      <c r="S1257" s="1">
        <v>0</v>
      </c>
      <c r="T1257">
        <f t="shared" si="258"/>
        <v>211</v>
      </c>
      <c r="U1257">
        <f t="shared" si="259"/>
        <v>334</v>
      </c>
      <c r="V1257" s="2">
        <f t="shared" si="260"/>
        <v>45972.1481481481</v>
      </c>
      <c r="W1257" s="2">
        <f t="shared" si="261"/>
        <v>46017.7037037037</v>
      </c>
      <c r="X1257" t="str">
        <f t="shared" si="262"/>
        <v>高滞销风险</v>
      </c>
      <c r="Y1257" s="8" t="str">
        <f>_xlfn.IFS(COUNTIF($B$2:B1257,B1257)=1,"-",OR(AND(X1256="高滞销风险",OR(X1257="中滞销风险",X1257="低滞销风险",X1257="健康")),AND(X1256="中滞销风险",OR(X1257="低滞销风险",X1257="健康")),AND(X1256="低滞销风险",X1257="健康")),"改善",X1256=X1257,"维持不变",OR(AND(X1256="健康",OR(X1257="低滞销风险",X1257="中滞销风险",X1257="高滞销风险")),AND(X1256="低滞销风险",OR(X1257="中滞销风险",X1257="高滞销风险")),AND(X1256="中滞销风险",X1257="高滞销风险")),"恶化")</f>
        <v>维持不变</v>
      </c>
      <c r="Z1257" s="10">
        <f t="shared" si="263"/>
        <v>0</v>
      </c>
      <c r="AA1257" s="10">
        <f t="shared" si="264"/>
        <v>69.4</v>
      </c>
      <c r="AB1257" s="10">
        <f t="shared" si="265"/>
        <v>69.4</v>
      </c>
      <c r="AC1257" s="10">
        <f t="shared" si="266"/>
        <v>123.703703703704</v>
      </c>
      <c r="AD1257" s="10">
        <f t="shared" si="267"/>
        <v>25.7037037037007</v>
      </c>
      <c r="AE1257" s="11">
        <f t="shared" si="268"/>
        <v>3.40816326530612</v>
      </c>
    </row>
    <row r="1258" spans="1:31">
      <c r="A1258" s="5">
        <v>45901</v>
      </c>
      <c r="B1258" s="1" t="s">
        <v>691</v>
      </c>
      <c r="C1258" s="1" t="s">
        <v>692</v>
      </c>
      <c r="D1258" s="1" t="s">
        <v>676</v>
      </c>
      <c r="E1258" s="1">
        <v>2.43</v>
      </c>
      <c r="F1258" s="1">
        <v>2.43</v>
      </c>
      <c r="G1258" s="1">
        <v>2.64</v>
      </c>
      <c r="H1258" s="1">
        <v>2.79</v>
      </c>
      <c r="I1258" s="1" t="s">
        <v>54</v>
      </c>
      <c r="J1258" s="1">
        <v>17</v>
      </c>
      <c r="K1258" s="1" t="s">
        <v>35</v>
      </c>
      <c r="L1258" s="1" t="s">
        <v>36</v>
      </c>
      <c r="M1258" s="1" t="s">
        <v>37</v>
      </c>
      <c r="N1258" s="1">
        <v>110</v>
      </c>
      <c r="O1258" s="1">
        <v>88</v>
      </c>
      <c r="P1258" s="1">
        <v>0</v>
      </c>
      <c r="Q1258" s="1">
        <v>123</v>
      </c>
      <c r="R1258" s="1">
        <v>0</v>
      </c>
      <c r="S1258" s="1">
        <v>0</v>
      </c>
      <c r="T1258">
        <f t="shared" si="258"/>
        <v>198</v>
      </c>
      <c r="U1258">
        <f t="shared" si="259"/>
        <v>321</v>
      </c>
      <c r="V1258" s="2">
        <f t="shared" si="260"/>
        <v>45982.4814814815</v>
      </c>
      <c r="W1258" s="2">
        <f t="shared" si="261"/>
        <v>46033.0987654321</v>
      </c>
      <c r="X1258" t="str">
        <f t="shared" si="262"/>
        <v>高滞销风险</v>
      </c>
      <c r="Y1258" s="8" t="str">
        <f>_xlfn.IFS(COUNTIF($B$2:B1258,B1258)=1,"-",OR(AND(X1257="高滞销风险",OR(X1258="中滞销风险",X1258="低滞销风险",X1258="健康")),AND(X1257="中滞销风险",OR(X1258="低滞销风险",X1258="健康")),AND(X1257="低滞销风险",X1258="健康")),"改善",X1257=X1258,"维持不变",OR(AND(X1257="健康",OR(X1258="低滞销风险",X1258="中滞销风险",X1258="高滞销风险")),AND(X1257="低滞销风险",OR(X1258="中滞销风险",X1258="高滞销风险")),AND(X1257="中滞销风险",X1258="高滞销风险")),"恶化")</f>
        <v>维持不变</v>
      </c>
      <c r="Z1258" s="10">
        <f t="shared" si="263"/>
        <v>0</v>
      </c>
      <c r="AA1258" s="10">
        <f t="shared" si="264"/>
        <v>99.87</v>
      </c>
      <c r="AB1258" s="10">
        <f t="shared" si="265"/>
        <v>99.87</v>
      </c>
      <c r="AC1258" s="10">
        <f t="shared" si="266"/>
        <v>132.098765432099</v>
      </c>
      <c r="AD1258" s="10">
        <f t="shared" si="267"/>
        <v>41.0987654320998</v>
      </c>
      <c r="AE1258" s="11">
        <f t="shared" si="268"/>
        <v>3.52747252747253</v>
      </c>
    </row>
    <row r="1259" spans="1:31">
      <c r="A1259" s="5">
        <v>45908</v>
      </c>
      <c r="B1259" s="1" t="s">
        <v>691</v>
      </c>
      <c r="C1259" s="1" t="s">
        <v>692</v>
      </c>
      <c r="D1259" s="1" t="s">
        <v>676</v>
      </c>
      <c r="E1259" s="1">
        <v>3.13</v>
      </c>
      <c r="F1259" s="1">
        <v>3.43</v>
      </c>
      <c r="G1259" s="1">
        <v>2.93</v>
      </c>
      <c r="H1259" s="1">
        <v>3.04</v>
      </c>
      <c r="I1259" s="1" t="s">
        <v>50</v>
      </c>
      <c r="J1259" s="1">
        <v>24</v>
      </c>
      <c r="K1259" s="1" t="s">
        <v>38</v>
      </c>
      <c r="L1259" s="1" t="s">
        <v>39</v>
      </c>
      <c r="M1259" s="1" t="s">
        <v>40</v>
      </c>
      <c r="N1259" s="1">
        <v>101</v>
      </c>
      <c r="O1259" s="1">
        <v>70</v>
      </c>
      <c r="P1259" s="1">
        <v>0</v>
      </c>
      <c r="Q1259" s="1">
        <v>123</v>
      </c>
      <c r="R1259" s="1">
        <v>0</v>
      </c>
      <c r="S1259" s="1">
        <v>0</v>
      </c>
      <c r="T1259">
        <f t="shared" si="258"/>
        <v>171</v>
      </c>
      <c r="U1259">
        <f t="shared" si="259"/>
        <v>294</v>
      </c>
      <c r="V1259" s="2">
        <f t="shared" si="260"/>
        <v>45962.6325878594</v>
      </c>
      <c r="W1259" s="2">
        <f t="shared" si="261"/>
        <v>46001.9297124601</v>
      </c>
      <c r="X1259" t="str">
        <f t="shared" si="262"/>
        <v>低滞销风险</v>
      </c>
      <c r="Y1259" s="8" t="str">
        <f>_xlfn.IFS(COUNTIF($B$2:B1259,B1259)=1,"-",OR(AND(X1258="高滞销风险",OR(X1259="中滞销风险",X1259="低滞销风险",X1259="健康")),AND(X1258="中滞销风险",OR(X1259="低滞销风险",X1259="健康")),AND(X1258="低滞销风险",X1259="健康")),"改善",X1258=X1259,"维持不变",OR(AND(X1258="健康",OR(X1259="低滞销风险",X1259="中滞销风险",X1259="高滞销风险")),AND(X1258="低滞销风险",OR(X1259="中滞销风险",X1259="高滞销风险")),AND(X1258="中滞销风险",X1259="高滞销风险")),"恶化")</f>
        <v>改善</v>
      </c>
      <c r="Z1259" s="10">
        <f t="shared" si="263"/>
        <v>0</v>
      </c>
      <c r="AA1259" s="10">
        <f t="shared" si="264"/>
        <v>31.08</v>
      </c>
      <c r="AB1259" s="10">
        <f t="shared" si="265"/>
        <v>31.08</v>
      </c>
      <c r="AC1259" s="10">
        <f t="shared" si="266"/>
        <v>93.9297124600639</v>
      </c>
      <c r="AD1259" s="10">
        <f t="shared" si="267"/>
        <v>9.92971246006346</v>
      </c>
      <c r="AE1259" s="11">
        <f t="shared" si="268"/>
        <v>3.5</v>
      </c>
    </row>
    <row r="1260" spans="1:31">
      <c r="A1260" s="5">
        <v>45887</v>
      </c>
      <c r="B1260" s="1" t="s">
        <v>693</v>
      </c>
      <c r="C1260" s="1" t="s">
        <v>694</v>
      </c>
      <c r="D1260" s="1" t="s">
        <v>676</v>
      </c>
      <c r="E1260" s="1">
        <v>0.47</v>
      </c>
      <c r="F1260" s="1">
        <v>0.43</v>
      </c>
      <c r="G1260" s="1">
        <v>0.71</v>
      </c>
      <c r="H1260" s="1">
        <v>0.39</v>
      </c>
      <c r="I1260" s="1" t="s">
        <v>50</v>
      </c>
      <c r="J1260" s="1">
        <v>3</v>
      </c>
      <c r="K1260" s="1" t="s">
        <v>51</v>
      </c>
      <c r="L1260" s="1" t="s">
        <v>52</v>
      </c>
      <c r="M1260" s="1" t="s">
        <v>53</v>
      </c>
      <c r="N1260" s="1">
        <v>64</v>
      </c>
      <c r="O1260" s="1">
        <v>0</v>
      </c>
      <c r="P1260" s="1">
        <v>0</v>
      </c>
      <c r="Q1260" s="1">
        <v>377</v>
      </c>
      <c r="R1260" s="1">
        <v>0</v>
      </c>
      <c r="S1260" s="1">
        <v>0</v>
      </c>
      <c r="T1260">
        <f t="shared" si="258"/>
        <v>64</v>
      </c>
      <c r="U1260">
        <f t="shared" si="259"/>
        <v>441</v>
      </c>
      <c r="V1260" s="2">
        <f t="shared" si="260"/>
        <v>46023.170212766</v>
      </c>
      <c r="W1260" s="2">
        <f t="shared" si="261"/>
        <v>46825.2978723404</v>
      </c>
      <c r="X1260" t="str">
        <f t="shared" si="262"/>
        <v>高滞销风险</v>
      </c>
      <c r="Y1260" s="8" t="str">
        <f>_xlfn.IFS(COUNTIF($B$2:B1260,B1260)=1,"-",OR(AND(X1259="高滞销风险",OR(X1260="中滞销风险",X1260="低滞销风险",X1260="健康")),AND(X1259="中滞销风险",OR(X1260="低滞销风险",X1260="健康")),AND(X1259="低滞销风险",X1260="健康")),"改善",X1259=X1260,"维持不变",OR(AND(X1259="健康",OR(X1260="低滞销风险",X1260="中滞销风险",X1260="高滞销风险")),AND(X1259="低滞销风险",OR(X1260="中滞销风险",X1260="高滞销风险")),AND(X1259="中滞销风险",X1260="高滞销风险")),"恶化")</f>
        <v>-</v>
      </c>
      <c r="Z1260" s="10">
        <f t="shared" si="263"/>
        <v>14.65</v>
      </c>
      <c r="AA1260" s="10">
        <f t="shared" si="264"/>
        <v>377</v>
      </c>
      <c r="AB1260" s="10">
        <f t="shared" si="265"/>
        <v>391.65</v>
      </c>
      <c r="AC1260" s="10">
        <f t="shared" si="266"/>
        <v>938.297872340426</v>
      </c>
      <c r="AD1260" s="10">
        <f t="shared" si="267"/>
        <v>833.297872340423</v>
      </c>
      <c r="AE1260" s="11">
        <f t="shared" si="268"/>
        <v>4.2</v>
      </c>
    </row>
    <row r="1261" spans="1:31">
      <c r="A1261" s="5">
        <v>45894</v>
      </c>
      <c r="B1261" s="1" t="s">
        <v>693</v>
      </c>
      <c r="C1261" s="1" t="s">
        <v>694</v>
      </c>
      <c r="D1261" s="1" t="s">
        <v>676</v>
      </c>
      <c r="E1261" s="1">
        <v>0.54</v>
      </c>
      <c r="F1261" s="1">
        <v>0.57</v>
      </c>
      <c r="G1261" s="1">
        <v>0.5</v>
      </c>
      <c r="H1261" s="1">
        <v>0.54</v>
      </c>
      <c r="I1261" s="1" t="s">
        <v>50</v>
      </c>
      <c r="J1261" s="1">
        <v>4</v>
      </c>
      <c r="K1261" s="1" t="s">
        <v>43</v>
      </c>
      <c r="L1261" s="1" t="s">
        <v>44</v>
      </c>
      <c r="M1261" s="1" t="s">
        <v>45</v>
      </c>
      <c r="N1261" s="1">
        <v>59</v>
      </c>
      <c r="O1261" s="1">
        <v>0</v>
      </c>
      <c r="P1261" s="1">
        <v>0</v>
      </c>
      <c r="Q1261" s="1">
        <v>377</v>
      </c>
      <c r="R1261" s="1">
        <v>0</v>
      </c>
      <c r="S1261" s="1">
        <v>0</v>
      </c>
      <c r="T1261">
        <f t="shared" si="258"/>
        <v>59</v>
      </c>
      <c r="U1261">
        <f t="shared" si="259"/>
        <v>436</v>
      </c>
      <c r="V1261" s="2">
        <f t="shared" si="260"/>
        <v>46003.2592592593</v>
      </c>
      <c r="W1261" s="2">
        <f t="shared" si="261"/>
        <v>46701.4074074074</v>
      </c>
      <c r="X1261" t="str">
        <f t="shared" si="262"/>
        <v>高滞销风险</v>
      </c>
      <c r="Y1261" s="8" t="str">
        <f>_xlfn.IFS(COUNTIF($B$2:B1261,B1261)=1,"-",OR(AND(X1260="高滞销风险",OR(X1261="中滞销风险",X1261="低滞销风险",X1261="健康")),AND(X1260="中滞销风险",OR(X1261="低滞销风险",X1261="健康")),AND(X1260="低滞销风险",X1261="健康")),"改善",X1260=X1261,"维持不变",OR(AND(X1260="健康",OR(X1261="低滞销风险",X1261="中滞销风险",X1261="高滞销风险")),AND(X1260="低滞销风险",OR(X1261="中滞销风险",X1261="高滞销风险")),AND(X1260="中滞销风险",X1261="高滞销风险")),"恶化")</f>
        <v>维持不变</v>
      </c>
      <c r="Z1261" s="10">
        <f t="shared" si="263"/>
        <v>6.08</v>
      </c>
      <c r="AA1261" s="10">
        <f t="shared" si="264"/>
        <v>377</v>
      </c>
      <c r="AB1261" s="10">
        <f t="shared" si="265"/>
        <v>383.08</v>
      </c>
      <c r="AC1261" s="10">
        <f t="shared" si="266"/>
        <v>807.407407407407</v>
      </c>
      <c r="AD1261" s="10">
        <f t="shared" si="267"/>
        <v>709.407407407409</v>
      </c>
      <c r="AE1261" s="11">
        <f t="shared" si="268"/>
        <v>4.44897959183673</v>
      </c>
    </row>
    <row r="1262" spans="1:31">
      <c r="A1262" s="5">
        <v>45901</v>
      </c>
      <c r="B1262" s="1" t="s">
        <v>693</v>
      </c>
      <c r="C1262" s="1" t="s">
        <v>694</v>
      </c>
      <c r="D1262" s="1" t="s">
        <v>676</v>
      </c>
      <c r="E1262" s="1">
        <v>0.57</v>
      </c>
      <c r="F1262" s="1">
        <v>0.57</v>
      </c>
      <c r="G1262" s="1">
        <v>0.57</v>
      </c>
      <c r="H1262" s="1">
        <v>0.64</v>
      </c>
      <c r="I1262" s="1" t="s">
        <v>54</v>
      </c>
      <c r="J1262" s="1">
        <v>4</v>
      </c>
      <c r="K1262" s="1" t="s">
        <v>35</v>
      </c>
      <c r="L1262" s="1" t="s">
        <v>36</v>
      </c>
      <c r="M1262" s="1" t="s">
        <v>37</v>
      </c>
      <c r="N1262" s="1">
        <v>54</v>
      </c>
      <c r="O1262" s="1">
        <v>0</v>
      </c>
      <c r="P1262" s="1">
        <v>0</v>
      </c>
      <c r="Q1262" s="1">
        <v>377</v>
      </c>
      <c r="R1262" s="1">
        <v>0</v>
      </c>
      <c r="S1262" s="1">
        <v>0</v>
      </c>
      <c r="T1262">
        <f t="shared" si="258"/>
        <v>54</v>
      </c>
      <c r="U1262">
        <f t="shared" si="259"/>
        <v>431</v>
      </c>
      <c r="V1262" s="2">
        <f t="shared" si="260"/>
        <v>45995.7368421053</v>
      </c>
      <c r="W1262" s="2">
        <f t="shared" si="261"/>
        <v>46657.1403508772</v>
      </c>
      <c r="X1262" t="str">
        <f t="shared" si="262"/>
        <v>高滞销风险</v>
      </c>
      <c r="Y1262" s="8" t="str">
        <f>_xlfn.IFS(COUNTIF($B$2:B1262,B1262)=1,"-",OR(AND(X1261="高滞销风险",OR(X1262="中滞销风险",X1262="低滞销风险",X1262="健康")),AND(X1261="中滞销风险",OR(X1262="低滞销风险",X1262="健康")),AND(X1261="低滞销风险",X1262="健康")),"改善",X1261=X1262,"维持不变",OR(AND(X1261="健康",OR(X1262="低滞销风险",X1262="中滞销风险",X1262="高滞销风险")),AND(X1261="低滞销风险",OR(X1262="中滞销风险",X1262="高滞销风险")),AND(X1261="中滞销风险",X1262="高滞销风险")),"恶化")</f>
        <v>维持不变</v>
      </c>
      <c r="Z1262" s="10">
        <f t="shared" si="263"/>
        <v>2.13</v>
      </c>
      <c r="AA1262" s="10">
        <f t="shared" si="264"/>
        <v>377</v>
      </c>
      <c r="AB1262" s="10">
        <f t="shared" si="265"/>
        <v>379.13</v>
      </c>
      <c r="AC1262" s="10">
        <f t="shared" si="266"/>
        <v>756.140350877193</v>
      </c>
      <c r="AD1262" s="10">
        <f t="shared" si="267"/>
        <v>665.140350877191</v>
      </c>
      <c r="AE1262" s="11">
        <f t="shared" si="268"/>
        <v>4.73626373626374</v>
      </c>
    </row>
    <row r="1263" spans="1:31">
      <c r="A1263" s="5">
        <v>45908</v>
      </c>
      <c r="B1263" s="1" t="s">
        <v>693</v>
      </c>
      <c r="C1263" s="1" t="s">
        <v>694</v>
      </c>
      <c r="D1263" s="1" t="s">
        <v>676</v>
      </c>
      <c r="E1263" s="1">
        <v>0.43</v>
      </c>
      <c r="F1263" s="1">
        <v>0.43</v>
      </c>
      <c r="G1263" s="1">
        <v>0.5</v>
      </c>
      <c r="H1263" s="1">
        <v>0.5</v>
      </c>
      <c r="I1263" s="1" t="s">
        <v>54</v>
      </c>
      <c r="J1263" s="1">
        <v>3</v>
      </c>
      <c r="K1263" s="1" t="s">
        <v>38</v>
      </c>
      <c r="L1263" s="1" t="s">
        <v>39</v>
      </c>
      <c r="M1263" s="1" t="s">
        <v>40</v>
      </c>
      <c r="N1263" s="1">
        <v>49</v>
      </c>
      <c r="O1263" s="1">
        <v>0</v>
      </c>
      <c r="P1263" s="1">
        <v>0</v>
      </c>
      <c r="Q1263" s="1">
        <v>377</v>
      </c>
      <c r="R1263" s="1">
        <v>0</v>
      </c>
      <c r="S1263" s="1">
        <v>0</v>
      </c>
      <c r="T1263">
        <f t="shared" si="258"/>
        <v>49</v>
      </c>
      <c r="U1263">
        <f t="shared" si="259"/>
        <v>426</v>
      </c>
      <c r="V1263" s="2">
        <f t="shared" si="260"/>
        <v>46021.9534883721</v>
      </c>
      <c r="W1263" s="2">
        <f t="shared" si="261"/>
        <v>46898.6976744186</v>
      </c>
      <c r="X1263" t="str">
        <f t="shared" si="262"/>
        <v>高滞销风险</v>
      </c>
      <c r="Y1263" s="8" t="str">
        <f>_xlfn.IFS(COUNTIF($B$2:B1263,B1263)=1,"-",OR(AND(X1262="高滞销风险",OR(X1263="中滞销风险",X1263="低滞销风险",X1263="健康")),AND(X1262="中滞销风险",OR(X1263="低滞销风险",X1263="健康")),AND(X1262="低滞销风险",X1263="健康")),"改善",X1262=X1263,"维持不变",OR(AND(X1262="健康",OR(X1263="低滞销风险",X1263="中滞销风险",X1263="高滞销风险")),AND(X1262="低滞销风险",OR(X1263="中滞销风险",X1263="高滞销风险")),AND(X1262="中滞销风险",X1263="高滞销风险")),"恶化")</f>
        <v>维持不变</v>
      </c>
      <c r="Z1263" s="10">
        <f t="shared" si="263"/>
        <v>12.88</v>
      </c>
      <c r="AA1263" s="10">
        <f t="shared" si="264"/>
        <v>377</v>
      </c>
      <c r="AB1263" s="10">
        <f t="shared" si="265"/>
        <v>389.88</v>
      </c>
      <c r="AC1263" s="10">
        <f t="shared" si="266"/>
        <v>990.697674418605</v>
      </c>
      <c r="AD1263" s="10">
        <f t="shared" si="267"/>
        <v>906.697674418603</v>
      </c>
      <c r="AE1263" s="11">
        <f t="shared" si="268"/>
        <v>5.07142857142857</v>
      </c>
    </row>
    <row r="1264" spans="1:31">
      <c r="A1264" s="5">
        <v>45887</v>
      </c>
      <c r="B1264" s="1" t="s">
        <v>695</v>
      </c>
      <c r="C1264" s="1" t="s">
        <v>696</v>
      </c>
      <c r="D1264" s="1" t="s">
        <v>676</v>
      </c>
      <c r="E1264" s="1">
        <v>0.64</v>
      </c>
      <c r="F1264" s="1">
        <v>0.71</v>
      </c>
      <c r="G1264" s="1">
        <v>0.71</v>
      </c>
      <c r="H1264" s="1">
        <v>0.57</v>
      </c>
      <c r="I1264" s="1" t="s">
        <v>50</v>
      </c>
      <c r="J1264" s="1">
        <v>5</v>
      </c>
      <c r="K1264" s="1" t="s">
        <v>51</v>
      </c>
      <c r="L1264" s="1" t="s">
        <v>52</v>
      </c>
      <c r="M1264" s="1" t="s">
        <v>53</v>
      </c>
      <c r="N1264" s="1">
        <v>8</v>
      </c>
      <c r="O1264" s="1">
        <v>40</v>
      </c>
      <c r="P1264" s="1">
        <v>0</v>
      </c>
      <c r="Q1264" s="1">
        <v>250</v>
      </c>
      <c r="R1264" s="1">
        <v>0</v>
      </c>
      <c r="S1264" s="1">
        <v>0</v>
      </c>
      <c r="T1264">
        <f t="shared" si="258"/>
        <v>48</v>
      </c>
      <c r="U1264">
        <f t="shared" si="259"/>
        <v>298</v>
      </c>
      <c r="V1264" s="2">
        <f t="shared" si="260"/>
        <v>45962</v>
      </c>
      <c r="W1264" s="2">
        <f t="shared" si="261"/>
        <v>46352.625</v>
      </c>
      <c r="X1264" t="str">
        <f t="shared" si="262"/>
        <v>高滞销风险</v>
      </c>
      <c r="Y1264" s="8" t="str">
        <f>_xlfn.IFS(COUNTIF($B$2:B1264,B1264)=1,"-",OR(AND(X1263="高滞销风险",OR(X1264="中滞销风险",X1264="低滞销风险",X1264="健康")),AND(X1263="中滞销风险",OR(X1264="低滞销风险",X1264="健康")),AND(X1263="低滞销风险",X1264="健康")),"改善",X1263=X1264,"维持不变",OR(AND(X1263="健康",OR(X1264="低滞销风险",X1264="中滞销风险",X1264="高滞销风险")),AND(X1263="低滞销风险",OR(X1264="中滞销风险",X1264="高滞销风险")),AND(X1263="中滞销风险",X1264="高滞销风险")),"恶化")</f>
        <v>-</v>
      </c>
      <c r="Z1264" s="10">
        <f t="shared" si="263"/>
        <v>0</v>
      </c>
      <c r="AA1264" s="10">
        <f t="shared" si="264"/>
        <v>230.8</v>
      </c>
      <c r="AB1264" s="10">
        <f t="shared" si="265"/>
        <v>230.8</v>
      </c>
      <c r="AC1264" s="10">
        <f t="shared" si="266"/>
        <v>465.625</v>
      </c>
      <c r="AD1264" s="10">
        <f t="shared" si="267"/>
        <v>360.625</v>
      </c>
      <c r="AE1264" s="11">
        <f t="shared" si="268"/>
        <v>2.83809523809524</v>
      </c>
    </row>
    <row r="1265" spans="1:31">
      <c r="A1265" s="5">
        <v>45894</v>
      </c>
      <c r="B1265" s="1" t="s">
        <v>695</v>
      </c>
      <c r="C1265" s="1" t="s">
        <v>696</v>
      </c>
      <c r="D1265" s="1" t="s">
        <v>676</v>
      </c>
      <c r="E1265" s="1">
        <v>0.71</v>
      </c>
      <c r="F1265" s="1">
        <v>0.71</v>
      </c>
      <c r="G1265" s="1">
        <v>0.71</v>
      </c>
      <c r="H1265" s="1">
        <v>0.75</v>
      </c>
      <c r="I1265" s="1" t="s">
        <v>54</v>
      </c>
      <c r="J1265" s="1">
        <v>5</v>
      </c>
      <c r="K1265" s="1" t="s">
        <v>43</v>
      </c>
      <c r="L1265" s="1" t="s">
        <v>44</v>
      </c>
      <c r="M1265" s="1" t="s">
        <v>45</v>
      </c>
      <c r="N1265" s="1">
        <v>9</v>
      </c>
      <c r="O1265" s="1">
        <v>36</v>
      </c>
      <c r="P1265" s="1">
        <v>0</v>
      </c>
      <c r="Q1265" s="1">
        <v>250</v>
      </c>
      <c r="R1265" s="1">
        <v>0</v>
      </c>
      <c r="S1265" s="1">
        <v>0</v>
      </c>
      <c r="T1265">
        <f t="shared" si="258"/>
        <v>45</v>
      </c>
      <c r="U1265">
        <f t="shared" si="259"/>
        <v>295</v>
      </c>
      <c r="V1265" s="2">
        <f t="shared" si="260"/>
        <v>45957.3802816901</v>
      </c>
      <c r="W1265" s="2">
        <f t="shared" si="261"/>
        <v>46309.4929577465</v>
      </c>
      <c r="X1265" t="str">
        <f t="shared" si="262"/>
        <v>高滞销风险</v>
      </c>
      <c r="Y1265" s="8" t="str">
        <f>_xlfn.IFS(COUNTIF($B$2:B1265,B1265)=1,"-",OR(AND(X1264="高滞销风险",OR(X1265="中滞销风险",X1265="低滞销风险",X1265="健康")),AND(X1264="中滞销风险",OR(X1265="低滞销风险",X1265="健康")),AND(X1264="低滞销风险",X1265="健康")),"改善",X1264=X1265,"维持不变",OR(AND(X1264="健康",OR(X1265="低滞销风险",X1265="中滞销风险",X1265="高滞销风险")),AND(X1264="低滞销风险",OR(X1265="中滞销风险",X1265="高滞销风险")),AND(X1264="中滞销风险",X1265="高滞销风险")),"恶化")</f>
        <v>维持不变</v>
      </c>
      <c r="Z1265" s="10">
        <f t="shared" si="263"/>
        <v>0</v>
      </c>
      <c r="AA1265" s="10">
        <f t="shared" si="264"/>
        <v>225.42</v>
      </c>
      <c r="AB1265" s="10">
        <f t="shared" si="265"/>
        <v>225.42</v>
      </c>
      <c r="AC1265" s="10">
        <f t="shared" si="266"/>
        <v>415.492957746479</v>
      </c>
      <c r="AD1265" s="10">
        <f t="shared" si="267"/>
        <v>317.492957746479</v>
      </c>
      <c r="AE1265" s="11">
        <f t="shared" si="268"/>
        <v>3.01020408163265</v>
      </c>
    </row>
    <row r="1266" spans="1:31">
      <c r="A1266" s="5">
        <v>45901</v>
      </c>
      <c r="B1266" s="1" t="s">
        <v>695</v>
      </c>
      <c r="C1266" s="1" t="s">
        <v>696</v>
      </c>
      <c r="D1266" s="1" t="s">
        <v>676</v>
      </c>
      <c r="E1266" s="1">
        <v>0.43</v>
      </c>
      <c r="F1266" s="1">
        <v>0.43</v>
      </c>
      <c r="G1266" s="1">
        <v>0.57</v>
      </c>
      <c r="H1266" s="1">
        <v>0.64</v>
      </c>
      <c r="I1266" s="1" t="s">
        <v>54</v>
      </c>
      <c r="J1266" s="1">
        <v>3</v>
      </c>
      <c r="K1266" s="1" t="s">
        <v>35</v>
      </c>
      <c r="L1266" s="1" t="s">
        <v>36</v>
      </c>
      <c r="M1266" s="1" t="s">
        <v>37</v>
      </c>
      <c r="N1266" s="1">
        <v>20</v>
      </c>
      <c r="O1266" s="1">
        <v>22</v>
      </c>
      <c r="P1266" s="1">
        <v>0</v>
      </c>
      <c r="Q1266" s="1">
        <v>250</v>
      </c>
      <c r="R1266" s="1">
        <v>0</v>
      </c>
      <c r="S1266" s="1">
        <v>0</v>
      </c>
      <c r="T1266">
        <f t="shared" si="258"/>
        <v>42</v>
      </c>
      <c r="U1266">
        <f t="shared" si="259"/>
        <v>292</v>
      </c>
      <c r="V1266" s="2">
        <f t="shared" si="260"/>
        <v>45998.6744186046</v>
      </c>
      <c r="W1266" s="2">
        <f t="shared" si="261"/>
        <v>46580.0697674419</v>
      </c>
      <c r="X1266" t="str">
        <f t="shared" si="262"/>
        <v>高滞销风险</v>
      </c>
      <c r="Y1266" s="8" t="str">
        <f>_xlfn.IFS(COUNTIF($B$2:B1266,B1266)=1,"-",OR(AND(X1265="高滞销风险",OR(X1266="中滞销风险",X1266="低滞销风险",X1266="健康")),AND(X1265="中滞销风险",OR(X1266="低滞销风险",X1266="健康")),AND(X1265="低滞销风险",X1266="健康")),"改善",X1265=X1266,"维持不变",OR(AND(X1265="健康",OR(X1266="低滞销风险",X1266="中滞销风险",X1266="高滞销风险")),AND(X1265="低滞销风险",OR(X1266="中滞销风险",X1266="高滞销风险")),AND(X1265="中滞销风险",X1266="高滞销风险")),"恶化")</f>
        <v>维持不变</v>
      </c>
      <c r="Z1266" s="10">
        <f t="shared" si="263"/>
        <v>2.87</v>
      </c>
      <c r="AA1266" s="10">
        <f t="shared" si="264"/>
        <v>250</v>
      </c>
      <c r="AB1266" s="10">
        <f t="shared" si="265"/>
        <v>252.87</v>
      </c>
      <c r="AC1266" s="10">
        <f t="shared" si="266"/>
        <v>679.06976744186</v>
      </c>
      <c r="AD1266" s="10">
        <f t="shared" si="267"/>
        <v>588.069767441862</v>
      </c>
      <c r="AE1266" s="11">
        <f t="shared" si="268"/>
        <v>3.20879120879121</v>
      </c>
    </row>
    <row r="1267" spans="1:31">
      <c r="A1267" s="5">
        <v>45908</v>
      </c>
      <c r="B1267" s="1" t="s">
        <v>695</v>
      </c>
      <c r="C1267" s="1" t="s">
        <v>696</v>
      </c>
      <c r="D1267" s="1" t="s">
        <v>676</v>
      </c>
      <c r="E1267" s="1">
        <v>0.65</v>
      </c>
      <c r="F1267" s="1">
        <v>0.71</v>
      </c>
      <c r="G1267" s="1">
        <v>0.57</v>
      </c>
      <c r="H1267" s="1">
        <v>0.64</v>
      </c>
      <c r="I1267" s="1" t="s">
        <v>50</v>
      </c>
      <c r="J1267" s="1">
        <v>5</v>
      </c>
      <c r="K1267" s="1" t="s">
        <v>38</v>
      </c>
      <c r="L1267" s="1" t="s">
        <v>39</v>
      </c>
      <c r="M1267" s="1" t="s">
        <v>40</v>
      </c>
      <c r="N1267" s="1">
        <v>21</v>
      </c>
      <c r="O1267" s="1">
        <v>16</v>
      </c>
      <c r="P1267" s="1">
        <v>0</v>
      </c>
      <c r="Q1267" s="1">
        <v>250</v>
      </c>
      <c r="R1267" s="1">
        <v>0</v>
      </c>
      <c r="S1267" s="1">
        <v>0</v>
      </c>
      <c r="T1267">
        <f t="shared" si="258"/>
        <v>37</v>
      </c>
      <c r="U1267">
        <f t="shared" si="259"/>
        <v>287</v>
      </c>
      <c r="V1267" s="2">
        <f t="shared" si="260"/>
        <v>45964.9230769231</v>
      </c>
      <c r="W1267" s="2">
        <f t="shared" si="261"/>
        <v>46349.5384615385</v>
      </c>
      <c r="X1267" t="str">
        <f t="shared" si="262"/>
        <v>高滞销风险</v>
      </c>
      <c r="Y1267" s="8" t="str">
        <f>_xlfn.IFS(COUNTIF($B$2:B1267,B1267)=1,"-",OR(AND(X1266="高滞销风险",OR(X1267="中滞销风险",X1267="低滞销风险",X1267="健康")),AND(X1266="中滞销风险",OR(X1267="低滞销风险",X1267="健康")),AND(X1266="低滞销风险",X1267="健康")),"改善",X1266=X1267,"维持不变",OR(AND(X1266="健康",OR(X1267="低滞销风险",X1267="中滞销风险",X1267="高滞销风险")),AND(X1266="低滞销风险",OR(X1267="中滞销风险",X1267="高滞销风险")),AND(X1266="中滞销风险",X1267="高滞销风险")),"恶化")</f>
        <v>维持不变</v>
      </c>
      <c r="Z1267" s="10">
        <f t="shared" si="263"/>
        <v>0</v>
      </c>
      <c r="AA1267" s="10">
        <f t="shared" si="264"/>
        <v>232.4</v>
      </c>
      <c r="AB1267" s="10">
        <f t="shared" si="265"/>
        <v>232.4</v>
      </c>
      <c r="AC1267" s="10">
        <f t="shared" si="266"/>
        <v>441.538461538462</v>
      </c>
      <c r="AD1267" s="10">
        <f t="shared" si="267"/>
        <v>357.538461538461</v>
      </c>
      <c r="AE1267" s="11">
        <f t="shared" si="268"/>
        <v>3.41666666666667</v>
      </c>
    </row>
    <row r="1268" spans="1:31">
      <c r="A1268" s="5">
        <v>45887</v>
      </c>
      <c r="B1268" s="1" t="s">
        <v>697</v>
      </c>
      <c r="C1268" s="1" t="s">
        <v>698</v>
      </c>
      <c r="D1268" s="1" t="s">
        <v>676</v>
      </c>
      <c r="E1268" s="1">
        <v>0.29</v>
      </c>
      <c r="F1268" s="1">
        <v>0.43</v>
      </c>
      <c r="G1268" s="1">
        <v>0.36</v>
      </c>
      <c r="H1268" s="1">
        <v>0.18</v>
      </c>
      <c r="I1268" s="1" t="s">
        <v>50</v>
      </c>
      <c r="J1268" s="1">
        <v>3</v>
      </c>
      <c r="K1268" s="1" t="s">
        <v>51</v>
      </c>
      <c r="L1268" s="1" t="s">
        <v>52</v>
      </c>
      <c r="M1268" s="1" t="s">
        <v>53</v>
      </c>
      <c r="N1268" s="1">
        <v>126</v>
      </c>
      <c r="O1268" s="1">
        <v>0</v>
      </c>
      <c r="P1268" s="1">
        <v>0</v>
      </c>
      <c r="Q1268" s="1">
        <v>287</v>
      </c>
      <c r="R1268" s="1">
        <v>0</v>
      </c>
      <c r="S1268" s="1">
        <v>0</v>
      </c>
      <c r="T1268">
        <f t="shared" si="258"/>
        <v>126</v>
      </c>
      <c r="U1268">
        <f t="shared" si="259"/>
        <v>413</v>
      </c>
      <c r="V1268" s="2">
        <f t="shared" si="260"/>
        <v>46321.4827586207</v>
      </c>
      <c r="W1268" s="2">
        <f t="shared" si="261"/>
        <v>47311.1379310345</v>
      </c>
      <c r="X1268" t="str">
        <f t="shared" si="262"/>
        <v>高滞销风险</v>
      </c>
      <c r="Y1268" s="8" t="str">
        <f>_xlfn.IFS(COUNTIF($B$2:B1268,B1268)=1,"-",OR(AND(X1267="高滞销风险",OR(X1268="中滞销风险",X1268="低滞销风险",X1268="健康")),AND(X1267="中滞销风险",OR(X1268="低滞销风险",X1268="健康")),AND(X1267="低滞销风险",X1268="健康")),"改善",X1267=X1268,"维持不变",OR(AND(X1267="健康",OR(X1268="低滞销风险",X1268="中滞销风险",X1268="高滞销风险")),AND(X1267="低滞销风险",OR(X1268="中滞销风险",X1268="高滞销风险")),AND(X1267="中滞销风险",X1268="高滞销风险")),"恶化")</f>
        <v>-</v>
      </c>
      <c r="Z1268" s="10">
        <f t="shared" si="263"/>
        <v>95.55</v>
      </c>
      <c r="AA1268" s="10">
        <f t="shared" si="264"/>
        <v>287</v>
      </c>
      <c r="AB1268" s="10">
        <f t="shared" si="265"/>
        <v>382.55</v>
      </c>
      <c r="AC1268" s="10">
        <f t="shared" si="266"/>
        <v>1424.13793103448</v>
      </c>
      <c r="AD1268" s="10">
        <f t="shared" si="267"/>
        <v>1319.13793103449</v>
      </c>
      <c r="AE1268" s="11">
        <f t="shared" si="268"/>
        <v>3.93333333333333</v>
      </c>
    </row>
    <row r="1269" spans="1:31">
      <c r="A1269" s="5">
        <v>45894</v>
      </c>
      <c r="B1269" s="1" t="s">
        <v>697</v>
      </c>
      <c r="C1269" s="1" t="s">
        <v>698</v>
      </c>
      <c r="D1269" s="1" t="s">
        <v>676</v>
      </c>
      <c r="E1269" s="1">
        <v>0.51</v>
      </c>
      <c r="F1269" s="1">
        <v>0.71</v>
      </c>
      <c r="G1269" s="1">
        <v>0.57</v>
      </c>
      <c r="H1269" s="1">
        <v>0.36</v>
      </c>
      <c r="I1269" s="1" t="s">
        <v>50</v>
      </c>
      <c r="J1269" s="1">
        <v>5</v>
      </c>
      <c r="K1269" s="1" t="s">
        <v>43</v>
      </c>
      <c r="L1269" s="1" t="s">
        <v>44</v>
      </c>
      <c r="M1269" s="1" t="s">
        <v>45</v>
      </c>
      <c r="N1269" s="1">
        <v>122</v>
      </c>
      <c r="O1269" s="1">
        <v>0</v>
      </c>
      <c r="P1269" s="1">
        <v>0</v>
      </c>
      <c r="Q1269" s="1">
        <v>287</v>
      </c>
      <c r="R1269" s="1">
        <v>0</v>
      </c>
      <c r="S1269" s="1">
        <v>0</v>
      </c>
      <c r="T1269">
        <f t="shared" si="258"/>
        <v>122</v>
      </c>
      <c r="U1269">
        <f t="shared" si="259"/>
        <v>409</v>
      </c>
      <c r="V1269" s="2">
        <f t="shared" si="260"/>
        <v>46133.2156862745</v>
      </c>
      <c r="W1269" s="2">
        <f t="shared" si="261"/>
        <v>46695.9607843137</v>
      </c>
      <c r="X1269" t="str">
        <f t="shared" si="262"/>
        <v>高滞销风险</v>
      </c>
      <c r="Y1269" s="8" t="str">
        <f>_xlfn.IFS(COUNTIF($B$2:B1269,B1269)=1,"-",OR(AND(X1268="高滞销风险",OR(X1269="中滞销风险",X1269="低滞销风险",X1269="健康")),AND(X1268="中滞销风险",OR(X1269="低滞销风险",X1269="健康")),AND(X1268="低滞销风险",X1269="健康")),"改善",X1268=X1269,"维持不变",OR(AND(X1268="健康",OR(X1269="低滞销风险",X1269="中滞销风险",X1269="高滞销风险")),AND(X1268="低滞销风险",OR(X1269="中滞销风险",X1269="高滞销风险")),AND(X1268="中滞销风险",X1269="高滞销风险")),"恶化")</f>
        <v>维持不变</v>
      </c>
      <c r="Z1269" s="10">
        <f t="shared" si="263"/>
        <v>72.02</v>
      </c>
      <c r="AA1269" s="10">
        <f t="shared" si="264"/>
        <v>287</v>
      </c>
      <c r="AB1269" s="10">
        <f t="shared" si="265"/>
        <v>359.02</v>
      </c>
      <c r="AC1269" s="10">
        <f t="shared" si="266"/>
        <v>801.960784313726</v>
      </c>
      <c r="AD1269" s="10">
        <f t="shared" si="267"/>
        <v>703.960784313727</v>
      </c>
      <c r="AE1269" s="11">
        <f t="shared" si="268"/>
        <v>4.1734693877551</v>
      </c>
    </row>
    <row r="1270" spans="1:31">
      <c r="A1270" s="5">
        <v>45901</v>
      </c>
      <c r="B1270" s="1" t="s">
        <v>697</v>
      </c>
      <c r="C1270" s="1" t="s">
        <v>698</v>
      </c>
      <c r="D1270" s="1" t="s">
        <v>676</v>
      </c>
      <c r="E1270" s="1">
        <v>0.14</v>
      </c>
      <c r="F1270" s="1">
        <v>0.14</v>
      </c>
      <c r="G1270" s="1">
        <v>0.43</v>
      </c>
      <c r="H1270" s="1">
        <v>0.39</v>
      </c>
      <c r="I1270" s="1" t="s">
        <v>54</v>
      </c>
      <c r="J1270" s="1">
        <v>1</v>
      </c>
      <c r="K1270" s="1" t="s">
        <v>35</v>
      </c>
      <c r="L1270" s="1" t="s">
        <v>36</v>
      </c>
      <c r="M1270" s="1" t="s">
        <v>37</v>
      </c>
      <c r="N1270" s="1">
        <v>121</v>
      </c>
      <c r="O1270" s="1">
        <v>0</v>
      </c>
      <c r="P1270" s="1">
        <v>0</v>
      </c>
      <c r="Q1270" s="1">
        <v>287</v>
      </c>
      <c r="R1270" s="1">
        <v>0</v>
      </c>
      <c r="S1270" s="1">
        <v>0</v>
      </c>
      <c r="T1270">
        <f t="shared" si="258"/>
        <v>121</v>
      </c>
      <c r="U1270">
        <f t="shared" si="259"/>
        <v>408</v>
      </c>
      <c r="V1270" s="2">
        <f t="shared" si="260"/>
        <v>46765.2857142857</v>
      </c>
      <c r="W1270" s="2">
        <f t="shared" si="261"/>
        <v>48815.2857142857</v>
      </c>
      <c r="X1270" t="str">
        <f t="shared" si="262"/>
        <v>高滞销风险</v>
      </c>
      <c r="Y1270" s="8" t="str">
        <f>_xlfn.IFS(COUNTIF($B$2:B1270,B1270)=1,"-",OR(AND(X1269="高滞销风险",OR(X1270="中滞销风险",X1270="低滞销风险",X1270="健康")),AND(X1269="中滞销风险",OR(X1270="低滞销风险",X1270="健康")),AND(X1269="低滞销风险",X1270="健康")),"改善",X1269=X1270,"维持不变",OR(AND(X1269="健康",OR(X1270="低滞销风险",X1270="中滞销风险",X1270="高滞销风险")),AND(X1269="低滞销风险",OR(X1270="中滞销风险",X1270="高滞销风险")),AND(X1269="中滞销风险",X1270="高滞销风险")),"恶化")</f>
        <v>维持不变</v>
      </c>
      <c r="Z1270" s="10">
        <f t="shared" si="263"/>
        <v>108.26</v>
      </c>
      <c r="AA1270" s="10">
        <f t="shared" si="264"/>
        <v>287</v>
      </c>
      <c r="AB1270" s="10">
        <f t="shared" si="265"/>
        <v>395.26</v>
      </c>
      <c r="AC1270" s="10">
        <f t="shared" si="266"/>
        <v>2914.28571428571</v>
      </c>
      <c r="AD1270" s="10">
        <f t="shared" si="267"/>
        <v>2823.28571428572</v>
      </c>
      <c r="AE1270" s="11">
        <f t="shared" si="268"/>
        <v>4.48351648351648</v>
      </c>
    </row>
    <row r="1271" spans="1:31">
      <c r="A1271" s="5">
        <v>45908</v>
      </c>
      <c r="B1271" s="1" t="s">
        <v>697</v>
      </c>
      <c r="C1271" s="1" t="s">
        <v>698</v>
      </c>
      <c r="D1271" s="1" t="s">
        <v>676</v>
      </c>
      <c r="E1271" s="1">
        <v>0.29</v>
      </c>
      <c r="F1271" s="1">
        <v>0.29</v>
      </c>
      <c r="G1271" s="1">
        <v>0.21</v>
      </c>
      <c r="H1271" s="1">
        <v>0.39</v>
      </c>
      <c r="I1271" s="1" t="s">
        <v>54</v>
      </c>
      <c r="J1271" s="1">
        <v>2</v>
      </c>
      <c r="K1271" s="1" t="s">
        <v>38</v>
      </c>
      <c r="L1271" s="1" t="s">
        <v>39</v>
      </c>
      <c r="M1271" s="1" t="s">
        <v>40</v>
      </c>
      <c r="N1271" s="1">
        <v>118</v>
      </c>
      <c r="O1271" s="1">
        <v>0</v>
      </c>
      <c r="P1271" s="1">
        <v>0</v>
      </c>
      <c r="Q1271" s="1">
        <v>287</v>
      </c>
      <c r="R1271" s="1">
        <v>0</v>
      </c>
      <c r="S1271" s="1">
        <v>0</v>
      </c>
      <c r="T1271">
        <f t="shared" si="258"/>
        <v>118</v>
      </c>
      <c r="U1271">
        <f t="shared" si="259"/>
        <v>405</v>
      </c>
      <c r="V1271" s="2">
        <f t="shared" si="260"/>
        <v>46314.8965517241</v>
      </c>
      <c r="W1271" s="2">
        <f t="shared" si="261"/>
        <v>47304.5517241379</v>
      </c>
      <c r="X1271" t="str">
        <f t="shared" si="262"/>
        <v>高滞销风险</v>
      </c>
      <c r="Y1271" s="8" t="str">
        <f>_xlfn.IFS(COUNTIF($B$2:B1271,B1271)=1,"-",OR(AND(X1270="高滞销风险",OR(X1271="中滞销风险",X1271="低滞销风险",X1271="健康")),AND(X1270="中滞销风险",OR(X1271="低滞销风险",X1271="健康")),AND(X1270="低滞销风险",X1271="健康")),"改善",X1270=X1271,"维持不变",OR(AND(X1270="健康",OR(X1271="低滞销风险",X1271="中滞销风险",X1271="高滞销风险")),AND(X1270="低滞销风险",OR(X1271="中滞销风险",X1271="高滞销风险")),AND(X1270="中滞销风险",X1271="高滞销风险")),"恶化")</f>
        <v>维持不变</v>
      </c>
      <c r="Z1271" s="10">
        <f t="shared" si="263"/>
        <v>93.64</v>
      </c>
      <c r="AA1271" s="10">
        <f t="shared" si="264"/>
        <v>287</v>
      </c>
      <c r="AB1271" s="10">
        <f t="shared" si="265"/>
        <v>380.64</v>
      </c>
      <c r="AC1271" s="10">
        <f t="shared" si="266"/>
        <v>1396.55172413793</v>
      </c>
      <c r="AD1271" s="10">
        <f t="shared" si="267"/>
        <v>1312.55172413793</v>
      </c>
      <c r="AE1271" s="11">
        <f t="shared" si="268"/>
        <v>4.82142857142857</v>
      </c>
    </row>
    <row r="1272" spans="1:31">
      <c r="A1272" s="5">
        <v>45887</v>
      </c>
      <c r="B1272" s="1" t="s">
        <v>699</v>
      </c>
      <c r="C1272" s="1" t="s">
        <v>700</v>
      </c>
      <c r="D1272" s="1" t="s">
        <v>676</v>
      </c>
      <c r="E1272" s="1">
        <v>7.68</v>
      </c>
      <c r="F1272" s="1">
        <v>10.14</v>
      </c>
      <c r="G1272" s="1">
        <v>9.79</v>
      </c>
      <c r="H1272" s="1">
        <v>5.36</v>
      </c>
      <c r="I1272" s="1" t="s">
        <v>50</v>
      </c>
      <c r="J1272" s="1">
        <v>71</v>
      </c>
      <c r="K1272" s="1" t="s">
        <v>51</v>
      </c>
      <c r="L1272" s="1" t="s">
        <v>52</v>
      </c>
      <c r="M1272" s="1" t="s">
        <v>53</v>
      </c>
      <c r="N1272" s="1">
        <v>250</v>
      </c>
      <c r="O1272" s="1">
        <v>350</v>
      </c>
      <c r="P1272" s="1">
        <v>0</v>
      </c>
      <c r="Q1272" s="1">
        <v>0</v>
      </c>
      <c r="R1272" s="1">
        <v>0</v>
      </c>
      <c r="S1272" s="1">
        <v>260</v>
      </c>
      <c r="T1272">
        <f t="shared" si="258"/>
        <v>600</v>
      </c>
      <c r="U1272">
        <f t="shared" si="259"/>
        <v>860</v>
      </c>
      <c r="V1272" s="2">
        <f t="shared" si="260"/>
        <v>45965.125</v>
      </c>
      <c r="W1272" s="2">
        <f t="shared" si="261"/>
        <v>45998.9791666667</v>
      </c>
      <c r="X1272" t="str">
        <f t="shared" si="262"/>
        <v>低滞销风险</v>
      </c>
      <c r="Y1272" s="8" t="str">
        <f>_xlfn.IFS(COUNTIF($B$2:B1272,B1272)=1,"-",OR(AND(X1271="高滞销风险",OR(X1272="中滞销风险",X1272="低滞销风险",X1272="健康")),AND(X1271="中滞销风险",OR(X1272="低滞销风险",X1272="健康")),AND(X1271="低滞销风险",X1272="健康")),"改善",X1271=X1272,"维持不变",OR(AND(X1271="健康",OR(X1272="低滞销风险",X1272="中滞销风险",X1272="高滞销风险")),AND(X1271="低滞销风险",OR(X1272="中滞销风险",X1272="高滞销风险")),AND(X1271="中滞销风险",X1272="高滞销风险")),"恶化")</f>
        <v>-</v>
      </c>
      <c r="Z1272" s="10">
        <f t="shared" si="263"/>
        <v>0</v>
      </c>
      <c r="AA1272" s="10">
        <f t="shared" si="264"/>
        <v>53.6</v>
      </c>
      <c r="AB1272" s="10">
        <f t="shared" si="265"/>
        <v>53.6</v>
      </c>
      <c r="AC1272" s="10">
        <f t="shared" si="266"/>
        <v>111.979166666667</v>
      </c>
      <c r="AD1272" s="10">
        <f t="shared" si="267"/>
        <v>6.97916666666424</v>
      </c>
      <c r="AE1272" s="11">
        <f t="shared" si="268"/>
        <v>8.19047619047619</v>
      </c>
    </row>
    <row r="1273" spans="1:31">
      <c r="A1273" s="5">
        <v>45894</v>
      </c>
      <c r="B1273" s="1" t="s">
        <v>699</v>
      </c>
      <c r="C1273" s="1" t="s">
        <v>700</v>
      </c>
      <c r="D1273" s="1" t="s">
        <v>676</v>
      </c>
      <c r="E1273" s="1">
        <v>7.59</v>
      </c>
      <c r="F1273" s="1">
        <v>7.43</v>
      </c>
      <c r="G1273" s="1">
        <v>8.79</v>
      </c>
      <c r="H1273" s="1">
        <v>7.21</v>
      </c>
      <c r="I1273" s="1" t="s">
        <v>50</v>
      </c>
      <c r="J1273" s="1">
        <v>52</v>
      </c>
      <c r="K1273" s="1" t="s">
        <v>43</v>
      </c>
      <c r="L1273" s="1" t="s">
        <v>44</v>
      </c>
      <c r="M1273" s="1" t="s">
        <v>45</v>
      </c>
      <c r="N1273" s="1">
        <v>264</v>
      </c>
      <c r="O1273" s="1">
        <v>346</v>
      </c>
      <c r="P1273" s="1">
        <v>0</v>
      </c>
      <c r="Q1273" s="1">
        <v>100</v>
      </c>
      <c r="R1273" s="1">
        <v>0</v>
      </c>
      <c r="S1273" s="1">
        <v>100</v>
      </c>
      <c r="T1273">
        <f t="shared" si="258"/>
        <v>610</v>
      </c>
      <c r="U1273">
        <f t="shared" si="259"/>
        <v>810</v>
      </c>
      <c r="V1273" s="2">
        <f t="shared" si="260"/>
        <v>45974.3689064559</v>
      </c>
      <c r="W1273" s="2">
        <f t="shared" si="261"/>
        <v>46000.7193675889</v>
      </c>
      <c r="X1273" t="str">
        <f t="shared" si="262"/>
        <v>低滞销风险</v>
      </c>
      <c r="Y1273" s="8" t="str">
        <f>_xlfn.IFS(COUNTIF($B$2:B1273,B1273)=1,"-",OR(AND(X1272="高滞销风险",OR(X1273="中滞销风险",X1273="低滞销风险",X1273="健康")),AND(X1272="中滞销风险",OR(X1273="低滞销风险",X1273="健康")),AND(X1272="低滞销风险",X1273="健康")),"改善",X1272=X1273,"维持不变",OR(AND(X1272="健康",OR(X1273="低滞销风险",X1273="中滞销风险",X1273="高滞销风险")),AND(X1272="低滞销风险",OR(X1273="中滞销风险",X1273="高滞销风险")),AND(X1272="中滞销风险",X1273="高滞销风险")),"恶化")</f>
        <v>维持不变</v>
      </c>
      <c r="Z1273" s="10">
        <f t="shared" si="263"/>
        <v>0</v>
      </c>
      <c r="AA1273" s="10">
        <f t="shared" si="264"/>
        <v>66.1800000000001</v>
      </c>
      <c r="AB1273" s="10">
        <f t="shared" si="265"/>
        <v>66.1800000000001</v>
      </c>
      <c r="AC1273" s="10">
        <f t="shared" si="266"/>
        <v>106.719367588933</v>
      </c>
      <c r="AD1273" s="10">
        <f t="shared" si="267"/>
        <v>8.71936758893571</v>
      </c>
      <c r="AE1273" s="11">
        <f t="shared" si="268"/>
        <v>8.26530612244898</v>
      </c>
    </row>
    <row r="1274" spans="1:31">
      <c r="A1274" s="5">
        <v>45901</v>
      </c>
      <c r="B1274" s="1" t="s">
        <v>699</v>
      </c>
      <c r="C1274" s="1" t="s">
        <v>700</v>
      </c>
      <c r="D1274" s="1" t="s">
        <v>676</v>
      </c>
      <c r="E1274" s="1">
        <v>6.14</v>
      </c>
      <c r="F1274" s="1">
        <v>6.14</v>
      </c>
      <c r="G1274" s="1">
        <v>6.79</v>
      </c>
      <c r="H1274" s="1">
        <v>8.29</v>
      </c>
      <c r="I1274" s="1" t="s">
        <v>54</v>
      </c>
      <c r="J1274" s="1">
        <v>43</v>
      </c>
      <c r="K1274" s="1" t="s">
        <v>35</v>
      </c>
      <c r="L1274" s="1" t="s">
        <v>36</v>
      </c>
      <c r="M1274" s="1" t="s">
        <v>37</v>
      </c>
      <c r="N1274" s="1">
        <v>273</v>
      </c>
      <c r="O1274" s="1">
        <v>306</v>
      </c>
      <c r="P1274" s="1">
        <v>0</v>
      </c>
      <c r="Q1274" s="1">
        <v>200</v>
      </c>
      <c r="R1274" s="1">
        <v>0</v>
      </c>
      <c r="S1274" s="1">
        <v>0</v>
      </c>
      <c r="T1274">
        <f t="shared" si="258"/>
        <v>579</v>
      </c>
      <c r="U1274">
        <f t="shared" si="259"/>
        <v>779</v>
      </c>
      <c r="V1274" s="2">
        <f t="shared" si="260"/>
        <v>45995.2996742671</v>
      </c>
      <c r="W1274" s="2">
        <f t="shared" si="261"/>
        <v>46027.8729641694</v>
      </c>
      <c r="X1274" t="str">
        <f t="shared" si="262"/>
        <v>高滞销风险</v>
      </c>
      <c r="Y1274" s="8" t="str">
        <f>_xlfn.IFS(COUNTIF($B$2:B1274,B1274)=1,"-",OR(AND(X1273="高滞销风险",OR(X1274="中滞销风险",X1274="低滞销风险",X1274="健康")),AND(X1273="中滞销风险",OR(X1274="低滞销风险",X1274="健康")),AND(X1273="低滞销风险",X1274="健康")),"改善",X1273=X1274,"维持不变",OR(AND(X1273="健康",OR(X1274="低滞销风险",X1274="中滞销风险",X1274="高滞销风险")),AND(X1273="低滞销风险",OR(X1274="中滞销风险",X1274="高滞销风险")),AND(X1273="中滞销风险",X1274="高滞销风险")),"恶化")</f>
        <v>恶化</v>
      </c>
      <c r="Z1274" s="10">
        <f t="shared" si="263"/>
        <v>20.26</v>
      </c>
      <c r="AA1274" s="10">
        <f t="shared" si="264"/>
        <v>200</v>
      </c>
      <c r="AB1274" s="10">
        <f t="shared" si="265"/>
        <v>220.26</v>
      </c>
      <c r="AC1274" s="10">
        <f t="shared" si="266"/>
        <v>126.872964169381</v>
      </c>
      <c r="AD1274" s="10">
        <f t="shared" si="267"/>
        <v>35.872964169379</v>
      </c>
      <c r="AE1274" s="11">
        <f t="shared" si="268"/>
        <v>8.56043956043956</v>
      </c>
    </row>
    <row r="1275" spans="1:31">
      <c r="A1275" s="5">
        <v>45908</v>
      </c>
      <c r="B1275" s="1" t="s">
        <v>699</v>
      </c>
      <c r="C1275" s="1" t="s">
        <v>700</v>
      </c>
      <c r="D1275" s="1" t="s">
        <v>676</v>
      </c>
      <c r="E1275" s="1">
        <v>6.57</v>
      </c>
      <c r="F1275" s="1">
        <v>6.57</v>
      </c>
      <c r="G1275" s="1">
        <v>6.36</v>
      </c>
      <c r="H1275" s="1">
        <v>7.57</v>
      </c>
      <c r="I1275" s="1" t="s">
        <v>54</v>
      </c>
      <c r="J1275" s="1">
        <v>46</v>
      </c>
      <c r="K1275" s="1" t="s">
        <v>38</v>
      </c>
      <c r="L1275" s="1" t="s">
        <v>39</v>
      </c>
      <c r="M1275" s="1" t="s">
        <v>40</v>
      </c>
      <c r="N1275" s="1">
        <v>230</v>
      </c>
      <c r="O1275" s="1">
        <v>286</v>
      </c>
      <c r="P1275" s="1">
        <v>0</v>
      </c>
      <c r="Q1275" s="1">
        <v>200</v>
      </c>
      <c r="R1275" s="1">
        <v>0</v>
      </c>
      <c r="S1275" s="1">
        <v>0</v>
      </c>
      <c r="T1275">
        <f t="shared" si="258"/>
        <v>516</v>
      </c>
      <c r="U1275">
        <f t="shared" si="259"/>
        <v>716</v>
      </c>
      <c r="V1275" s="2">
        <f t="shared" si="260"/>
        <v>45986.5388127854</v>
      </c>
      <c r="W1275" s="2">
        <f t="shared" si="261"/>
        <v>46016.9802130898</v>
      </c>
      <c r="X1275" t="str">
        <f t="shared" si="262"/>
        <v>高滞销风险</v>
      </c>
      <c r="Y1275" s="8" t="str">
        <f>_xlfn.IFS(COUNTIF($B$2:B1275,B1275)=1,"-",OR(AND(X1274="高滞销风险",OR(X1275="中滞销风险",X1275="低滞销风险",X1275="健康")),AND(X1274="中滞销风险",OR(X1275="低滞销风险",X1275="健康")),AND(X1274="低滞销风险",X1275="健康")),"改善",X1274=X1275,"维持不变",OR(AND(X1274="健康",OR(X1275="低滞销风险",X1275="中滞销风险",X1275="高滞销风险")),AND(X1274="低滞销风险",OR(X1275="中滞销风险",X1275="高滞销风险")),AND(X1274="中滞销风险",X1275="高滞销风险")),"恶化")</f>
        <v>维持不变</v>
      </c>
      <c r="Z1275" s="10">
        <f t="shared" si="263"/>
        <v>0</v>
      </c>
      <c r="AA1275" s="10">
        <f t="shared" si="264"/>
        <v>164.12</v>
      </c>
      <c r="AB1275" s="10">
        <f t="shared" si="265"/>
        <v>164.12</v>
      </c>
      <c r="AC1275" s="10">
        <f t="shared" si="266"/>
        <v>108.980213089802</v>
      </c>
      <c r="AD1275" s="10">
        <f t="shared" si="267"/>
        <v>24.9802130898024</v>
      </c>
      <c r="AE1275" s="11">
        <f t="shared" si="268"/>
        <v>8.52380952380952</v>
      </c>
    </row>
    <row r="1276" spans="1:31">
      <c r="A1276" s="5">
        <v>45887</v>
      </c>
      <c r="B1276" s="1" t="s">
        <v>701</v>
      </c>
      <c r="C1276" s="1" t="s">
        <v>702</v>
      </c>
      <c r="D1276" s="1" t="s">
        <v>676</v>
      </c>
      <c r="E1276" s="1">
        <v>5.58</v>
      </c>
      <c r="F1276" s="1">
        <v>7.43</v>
      </c>
      <c r="G1276" s="1">
        <v>6.86</v>
      </c>
      <c r="H1276" s="1">
        <v>3.96</v>
      </c>
      <c r="I1276" s="1" t="s">
        <v>50</v>
      </c>
      <c r="J1276" s="1">
        <v>52</v>
      </c>
      <c r="K1276" s="1" t="s">
        <v>51</v>
      </c>
      <c r="L1276" s="1" t="s">
        <v>52</v>
      </c>
      <c r="M1276" s="1" t="s">
        <v>53</v>
      </c>
      <c r="N1276" s="1">
        <v>150</v>
      </c>
      <c r="O1276" s="1">
        <v>220</v>
      </c>
      <c r="P1276" s="1">
        <v>0</v>
      </c>
      <c r="Q1276" s="1">
        <v>291</v>
      </c>
      <c r="R1276" s="1">
        <v>0</v>
      </c>
      <c r="S1276" s="1">
        <v>9</v>
      </c>
      <c r="T1276">
        <f t="shared" si="258"/>
        <v>370</v>
      </c>
      <c r="U1276">
        <f t="shared" si="259"/>
        <v>670</v>
      </c>
      <c r="V1276" s="2">
        <f t="shared" si="260"/>
        <v>45953.3082437276</v>
      </c>
      <c r="W1276" s="2">
        <f t="shared" si="261"/>
        <v>46007.0716845878</v>
      </c>
      <c r="X1276" t="str">
        <f t="shared" si="262"/>
        <v>中滞销风险</v>
      </c>
      <c r="Y1276" s="8" t="str">
        <f>_xlfn.IFS(COUNTIF($B$2:B1276,B1276)=1,"-",OR(AND(X1275="高滞销风险",OR(X1276="中滞销风险",X1276="低滞销风险",X1276="健康")),AND(X1275="中滞销风险",OR(X1276="低滞销风险",X1276="健康")),AND(X1275="低滞销风险",X1276="健康")),"改善",X1275=X1276,"维持不变",OR(AND(X1275="健康",OR(X1276="低滞销风险",X1276="中滞销风险",X1276="高滞销风险")),AND(X1275="低滞销风险",OR(X1276="中滞销风险",X1276="高滞销风险")),AND(X1275="中滞销风险",X1276="高滞销风险")),"恶化")</f>
        <v>-</v>
      </c>
      <c r="Z1276" s="10">
        <f t="shared" si="263"/>
        <v>0</v>
      </c>
      <c r="AA1276" s="10">
        <f t="shared" si="264"/>
        <v>84.1</v>
      </c>
      <c r="AB1276" s="10">
        <f t="shared" si="265"/>
        <v>84.1</v>
      </c>
      <c r="AC1276" s="10">
        <f t="shared" si="266"/>
        <v>120.071684587814</v>
      </c>
      <c r="AD1276" s="10">
        <f t="shared" si="267"/>
        <v>15.0716845878123</v>
      </c>
      <c r="AE1276" s="11">
        <f t="shared" si="268"/>
        <v>6.38095238095238</v>
      </c>
    </row>
    <row r="1277" spans="1:31">
      <c r="A1277" s="5">
        <v>45894</v>
      </c>
      <c r="B1277" s="1" t="s">
        <v>701</v>
      </c>
      <c r="C1277" s="1" t="s">
        <v>702</v>
      </c>
      <c r="D1277" s="1" t="s">
        <v>676</v>
      </c>
      <c r="E1277" s="1">
        <v>6.85</v>
      </c>
      <c r="F1277" s="1">
        <v>7.86</v>
      </c>
      <c r="G1277" s="1">
        <v>7.64</v>
      </c>
      <c r="H1277" s="1">
        <v>5.93</v>
      </c>
      <c r="I1277" s="1" t="s">
        <v>50</v>
      </c>
      <c r="J1277" s="1">
        <v>55</v>
      </c>
      <c r="K1277" s="1" t="s">
        <v>43</v>
      </c>
      <c r="L1277" s="1" t="s">
        <v>44</v>
      </c>
      <c r="M1277" s="1" t="s">
        <v>45</v>
      </c>
      <c r="N1277" s="1">
        <v>165</v>
      </c>
      <c r="O1277" s="1">
        <v>242</v>
      </c>
      <c r="P1277" s="1">
        <v>0</v>
      </c>
      <c r="Q1277" s="1">
        <v>201</v>
      </c>
      <c r="R1277" s="1">
        <v>0</v>
      </c>
      <c r="S1277" s="1">
        <v>9</v>
      </c>
      <c r="T1277">
        <f t="shared" si="258"/>
        <v>407</v>
      </c>
      <c r="U1277">
        <f t="shared" si="259"/>
        <v>617</v>
      </c>
      <c r="V1277" s="2">
        <f t="shared" si="260"/>
        <v>45953.4160583942</v>
      </c>
      <c r="W1277" s="2">
        <f t="shared" si="261"/>
        <v>45984.0729927007</v>
      </c>
      <c r="X1277" t="str">
        <f t="shared" si="262"/>
        <v>健康</v>
      </c>
      <c r="Y1277" s="8" t="str">
        <f>_xlfn.IFS(COUNTIF($B$2:B1277,B1277)=1,"-",OR(AND(X1276="高滞销风险",OR(X1277="中滞销风险",X1277="低滞销风险",X1277="健康")),AND(X1276="中滞销风险",OR(X1277="低滞销风险",X1277="健康")),AND(X1276="低滞销风险",X1277="健康")),"改善",X1276=X1277,"维持不变",OR(AND(X1276="健康",OR(X1277="低滞销风险",X1277="中滞销风险",X1277="高滞销风险")),AND(X1276="低滞销风险",OR(X1277="中滞销风险",X1277="高滞销风险")),AND(X1276="中滞销风险",X1277="高滞销风险")),"恶化")</f>
        <v>改善</v>
      </c>
      <c r="Z1277" s="10">
        <f t="shared" si="263"/>
        <v>0</v>
      </c>
      <c r="AA1277" s="10">
        <f t="shared" si="264"/>
        <v>0</v>
      </c>
      <c r="AB1277" s="10">
        <f t="shared" si="265"/>
        <v>0</v>
      </c>
      <c r="AC1277" s="10">
        <f t="shared" si="266"/>
        <v>90.0729927007299</v>
      </c>
      <c r="AD1277" s="10">
        <f t="shared" si="267"/>
        <v>0</v>
      </c>
      <c r="AE1277" s="11">
        <f t="shared" si="268"/>
        <v>6.85</v>
      </c>
    </row>
    <row r="1278" spans="1:31">
      <c r="A1278" s="5">
        <v>45901</v>
      </c>
      <c r="B1278" s="1" t="s">
        <v>701</v>
      </c>
      <c r="C1278" s="1" t="s">
        <v>702</v>
      </c>
      <c r="D1278" s="1" t="s">
        <v>676</v>
      </c>
      <c r="E1278" s="1">
        <v>7.14</v>
      </c>
      <c r="F1278" s="1">
        <v>7.14</v>
      </c>
      <c r="G1278" s="1">
        <v>7.5</v>
      </c>
      <c r="H1278" s="1">
        <v>7.18</v>
      </c>
      <c r="I1278" s="1" t="s">
        <v>54</v>
      </c>
      <c r="J1278" s="1">
        <v>50</v>
      </c>
      <c r="K1278" s="1" t="s">
        <v>35</v>
      </c>
      <c r="L1278" s="1" t="s">
        <v>36</v>
      </c>
      <c r="M1278" s="1" t="s">
        <v>37</v>
      </c>
      <c r="N1278" s="1">
        <v>165</v>
      </c>
      <c r="O1278" s="1">
        <v>315</v>
      </c>
      <c r="P1278" s="1">
        <v>0</v>
      </c>
      <c r="Q1278" s="1">
        <v>71</v>
      </c>
      <c r="R1278" s="1">
        <v>0</v>
      </c>
      <c r="S1278" s="1">
        <v>7</v>
      </c>
      <c r="T1278">
        <f t="shared" si="258"/>
        <v>480</v>
      </c>
      <c r="U1278">
        <f t="shared" si="259"/>
        <v>558</v>
      </c>
      <c r="V1278" s="2">
        <f t="shared" si="260"/>
        <v>45968.2268907563</v>
      </c>
      <c r="W1278" s="2">
        <f t="shared" si="261"/>
        <v>45979.1512605042</v>
      </c>
      <c r="X1278" t="str">
        <f t="shared" si="262"/>
        <v>健康</v>
      </c>
      <c r="Y1278" s="8" t="str">
        <f>_xlfn.IFS(COUNTIF($B$2:B1278,B1278)=1,"-",OR(AND(X1277="高滞销风险",OR(X1278="中滞销风险",X1278="低滞销风险",X1278="健康")),AND(X1277="中滞销风险",OR(X1278="低滞销风险",X1278="健康")),AND(X1277="低滞销风险",X1278="健康")),"改善",X1277=X1278,"维持不变",OR(AND(X1277="健康",OR(X1278="低滞销风险",X1278="中滞销风险",X1278="高滞销风险")),AND(X1277="低滞销风险",OR(X1278="中滞销风险",X1278="高滞销风险")),AND(X1277="中滞销风险",X1278="高滞销风险")),"恶化")</f>
        <v>维持不变</v>
      </c>
      <c r="Z1278" s="10">
        <f t="shared" si="263"/>
        <v>0</v>
      </c>
      <c r="AA1278" s="10">
        <f t="shared" si="264"/>
        <v>0</v>
      </c>
      <c r="AB1278" s="10">
        <f t="shared" si="265"/>
        <v>0</v>
      </c>
      <c r="AC1278" s="10">
        <f t="shared" si="266"/>
        <v>78.1512605042017</v>
      </c>
      <c r="AD1278" s="10">
        <f t="shared" si="267"/>
        <v>0</v>
      </c>
      <c r="AE1278" s="11">
        <f t="shared" si="268"/>
        <v>7.14</v>
      </c>
    </row>
    <row r="1279" spans="1:31">
      <c r="A1279" s="5">
        <v>45908</v>
      </c>
      <c r="B1279" s="1" t="s">
        <v>701</v>
      </c>
      <c r="C1279" s="1" t="s">
        <v>702</v>
      </c>
      <c r="D1279" s="1" t="s">
        <v>676</v>
      </c>
      <c r="E1279" s="1">
        <v>7.79</v>
      </c>
      <c r="F1279" s="1">
        <v>8.14</v>
      </c>
      <c r="G1279" s="1">
        <v>7.64</v>
      </c>
      <c r="H1279" s="1">
        <v>7.64</v>
      </c>
      <c r="I1279" s="1" t="s">
        <v>50</v>
      </c>
      <c r="J1279" s="1">
        <v>57</v>
      </c>
      <c r="K1279" s="1" t="s">
        <v>38</v>
      </c>
      <c r="L1279" s="1" t="s">
        <v>39</v>
      </c>
      <c r="M1279" s="1" t="s">
        <v>40</v>
      </c>
      <c r="N1279" s="1">
        <v>137</v>
      </c>
      <c r="O1279" s="1">
        <v>284</v>
      </c>
      <c r="P1279" s="1">
        <v>0</v>
      </c>
      <c r="Q1279" s="1">
        <v>71</v>
      </c>
      <c r="R1279" s="1">
        <v>0</v>
      </c>
      <c r="S1279" s="1">
        <v>7</v>
      </c>
      <c r="T1279">
        <f t="shared" si="258"/>
        <v>421</v>
      </c>
      <c r="U1279">
        <f t="shared" si="259"/>
        <v>499</v>
      </c>
      <c r="V1279" s="2">
        <f t="shared" si="260"/>
        <v>45962.0436456996</v>
      </c>
      <c r="W1279" s="2">
        <f t="shared" si="261"/>
        <v>45972.0564826701</v>
      </c>
      <c r="X1279" t="str">
        <f t="shared" si="262"/>
        <v>健康</v>
      </c>
      <c r="Y1279" s="8" t="str">
        <f>_xlfn.IFS(COUNTIF($B$2:B1279,B1279)=1,"-",OR(AND(X1278="高滞销风险",OR(X1279="中滞销风险",X1279="低滞销风险",X1279="健康")),AND(X1278="中滞销风险",OR(X1279="低滞销风险",X1279="健康")),AND(X1278="低滞销风险",X1279="健康")),"改善",X1278=X1279,"维持不变",OR(AND(X1278="健康",OR(X1279="低滞销风险",X1279="中滞销风险",X1279="高滞销风险")),AND(X1278="低滞销风险",OR(X1279="中滞销风险",X1279="高滞销风险")),AND(X1278="中滞销风险",X1279="高滞销风险")),"恶化")</f>
        <v>维持不变</v>
      </c>
      <c r="Z1279" s="10">
        <f t="shared" si="263"/>
        <v>0</v>
      </c>
      <c r="AA1279" s="10">
        <f t="shared" si="264"/>
        <v>0</v>
      </c>
      <c r="AB1279" s="10">
        <f t="shared" si="265"/>
        <v>0</v>
      </c>
      <c r="AC1279" s="10">
        <f t="shared" si="266"/>
        <v>64.0564826700899</v>
      </c>
      <c r="AD1279" s="10">
        <f t="shared" si="267"/>
        <v>0</v>
      </c>
      <c r="AE1279" s="11">
        <f t="shared" si="268"/>
        <v>7.79</v>
      </c>
    </row>
    <row r="1280" spans="1:31">
      <c r="A1280" s="5">
        <v>45887</v>
      </c>
      <c r="B1280" s="1" t="s">
        <v>703</v>
      </c>
      <c r="C1280" s="1" t="s">
        <v>704</v>
      </c>
      <c r="D1280" s="1" t="s">
        <v>676</v>
      </c>
      <c r="E1280" s="1">
        <v>3.11</v>
      </c>
      <c r="F1280" s="1">
        <v>4</v>
      </c>
      <c r="G1280" s="1">
        <v>3.93</v>
      </c>
      <c r="H1280" s="1">
        <v>2.25</v>
      </c>
      <c r="I1280" s="1" t="s">
        <v>50</v>
      </c>
      <c r="J1280" s="1">
        <v>28</v>
      </c>
      <c r="K1280" s="1" t="s">
        <v>51</v>
      </c>
      <c r="L1280" s="1" t="s">
        <v>52</v>
      </c>
      <c r="M1280" s="1" t="s">
        <v>53</v>
      </c>
      <c r="N1280" s="1">
        <v>144</v>
      </c>
      <c r="O1280" s="1">
        <v>165</v>
      </c>
      <c r="P1280" s="1">
        <v>0</v>
      </c>
      <c r="Q1280" s="1">
        <v>80</v>
      </c>
      <c r="R1280" s="1">
        <v>0</v>
      </c>
      <c r="S1280" s="1">
        <v>0</v>
      </c>
      <c r="T1280">
        <f t="shared" ref="T1280:T1318" si="269">N1280+O1280+P1280</f>
        <v>309</v>
      </c>
      <c r="U1280">
        <f t="shared" ref="U1280:U1318" si="270">T1280+Q1280+R1280+S1280</f>
        <v>389</v>
      </c>
      <c r="V1280" s="2">
        <f t="shared" ref="V1280:V1318" si="271">A1280+T1280/E1280</f>
        <v>45986.3569131833</v>
      </c>
      <c r="W1280" s="2">
        <f t="shared" ref="W1280:W1318" si="272">A1280+U1280/E1280</f>
        <v>46012.0803858521</v>
      </c>
      <c r="X1280" t="str">
        <f t="shared" ref="X1280:X1318" si="273">_xlfn.IFS(AD1280&gt;=20,"高滞销风险",AD1280&gt;=10,"中滞销风险",AD1280&gt;0,"低滞销风险",AD1280=0,"健康")</f>
        <v>高滞销风险</v>
      </c>
      <c r="Y1280" s="8" t="str">
        <f>_xlfn.IFS(COUNTIF($B$2:B1280,B1280)=1,"-",OR(AND(X1279="高滞销风险",OR(X1280="中滞销风险",X1280="低滞销风险",X1280="健康")),AND(X1279="中滞销风险",OR(X1280="低滞销风险",X1280="健康")),AND(X1279="低滞销风险",X1280="健康")),"改善",X1279=X1280,"维持不变",OR(AND(X1279="健康",OR(X1280="低滞销风险",X1280="中滞销风险",X1280="高滞销风险")),AND(X1279="低滞销风险",OR(X1280="中滞销风险",X1280="高滞销风险")),AND(X1279="中滞销风险",X1280="高滞销风险")),"恶化")</f>
        <v>-</v>
      </c>
      <c r="Z1280" s="10">
        <f t="shared" ref="Z1280:Z1318" si="274">IF(V1280&gt;=DATE(2025,12,1),T1280-(DATE(2025,12,1)-A1280)*E1280,0)</f>
        <v>0</v>
      </c>
      <c r="AA1280" s="10">
        <f t="shared" ref="AA1280:AA1318" si="275">AB1280-Z1280</f>
        <v>62.45</v>
      </c>
      <c r="AB1280" s="10">
        <f t="shared" ref="AB1280:AB1318" si="276">IF(W1280&gt;=DATE(2025,12,1),U1280-(DATE(2025,12,1)-A1280)*E1280,0)</f>
        <v>62.45</v>
      </c>
      <c r="AC1280" s="10">
        <f t="shared" ref="AC1280:AC1318" si="277">U1280/E1280</f>
        <v>125.08038585209</v>
      </c>
      <c r="AD1280" s="10">
        <f t="shared" ref="AD1280:AD1318" si="278">IF(W1280&gt;DATE(2025,12,1),W1280-DATE(2025,12,1),0)</f>
        <v>20.0803858520885</v>
      </c>
      <c r="AE1280" s="11">
        <f t="shared" ref="AE1280:AE1318" si="279">IF(X1280="健康",E1280,U1280/(DATE(2025,12,1)-A1280))</f>
        <v>3.7047619047619</v>
      </c>
    </row>
    <row r="1281" spans="1:31">
      <c r="A1281" s="5">
        <v>45894</v>
      </c>
      <c r="B1281" s="1" t="s">
        <v>703</v>
      </c>
      <c r="C1281" s="1" t="s">
        <v>704</v>
      </c>
      <c r="D1281" s="1" t="s">
        <v>676</v>
      </c>
      <c r="E1281" s="1">
        <v>2.71</v>
      </c>
      <c r="F1281" s="1">
        <v>2.71</v>
      </c>
      <c r="G1281" s="1">
        <v>3.36</v>
      </c>
      <c r="H1281" s="1">
        <v>2.93</v>
      </c>
      <c r="I1281" s="1" t="s">
        <v>54</v>
      </c>
      <c r="J1281" s="1">
        <v>19</v>
      </c>
      <c r="K1281" s="1" t="s">
        <v>43</v>
      </c>
      <c r="L1281" s="1" t="s">
        <v>44</v>
      </c>
      <c r="M1281" s="1" t="s">
        <v>45</v>
      </c>
      <c r="N1281" s="1">
        <v>187</v>
      </c>
      <c r="O1281" s="1">
        <v>102</v>
      </c>
      <c r="P1281" s="1">
        <v>0</v>
      </c>
      <c r="Q1281" s="1">
        <v>80</v>
      </c>
      <c r="R1281" s="1">
        <v>0</v>
      </c>
      <c r="S1281" s="1">
        <v>0</v>
      </c>
      <c r="T1281">
        <f t="shared" si="269"/>
        <v>289</v>
      </c>
      <c r="U1281">
        <f t="shared" si="270"/>
        <v>369</v>
      </c>
      <c r="V1281" s="2">
        <f t="shared" si="271"/>
        <v>46000.6420664207</v>
      </c>
      <c r="W1281" s="2">
        <f t="shared" si="272"/>
        <v>46030.1623616236</v>
      </c>
      <c r="X1281" t="str">
        <f t="shared" si="273"/>
        <v>高滞销风险</v>
      </c>
      <c r="Y1281" s="8" t="str">
        <f>_xlfn.IFS(COUNTIF($B$2:B1281,B1281)=1,"-",OR(AND(X1280="高滞销风险",OR(X1281="中滞销风险",X1281="低滞销风险",X1281="健康")),AND(X1280="中滞销风险",OR(X1281="低滞销风险",X1281="健康")),AND(X1280="低滞销风险",X1281="健康")),"改善",X1280=X1281,"维持不变",OR(AND(X1280="健康",OR(X1281="低滞销风险",X1281="中滞销风险",X1281="高滞销风险")),AND(X1280="低滞销风险",OR(X1281="中滞销风险",X1281="高滞销风险")),AND(X1280="中滞销风险",X1281="高滞销风险")),"恶化")</f>
        <v>维持不变</v>
      </c>
      <c r="Z1281" s="10">
        <f t="shared" si="274"/>
        <v>23.42</v>
      </c>
      <c r="AA1281" s="10">
        <f t="shared" si="275"/>
        <v>80</v>
      </c>
      <c r="AB1281" s="10">
        <f t="shared" si="276"/>
        <v>103.42</v>
      </c>
      <c r="AC1281" s="10">
        <f t="shared" si="277"/>
        <v>136.162361623616</v>
      </c>
      <c r="AD1281" s="10">
        <f t="shared" si="278"/>
        <v>38.1623616236175</v>
      </c>
      <c r="AE1281" s="11">
        <f t="shared" si="279"/>
        <v>3.76530612244898</v>
      </c>
    </row>
    <row r="1282" spans="1:31">
      <c r="A1282" s="5">
        <v>45901</v>
      </c>
      <c r="B1282" s="1" t="s">
        <v>703</v>
      </c>
      <c r="C1282" s="1" t="s">
        <v>704</v>
      </c>
      <c r="D1282" s="1" t="s">
        <v>676</v>
      </c>
      <c r="E1282" s="1">
        <v>3.54</v>
      </c>
      <c r="F1282" s="1">
        <v>3.71</v>
      </c>
      <c r="G1282" s="1">
        <v>3.21</v>
      </c>
      <c r="H1282" s="1">
        <v>3.57</v>
      </c>
      <c r="I1282" s="1" t="s">
        <v>50</v>
      </c>
      <c r="J1282" s="1">
        <v>26</v>
      </c>
      <c r="K1282" s="1" t="s">
        <v>35</v>
      </c>
      <c r="L1282" s="1" t="s">
        <v>36</v>
      </c>
      <c r="M1282" s="1" t="s">
        <v>37</v>
      </c>
      <c r="N1282" s="1">
        <v>181</v>
      </c>
      <c r="O1282" s="1">
        <v>86</v>
      </c>
      <c r="P1282" s="1">
        <v>0</v>
      </c>
      <c r="Q1282" s="1">
        <v>80</v>
      </c>
      <c r="R1282" s="1">
        <v>0</v>
      </c>
      <c r="S1282" s="1">
        <v>0</v>
      </c>
      <c r="T1282">
        <f t="shared" si="269"/>
        <v>267</v>
      </c>
      <c r="U1282">
        <f t="shared" si="270"/>
        <v>347</v>
      </c>
      <c r="V1282" s="2">
        <f t="shared" si="271"/>
        <v>45976.4237288136</v>
      </c>
      <c r="W1282" s="2">
        <f t="shared" si="272"/>
        <v>45999.0225988701</v>
      </c>
      <c r="X1282" t="str">
        <f t="shared" si="273"/>
        <v>低滞销风险</v>
      </c>
      <c r="Y1282" s="8" t="str">
        <f>_xlfn.IFS(COUNTIF($B$2:B1282,B1282)=1,"-",OR(AND(X1281="高滞销风险",OR(X1282="中滞销风险",X1282="低滞销风险",X1282="健康")),AND(X1281="中滞销风险",OR(X1282="低滞销风险",X1282="健康")),AND(X1281="低滞销风险",X1282="健康")),"改善",X1281=X1282,"维持不变",OR(AND(X1281="健康",OR(X1282="低滞销风险",X1282="中滞销风险",X1282="高滞销风险")),AND(X1281="低滞销风险",OR(X1282="中滞销风险",X1282="高滞销风险")),AND(X1281="中滞销风险",X1282="高滞销风险")),"恶化")</f>
        <v>改善</v>
      </c>
      <c r="Z1282" s="10">
        <f t="shared" si="274"/>
        <v>0</v>
      </c>
      <c r="AA1282" s="10">
        <f t="shared" si="275"/>
        <v>24.86</v>
      </c>
      <c r="AB1282" s="10">
        <f t="shared" si="276"/>
        <v>24.86</v>
      </c>
      <c r="AC1282" s="10">
        <f t="shared" si="277"/>
        <v>98.0225988700565</v>
      </c>
      <c r="AD1282" s="10">
        <f t="shared" si="278"/>
        <v>7.02259887005494</v>
      </c>
      <c r="AE1282" s="11">
        <f t="shared" si="279"/>
        <v>3.81318681318681</v>
      </c>
    </row>
    <row r="1283" spans="1:31">
      <c r="A1283" s="5">
        <v>45908</v>
      </c>
      <c r="B1283" s="1" t="s">
        <v>703</v>
      </c>
      <c r="C1283" s="1" t="s">
        <v>704</v>
      </c>
      <c r="D1283" s="1" t="s">
        <v>676</v>
      </c>
      <c r="E1283" s="1">
        <v>4.22</v>
      </c>
      <c r="F1283" s="1">
        <v>4.86</v>
      </c>
      <c r="G1283" s="1">
        <v>4.29</v>
      </c>
      <c r="H1283" s="1">
        <v>3.82</v>
      </c>
      <c r="I1283" s="1" t="s">
        <v>50</v>
      </c>
      <c r="J1283" s="1">
        <v>34</v>
      </c>
      <c r="K1283" s="1" t="s">
        <v>38</v>
      </c>
      <c r="L1283" s="1" t="s">
        <v>39</v>
      </c>
      <c r="M1283" s="1" t="s">
        <v>40</v>
      </c>
      <c r="N1283" s="1">
        <v>167</v>
      </c>
      <c r="O1283" s="1">
        <v>68</v>
      </c>
      <c r="P1283" s="1">
        <v>0</v>
      </c>
      <c r="Q1283" s="1">
        <v>80</v>
      </c>
      <c r="R1283" s="1">
        <v>0</v>
      </c>
      <c r="S1283" s="1">
        <v>0</v>
      </c>
      <c r="T1283">
        <f t="shared" si="269"/>
        <v>235</v>
      </c>
      <c r="U1283">
        <f t="shared" si="270"/>
        <v>315</v>
      </c>
      <c r="V1283" s="2">
        <f t="shared" si="271"/>
        <v>45963.6872037915</v>
      </c>
      <c r="W1283" s="2">
        <f t="shared" si="272"/>
        <v>45982.644549763</v>
      </c>
      <c r="X1283" t="str">
        <f t="shared" si="273"/>
        <v>健康</v>
      </c>
      <c r="Y1283" s="8" t="str">
        <f>_xlfn.IFS(COUNTIF($B$2:B1283,B1283)=1,"-",OR(AND(X1282="高滞销风险",OR(X1283="中滞销风险",X1283="低滞销风险",X1283="健康")),AND(X1282="中滞销风险",OR(X1283="低滞销风险",X1283="健康")),AND(X1282="低滞销风险",X1283="健康")),"改善",X1282=X1283,"维持不变",OR(AND(X1282="健康",OR(X1283="低滞销风险",X1283="中滞销风险",X1283="高滞销风险")),AND(X1282="低滞销风险",OR(X1283="中滞销风险",X1283="高滞销风险")),AND(X1282="中滞销风险",X1283="高滞销风险")),"恶化")</f>
        <v>改善</v>
      </c>
      <c r="Z1283" s="10">
        <f t="shared" si="274"/>
        <v>0</v>
      </c>
      <c r="AA1283" s="10">
        <f t="shared" si="275"/>
        <v>0</v>
      </c>
      <c r="AB1283" s="10">
        <f t="shared" si="276"/>
        <v>0</v>
      </c>
      <c r="AC1283" s="10">
        <f t="shared" si="277"/>
        <v>74.6445497630332</v>
      </c>
      <c r="AD1283" s="10">
        <f t="shared" si="278"/>
        <v>0</v>
      </c>
      <c r="AE1283" s="11">
        <f t="shared" si="279"/>
        <v>4.22</v>
      </c>
    </row>
    <row r="1284" spans="1:31">
      <c r="A1284" s="5">
        <v>45887</v>
      </c>
      <c r="B1284" s="1" t="s">
        <v>705</v>
      </c>
      <c r="C1284" s="1" t="s">
        <v>706</v>
      </c>
      <c r="D1284" s="1" t="s">
        <v>676</v>
      </c>
      <c r="E1284" s="1">
        <v>3.39</v>
      </c>
      <c r="F1284" s="1">
        <v>4.57</v>
      </c>
      <c r="G1284" s="1">
        <v>4.29</v>
      </c>
      <c r="H1284" s="1">
        <v>2.32</v>
      </c>
      <c r="I1284" s="1" t="s">
        <v>50</v>
      </c>
      <c r="J1284" s="1">
        <v>32</v>
      </c>
      <c r="K1284" s="1" t="s">
        <v>51</v>
      </c>
      <c r="L1284" s="1" t="s">
        <v>52</v>
      </c>
      <c r="M1284" s="1" t="s">
        <v>53</v>
      </c>
      <c r="N1284" s="1">
        <v>129</v>
      </c>
      <c r="O1284" s="1">
        <v>128</v>
      </c>
      <c r="P1284" s="1">
        <v>0</v>
      </c>
      <c r="Q1284" s="1">
        <v>60</v>
      </c>
      <c r="R1284" s="1">
        <v>0</v>
      </c>
      <c r="S1284" s="1">
        <v>0</v>
      </c>
      <c r="T1284">
        <f t="shared" si="269"/>
        <v>257</v>
      </c>
      <c r="U1284">
        <f t="shared" si="270"/>
        <v>317</v>
      </c>
      <c r="V1284" s="2">
        <f t="shared" si="271"/>
        <v>45962.8112094395</v>
      </c>
      <c r="W1284" s="2">
        <f t="shared" si="272"/>
        <v>45980.5103244838</v>
      </c>
      <c r="X1284" t="str">
        <f t="shared" si="273"/>
        <v>健康</v>
      </c>
      <c r="Y1284" s="8" t="str">
        <f>_xlfn.IFS(COUNTIF($B$2:B1284,B1284)=1,"-",OR(AND(X1283="高滞销风险",OR(X1284="中滞销风险",X1284="低滞销风险",X1284="健康")),AND(X1283="中滞销风险",OR(X1284="低滞销风险",X1284="健康")),AND(X1283="低滞销风险",X1284="健康")),"改善",X1283=X1284,"维持不变",OR(AND(X1283="健康",OR(X1284="低滞销风险",X1284="中滞销风险",X1284="高滞销风险")),AND(X1283="低滞销风险",OR(X1284="中滞销风险",X1284="高滞销风险")),AND(X1283="中滞销风险",X1284="高滞销风险")),"恶化")</f>
        <v>-</v>
      </c>
      <c r="Z1284" s="10">
        <f t="shared" si="274"/>
        <v>0</v>
      </c>
      <c r="AA1284" s="10">
        <f t="shared" si="275"/>
        <v>0</v>
      </c>
      <c r="AB1284" s="10">
        <f t="shared" si="276"/>
        <v>0</v>
      </c>
      <c r="AC1284" s="10">
        <f t="shared" si="277"/>
        <v>93.5103244837758</v>
      </c>
      <c r="AD1284" s="10">
        <f t="shared" si="278"/>
        <v>0</v>
      </c>
      <c r="AE1284" s="11">
        <f t="shared" si="279"/>
        <v>3.39</v>
      </c>
    </row>
    <row r="1285" spans="1:31">
      <c r="A1285" s="5">
        <v>45894</v>
      </c>
      <c r="B1285" s="1" t="s">
        <v>705</v>
      </c>
      <c r="C1285" s="1" t="s">
        <v>706</v>
      </c>
      <c r="D1285" s="1" t="s">
        <v>676</v>
      </c>
      <c r="E1285" s="1">
        <v>3.49</v>
      </c>
      <c r="F1285" s="1">
        <v>3.57</v>
      </c>
      <c r="G1285" s="1">
        <v>4.07</v>
      </c>
      <c r="H1285" s="1">
        <v>3.21</v>
      </c>
      <c r="I1285" s="1" t="s">
        <v>50</v>
      </c>
      <c r="J1285" s="1">
        <v>25</v>
      </c>
      <c r="K1285" s="1" t="s">
        <v>43</v>
      </c>
      <c r="L1285" s="1" t="s">
        <v>44</v>
      </c>
      <c r="M1285" s="1" t="s">
        <v>45</v>
      </c>
      <c r="N1285" s="1">
        <v>137</v>
      </c>
      <c r="O1285" s="1">
        <v>155</v>
      </c>
      <c r="P1285" s="1">
        <v>0</v>
      </c>
      <c r="Q1285" s="1">
        <v>0</v>
      </c>
      <c r="R1285" s="1">
        <v>0</v>
      </c>
      <c r="S1285" s="1">
        <v>100</v>
      </c>
      <c r="T1285">
        <f t="shared" si="269"/>
        <v>292</v>
      </c>
      <c r="U1285">
        <f t="shared" si="270"/>
        <v>392</v>
      </c>
      <c r="V1285" s="2">
        <f t="shared" si="271"/>
        <v>45977.6676217765</v>
      </c>
      <c r="W1285" s="2">
        <f t="shared" si="272"/>
        <v>46006.3209169054</v>
      </c>
      <c r="X1285" t="str">
        <f t="shared" si="273"/>
        <v>中滞销风险</v>
      </c>
      <c r="Y1285" s="8" t="str">
        <f>_xlfn.IFS(COUNTIF($B$2:B1285,B1285)=1,"-",OR(AND(X1284="高滞销风险",OR(X1285="中滞销风险",X1285="低滞销风险",X1285="健康")),AND(X1284="中滞销风险",OR(X1285="低滞销风险",X1285="健康")),AND(X1284="低滞销风险",X1285="健康")),"改善",X1284=X1285,"维持不变",OR(AND(X1284="健康",OR(X1285="低滞销风险",X1285="中滞销风险",X1285="高滞销风险")),AND(X1284="低滞销风险",OR(X1285="中滞销风险",X1285="高滞销风险")),AND(X1284="中滞销风险",X1285="高滞销风险")),"恶化")</f>
        <v>恶化</v>
      </c>
      <c r="Z1285" s="10">
        <f t="shared" si="274"/>
        <v>0</v>
      </c>
      <c r="AA1285" s="10">
        <f t="shared" si="275"/>
        <v>49.98</v>
      </c>
      <c r="AB1285" s="10">
        <f t="shared" si="276"/>
        <v>49.98</v>
      </c>
      <c r="AC1285" s="10">
        <f t="shared" si="277"/>
        <v>112.320916905444</v>
      </c>
      <c r="AD1285" s="10">
        <f t="shared" si="278"/>
        <v>14.3209169054462</v>
      </c>
      <c r="AE1285" s="11">
        <f t="shared" si="279"/>
        <v>4</v>
      </c>
    </row>
    <row r="1286" spans="1:31">
      <c r="A1286" s="5">
        <v>45901</v>
      </c>
      <c r="B1286" s="1" t="s">
        <v>705</v>
      </c>
      <c r="C1286" s="1" t="s">
        <v>706</v>
      </c>
      <c r="D1286" s="1" t="s">
        <v>676</v>
      </c>
      <c r="E1286" s="1">
        <v>4.2</v>
      </c>
      <c r="F1286" s="1">
        <v>4.43</v>
      </c>
      <c r="G1286" s="1">
        <v>4</v>
      </c>
      <c r="H1286" s="1">
        <v>4.14</v>
      </c>
      <c r="I1286" s="1" t="s">
        <v>50</v>
      </c>
      <c r="J1286" s="1">
        <v>31</v>
      </c>
      <c r="K1286" s="1" t="s">
        <v>35</v>
      </c>
      <c r="L1286" s="1" t="s">
        <v>36</v>
      </c>
      <c r="M1286" s="1" t="s">
        <v>37</v>
      </c>
      <c r="N1286" s="1">
        <v>147</v>
      </c>
      <c r="O1286" s="1">
        <v>117</v>
      </c>
      <c r="P1286" s="1">
        <v>0</v>
      </c>
      <c r="Q1286" s="1">
        <v>0</v>
      </c>
      <c r="R1286" s="1">
        <v>0</v>
      </c>
      <c r="S1286" s="1">
        <v>100</v>
      </c>
      <c r="T1286">
        <f t="shared" si="269"/>
        <v>264</v>
      </c>
      <c r="U1286">
        <f t="shared" si="270"/>
        <v>364</v>
      </c>
      <c r="V1286" s="2">
        <f t="shared" si="271"/>
        <v>45963.8571428571</v>
      </c>
      <c r="W1286" s="2">
        <f t="shared" si="272"/>
        <v>45987.6666666667</v>
      </c>
      <c r="X1286" t="str">
        <f t="shared" si="273"/>
        <v>健康</v>
      </c>
      <c r="Y1286" s="8" t="str">
        <f>_xlfn.IFS(COUNTIF($B$2:B1286,B1286)=1,"-",OR(AND(X1285="高滞销风险",OR(X1286="中滞销风险",X1286="低滞销风险",X1286="健康")),AND(X1285="中滞销风险",OR(X1286="低滞销风险",X1286="健康")),AND(X1285="低滞销风险",X1286="健康")),"改善",X1285=X1286,"维持不变",OR(AND(X1285="健康",OR(X1286="低滞销风险",X1286="中滞销风险",X1286="高滞销风险")),AND(X1285="低滞销风险",OR(X1286="中滞销风险",X1286="高滞销风险")),AND(X1285="中滞销风险",X1286="高滞销风险")),"恶化")</f>
        <v>改善</v>
      </c>
      <c r="Z1286" s="10">
        <f t="shared" si="274"/>
        <v>0</v>
      </c>
      <c r="AA1286" s="10">
        <f t="shared" si="275"/>
        <v>0</v>
      </c>
      <c r="AB1286" s="10">
        <f t="shared" si="276"/>
        <v>0</v>
      </c>
      <c r="AC1286" s="10">
        <f t="shared" si="277"/>
        <v>86.6666666666667</v>
      </c>
      <c r="AD1286" s="10">
        <f t="shared" si="278"/>
        <v>0</v>
      </c>
      <c r="AE1286" s="11">
        <f t="shared" si="279"/>
        <v>4.2</v>
      </c>
    </row>
    <row r="1287" spans="1:31">
      <c r="A1287" s="5">
        <v>45908</v>
      </c>
      <c r="B1287" s="1" t="s">
        <v>705</v>
      </c>
      <c r="C1287" s="1" t="s">
        <v>706</v>
      </c>
      <c r="D1287" s="1" t="s">
        <v>676</v>
      </c>
      <c r="E1287" s="1">
        <v>5.24</v>
      </c>
      <c r="F1287" s="1">
        <v>6.14</v>
      </c>
      <c r="G1287" s="1">
        <v>5.29</v>
      </c>
      <c r="H1287" s="1">
        <v>4.68</v>
      </c>
      <c r="I1287" s="1" t="s">
        <v>50</v>
      </c>
      <c r="J1287" s="1">
        <v>43</v>
      </c>
      <c r="K1287" s="1" t="s">
        <v>38</v>
      </c>
      <c r="L1287" s="1" t="s">
        <v>39</v>
      </c>
      <c r="M1287" s="1" t="s">
        <v>40</v>
      </c>
      <c r="N1287" s="1">
        <v>102</v>
      </c>
      <c r="O1287" s="1">
        <v>116</v>
      </c>
      <c r="P1287" s="1">
        <v>0</v>
      </c>
      <c r="Q1287" s="1">
        <v>100</v>
      </c>
      <c r="R1287" s="1">
        <v>0</v>
      </c>
      <c r="S1287" s="1">
        <v>0</v>
      </c>
      <c r="T1287">
        <f t="shared" si="269"/>
        <v>218</v>
      </c>
      <c r="U1287">
        <f t="shared" si="270"/>
        <v>318</v>
      </c>
      <c r="V1287" s="2">
        <f t="shared" si="271"/>
        <v>45949.6030534351</v>
      </c>
      <c r="W1287" s="2">
        <f t="shared" si="272"/>
        <v>45968.6870229008</v>
      </c>
      <c r="X1287" t="str">
        <f t="shared" si="273"/>
        <v>健康</v>
      </c>
      <c r="Y1287" s="8" t="str">
        <f>_xlfn.IFS(COUNTIF($B$2:B1287,B1287)=1,"-",OR(AND(X1286="高滞销风险",OR(X1287="中滞销风险",X1287="低滞销风险",X1287="健康")),AND(X1286="中滞销风险",OR(X1287="低滞销风险",X1287="健康")),AND(X1286="低滞销风险",X1287="健康")),"改善",X1286=X1287,"维持不变",OR(AND(X1286="健康",OR(X1287="低滞销风险",X1287="中滞销风险",X1287="高滞销风险")),AND(X1286="低滞销风险",OR(X1287="中滞销风险",X1287="高滞销风险")),AND(X1286="中滞销风险",X1287="高滞销风险")),"恶化")</f>
        <v>维持不变</v>
      </c>
      <c r="Z1287" s="10">
        <f t="shared" si="274"/>
        <v>0</v>
      </c>
      <c r="AA1287" s="10">
        <f t="shared" si="275"/>
        <v>0</v>
      </c>
      <c r="AB1287" s="10">
        <f t="shared" si="276"/>
        <v>0</v>
      </c>
      <c r="AC1287" s="10">
        <f t="shared" si="277"/>
        <v>60.6870229007634</v>
      </c>
      <c r="AD1287" s="10">
        <f t="shared" si="278"/>
        <v>0</v>
      </c>
      <c r="AE1287" s="11">
        <f t="shared" si="279"/>
        <v>5.24</v>
      </c>
    </row>
    <row r="1288" spans="1:31">
      <c r="A1288" s="5">
        <v>45887</v>
      </c>
      <c r="B1288" s="1" t="s">
        <v>707</v>
      </c>
      <c r="C1288" s="1" t="s">
        <v>708</v>
      </c>
      <c r="D1288" s="1" t="s">
        <v>676</v>
      </c>
      <c r="E1288" s="1">
        <v>3.86</v>
      </c>
      <c r="F1288" s="1">
        <v>5</v>
      </c>
      <c r="G1288" s="1">
        <v>4.93</v>
      </c>
      <c r="H1288" s="1">
        <v>2.75</v>
      </c>
      <c r="I1288" s="1" t="s">
        <v>50</v>
      </c>
      <c r="J1288" s="1">
        <v>35</v>
      </c>
      <c r="K1288" s="1" t="s">
        <v>51</v>
      </c>
      <c r="L1288" s="1" t="s">
        <v>52</v>
      </c>
      <c r="M1288" s="1" t="s">
        <v>53</v>
      </c>
      <c r="N1288" s="1">
        <v>88</v>
      </c>
      <c r="O1288" s="1">
        <v>149</v>
      </c>
      <c r="P1288" s="1">
        <v>0</v>
      </c>
      <c r="Q1288" s="1">
        <v>0</v>
      </c>
      <c r="R1288" s="1">
        <v>0</v>
      </c>
      <c r="S1288" s="1">
        <v>200</v>
      </c>
      <c r="T1288">
        <f t="shared" si="269"/>
        <v>237</v>
      </c>
      <c r="U1288">
        <f t="shared" si="270"/>
        <v>437</v>
      </c>
      <c r="V1288" s="2">
        <f t="shared" si="271"/>
        <v>45948.3989637306</v>
      </c>
      <c r="W1288" s="2">
        <f t="shared" si="272"/>
        <v>46000.2124352332</v>
      </c>
      <c r="X1288" t="str">
        <f t="shared" si="273"/>
        <v>低滞销风险</v>
      </c>
      <c r="Y1288" s="8" t="str">
        <f>_xlfn.IFS(COUNTIF($B$2:B1288,B1288)=1,"-",OR(AND(X1287="高滞销风险",OR(X1288="中滞销风险",X1288="低滞销风险",X1288="健康")),AND(X1287="中滞销风险",OR(X1288="低滞销风险",X1288="健康")),AND(X1287="低滞销风险",X1288="健康")),"改善",X1287=X1288,"维持不变",OR(AND(X1287="健康",OR(X1288="低滞销风险",X1288="中滞销风险",X1288="高滞销风险")),AND(X1287="低滞销风险",OR(X1288="中滞销风险",X1288="高滞销风险")),AND(X1287="中滞销风险",X1288="高滞销风险")),"恶化")</f>
        <v>-</v>
      </c>
      <c r="Z1288" s="10">
        <f t="shared" si="274"/>
        <v>0</v>
      </c>
      <c r="AA1288" s="10">
        <f t="shared" si="275"/>
        <v>31.7</v>
      </c>
      <c r="AB1288" s="10">
        <f t="shared" si="276"/>
        <v>31.7</v>
      </c>
      <c r="AC1288" s="10">
        <f t="shared" si="277"/>
        <v>113.212435233161</v>
      </c>
      <c r="AD1288" s="10">
        <f t="shared" si="278"/>
        <v>8.21243523315934</v>
      </c>
      <c r="AE1288" s="11">
        <f t="shared" si="279"/>
        <v>4.16190476190476</v>
      </c>
    </row>
    <row r="1289" spans="1:31">
      <c r="A1289" s="5">
        <v>45894</v>
      </c>
      <c r="B1289" s="1" t="s">
        <v>707</v>
      </c>
      <c r="C1289" s="1" t="s">
        <v>708</v>
      </c>
      <c r="D1289" s="1" t="s">
        <v>676</v>
      </c>
      <c r="E1289" s="1">
        <v>5.92</v>
      </c>
      <c r="F1289" s="1">
        <v>7.71</v>
      </c>
      <c r="G1289" s="1">
        <v>6.36</v>
      </c>
      <c r="H1289" s="1">
        <v>4.68</v>
      </c>
      <c r="I1289" s="1" t="s">
        <v>50</v>
      </c>
      <c r="J1289" s="1">
        <v>54</v>
      </c>
      <c r="K1289" s="1" t="s">
        <v>43</v>
      </c>
      <c r="L1289" s="1" t="s">
        <v>44</v>
      </c>
      <c r="M1289" s="1" t="s">
        <v>45</v>
      </c>
      <c r="N1289" s="1">
        <v>54</v>
      </c>
      <c r="O1289" s="1">
        <v>124</v>
      </c>
      <c r="P1289" s="1">
        <v>0</v>
      </c>
      <c r="Q1289" s="1">
        <v>100</v>
      </c>
      <c r="R1289" s="1">
        <v>0</v>
      </c>
      <c r="S1289" s="1">
        <v>200</v>
      </c>
      <c r="T1289">
        <f t="shared" si="269"/>
        <v>178</v>
      </c>
      <c r="U1289">
        <f t="shared" si="270"/>
        <v>478</v>
      </c>
      <c r="V1289" s="2">
        <f t="shared" si="271"/>
        <v>45924.0675675676</v>
      </c>
      <c r="W1289" s="2">
        <f t="shared" si="272"/>
        <v>45974.7432432432</v>
      </c>
      <c r="X1289" t="str">
        <f t="shared" si="273"/>
        <v>健康</v>
      </c>
      <c r="Y1289" s="8" t="str">
        <f>_xlfn.IFS(COUNTIF($B$2:B1289,B1289)=1,"-",OR(AND(X1288="高滞销风险",OR(X1289="中滞销风险",X1289="低滞销风险",X1289="健康")),AND(X1288="中滞销风险",OR(X1289="低滞销风险",X1289="健康")),AND(X1288="低滞销风险",X1289="健康")),"改善",X1288=X1289,"维持不变",OR(AND(X1288="健康",OR(X1289="低滞销风险",X1289="中滞销风险",X1289="高滞销风险")),AND(X1288="低滞销风险",OR(X1289="中滞销风险",X1289="高滞销风险")),AND(X1288="中滞销风险",X1289="高滞销风险")),"恶化")</f>
        <v>改善</v>
      </c>
      <c r="Z1289" s="10">
        <f t="shared" si="274"/>
        <v>0</v>
      </c>
      <c r="AA1289" s="10">
        <f t="shared" si="275"/>
        <v>0</v>
      </c>
      <c r="AB1289" s="10">
        <f t="shared" si="276"/>
        <v>0</v>
      </c>
      <c r="AC1289" s="10">
        <f t="shared" si="277"/>
        <v>80.7432432432432</v>
      </c>
      <c r="AD1289" s="10">
        <f t="shared" si="278"/>
        <v>0</v>
      </c>
      <c r="AE1289" s="11">
        <f t="shared" si="279"/>
        <v>5.92</v>
      </c>
    </row>
    <row r="1290" spans="1:31">
      <c r="A1290" s="5">
        <v>45901</v>
      </c>
      <c r="B1290" s="1" t="s">
        <v>707</v>
      </c>
      <c r="C1290" s="1" t="s">
        <v>708</v>
      </c>
      <c r="D1290" s="1" t="s">
        <v>676</v>
      </c>
      <c r="E1290" s="1">
        <v>6.12</v>
      </c>
      <c r="F1290" s="1">
        <v>6</v>
      </c>
      <c r="G1290" s="1">
        <v>6.86</v>
      </c>
      <c r="H1290" s="1">
        <v>5.89</v>
      </c>
      <c r="I1290" s="1" t="s">
        <v>50</v>
      </c>
      <c r="J1290" s="1">
        <v>42</v>
      </c>
      <c r="K1290" s="1" t="s">
        <v>35</v>
      </c>
      <c r="L1290" s="1" t="s">
        <v>36</v>
      </c>
      <c r="M1290" s="1" t="s">
        <v>37</v>
      </c>
      <c r="N1290" s="1">
        <v>52</v>
      </c>
      <c r="O1290" s="1">
        <v>292</v>
      </c>
      <c r="P1290" s="1">
        <v>0</v>
      </c>
      <c r="Q1290" s="1">
        <v>0</v>
      </c>
      <c r="R1290" s="1">
        <v>0</v>
      </c>
      <c r="S1290" s="1">
        <v>200</v>
      </c>
      <c r="T1290">
        <f t="shared" si="269"/>
        <v>344</v>
      </c>
      <c r="U1290">
        <f t="shared" si="270"/>
        <v>544</v>
      </c>
      <c r="V1290" s="2">
        <f t="shared" si="271"/>
        <v>45957.2091503268</v>
      </c>
      <c r="W1290" s="2">
        <f t="shared" si="272"/>
        <v>45989.8888888889</v>
      </c>
      <c r="X1290" t="str">
        <f t="shared" si="273"/>
        <v>健康</v>
      </c>
      <c r="Y1290" s="8" t="str">
        <f>_xlfn.IFS(COUNTIF($B$2:B1290,B1290)=1,"-",OR(AND(X1289="高滞销风险",OR(X1290="中滞销风险",X1290="低滞销风险",X1290="健康")),AND(X1289="中滞销风险",OR(X1290="低滞销风险",X1290="健康")),AND(X1289="低滞销风险",X1290="健康")),"改善",X1289=X1290,"维持不变",OR(AND(X1289="健康",OR(X1290="低滞销风险",X1290="中滞销风险",X1290="高滞销风险")),AND(X1289="低滞销风险",OR(X1290="中滞销风险",X1290="高滞销风险")),AND(X1289="中滞销风险",X1290="高滞销风险")),"恶化")</f>
        <v>维持不变</v>
      </c>
      <c r="Z1290" s="10">
        <f t="shared" si="274"/>
        <v>0</v>
      </c>
      <c r="AA1290" s="10">
        <f t="shared" si="275"/>
        <v>0</v>
      </c>
      <c r="AB1290" s="10">
        <f t="shared" si="276"/>
        <v>0</v>
      </c>
      <c r="AC1290" s="10">
        <f t="shared" si="277"/>
        <v>88.8888888888889</v>
      </c>
      <c r="AD1290" s="10">
        <f t="shared" si="278"/>
        <v>0</v>
      </c>
      <c r="AE1290" s="11">
        <f t="shared" si="279"/>
        <v>6.12</v>
      </c>
    </row>
    <row r="1291" spans="1:31">
      <c r="A1291" s="5">
        <v>45908</v>
      </c>
      <c r="B1291" s="1" t="s">
        <v>707</v>
      </c>
      <c r="C1291" s="1" t="s">
        <v>708</v>
      </c>
      <c r="D1291" s="1" t="s">
        <v>676</v>
      </c>
      <c r="E1291" s="1">
        <v>5.71</v>
      </c>
      <c r="F1291" s="1">
        <v>5.71</v>
      </c>
      <c r="G1291" s="1">
        <v>5.86</v>
      </c>
      <c r="H1291" s="1">
        <v>6.11</v>
      </c>
      <c r="I1291" s="1" t="s">
        <v>54</v>
      </c>
      <c r="J1291" s="1">
        <v>40</v>
      </c>
      <c r="K1291" s="1" t="s">
        <v>38</v>
      </c>
      <c r="L1291" s="1" t="s">
        <v>39</v>
      </c>
      <c r="M1291" s="1" t="s">
        <v>40</v>
      </c>
      <c r="N1291" s="1">
        <v>84</v>
      </c>
      <c r="O1291" s="1">
        <v>220</v>
      </c>
      <c r="P1291" s="1">
        <v>0</v>
      </c>
      <c r="Q1291" s="1">
        <v>0</v>
      </c>
      <c r="R1291" s="1">
        <v>0</v>
      </c>
      <c r="S1291" s="1">
        <v>200</v>
      </c>
      <c r="T1291">
        <f t="shared" si="269"/>
        <v>304</v>
      </c>
      <c r="U1291">
        <f t="shared" si="270"/>
        <v>504</v>
      </c>
      <c r="V1291" s="2">
        <f t="shared" si="271"/>
        <v>45961.2399299475</v>
      </c>
      <c r="W1291" s="2">
        <f t="shared" si="272"/>
        <v>45996.2661996497</v>
      </c>
      <c r="X1291" t="str">
        <f t="shared" si="273"/>
        <v>低滞销风险</v>
      </c>
      <c r="Y1291" s="8" t="str">
        <f>_xlfn.IFS(COUNTIF($B$2:B1291,B1291)=1,"-",OR(AND(X1290="高滞销风险",OR(X1291="中滞销风险",X1291="低滞销风险",X1291="健康")),AND(X1290="中滞销风险",OR(X1291="低滞销风险",X1291="健康")),AND(X1290="低滞销风险",X1291="健康")),"改善",X1290=X1291,"维持不变",OR(AND(X1290="健康",OR(X1291="低滞销风险",X1291="中滞销风险",X1291="高滞销风险")),AND(X1290="低滞销风险",OR(X1291="中滞销风险",X1291="高滞销风险")),AND(X1290="中滞销风险",X1291="高滞销风险")),"恶化")</f>
        <v>恶化</v>
      </c>
      <c r="Z1291" s="10">
        <f t="shared" si="274"/>
        <v>0</v>
      </c>
      <c r="AA1291" s="10">
        <f t="shared" si="275"/>
        <v>24.36</v>
      </c>
      <c r="AB1291" s="10">
        <f t="shared" si="276"/>
        <v>24.36</v>
      </c>
      <c r="AC1291" s="10">
        <f t="shared" si="277"/>
        <v>88.2661996497373</v>
      </c>
      <c r="AD1291" s="10">
        <f t="shared" si="278"/>
        <v>4.26619964974088</v>
      </c>
      <c r="AE1291" s="11">
        <f t="shared" si="279"/>
        <v>6</v>
      </c>
    </row>
    <row r="1292" spans="1:31">
      <c r="A1292" s="5">
        <v>45887</v>
      </c>
      <c r="B1292" s="1" t="s">
        <v>709</v>
      </c>
      <c r="C1292" s="1" t="s">
        <v>710</v>
      </c>
      <c r="D1292" s="1" t="s">
        <v>676</v>
      </c>
      <c r="E1292" s="1">
        <v>0.77</v>
      </c>
      <c r="F1292" s="1">
        <v>1</v>
      </c>
      <c r="G1292" s="1">
        <v>0.93</v>
      </c>
      <c r="H1292" s="1">
        <v>0.57</v>
      </c>
      <c r="I1292" s="1" t="s">
        <v>50</v>
      </c>
      <c r="J1292" s="1">
        <v>7</v>
      </c>
      <c r="K1292" s="1" t="s">
        <v>51</v>
      </c>
      <c r="L1292" s="1" t="s">
        <v>52</v>
      </c>
      <c r="M1292" s="1" t="s">
        <v>53</v>
      </c>
      <c r="N1292" s="1">
        <v>123</v>
      </c>
      <c r="O1292" s="1">
        <v>0</v>
      </c>
      <c r="P1292" s="1">
        <v>0</v>
      </c>
      <c r="Q1292" s="1">
        <v>7</v>
      </c>
      <c r="R1292" s="1">
        <v>0</v>
      </c>
      <c r="S1292" s="1">
        <v>0</v>
      </c>
      <c r="T1292">
        <f t="shared" si="269"/>
        <v>123</v>
      </c>
      <c r="U1292">
        <f t="shared" si="270"/>
        <v>130</v>
      </c>
      <c r="V1292" s="2">
        <f t="shared" si="271"/>
        <v>46046.7402597403</v>
      </c>
      <c r="W1292" s="2">
        <f t="shared" si="272"/>
        <v>46055.8311688312</v>
      </c>
      <c r="X1292" t="str">
        <f t="shared" si="273"/>
        <v>高滞销风险</v>
      </c>
      <c r="Y1292" s="8" t="str">
        <f>_xlfn.IFS(COUNTIF($B$2:B1292,B1292)=1,"-",OR(AND(X1291="高滞销风险",OR(X1292="中滞销风险",X1292="低滞销风险",X1292="健康")),AND(X1291="中滞销风险",OR(X1292="低滞销风险",X1292="健康")),AND(X1291="低滞销风险",X1292="健康")),"改善",X1291=X1292,"维持不变",OR(AND(X1291="健康",OR(X1292="低滞销风险",X1292="中滞销风险",X1292="高滞销风险")),AND(X1291="低滞销风险",OR(X1292="中滞销风险",X1292="高滞销风险")),AND(X1291="中滞销风险",X1292="高滞销风险")),"恶化")</f>
        <v>-</v>
      </c>
      <c r="Z1292" s="10">
        <f t="shared" si="274"/>
        <v>42.15</v>
      </c>
      <c r="AA1292" s="10">
        <f t="shared" si="275"/>
        <v>7</v>
      </c>
      <c r="AB1292" s="10">
        <f t="shared" si="276"/>
        <v>49.15</v>
      </c>
      <c r="AC1292" s="10">
        <f t="shared" si="277"/>
        <v>168.831168831169</v>
      </c>
      <c r="AD1292" s="10">
        <f t="shared" si="278"/>
        <v>63.831168831166</v>
      </c>
      <c r="AE1292" s="11">
        <f t="shared" si="279"/>
        <v>1.23809523809524</v>
      </c>
    </row>
    <row r="1293" spans="1:31">
      <c r="A1293" s="5">
        <v>45894</v>
      </c>
      <c r="B1293" s="1" t="s">
        <v>709</v>
      </c>
      <c r="C1293" s="1" t="s">
        <v>710</v>
      </c>
      <c r="D1293" s="1" t="s">
        <v>676</v>
      </c>
      <c r="E1293" s="1">
        <v>1.36</v>
      </c>
      <c r="F1293" s="1">
        <v>1.86</v>
      </c>
      <c r="G1293" s="1">
        <v>1.43</v>
      </c>
      <c r="H1293" s="1">
        <v>1.04</v>
      </c>
      <c r="I1293" s="1" t="s">
        <v>50</v>
      </c>
      <c r="J1293" s="1">
        <v>13</v>
      </c>
      <c r="K1293" s="1" t="s">
        <v>43</v>
      </c>
      <c r="L1293" s="1" t="s">
        <v>44</v>
      </c>
      <c r="M1293" s="1" t="s">
        <v>45</v>
      </c>
      <c r="N1293" s="1">
        <v>111</v>
      </c>
      <c r="O1293" s="1">
        <v>0</v>
      </c>
      <c r="P1293" s="1">
        <v>0</v>
      </c>
      <c r="Q1293" s="1">
        <v>7</v>
      </c>
      <c r="R1293" s="1">
        <v>0</v>
      </c>
      <c r="S1293" s="1">
        <v>0</v>
      </c>
      <c r="T1293">
        <f t="shared" si="269"/>
        <v>111</v>
      </c>
      <c r="U1293">
        <f t="shared" si="270"/>
        <v>118</v>
      </c>
      <c r="V1293" s="2">
        <f t="shared" si="271"/>
        <v>45975.6176470588</v>
      </c>
      <c r="W1293" s="2">
        <f t="shared" si="272"/>
        <v>45980.7647058823</v>
      </c>
      <c r="X1293" t="str">
        <f t="shared" si="273"/>
        <v>健康</v>
      </c>
      <c r="Y1293" s="8" t="str">
        <f>_xlfn.IFS(COUNTIF($B$2:B1293,B1293)=1,"-",OR(AND(X1292="高滞销风险",OR(X1293="中滞销风险",X1293="低滞销风险",X1293="健康")),AND(X1292="中滞销风险",OR(X1293="低滞销风险",X1293="健康")),AND(X1292="低滞销风险",X1293="健康")),"改善",X1292=X1293,"维持不变",OR(AND(X1292="健康",OR(X1293="低滞销风险",X1293="中滞销风险",X1293="高滞销风险")),AND(X1292="低滞销风险",OR(X1293="中滞销风险",X1293="高滞销风险")),AND(X1292="中滞销风险",X1293="高滞销风险")),"恶化")</f>
        <v>改善</v>
      </c>
      <c r="Z1293" s="10">
        <f t="shared" si="274"/>
        <v>0</v>
      </c>
      <c r="AA1293" s="10">
        <f t="shared" si="275"/>
        <v>0</v>
      </c>
      <c r="AB1293" s="10">
        <f t="shared" si="276"/>
        <v>0</v>
      </c>
      <c r="AC1293" s="10">
        <f t="shared" si="277"/>
        <v>86.7647058823529</v>
      </c>
      <c r="AD1293" s="10">
        <f t="shared" si="278"/>
        <v>0</v>
      </c>
      <c r="AE1293" s="11">
        <f t="shared" si="279"/>
        <v>1.36</v>
      </c>
    </row>
    <row r="1294" spans="1:31">
      <c r="A1294" s="5">
        <v>45901</v>
      </c>
      <c r="B1294" s="1" t="s">
        <v>709</v>
      </c>
      <c r="C1294" s="1" t="s">
        <v>710</v>
      </c>
      <c r="D1294" s="1" t="s">
        <v>676</v>
      </c>
      <c r="E1294" s="1">
        <v>0.86</v>
      </c>
      <c r="F1294" s="1">
        <v>0.86</v>
      </c>
      <c r="G1294" s="1">
        <v>1.36</v>
      </c>
      <c r="H1294" s="1">
        <v>1.14</v>
      </c>
      <c r="I1294" s="1" t="s">
        <v>54</v>
      </c>
      <c r="J1294" s="1">
        <v>6</v>
      </c>
      <c r="K1294" s="1" t="s">
        <v>35</v>
      </c>
      <c r="L1294" s="1" t="s">
        <v>36</v>
      </c>
      <c r="M1294" s="1" t="s">
        <v>37</v>
      </c>
      <c r="N1294" s="1">
        <v>104</v>
      </c>
      <c r="O1294" s="1">
        <v>0</v>
      </c>
      <c r="P1294" s="1">
        <v>0</v>
      </c>
      <c r="Q1294" s="1">
        <v>7</v>
      </c>
      <c r="R1294" s="1">
        <v>0</v>
      </c>
      <c r="S1294" s="1">
        <v>0</v>
      </c>
      <c r="T1294">
        <f t="shared" si="269"/>
        <v>104</v>
      </c>
      <c r="U1294">
        <f t="shared" si="270"/>
        <v>111</v>
      </c>
      <c r="V1294" s="2">
        <f t="shared" si="271"/>
        <v>46021.9302325581</v>
      </c>
      <c r="W1294" s="2">
        <f t="shared" si="272"/>
        <v>46030.0697674419</v>
      </c>
      <c r="X1294" t="str">
        <f t="shared" si="273"/>
        <v>高滞销风险</v>
      </c>
      <c r="Y1294" s="8" t="str">
        <f>_xlfn.IFS(COUNTIF($B$2:B1294,B1294)=1,"-",OR(AND(X1293="高滞销风险",OR(X1294="中滞销风险",X1294="低滞销风险",X1294="健康")),AND(X1293="中滞销风险",OR(X1294="低滞销风险",X1294="健康")),AND(X1293="低滞销风险",X1294="健康")),"改善",X1293=X1294,"维持不变",OR(AND(X1293="健康",OR(X1294="低滞销风险",X1294="中滞销风险",X1294="高滞销风险")),AND(X1293="低滞销风险",OR(X1294="中滞销风险",X1294="高滞销风险")),AND(X1293="中滞销风险",X1294="高滞销风险")),"恶化")</f>
        <v>恶化</v>
      </c>
      <c r="Z1294" s="10">
        <f t="shared" si="274"/>
        <v>25.74</v>
      </c>
      <c r="AA1294" s="10">
        <f t="shared" si="275"/>
        <v>7</v>
      </c>
      <c r="AB1294" s="10">
        <f t="shared" si="276"/>
        <v>32.74</v>
      </c>
      <c r="AC1294" s="10">
        <f t="shared" si="277"/>
        <v>129.06976744186</v>
      </c>
      <c r="AD1294" s="10">
        <f t="shared" si="278"/>
        <v>38.0697674418625</v>
      </c>
      <c r="AE1294" s="11">
        <f t="shared" si="279"/>
        <v>1.21978021978022</v>
      </c>
    </row>
    <row r="1295" spans="1:31">
      <c r="A1295" s="5">
        <v>45908</v>
      </c>
      <c r="B1295" s="1" t="s">
        <v>709</v>
      </c>
      <c r="C1295" s="1" t="s">
        <v>710</v>
      </c>
      <c r="D1295" s="1" t="s">
        <v>676</v>
      </c>
      <c r="E1295" s="1">
        <v>1.23</v>
      </c>
      <c r="F1295" s="1">
        <v>1.29</v>
      </c>
      <c r="G1295" s="1">
        <v>1.07</v>
      </c>
      <c r="H1295" s="1">
        <v>1.25</v>
      </c>
      <c r="I1295" s="1" t="s">
        <v>50</v>
      </c>
      <c r="J1295" s="1">
        <v>9</v>
      </c>
      <c r="K1295" s="1" t="s">
        <v>38</v>
      </c>
      <c r="L1295" s="1" t="s">
        <v>39</v>
      </c>
      <c r="M1295" s="1" t="s">
        <v>40</v>
      </c>
      <c r="N1295" s="1">
        <v>95</v>
      </c>
      <c r="O1295" s="1">
        <v>0</v>
      </c>
      <c r="P1295" s="1">
        <v>0</v>
      </c>
      <c r="Q1295" s="1">
        <v>7</v>
      </c>
      <c r="R1295" s="1">
        <v>0</v>
      </c>
      <c r="S1295" s="1">
        <v>0</v>
      </c>
      <c r="T1295">
        <f t="shared" si="269"/>
        <v>95</v>
      </c>
      <c r="U1295">
        <f t="shared" si="270"/>
        <v>102</v>
      </c>
      <c r="V1295" s="2">
        <f t="shared" si="271"/>
        <v>45985.2357723577</v>
      </c>
      <c r="W1295" s="2">
        <f t="shared" si="272"/>
        <v>45990.9268292683</v>
      </c>
      <c r="X1295" t="str">
        <f t="shared" si="273"/>
        <v>健康</v>
      </c>
      <c r="Y1295" s="8" t="str">
        <f>_xlfn.IFS(COUNTIF($B$2:B1295,B1295)=1,"-",OR(AND(X1294="高滞销风险",OR(X1295="中滞销风险",X1295="低滞销风险",X1295="健康")),AND(X1294="中滞销风险",OR(X1295="低滞销风险",X1295="健康")),AND(X1294="低滞销风险",X1295="健康")),"改善",X1294=X1295,"维持不变",OR(AND(X1294="健康",OR(X1295="低滞销风险",X1295="中滞销风险",X1295="高滞销风险")),AND(X1294="低滞销风险",OR(X1295="中滞销风险",X1295="高滞销风险")),AND(X1294="中滞销风险",X1295="高滞销风险")),"恶化")</f>
        <v>改善</v>
      </c>
      <c r="Z1295" s="10">
        <f t="shared" si="274"/>
        <v>0</v>
      </c>
      <c r="AA1295" s="10">
        <f t="shared" si="275"/>
        <v>0</v>
      </c>
      <c r="AB1295" s="10">
        <f t="shared" si="276"/>
        <v>0</v>
      </c>
      <c r="AC1295" s="10">
        <f t="shared" si="277"/>
        <v>82.9268292682927</v>
      </c>
      <c r="AD1295" s="10">
        <f t="shared" si="278"/>
        <v>0</v>
      </c>
      <c r="AE1295" s="11">
        <f t="shared" si="279"/>
        <v>1.23</v>
      </c>
    </row>
    <row r="1296" spans="1:31">
      <c r="A1296" s="5">
        <v>45887</v>
      </c>
      <c r="B1296" s="1" t="s">
        <v>711</v>
      </c>
      <c r="C1296" s="1" t="s">
        <v>712</v>
      </c>
      <c r="D1296" s="1" t="s">
        <v>676</v>
      </c>
      <c r="E1296" s="1">
        <v>1.32</v>
      </c>
      <c r="F1296" s="1">
        <v>2</v>
      </c>
      <c r="G1296" s="1">
        <v>1.57</v>
      </c>
      <c r="H1296" s="1">
        <v>0.82</v>
      </c>
      <c r="I1296" s="1" t="s">
        <v>50</v>
      </c>
      <c r="J1296" s="1">
        <v>14</v>
      </c>
      <c r="K1296" s="1" t="s">
        <v>51</v>
      </c>
      <c r="L1296" s="1" t="s">
        <v>52</v>
      </c>
      <c r="M1296" s="1" t="s">
        <v>53</v>
      </c>
      <c r="N1296" s="1">
        <v>49</v>
      </c>
      <c r="O1296" s="1">
        <v>65</v>
      </c>
      <c r="P1296" s="1">
        <v>0</v>
      </c>
      <c r="Q1296" s="1">
        <v>82</v>
      </c>
      <c r="R1296" s="1">
        <v>0</v>
      </c>
      <c r="S1296" s="1">
        <v>0</v>
      </c>
      <c r="T1296">
        <f t="shared" si="269"/>
        <v>114</v>
      </c>
      <c r="U1296">
        <f t="shared" si="270"/>
        <v>196</v>
      </c>
      <c r="V1296" s="2">
        <f t="shared" si="271"/>
        <v>45973.3636363636</v>
      </c>
      <c r="W1296" s="2">
        <f t="shared" si="272"/>
        <v>46035.4848484848</v>
      </c>
      <c r="X1296" t="str">
        <f t="shared" si="273"/>
        <v>高滞销风险</v>
      </c>
      <c r="Y1296" s="8" t="str">
        <f>_xlfn.IFS(COUNTIF($B$2:B1296,B1296)=1,"-",OR(AND(X1295="高滞销风险",OR(X1296="中滞销风险",X1296="低滞销风险",X1296="健康")),AND(X1295="中滞销风险",OR(X1296="低滞销风险",X1296="健康")),AND(X1295="低滞销风险",X1296="健康")),"改善",X1295=X1296,"维持不变",OR(AND(X1295="健康",OR(X1296="低滞销风险",X1296="中滞销风险",X1296="高滞销风险")),AND(X1295="低滞销风险",OR(X1296="中滞销风险",X1296="高滞销风险")),AND(X1295="中滞销风险",X1296="高滞销风险")),"恶化")</f>
        <v>-</v>
      </c>
      <c r="Z1296" s="10">
        <f t="shared" si="274"/>
        <v>0</v>
      </c>
      <c r="AA1296" s="10">
        <f t="shared" si="275"/>
        <v>57.4</v>
      </c>
      <c r="AB1296" s="10">
        <f t="shared" si="276"/>
        <v>57.4</v>
      </c>
      <c r="AC1296" s="10">
        <f t="shared" si="277"/>
        <v>148.484848484848</v>
      </c>
      <c r="AD1296" s="10">
        <f t="shared" si="278"/>
        <v>43.484848484848</v>
      </c>
      <c r="AE1296" s="11">
        <f t="shared" si="279"/>
        <v>1.86666666666667</v>
      </c>
    </row>
    <row r="1297" spans="1:31">
      <c r="A1297" s="5">
        <v>45894</v>
      </c>
      <c r="B1297" s="1" t="s">
        <v>711</v>
      </c>
      <c r="C1297" s="1" t="s">
        <v>712</v>
      </c>
      <c r="D1297" s="1" t="s">
        <v>676</v>
      </c>
      <c r="E1297" s="1">
        <v>1.89</v>
      </c>
      <c r="F1297" s="1">
        <v>2.43</v>
      </c>
      <c r="G1297" s="1">
        <v>2.21</v>
      </c>
      <c r="H1297" s="1">
        <v>1.43</v>
      </c>
      <c r="I1297" s="1" t="s">
        <v>50</v>
      </c>
      <c r="J1297" s="1">
        <v>17</v>
      </c>
      <c r="K1297" s="1" t="s">
        <v>43</v>
      </c>
      <c r="L1297" s="1" t="s">
        <v>44</v>
      </c>
      <c r="M1297" s="1" t="s">
        <v>45</v>
      </c>
      <c r="N1297" s="1">
        <v>32</v>
      </c>
      <c r="O1297" s="1">
        <v>65</v>
      </c>
      <c r="P1297" s="1">
        <v>0</v>
      </c>
      <c r="Q1297" s="1">
        <v>82</v>
      </c>
      <c r="R1297" s="1">
        <v>0</v>
      </c>
      <c r="S1297" s="1">
        <v>0</v>
      </c>
      <c r="T1297">
        <f t="shared" si="269"/>
        <v>97</v>
      </c>
      <c r="U1297">
        <f t="shared" si="270"/>
        <v>179</v>
      </c>
      <c r="V1297" s="2">
        <f t="shared" si="271"/>
        <v>45945.3227513228</v>
      </c>
      <c r="W1297" s="2">
        <f t="shared" si="272"/>
        <v>45988.708994709</v>
      </c>
      <c r="X1297" t="str">
        <f t="shared" si="273"/>
        <v>健康</v>
      </c>
      <c r="Y1297" s="8" t="str">
        <f>_xlfn.IFS(COUNTIF($B$2:B1297,B1297)=1,"-",OR(AND(X1296="高滞销风险",OR(X1297="中滞销风险",X1297="低滞销风险",X1297="健康")),AND(X1296="中滞销风险",OR(X1297="低滞销风险",X1297="健康")),AND(X1296="低滞销风险",X1297="健康")),"改善",X1296=X1297,"维持不变",OR(AND(X1296="健康",OR(X1297="低滞销风险",X1297="中滞销风险",X1297="高滞销风险")),AND(X1296="低滞销风险",OR(X1297="中滞销风险",X1297="高滞销风险")),AND(X1296="中滞销风险",X1297="高滞销风险")),"恶化")</f>
        <v>改善</v>
      </c>
      <c r="Z1297" s="10">
        <f t="shared" si="274"/>
        <v>0</v>
      </c>
      <c r="AA1297" s="10">
        <f t="shared" si="275"/>
        <v>0</v>
      </c>
      <c r="AB1297" s="10">
        <f t="shared" si="276"/>
        <v>0</v>
      </c>
      <c r="AC1297" s="10">
        <f t="shared" si="277"/>
        <v>94.7089947089947</v>
      </c>
      <c r="AD1297" s="10">
        <f t="shared" si="278"/>
        <v>0</v>
      </c>
      <c r="AE1297" s="11">
        <f t="shared" si="279"/>
        <v>1.89</v>
      </c>
    </row>
    <row r="1298" spans="1:31">
      <c r="A1298" s="5">
        <v>45901</v>
      </c>
      <c r="B1298" s="1" t="s">
        <v>711</v>
      </c>
      <c r="C1298" s="1" t="s">
        <v>712</v>
      </c>
      <c r="D1298" s="1" t="s">
        <v>676</v>
      </c>
      <c r="E1298" s="1">
        <v>2.36</v>
      </c>
      <c r="F1298" s="1">
        <v>2.71</v>
      </c>
      <c r="G1298" s="1">
        <v>2.57</v>
      </c>
      <c r="H1298" s="1">
        <v>2.07</v>
      </c>
      <c r="I1298" s="1" t="s">
        <v>50</v>
      </c>
      <c r="J1298" s="1">
        <v>19</v>
      </c>
      <c r="K1298" s="1" t="s">
        <v>35</v>
      </c>
      <c r="L1298" s="1" t="s">
        <v>36</v>
      </c>
      <c r="M1298" s="1" t="s">
        <v>37</v>
      </c>
      <c r="N1298" s="1">
        <v>39</v>
      </c>
      <c r="O1298" s="1">
        <v>89</v>
      </c>
      <c r="P1298" s="1">
        <v>0</v>
      </c>
      <c r="Q1298" s="1">
        <v>32</v>
      </c>
      <c r="R1298" s="1">
        <v>0</v>
      </c>
      <c r="S1298" s="1">
        <v>0</v>
      </c>
      <c r="T1298">
        <f t="shared" si="269"/>
        <v>128</v>
      </c>
      <c r="U1298">
        <f t="shared" si="270"/>
        <v>160</v>
      </c>
      <c r="V1298" s="2">
        <f t="shared" si="271"/>
        <v>45955.2372881356</v>
      </c>
      <c r="W1298" s="2">
        <f t="shared" si="272"/>
        <v>45968.7966101695</v>
      </c>
      <c r="X1298" t="str">
        <f t="shared" si="273"/>
        <v>健康</v>
      </c>
      <c r="Y1298" s="8" t="str">
        <f>_xlfn.IFS(COUNTIF($B$2:B1298,B1298)=1,"-",OR(AND(X1297="高滞销风险",OR(X1298="中滞销风险",X1298="低滞销风险",X1298="健康")),AND(X1297="中滞销风险",OR(X1298="低滞销风险",X1298="健康")),AND(X1297="低滞销风险",X1298="健康")),"改善",X1297=X1298,"维持不变",OR(AND(X1297="健康",OR(X1298="低滞销风险",X1298="中滞销风险",X1298="高滞销风险")),AND(X1297="低滞销风险",OR(X1298="中滞销风险",X1298="高滞销风险")),AND(X1297="中滞销风险",X1298="高滞销风险")),"恶化")</f>
        <v>维持不变</v>
      </c>
      <c r="Z1298" s="10">
        <f t="shared" si="274"/>
        <v>0</v>
      </c>
      <c r="AA1298" s="10">
        <f t="shared" si="275"/>
        <v>0</v>
      </c>
      <c r="AB1298" s="10">
        <f t="shared" si="276"/>
        <v>0</v>
      </c>
      <c r="AC1298" s="10">
        <f t="shared" si="277"/>
        <v>67.7966101694915</v>
      </c>
      <c r="AD1298" s="10">
        <f t="shared" si="278"/>
        <v>0</v>
      </c>
      <c r="AE1298" s="11">
        <f t="shared" si="279"/>
        <v>2.36</v>
      </c>
    </row>
    <row r="1299" spans="1:31">
      <c r="A1299" s="5">
        <v>45908</v>
      </c>
      <c r="B1299" s="1" t="s">
        <v>711</v>
      </c>
      <c r="C1299" s="1" t="s">
        <v>712</v>
      </c>
      <c r="D1299" s="1" t="s">
        <v>676</v>
      </c>
      <c r="E1299" s="1">
        <v>1.57</v>
      </c>
      <c r="F1299" s="1">
        <v>1.57</v>
      </c>
      <c r="G1299" s="1">
        <v>2.14</v>
      </c>
      <c r="H1299" s="1">
        <v>2.18</v>
      </c>
      <c r="I1299" s="1" t="s">
        <v>54</v>
      </c>
      <c r="J1299" s="1">
        <v>11</v>
      </c>
      <c r="K1299" s="1" t="s">
        <v>38</v>
      </c>
      <c r="L1299" s="1" t="s">
        <v>39</v>
      </c>
      <c r="M1299" s="1" t="s">
        <v>40</v>
      </c>
      <c r="N1299" s="1">
        <v>46</v>
      </c>
      <c r="O1299" s="1">
        <v>88</v>
      </c>
      <c r="P1299" s="1">
        <v>0</v>
      </c>
      <c r="Q1299" s="1">
        <v>12</v>
      </c>
      <c r="R1299" s="1">
        <v>0</v>
      </c>
      <c r="S1299" s="1">
        <v>0</v>
      </c>
      <c r="T1299">
        <f t="shared" si="269"/>
        <v>134</v>
      </c>
      <c r="U1299">
        <f t="shared" si="270"/>
        <v>146</v>
      </c>
      <c r="V1299" s="2">
        <f t="shared" si="271"/>
        <v>45993.3503184713</v>
      </c>
      <c r="W1299" s="2">
        <f t="shared" si="272"/>
        <v>46000.9936305732</v>
      </c>
      <c r="X1299" t="str">
        <f t="shared" si="273"/>
        <v>低滞销风险</v>
      </c>
      <c r="Y1299" s="8" t="str">
        <f>_xlfn.IFS(COUNTIF($B$2:B1299,B1299)=1,"-",OR(AND(X1298="高滞销风险",OR(X1299="中滞销风险",X1299="低滞销风险",X1299="健康")),AND(X1298="中滞销风险",OR(X1299="低滞销风险",X1299="健康")),AND(X1298="低滞销风险",X1299="健康")),"改善",X1298=X1299,"维持不变",OR(AND(X1298="健康",OR(X1299="低滞销风险",X1299="中滞销风险",X1299="高滞销风险")),AND(X1298="低滞销风险",OR(X1299="中滞销风险",X1299="高滞销风险")),AND(X1298="中滞销风险",X1299="高滞销风险")),"恶化")</f>
        <v>恶化</v>
      </c>
      <c r="Z1299" s="10">
        <f t="shared" si="274"/>
        <v>2.12</v>
      </c>
      <c r="AA1299" s="10">
        <f t="shared" si="275"/>
        <v>12</v>
      </c>
      <c r="AB1299" s="10">
        <f t="shared" si="276"/>
        <v>14.12</v>
      </c>
      <c r="AC1299" s="10">
        <f t="shared" si="277"/>
        <v>92.9936305732484</v>
      </c>
      <c r="AD1299" s="10">
        <f t="shared" si="278"/>
        <v>8.99363057324808</v>
      </c>
      <c r="AE1299" s="11">
        <f t="shared" si="279"/>
        <v>1.73809523809524</v>
      </c>
    </row>
    <row r="1300" spans="1:31">
      <c r="A1300" s="5">
        <v>45887</v>
      </c>
      <c r="B1300" s="1" t="s">
        <v>713</v>
      </c>
      <c r="C1300" s="1" t="s">
        <v>714</v>
      </c>
      <c r="D1300" s="1" t="s">
        <v>676</v>
      </c>
      <c r="E1300" s="1">
        <v>3.9</v>
      </c>
      <c r="F1300" s="1">
        <v>4.86</v>
      </c>
      <c r="G1300" s="1">
        <v>5.07</v>
      </c>
      <c r="H1300" s="1">
        <v>2.86</v>
      </c>
      <c r="I1300" s="1" t="s">
        <v>50</v>
      </c>
      <c r="J1300" s="1">
        <v>34</v>
      </c>
      <c r="K1300" s="1" t="s">
        <v>51</v>
      </c>
      <c r="L1300" s="1" t="s">
        <v>52</v>
      </c>
      <c r="M1300" s="1" t="s">
        <v>53</v>
      </c>
      <c r="N1300" s="1">
        <v>143</v>
      </c>
      <c r="O1300" s="1">
        <v>141</v>
      </c>
      <c r="P1300" s="1">
        <v>0</v>
      </c>
      <c r="Q1300" s="1">
        <v>40</v>
      </c>
      <c r="R1300" s="1">
        <v>0</v>
      </c>
      <c r="S1300" s="1">
        <v>50</v>
      </c>
      <c r="T1300">
        <f t="shared" si="269"/>
        <v>284</v>
      </c>
      <c r="U1300">
        <f t="shared" si="270"/>
        <v>374</v>
      </c>
      <c r="V1300" s="2">
        <f t="shared" si="271"/>
        <v>45959.8205128205</v>
      </c>
      <c r="W1300" s="2">
        <f t="shared" si="272"/>
        <v>45982.8974358974</v>
      </c>
      <c r="X1300" t="str">
        <f t="shared" si="273"/>
        <v>健康</v>
      </c>
      <c r="Y1300" s="8" t="str">
        <f>_xlfn.IFS(COUNTIF($B$2:B1300,B1300)=1,"-",OR(AND(X1299="高滞销风险",OR(X1300="中滞销风险",X1300="低滞销风险",X1300="健康")),AND(X1299="中滞销风险",OR(X1300="低滞销风险",X1300="健康")),AND(X1299="低滞销风险",X1300="健康")),"改善",X1299=X1300,"维持不变",OR(AND(X1299="健康",OR(X1300="低滞销风险",X1300="中滞销风险",X1300="高滞销风险")),AND(X1299="低滞销风险",OR(X1300="中滞销风险",X1300="高滞销风险")),AND(X1299="中滞销风险",X1300="高滞销风险")),"恶化")</f>
        <v>-</v>
      </c>
      <c r="Z1300" s="10">
        <f t="shared" si="274"/>
        <v>0</v>
      </c>
      <c r="AA1300" s="10">
        <f t="shared" si="275"/>
        <v>0</v>
      </c>
      <c r="AB1300" s="10">
        <f t="shared" si="276"/>
        <v>0</v>
      </c>
      <c r="AC1300" s="10">
        <f t="shared" si="277"/>
        <v>95.8974358974359</v>
      </c>
      <c r="AD1300" s="10">
        <f t="shared" si="278"/>
        <v>0</v>
      </c>
      <c r="AE1300" s="11">
        <f t="shared" si="279"/>
        <v>3.9</v>
      </c>
    </row>
    <row r="1301" spans="1:31">
      <c r="A1301" s="5">
        <v>45894</v>
      </c>
      <c r="B1301" s="1" t="s">
        <v>713</v>
      </c>
      <c r="C1301" s="1" t="s">
        <v>714</v>
      </c>
      <c r="D1301" s="1" t="s">
        <v>676</v>
      </c>
      <c r="E1301" s="1">
        <v>4.76</v>
      </c>
      <c r="F1301" s="1">
        <v>5.43</v>
      </c>
      <c r="G1301" s="1">
        <v>5.14</v>
      </c>
      <c r="H1301" s="1">
        <v>4.21</v>
      </c>
      <c r="I1301" s="1" t="s">
        <v>50</v>
      </c>
      <c r="J1301" s="1">
        <v>38</v>
      </c>
      <c r="K1301" s="1" t="s">
        <v>43</v>
      </c>
      <c r="L1301" s="1" t="s">
        <v>44</v>
      </c>
      <c r="M1301" s="1" t="s">
        <v>45</v>
      </c>
      <c r="N1301" s="1">
        <v>135</v>
      </c>
      <c r="O1301" s="1">
        <v>150</v>
      </c>
      <c r="P1301" s="1">
        <v>0</v>
      </c>
      <c r="Q1301" s="1">
        <v>0</v>
      </c>
      <c r="R1301" s="1">
        <v>0</v>
      </c>
      <c r="S1301" s="1">
        <v>100</v>
      </c>
      <c r="T1301">
        <f t="shared" si="269"/>
        <v>285</v>
      </c>
      <c r="U1301">
        <f t="shared" si="270"/>
        <v>385</v>
      </c>
      <c r="V1301" s="2">
        <f t="shared" si="271"/>
        <v>45953.8739495798</v>
      </c>
      <c r="W1301" s="2">
        <f t="shared" si="272"/>
        <v>45974.8823529412</v>
      </c>
      <c r="X1301" t="str">
        <f t="shared" si="273"/>
        <v>健康</v>
      </c>
      <c r="Y1301" s="8" t="str">
        <f>_xlfn.IFS(COUNTIF($B$2:B1301,B1301)=1,"-",OR(AND(X1300="高滞销风险",OR(X1301="中滞销风险",X1301="低滞销风险",X1301="健康")),AND(X1300="中滞销风险",OR(X1301="低滞销风险",X1301="健康")),AND(X1300="低滞销风险",X1301="健康")),"改善",X1300=X1301,"维持不变",OR(AND(X1300="健康",OR(X1301="低滞销风险",X1301="中滞销风险",X1301="高滞销风险")),AND(X1300="低滞销风险",OR(X1301="中滞销风险",X1301="高滞销风险")),AND(X1300="中滞销风险",X1301="高滞销风险")),"恶化")</f>
        <v>维持不变</v>
      </c>
      <c r="Z1301" s="10">
        <f t="shared" si="274"/>
        <v>0</v>
      </c>
      <c r="AA1301" s="10">
        <f t="shared" si="275"/>
        <v>0</v>
      </c>
      <c r="AB1301" s="10">
        <f t="shared" si="276"/>
        <v>0</v>
      </c>
      <c r="AC1301" s="10">
        <f t="shared" si="277"/>
        <v>80.8823529411765</v>
      </c>
      <c r="AD1301" s="10">
        <f t="shared" si="278"/>
        <v>0</v>
      </c>
      <c r="AE1301" s="11">
        <f t="shared" si="279"/>
        <v>4.76</v>
      </c>
    </row>
    <row r="1302" spans="1:31">
      <c r="A1302" s="5">
        <v>45901</v>
      </c>
      <c r="B1302" s="1" t="s">
        <v>713</v>
      </c>
      <c r="C1302" s="1" t="s">
        <v>714</v>
      </c>
      <c r="D1302" s="1" t="s">
        <v>676</v>
      </c>
      <c r="E1302" s="1">
        <v>4.14</v>
      </c>
      <c r="F1302" s="1">
        <v>4.14</v>
      </c>
      <c r="G1302" s="1">
        <v>4.79</v>
      </c>
      <c r="H1302" s="1">
        <v>4.93</v>
      </c>
      <c r="I1302" s="1" t="s">
        <v>54</v>
      </c>
      <c r="J1302" s="1">
        <v>29</v>
      </c>
      <c r="K1302" s="1" t="s">
        <v>35</v>
      </c>
      <c r="L1302" s="1" t="s">
        <v>36</v>
      </c>
      <c r="M1302" s="1" t="s">
        <v>37</v>
      </c>
      <c r="N1302" s="1">
        <v>118</v>
      </c>
      <c r="O1302" s="1">
        <v>183</v>
      </c>
      <c r="P1302" s="1">
        <v>0</v>
      </c>
      <c r="Q1302" s="1">
        <v>10</v>
      </c>
      <c r="R1302" s="1">
        <v>0</v>
      </c>
      <c r="S1302" s="1">
        <v>100</v>
      </c>
      <c r="T1302">
        <f t="shared" si="269"/>
        <v>301</v>
      </c>
      <c r="U1302">
        <f t="shared" si="270"/>
        <v>411</v>
      </c>
      <c r="V1302" s="2">
        <f t="shared" si="271"/>
        <v>45973.7053140097</v>
      </c>
      <c r="W1302" s="2">
        <f t="shared" si="272"/>
        <v>46000.2753623188</v>
      </c>
      <c r="X1302" t="str">
        <f t="shared" si="273"/>
        <v>低滞销风险</v>
      </c>
      <c r="Y1302" s="8" t="str">
        <f>_xlfn.IFS(COUNTIF($B$2:B1302,B1302)=1,"-",OR(AND(X1301="高滞销风险",OR(X1302="中滞销风险",X1302="低滞销风险",X1302="健康")),AND(X1301="中滞销风险",OR(X1302="低滞销风险",X1302="健康")),AND(X1301="低滞销风险",X1302="健康")),"改善",X1301=X1302,"维持不变",OR(AND(X1301="健康",OR(X1302="低滞销风险",X1302="中滞销风险",X1302="高滞销风险")),AND(X1301="低滞销风险",OR(X1302="中滞销风险",X1302="高滞销风险")),AND(X1301="中滞销风险",X1302="高滞销风险")),"恶化")</f>
        <v>恶化</v>
      </c>
      <c r="Z1302" s="10">
        <f t="shared" si="274"/>
        <v>0</v>
      </c>
      <c r="AA1302" s="10">
        <f t="shared" si="275"/>
        <v>34.26</v>
      </c>
      <c r="AB1302" s="10">
        <f t="shared" si="276"/>
        <v>34.26</v>
      </c>
      <c r="AC1302" s="10">
        <f t="shared" si="277"/>
        <v>99.2753623188406</v>
      </c>
      <c r="AD1302" s="10">
        <f t="shared" si="278"/>
        <v>8.27536231884005</v>
      </c>
      <c r="AE1302" s="11">
        <f t="shared" si="279"/>
        <v>4.51648351648352</v>
      </c>
    </row>
    <row r="1303" spans="1:31">
      <c r="A1303" s="5">
        <v>45908</v>
      </c>
      <c r="B1303" s="1" t="s">
        <v>713</v>
      </c>
      <c r="C1303" s="1" t="s">
        <v>714</v>
      </c>
      <c r="D1303" s="1" t="s">
        <v>676</v>
      </c>
      <c r="E1303" s="1">
        <v>3</v>
      </c>
      <c r="F1303" s="1">
        <v>3</v>
      </c>
      <c r="G1303" s="1">
        <v>3.57</v>
      </c>
      <c r="H1303" s="1">
        <v>4.36</v>
      </c>
      <c r="I1303" s="1" t="s">
        <v>54</v>
      </c>
      <c r="J1303" s="1">
        <v>21</v>
      </c>
      <c r="K1303" s="1" t="s">
        <v>38</v>
      </c>
      <c r="L1303" s="1" t="s">
        <v>39</v>
      </c>
      <c r="M1303" s="1" t="s">
        <v>40</v>
      </c>
      <c r="N1303" s="1">
        <v>109</v>
      </c>
      <c r="O1303" s="1">
        <v>202</v>
      </c>
      <c r="P1303" s="1">
        <v>0</v>
      </c>
      <c r="Q1303" s="1">
        <v>30</v>
      </c>
      <c r="R1303" s="1">
        <v>0</v>
      </c>
      <c r="S1303" s="1">
        <v>50</v>
      </c>
      <c r="T1303">
        <f t="shared" si="269"/>
        <v>311</v>
      </c>
      <c r="U1303">
        <f t="shared" si="270"/>
        <v>391</v>
      </c>
      <c r="V1303" s="2">
        <f t="shared" si="271"/>
        <v>46011.6666666667</v>
      </c>
      <c r="W1303" s="2">
        <f t="shared" si="272"/>
        <v>46038.3333333333</v>
      </c>
      <c r="X1303" t="str">
        <f t="shared" si="273"/>
        <v>高滞销风险</v>
      </c>
      <c r="Y1303" s="8" t="str">
        <f>_xlfn.IFS(COUNTIF($B$2:B1303,B1303)=1,"-",OR(AND(X1302="高滞销风险",OR(X1303="中滞销风险",X1303="低滞销风险",X1303="健康")),AND(X1302="中滞销风险",OR(X1303="低滞销风险",X1303="健康")),AND(X1302="低滞销风险",X1303="健康")),"改善",X1302=X1303,"维持不变",OR(AND(X1302="健康",OR(X1303="低滞销风险",X1303="中滞销风险",X1303="高滞销风险")),AND(X1302="低滞销风险",OR(X1303="中滞销风险",X1303="高滞销风险")),AND(X1302="中滞销风险",X1303="高滞销风险")),"恶化")</f>
        <v>恶化</v>
      </c>
      <c r="Z1303" s="10">
        <f t="shared" si="274"/>
        <v>59</v>
      </c>
      <c r="AA1303" s="10">
        <f t="shared" si="275"/>
        <v>80</v>
      </c>
      <c r="AB1303" s="10">
        <f t="shared" si="276"/>
        <v>139</v>
      </c>
      <c r="AC1303" s="10">
        <f t="shared" si="277"/>
        <v>130.333333333333</v>
      </c>
      <c r="AD1303" s="10">
        <f t="shared" si="278"/>
        <v>46.3333333333358</v>
      </c>
      <c r="AE1303" s="11">
        <f t="shared" si="279"/>
        <v>4.65476190476191</v>
      </c>
    </row>
    <row r="1304" spans="1:31">
      <c r="A1304" s="5">
        <v>45887</v>
      </c>
      <c r="B1304" s="1" t="s">
        <v>715</v>
      </c>
      <c r="C1304" s="1" t="s">
        <v>716</v>
      </c>
      <c r="D1304" s="1" t="s">
        <v>676</v>
      </c>
      <c r="E1304" s="1">
        <v>1.21</v>
      </c>
      <c r="F1304" s="1">
        <v>1.29</v>
      </c>
      <c r="G1304" s="1">
        <v>1.71</v>
      </c>
      <c r="H1304" s="1">
        <v>0.96</v>
      </c>
      <c r="I1304" s="1" t="s">
        <v>50</v>
      </c>
      <c r="J1304" s="1">
        <v>9</v>
      </c>
      <c r="K1304" s="1" t="s">
        <v>51</v>
      </c>
      <c r="L1304" s="1" t="s">
        <v>52</v>
      </c>
      <c r="M1304" s="1" t="s">
        <v>53</v>
      </c>
      <c r="N1304" s="1">
        <v>73</v>
      </c>
      <c r="O1304" s="1">
        <v>92</v>
      </c>
      <c r="P1304" s="1">
        <v>0</v>
      </c>
      <c r="Q1304" s="1">
        <v>86</v>
      </c>
      <c r="R1304" s="1">
        <v>0</v>
      </c>
      <c r="S1304" s="1">
        <v>0</v>
      </c>
      <c r="T1304">
        <f t="shared" si="269"/>
        <v>165</v>
      </c>
      <c r="U1304">
        <f t="shared" si="270"/>
        <v>251</v>
      </c>
      <c r="V1304" s="2">
        <f t="shared" si="271"/>
        <v>46023.3636363636</v>
      </c>
      <c r="W1304" s="2">
        <f t="shared" si="272"/>
        <v>46094.4380165289</v>
      </c>
      <c r="X1304" t="str">
        <f t="shared" si="273"/>
        <v>高滞销风险</v>
      </c>
      <c r="Y1304" s="8" t="str">
        <f>_xlfn.IFS(COUNTIF($B$2:B1304,B1304)=1,"-",OR(AND(X1303="高滞销风险",OR(X1304="中滞销风险",X1304="低滞销风险",X1304="健康")),AND(X1303="中滞销风险",OR(X1304="低滞销风险",X1304="健康")),AND(X1303="低滞销风险",X1304="健康")),"改善",X1303=X1304,"维持不变",OR(AND(X1303="健康",OR(X1304="低滞销风险",X1304="中滞销风险",X1304="高滞销风险")),AND(X1303="低滞销风险",OR(X1304="中滞销风险",X1304="高滞销风险")),AND(X1303="中滞销风险",X1304="高滞销风险")),"恶化")</f>
        <v>-</v>
      </c>
      <c r="Z1304" s="10">
        <f t="shared" si="274"/>
        <v>37.95</v>
      </c>
      <c r="AA1304" s="10">
        <f t="shared" si="275"/>
        <v>86</v>
      </c>
      <c r="AB1304" s="10">
        <f t="shared" si="276"/>
        <v>123.95</v>
      </c>
      <c r="AC1304" s="10">
        <f t="shared" si="277"/>
        <v>207.438016528926</v>
      </c>
      <c r="AD1304" s="10">
        <f t="shared" si="278"/>
        <v>102.438016528926</v>
      </c>
      <c r="AE1304" s="11">
        <f t="shared" si="279"/>
        <v>2.39047619047619</v>
      </c>
    </row>
    <row r="1305" spans="1:31">
      <c r="A1305" s="5">
        <v>45894</v>
      </c>
      <c r="B1305" s="1" t="s">
        <v>715</v>
      </c>
      <c r="C1305" s="1" t="s">
        <v>716</v>
      </c>
      <c r="D1305" s="1" t="s">
        <v>676</v>
      </c>
      <c r="E1305" s="1">
        <v>1.81</v>
      </c>
      <c r="F1305" s="1">
        <v>2.29</v>
      </c>
      <c r="G1305" s="1">
        <v>1.79</v>
      </c>
      <c r="H1305" s="1">
        <v>1.54</v>
      </c>
      <c r="I1305" s="1" t="s">
        <v>50</v>
      </c>
      <c r="J1305" s="1">
        <v>16</v>
      </c>
      <c r="K1305" s="1" t="s">
        <v>43</v>
      </c>
      <c r="L1305" s="1" t="s">
        <v>44</v>
      </c>
      <c r="M1305" s="1" t="s">
        <v>45</v>
      </c>
      <c r="N1305" s="1">
        <v>71</v>
      </c>
      <c r="O1305" s="1">
        <v>80</v>
      </c>
      <c r="P1305" s="1">
        <v>0</v>
      </c>
      <c r="Q1305" s="1">
        <v>86</v>
      </c>
      <c r="R1305" s="1">
        <v>0</v>
      </c>
      <c r="S1305" s="1">
        <v>0</v>
      </c>
      <c r="T1305">
        <f t="shared" si="269"/>
        <v>151</v>
      </c>
      <c r="U1305">
        <f t="shared" si="270"/>
        <v>237</v>
      </c>
      <c r="V1305" s="2">
        <f t="shared" si="271"/>
        <v>45977.4254143646</v>
      </c>
      <c r="W1305" s="2">
        <f t="shared" si="272"/>
        <v>46024.9392265193</v>
      </c>
      <c r="X1305" t="str">
        <f t="shared" si="273"/>
        <v>高滞销风险</v>
      </c>
      <c r="Y1305" s="8" t="str">
        <f>_xlfn.IFS(COUNTIF($B$2:B1305,B1305)=1,"-",OR(AND(X1304="高滞销风险",OR(X1305="中滞销风险",X1305="低滞销风险",X1305="健康")),AND(X1304="中滞销风险",OR(X1305="低滞销风险",X1305="健康")),AND(X1304="低滞销风险",X1305="健康")),"改善",X1304=X1305,"维持不变",OR(AND(X1304="健康",OR(X1305="低滞销风险",X1305="中滞销风险",X1305="高滞销风险")),AND(X1304="低滞销风险",OR(X1305="中滞销风险",X1305="高滞销风险")),AND(X1304="中滞销风险",X1305="高滞销风险")),"恶化")</f>
        <v>维持不变</v>
      </c>
      <c r="Z1305" s="10">
        <f t="shared" si="274"/>
        <v>0</v>
      </c>
      <c r="AA1305" s="10">
        <f t="shared" si="275"/>
        <v>59.62</v>
      </c>
      <c r="AB1305" s="10">
        <f t="shared" si="276"/>
        <v>59.62</v>
      </c>
      <c r="AC1305" s="10">
        <f t="shared" si="277"/>
        <v>130.939226519337</v>
      </c>
      <c r="AD1305" s="10">
        <f t="shared" si="278"/>
        <v>32.9392265193383</v>
      </c>
      <c r="AE1305" s="11">
        <f t="shared" si="279"/>
        <v>2.41836734693878</v>
      </c>
    </row>
    <row r="1306" spans="1:31">
      <c r="A1306" s="5">
        <v>45901</v>
      </c>
      <c r="B1306" s="1" t="s">
        <v>715</v>
      </c>
      <c r="C1306" s="1" t="s">
        <v>716</v>
      </c>
      <c r="D1306" s="1" t="s">
        <v>676</v>
      </c>
      <c r="E1306" s="1">
        <v>1.29</v>
      </c>
      <c r="F1306" s="1">
        <v>1.29</v>
      </c>
      <c r="G1306" s="1">
        <v>1.79</v>
      </c>
      <c r="H1306" s="1">
        <v>1.75</v>
      </c>
      <c r="I1306" s="1" t="s">
        <v>54</v>
      </c>
      <c r="J1306" s="1">
        <v>9</v>
      </c>
      <c r="K1306" s="1" t="s">
        <v>35</v>
      </c>
      <c r="L1306" s="1" t="s">
        <v>36</v>
      </c>
      <c r="M1306" s="1" t="s">
        <v>37</v>
      </c>
      <c r="N1306" s="1">
        <v>115</v>
      </c>
      <c r="O1306" s="1">
        <v>24</v>
      </c>
      <c r="P1306" s="1">
        <v>0</v>
      </c>
      <c r="Q1306" s="1">
        <v>86</v>
      </c>
      <c r="R1306" s="1">
        <v>0</v>
      </c>
      <c r="S1306" s="1">
        <v>0</v>
      </c>
      <c r="T1306">
        <f t="shared" si="269"/>
        <v>139</v>
      </c>
      <c r="U1306">
        <f t="shared" si="270"/>
        <v>225</v>
      </c>
      <c r="V1306" s="2">
        <f t="shared" si="271"/>
        <v>46008.7519379845</v>
      </c>
      <c r="W1306" s="2">
        <f t="shared" si="272"/>
        <v>46075.4186046512</v>
      </c>
      <c r="X1306" t="str">
        <f t="shared" si="273"/>
        <v>高滞销风险</v>
      </c>
      <c r="Y1306" s="8" t="str">
        <f>_xlfn.IFS(COUNTIF($B$2:B1306,B1306)=1,"-",OR(AND(X1305="高滞销风险",OR(X1306="中滞销风险",X1306="低滞销风险",X1306="健康")),AND(X1305="中滞销风险",OR(X1306="低滞销风险",X1306="健康")),AND(X1305="低滞销风险",X1306="健康")),"改善",X1305=X1306,"维持不变",OR(AND(X1305="健康",OR(X1306="低滞销风险",X1306="中滞销风险",X1306="高滞销风险")),AND(X1305="低滞销风险",OR(X1306="中滞销风险",X1306="高滞销风险")),AND(X1305="中滞销风险",X1306="高滞销风险")),"恶化")</f>
        <v>维持不变</v>
      </c>
      <c r="Z1306" s="10">
        <f t="shared" si="274"/>
        <v>21.61</v>
      </c>
      <c r="AA1306" s="10">
        <f t="shared" si="275"/>
        <v>86</v>
      </c>
      <c r="AB1306" s="10">
        <f t="shared" si="276"/>
        <v>107.61</v>
      </c>
      <c r="AC1306" s="10">
        <f t="shared" si="277"/>
        <v>174.418604651163</v>
      </c>
      <c r="AD1306" s="10">
        <f t="shared" si="278"/>
        <v>83.4186046511604</v>
      </c>
      <c r="AE1306" s="11">
        <f t="shared" si="279"/>
        <v>2.47252747252747</v>
      </c>
    </row>
    <row r="1307" spans="1:31">
      <c r="A1307" s="5">
        <v>45908</v>
      </c>
      <c r="B1307" s="1" t="s">
        <v>715</v>
      </c>
      <c r="C1307" s="1" t="s">
        <v>716</v>
      </c>
      <c r="D1307" s="1" t="s">
        <v>676</v>
      </c>
      <c r="E1307" s="1">
        <v>1.29</v>
      </c>
      <c r="F1307" s="1">
        <v>1.29</v>
      </c>
      <c r="G1307" s="1">
        <v>1.29</v>
      </c>
      <c r="H1307" s="1">
        <v>1.54</v>
      </c>
      <c r="I1307" s="1" t="s">
        <v>54</v>
      </c>
      <c r="J1307" s="1">
        <v>9</v>
      </c>
      <c r="K1307" s="1" t="s">
        <v>38</v>
      </c>
      <c r="L1307" s="1" t="s">
        <v>39</v>
      </c>
      <c r="M1307" s="1" t="s">
        <v>40</v>
      </c>
      <c r="N1307" s="1">
        <v>122</v>
      </c>
      <c r="O1307" s="1">
        <v>8</v>
      </c>
      <c r="P1307" s="1">
        <v>0</v>
      </c>
      <c r="Q1307" s="1">
        <v>86</v>
      </c>
      <c r="R1307" s="1">
        <v>0</v>
      </c>
      <c r="S1307" s="1">
        <v>0</v>
      </c>
      <c r="T1307">
        <f t="shared" si="269"/>
        <v>130</v>
      </c>
      <c r="U1307">
        <f t="shared" si="270"/>
        <v>216</v>
      </c>
      <c r="V1307" s="2">
        <f t="shared" si="271"/>
        <v>46008.7751937985</v>
      </c>
      <c r="W1307" s="2">
        <f t="shared" si="272"/>
        <v>46075.4418604651</v>
      </c>
      <c r="X1307" t="str">
        <f t="shared" si="273"/>
        <v>高滞销风险</v>
      </c>
      <c r="Y1307" s="8" t="str">
        <f>_xlfn.IFS(COUNTIF($B$2:B1307,B1307)=1,"-",OR(AND(X1306="高滞销风险",OR(X1307="中滞销风险",X1307="低滞销风险",X1307="健康")),AND(X1306="中滞销风险",OR(X1307="低滞销风险",X1307="健康")),AND(X1306="低滞销风险",X1307="健康")),"改善",X1306=X1307,"维持不变",OR(AND(X1306="健康",OR(X1307="低滞销风险",X1307="中滞销风险",X1307="高滞销风险")),AND(X1306="低滞销风险",OR(X1307="中滞销风险",X1307="高滞销风险")),AND(X1306="中滞销风险",X1307="高滞销风险")),"恶化")</f>
        <v>维持不变</v>
      </c>
      <c r="Z1307" s="10">
        <f t="shared" si="274"/>
        <v>21.64</v>
      </c>
      <c r="AA1307" s="10">
        <f t="shared" si="275"/>
        <v>86</v>
      </c>
      <c r="AB1307" s="10">
        <f t="shared" si="276"/>
        <v>107.64</v>
      </c>
      <c r="AC1307" s="10">
        <f t="shared" si="277"/>
        <v>167.441860465116</v>
      </c>
      <c r="AD1307" s="10">
        <f t="shared" si="278"/>
        <v>83.4418604651146</v>
      </c>
      <c r="AE1307" s="11">
        <f t="shared" si="279"/>
        <v>2.57142857142857</v>
      </c>
    </row>
    <row r="1308" spans="1:31">
      <c r="A1308" s="5">
        <v>45887</v>
      </c>
      <c r="B1308" s="1" t="s">
        <v>717</v>
      </c>
      <c r="C1308" s="1" t="s">
        <v>718</v>
      </c>
      <c r="D1308" s="1" t="s">
        <v>676</v>
      </c>
      <c r="E1308" s="1">
        <v>3.55</v>
      </c>
      <c r="F1308" s="1">
        <v>4.71</v>
      </c>
      <c r="G1308" s="1">
        <v>4.36</v>
      </c>
      <c r="H1308" s="1">
        <v>2.54</v>
      </c>
      <c r="I1308" s="1" t="s">
        <v>50</v>
      </c>
      <c r="J1308" s="1">
        <v>33</v>
      </c>
      <c r="K1308" s="1" t="s">
        <v>51</v>
      </c>
      <c r="L1308" s="1" t="s">
        <v>52</v>
      </c>
      <c r="M1308" s="1" t="s">
        <v>53</v>
      </c>
      <c r="N1308" s="1">
        <v>29</v>
      </c>
      <c r="O1308" s="1">
        <v>36</v>
      </c>
      <c r="P1308" s="1">
        <v>0</v>
      </c>
      <c r="Q1308" s="1">
        <v>199</v>
      </c>
      <c r="R1308" s="1">
        <v>0</v>
      </c>
      <c r="S1308" s="1">
        <v>152</v>
      </c>
      <c r="T1308">
        <f t="shared" si="269"/>
        <v>65</v>
      </c>
      <c r="U1308">
        <f t="shared" si="270"/>
        <v>416</v>
      </c>
      <c r="V1308" s="2">
        <f t="shared" si="271"/>
        <v>45905.3098591549</v>
      </c>
      <c r="W1308" s="2">
        <f t="shared" si="272"/>
        <v>46004.1830985916</v>
      </c>
      <c r="X1308" t="str">
        <f t="shared" si="273"/>
        <v>中滞销风险</v>
      </c>
      <c r="Y1308" s="8" t="str">
        <f>_xlfn.IFS(COUNTIF($B$2:B1308,B1308)=1,"-",OR(AND(X1307="高滞销风险",OR(X1308="中滞销风险",X1308="低滞销风险",X1308="健康")),AND(X1307="中滞销风险",OR(X1308="低滞销风险",X1308="健康")),AND(X1307="低滞销风险",X1308="健康")),"改善",X1307=X1308,"维持不变",OR(AND(X1307="健康",OR(X1308="低滞销风险",X1308="中滞销风险",X1308="高滞销风险")),AND(X1307="低滞销风险",OR(X1308="中滞销风险",X1308="高滞销风险")),AND(X1307="中滞销风险",X1308="高滞销风险")),"恶化")</f>
        <v>-</v>
      </c>
      <c r="Z1308" s="10">
        <f t="shared" si="274"/>
        <v>0</v>
      </c>
      <c r="AA1308" s="10">
        <f t="shared" si="275"/>
        <v>43.25</v>
      </c>
      <c r="AB1308" s="10">
        <f t="shared" si="276"/>
        <v>43.25</v>
      </c>
      <c r="AC1308" s="10">
        <f t="shared" si="277"/>
        <v>117.183098591549</v>
      </c>
      <c r="AD1308" s="10">
        <f t="shared" si="278"/>
        <v>12.1830985915512</v>
      </c>
      <c r="AE1308" s="11">
        <f t="shared" si="279"/>
        <v>3.96190476190476</v>
      </c>
    </row>
    <row r="1309" spans="1:31">
      <c r="A1309" s="5">
        <v>45894</v>
      </c>
      <c r="B1309" s="1" t="s">
        <v>717</v>
      </c>
      <c r="C1309" s="1" t="s">
        <v>718</v>
      </c>
      <c r="D1309" s="1" t="s">
        <v>676</v>
      </c>
      <c r="E1309" s="1">
        <v>4.21</v>
      </c>
      <c r="F1309" s="1">
        <v>4.71</v>
      </c>
      <c r="G1309" s="1">
        <v>4.71</v>
      </c>
      <c r="H1309" s="1">
        <v>3.71</v>
      </c>
      <c r="I1309" s="1" t="s">
        <v>50</v>
      </c>
      <c r="J1309" s="1">
        <v>33</v>
      </c>
      <c r="K1309" s="1" t="s">
        <v>43</v>
      </c>
      <c r="L1309" s="1" t="s">
        <v>44</v>
      </c>
      <c r="M1309" s="1" t="s">
        <v>45</v>
      </c>
      <c r="N1309" s="1">
        <v>25</v>
      </c>
      <c r="O1309" s="1">
        <v>101</v>
      </c>
      <c r="P1309" s="1">
        <v>0</v>
      </c>
      <c r="Q1309" s="1">
        <v>106</v>
      </c>
      <c r="R1309" s="1">
        <v>0</v>
      </c>
      <c r="S1309" s="1">
        <v>152</v>
      </c>
      <c r="T1309">
        <f t="shared" si="269"/>
        <v>126</v>
      </c>
      <c r="U1309">
        <f t="shared" si="270"/>
        <v>384</v>
      </c>
      <c r="V1309" s="2">
        <f t="shared" si="271"/>
        <v>45923.9287410926</v>
      </c>
      <c r="W1309" s="2">
        <f t="shared" si="272"/>
        <v>45985.2114014252</v>
      </c>
      <c r="X1309" t="str">
        <f t="shared" si="273"/>
        <v>健康</v>
      </c>
      <c r="Y1309" s="8" t="str">
        <f>_xlfn.IFS(COUNTIF($B$2:B1309,B1309)=1,"-",OR(AND(X1308="高滞销风险",OR(X1309="中滞销风险",X1309="低滞销风险",X1309="健康")),AND(X1308="中滞销风险",OR(X1309="低滞销风险",X1309="健康")),AND(X1308="低滞销风险",X1309="健康")),"改善",X1308=X1309,"维持不变",OR(AND(X1308="健康",OR(X1309="低滞销风险",X1309="中滞销风险",X1309="高滞销风险")),AND(X1308="低滞销风险",OR(X1309="中滞销风险",X1309="高滞销风险")),AND(X1308="中滞销风险",X1309="高滞销风险")),"恶化")</f>
        <v>改善</v>
      </c>
      <c r="Z1309" s="10">
        <f t="shared" si="274"/>
        <v>0</v>
      </c>
      <c r="AA1309" s="10">
        <f t="shared" si="275"/>
        <v>0</v>
      </c>
      <c r="AB1309" s="10">
        <f t="shared" si="276"/>
        <v>0</v>
      </c>
      <c r="AC1309" s="10">
        <f t="shared" si="277"/>
        <v>91.2114014251782</v>
      </c>
      <c r="AD1309" s="10">
        <f t="shared" si="278"/>
        <v>0</v>
      </c>
      <c r="AE1309" s="11">
        <f t="shared" si="279"/>
        <v>4.21</v>
      </c>
    </row>
    <row r="1310" spans="1:31">
      <c r="A1310" s="5">
        <v>45901</v>
      </c>
      <c r="B1310" s="1" t="s">
        <v>717</v>
      </c>
      <c r="C1310" s="1" t="s">
        <v>718</v>
      </c>
      <c r="D1310" s="1" t="s">
        <v>676</v>
      </c>
      <c r="E1310" s="1">
        <v>3.29</v>
      </c>
      <c r="F1310" s="1">
        <v>3.29</v>
      </c>
      <c r="G1310" s="1">
        <v>4</v>
      </c>
      <c r="H1310" s="1">
        <v>4.18</v>
      </c>
      <c r="I1310" s="1" t="s">
        <v>54</v>
      </c>
      <c r="J1310" s="1">
        <v>23</v>
      </c>
      <c r="K1310" s="1" t="s">
        <v>35</v>
      </c>
      <c r="L1310" s="1" t="s">
        <v>36</v>
      </c>
      <c r="M1310" s="1" t="s">
        <v>37</v>
      </c>
      <c r="N1310" s="1">
        <v>46</v>
      </c>
      <c r="O1310" s="1">
        <v>157</v>
      </c>
      <c r="P1310" s="1">
        <v>0</v>
      </c>
      <c r="Q1310" s="1">
        <v>152</v>
      </c>
      <c r="R1310" s="1">
        <v>0</v>
      </c>
      <c r="S1310" s="1">
        <v>2</v>
      </c>
      <c r="T1310">
        <f t="shared" si="269"/>
        <v>203</v>
      </c>
      <c r="U1310">
        <f t="shared" si="270"/>
        <v>357</v>
      </c>
      <c r="V1310" s="2">
        <f t="shared" si="271"/>
        <v>45962.7021276596</v>
      </c>
      <c r="W1310" s="2">
        <f t="shared" si="272"/>
        <v>46009.5106382979</v>
      </c>
      <c r="X1310" t="str">
        <f t="shared" si="273"/>
        <v>中滞销风险</v>
      </c>
      <c r="Y1310" s="8" t="str">
        <f>_xlfn.IFS(COUNTIF($B$2:B1310,B1310)=1,"-",OR(AND(X1309="高滞销风险",OR(X1310="中滞销风险",X1310="低滞销风险",X1310="健康")),AND(X1309="中滞销风险",OR(X1310="低滞销风险",X1310="健康")),AND(X1309="低滞销风险",X1310="健康")),"改善",X1309=X1310,"维持不变",OR(AND(X1309="健康",OR(X1310="低滞销风险",X1310="中滞销风险",X1310="高滞销风险")),AND(X1309="低滞销风险",OR(X1310="中滞销风险",X1310="高滞销风险")),AND(X1309="中滞销风险",X1310="高滞销风险")),"恶化")</f>
        <v>恶化</v>
      </c>
      <c r="Z1310" s="10">
        <f t="shared" si="274"/>
        <v>0</v>
      </c>
      <c r="AA1310" s="10">
        <f t="shared" si="275"/>
        <v>57.61</v>
      </c>
      <c r="AB1310" s="10">
        <f t="shared" si="276"/>
        <v>57.61</v>
      </c>
      <c r="AC1310" s="10">
        <f t="shared" si="277"/>
        <v>108.510638297872</v>
      </c>
      <c r="AD1310" s="10">
        <f t="shared" si="278"/>
        <v>17.5106382978702</v>
      </c>
      <c r="AE1310" s="11">
        <f t="shared" si="279"/>
        <v>3.92307692307692</v>
      </c>
    </row>
    <row r="1311" spans="1:31">
      <c r="A1311" s="5">
        <v>45908</v>
      </c>
      <c r="B1311" s="1" t="s">
        <v>717</v>
      </c>
      <c r="C1311" s="1" t="s">
        <v>718</v>
      </c>
      <c r="D1311" s="1" t="s">
        <v>676</v>
      </c>
      <c r="E1311" s="1">
        <v>2.14</v>
      </c>
      <c r="F1311" s="1">
        <v>2.14</v>
      </c>
      <c r="G1311" s="1">
        <v>2.71</v>
      </c>
      <c r="H1311" s="1">
        <v>3.71</v>
      </c>
      <c r="I1311" s="1" t="s">
        <v>54</v>
      </c>
      <c r="J1311" s="1">
        <v>15</v>
      </c>
      <c r="K1311" s="1" t="s">
        <v>38</v>
      </c>
      <c r="L1311" s="1" t="s">
        <v>39</v>
      </c>
      <c r="M1311" s="1" t="s">
        <v>40</v>
      </c>
      <c r="N1311" s="1">
        <v>83</v>
      </c>
      <c r="O1311" s="1">
        <v>167</v>
      </c>
      <c r="P1311" s="1">
        <v>0</v>
      </c>
      <c r="Q1311" s="1">
        <v>92</v>
      </c>
      <c r="R1311" s="1">
        <v>0</v>
      </c>
      <c r="S1311" s="1">
        <v>2</v>
      </c>
      <c r="T1311">
        <f t="shared" si="269"/>
        <v>250</v>
      </c>
      <c r="U1311">
        <f t="shared" si="270"/>
        <v>344</v>
      </c>
      <c r="V1311" s="2">
        <f t="shared" si="271"/>
        <v>46024.8224299065</v>
      </c>
      <c r="W1311" s="2">
        <f t="shared" si="272"/>
        <v>46068.7476635514</v>
      </c>
      <c r="X1311" t="str">
        <f t="shared" si="273"/>
        <v>高滞销风险</v>
      </c>
      <c r="Y1311" s="8" t="str">
        <f>_xlfn.IFS(COUNTIF($B$2:B1311,B1311)=1,"-",OR(AND(X1310="高滞销风险",OR(X1311="中滞销风险",X1311="低滞销风险",X1311="健康")),AND(X1310="中滞销风险",OR(X1311="低滞销风险",X1311="健康")),AND(X1310="低滞销风险",X1311="健康")),"改善",X1310=X1311,"维持不变",OR(AND(X1310="健康",OR(X1311="低滞销风险",X1311="中滞销风险",X1311="高滞销风险")),AND(X1310="低滞销风险",OR(X1311="中滞销风险",X1311="高滞销风险")),AND(X1310="中滞销风险",X1311="高滞销风险")),"恶化")</f>
        <v>恶化</v>
      </c>
      <c r="Z1311" s="10">
        <f t="shared" si="274"/>
        <v>70.24</v>
      </c>
      <c r="AA1311" s="10">
        <f t="shared" si="275"/>
        <v>94</v>
      </c>
      <c r="AB1311" s="10">
        <f t="shared" si="276"/>
        <v>164.24</v>
      </c>
      <c r="AC1311" s="10">
        <f t="shared" si="277"/>
        <v>160.747663551402</v>
      </c>
      <c r="AD1311" s="10">
        <f t="shared" si="278"/>
        <v>76.7476635514031</v>
      </c>
      <c r="AE1311" s="11">
        <f t="shared" si="279"/>
        <v>4.09523809523809</v>
      </c>
    </row>
    <row r="1312" spans="1:31">
      <c r="A1312" s="5">
        <v>45887</v>
      </c>
      <c r="B1312" s="1" t="s">
        <v>719</v>
      </c>
      <c r="C1312" s="1" t="s">
        <v>720</v>
      </c>
      <c r="D1312" s="1" t="s">
        <v>676</v>
      </c>
      <c r="E1312" s="1">
        <v>4.01</v>
      </c>
      <c r="F1312" s="1">
        <v>5.14</v>
      </c>
      <c r="G1312" s="1">
        <v>5.21</v>
      </c>
      <c r="H1312" s="1">
        <v>2.86</v>
      </c>
      <c r="I1312" s="1" t="s">
        <v>50</v>
      </c>
      <c r="J1312" s="1">
        <v>36</v>
      </c>
      <c r="K1312" s="1" t="s">
        <v>51</v>
      </c>
      <c r="L1312" s="1" t="s">
        <v>52</v>
      </c>
      <c r="M1312" s="1" t="s">
        <v>53</v>
      </c>
      <c r="N1312" s="1">
        <v>54</v>
      </c>
      <c r="O1312" s="1">
        <v>84</v>
      </c>
      <c r="P1312" s="1">
        <v>0</v>
      </c>
      <c r="Q1312" s="1">
        <v>1</v>
      </c>
      <c r="R1312" s="1">
        <v>0</v>
      </c>
      <c r="S1312" s="1">
        <v>200</v>
      </c>
      <c r="T1312">
        <f t="shared" si="269"/>
        <v>138</v>
      </c>
      <c r="U1312">
        <f t="shared" si="270"/>
        <v>339</v>
      </c>
      <c r="V1312" s="2">
        <f t="shared" si="271"/>
        <v>45921.4139650873</v>
      </c>
      <c r="W1312" s="2">
        <f t="shared" si="272"/>
        <v>45971.5386533666</v>
      </c>
      <c r="X1312" t="str">
        <f t="shared" si="273"/>
        <v>健康</v>
      </c>
      <c r="Y1312" s="8" t="str">
        <f>_xlfn.IFS(COUNTIF($B$2:B1312,B1312)=1,"-",OR(AND(X1311="高滞销风险",OR(X1312="中滞销风险",X1312="低滞销风险",X1312="健康")),AND(X1311="中滞销风险",OR(X1312="低滞销风险",X1312="健康")),AND(X1311="低滞销风险",X1312="健康")),"改善",X1311=X1312,"维持不变",OR(AND(X1311="健康",OR(X1312="低滞销风险",X1312="中滞销风险",X1312="高滞销风险")),AND(X1311="低滞销风险",OR(X1312="中滞销风险",X1312="高滞销风险")),AND(X1311="中滞销风险",X1312="高滞销风险")),"恶化")</f>
        <v>-</v>
      </c>
      <c r="Z1312" s="10">
        <f t="shared" si="274"/>
        <v>0</v>
      </c>
      <c r="AA1312" s="10">
        <f t="shared" si="275"/>
        <v>0</v>
      </c>
      <c r="AB1312" s="10">
        <f t="shared" si="276"/>
        <v>0</v>
      </c>
      <c r="AC1312" s="10">
        <f t="shared" si="277"/>
        <v>84.5386533665835</v>
      </c>
      <c r="AD1312" s="10">
        <f t="shared" si="278"/>
        <v>0</v>
      </c>
      <c r="AE1312" s="11">
        <f t="shared" si="279"/>
        <v>4.01</v>
      </c>
    </row>
    <row r="1313" spans="1:31">
      <c r="A1313" s="5">
        <v>45894</v>
      </c>
      <c r="B1313" s="1" t="s">
        <v>719</v>
      </c>
      <c r="C1313" s="1" t="s">
        <v>720</v>
      </c>
      <c r="D1313" s="1" t="s">
        <v>676</v>
      </c>
      <c r="E1313" s="1">
        <v>4.57</v>
      </c>
      <c r="F1313" s="1">
        <v>5</v>
      </c>
      <c r="G1313" s="1">
        <v>5.07</v>
      </c>
      <c r="H1313" s="1">
        <v>4.11</v>
      </c>
      <c r="I1313" s="1" t="s">
        <v>50</v>
      </c>
      <c r="J1313" s="1">
        <v>35</v>
      </c>
      <c r="K1313" s="1" t="s">
        <v>43</v>
      </c>
      <c r="L1313" s="1" t="s">
        <v>44</v>
      </c>
      <c r="M1313" s="1" t="s">
        <v>45</v>
      </c>
      <c r="N1313" s="1">
        <v>65</v>
      </c>
      <c r="O1313" s="1">
        <v>41</v>
      </c>
      <c r="P1313" s="1">
        <v>0</v>
      </c>
      <c r="Q1313" s="1">
        <v>201</v>
      </c>
      <c r="R1313" s="1">
        <v>0</v>
      </c>
      <c r="S1313" s="1">
        <v>150</v>
      </c>
      <c r="T1313">
        <f t="shared" si="269"/>
        <v>106</v>
      </c>
      <c r="U1313">
        <f t="shared" si="270"/>
        <v>457</v>
      </c>
      <c r="V1313" s="2">
        <f t="shared" si="271"/>
        <v>45917.1947483589</v>
      </c>
      <c r="W1313" s="2">
        <f t="shared" si="272"/>
        <v>45994</v>
      </c>
      <c r="X1313" t="str">
        <f t="shared" si="273"/>
        <v>低滞销风险</v>
      </c>
      <c r="Y1313" s="8" t="str">
        <f>_xlfn.IFS(COUNTIF($B$2:B1313,B1313)=1,"-",OR(AND(X1312="高滞销风险",OR(X1313="中滞销风险",X1313="低滞销风险",X1313="健康")),AND(X1312="中滞销风险",OR(X1313="低滞销风险",X1313="健康")),AND(X1312="低滞销风险",X1313="健康")),"改善",X1312=X1313,"维持不变",OR(AND(X1312="健康",OR(X1313="低滞销风险",X1313="中滞销风险",X1313="高滞销风险")),AND(X1312="低滞销风险",OR(X1313="中滞销风险",X1313="高滞销风险")),AND(X1312="中滞销风险",X1313="高滞销风险")),"恶化")</f>
        <v>恶化</v>
      </c>
      <c r="Z1313" s="10">
        <f t="shared" si="274"/>
        <v>0</v>
      </c>
      <c r="AA1313" s="10">
        <f t="shared" si="275"/>
        <v>9.13999999999999</v>
      </c>
      <c r="AB1313" s="10">
        <f t="shared" si="276"/>
        <v>9.13999999999999</v>
      </c>
      <c r="AC1313" s="10">
        <f t="shared" si="277"/>
        <v>100</v>
      </c>
      <c r="AD1313" s="10">
        <f t="shared" si="278"/>
        <v>2</v>
      </c>
      <c r="AE1313" s="11">
        <f t="shared" si="279"/>
        <v>4.66326530612245</v>
      </c>
    </row>
    <row r="1314" spans="1:31">
      <c r="A1314" s="5">
        <v>45901</v>
      </c>
      <c r="B1314" s="1" t="s">
        <v>719</v>
      </c>
      <c r="C1314" s="1" t="s">
        <v>720</v>
      </c>
      <c r="D1314" s="1" t="s">
        <v>676</v>
      </c>
      <c r="E1314" s="1">
        <v>4.71</v>
      </c>
      <c r="F1314" s="1">
        <v>4.71</v>
      </c>
      <c r="G1314" s="1">
        <v>4.86</v>
      </c>
      <c r="H1314" s="1">
        <v>5.04</v>
      </c>
      <c r="I1314" s="1" t="s">
        <v>54</v>
      </c>
      <c r="J1314" s="1">
        <v>33</v>
      </c>
      <c r="K1314" s="1" t="s">
        <v>35</v>
      </c>
      <c r="L1314" s="1" t="s">
        <v>36</v>
      </c>
      <c r="M1314" s="1" t="s">
        <v>37</v>
      </c>
      <c r="N1314" s="1">
        <v>73</v>
      </c>
      <c r="O1314" s="1">
        <v>180</v>
      </c>
      <c r="P1314" s="1">
        <v>0</v>
      </c>
      <c r="Q1314" s="1">
        <v>21</v>
      </c>
      <c r="R1314" s="1">
        <v>0</v>
      </c>
      <c r="S1314" s="1">
        <v>150</v>
      </c>
      <c r="T1314">
        <f t="shared" si="269"/>
        <v>253</v>
      </c>
      <c r="U1314">
        <f t="shared" si="270"/>
        <v>424</v>
      </c>
      <c r="V1314" s="2">
        <f t="shared" si="271"/>
        <v>45954.7154989384</v>
      </c>
      <c r="W1314" s="2">
        <f t="shared" si="272"/>
        <v>45991.0212314225</v>
      </c>
      <c r="X1314" t="str">
        <f t="shared" si="273"/>
        <v>健康</v>
      </c>
      <c r="Y1314" s="8" t="str">
        <f>_xlfn.IFS(COUNTIF($B$2:B1314,B1314)=1,"-",OR(AND(X1313="高滞销风险",OR(X1314="中滞销风险",X1314="低滞销风险",X1314="健康")),AND(X1313="中滞销风险",OR(X1314="低滞销风险",X1314="健康")),AND(X1313="低滞销风险",X1314="健康")),"改善",X1313=X1314,"维持不变",OR(AND(X1313="健康",OR(X1314="低滞销风险",X1314="中滞销风险",X1314="高滞销风险")),AND(X1313="低滞销风险",OR(X1314="中滞销风险",X1314="高滞销风险")),AND(X1313="中滞销风险",X1314="高滞销风险")),"恶化")</f>
        <v>改善</v>
      </c>
      <c r="Z1314" s="10">
        <f t="shared" si="274"/>
        <v>0</v>
      </c>
      <c r="AA1314" s="10">
        <f t="shared" si="275"/>
        <v>0</v>
      </c>
      <c r="AB1314" s="10">
        <f t="shared" si="276"/>
        <v>0</v>
      </c>
      <c r="AC1314" s="10">
        <f t="shared" si="277"/>
        <v>90.0212314225053</v>
      </c>
      <c r="AD1314" s="10">
        <f t="shared" si="278"/>
        <v>0</v>
      </c>
      <c r="AE1314" s="11">
        <f t="shared" si="279"/>
        <v>4.71</v>
      </c>
    </row>
    <row r="1315" spans="1:31">
      <c r="A1315" s="5">
        <v>45908</v>
      </c>
      <c r="B1315" s="1" t="s">
        <v>719</v>
      </c>
      <c r="C1315" s="1" t="s">
        <v>720</v>
      </c>
      <c r="D1315" s="1" t="s">
        <v>676</v>
      </c>
      <c r="E1315" s="1">
        <v>5.03</v>
      </c>
      <c r="F1315" s="1">
        <v>5.14</v>
      </c>
      <c r="G1315" s="1">
        <v>4.93</v>
      </c>
      <c r="H1315" s="1">
        <v>5</v>
      </c>
      <c r="I1315" s="1" t="s">
        <v>50</v>
      </c>
      <c r="J1315" s="1">
        <v>36</v>
      </c>
      <c r="K1315" s="1" t="s">
        <v>38</v>
      </c>
      <c r="L1315" s="1" t="s">
        <v>39</v>
      </c>
      <c r="M1315" s="1" t="s">
        <v>40</v>
      </c>
      <c r="N1315" s="1">
        <v>89</v>
      </c>
      <c r="O1315" s="1">
        <v>145</v>
      </c>
      <c r="P1315" s="1">
        <v>0</v>
      </c>
      <c r="Q1315" s="1">
        <v>150</v>
      </c>
      <c r="R1315" s="1">
        <v>0</v>
      </c>
      <c r="S1315" s="1">
        <v>1</v>
      </c>
      <c r="T1315">
        <f t="shared" si="269"/>
        <v>234</v>
      </c>
      <c r="U1315">
        <f t="shared" si="270"/>
        <v>385</v>
      </c>
      <c r="V1315" s="2">
        <f t="shared" si="271"/>
        <v>45954.5208747515</v>
      </c>
      <c r="W1315" s="2">
        <f t="shared" si="272"/>
        <v>45984.5407554672</v>
      </c>
      <c r="X1315" t="str">
        <f t="shared" si="273"/>
        <v>健康</v>
      </c>
      <c r="Y1315" s="8" t="str">
        <f>_xlfn.IFS(COUNTIF($B$2:B1315,B1315)=1,"-",OR(AND(X1314="高滞销风险",OR(X1315="中滞销风险",X1315="低滞销风险",X1315="健康")),AND(X1314="中滞销风险",OR(X1315="低滞销风险",X1315="健康")),AND(X1314="低滞销风险",X1315="健康")),"改善",X1314=X1315,"维持不变",OR(AND(X1314="健康",OR(X1315="低滞销风险",X1315="中滞销风险",X1315="高滞销风险")),AND(X1314="低滞销风险",OR(X1315="中滞销风险",X1315="高滞销风险")),AND(X1314="中滞销风险",X1315="高滞销风险")),"恶化")</f>
        <v>维持不变</v>
      </c>
      <c r="Z1315" s="10">
        <f t="shared" si="274"/>
        <v>0</v>
      </c>
      <c r="AA1315" s="10">
        <f t="shared" si="275"/>
        <v>0</v>
      </c>
      <c r="AB1315" s="10">
        <f t="shared" si="276"/>
        <v>0</v>
      </c>
      <c r="AC1315" s="10">
        <f t="shared" si="277"/>
        <v>76.5407554671968</v>
      </c>
      <c r="AD1315" s="10">
        <f t="shared" si="278"/>
        <v>0</v>
      </c>
      <c r="AE1315" s="11">
        <f t="shared" si="279"/>
        <v>5.03</v>
      </c>
    </row>
    <row r="1316" spans="1:31">
      <c r="A1316" s="5">
        <v>45887</v>
      </c>
      <c r="B1316" s="1" t="s">
        <v>721</v>
      </c>
      <c r="C1316" s="1" t="s">
        <v>722</v>
      </c>
      <c r="D1316" s="1" t="s">
        <v>676</v>
      </c>
      <c r="E1316" s="1">
        <v>0.15</v>
      </c>
      <c r="F1316" s="1">
        <v>0.29</v>
      </c>
      <c r="G1316" s="1">
        <v>0.14</v>
      </c>
      <c r="H1316" s="1">
        <v>0.07</v>
      </c>
      <c r="I1316" s="1" t="s">
        <v>50</v>
      </c>
      <c r="J1316" s="1">
        <v>2</v>
      </c>
      <c r="K1316" s="1" t="s">
        <v>51</v>
      </c>
      <c r="L1316" s="1" t="s">
        <v>52</v>
      </c>
      <c r="M1316" s="1" t="s">
        <v>53</v>
      </c>
      <c r="N1316" s="1">
        <v>147</v>
      </c>
      <c r="O1316" s="1">
        <v>0</v>
      </c>
      <c r="P1316" s="1">
        <v>0</v>
      </c>
      <c r="Q1316" s="1">
        <v>4</v>
      </c>
      <c r="R1316" s="1">
        <v>0</v>
      </c>
      <c r="S1316" s="1">
        <v>0</v>
      </c>
      <c r="T1316">
        <f t="shared" si="269"/>
        <v>147</v>
      </c>
      <c r="U1316">
        <f t="shared" si="270"/>
        <v>151</v>
      </c>
      <c r="V1316" s="2">
        <f t="shared" si="271"/>
        <v>46867</v>
      </c>
      <c r="W1316" s="2">
        <f t="shared" si="272"/>
        <v>46893.6666666667</v>
      </c>
      <c r="X1316" t="str">
        <f t="shared" si="273"/>
        <v>高滞销风险</v>
      </c>
      <c r="Y1316" s="8" t="str">
        <f>_xlfn.IFS(COUNTIF($B$2:B1316,B1316)=1,"-",OR(AND(X1315="高滞销风险",OR(X1316="中滞销风险",X1316="低滞销风险",X1316="健康")),AND(X1315="中滞销风险",OR(X1316="低滞销风险",X1316="健康")),AND(X1315="低滞销风险",X1316="健康")),"改善",X1315=X1316,"维持不变",OR(AND(X1315="健康",OR(X1316="低滞销风险",X1316="中滞销风险",X1316="高滞销风险")),AND(X1315="低滞销风险",OR(X1316="中滞销风险",X1316="高滞销风险")),AND(X1315="中滞销风险",X1316="高滞销风险")),"恶化")</f>
        <v>-</v>
      </c>
      <c r="Z1316" s="10">
        <f t="shared" si="274"/>
        <v>131.25</v>
      </c>
      <c r="AA1316" s="10">
        <f t="shared" si="275"/>
        <v>4</v>
      </c>
      <c r="AB1316" s="10">
        <f t="shared" si="276"/>
        <v>135.25</v>
      </c>
      <c r="AC1316" s="10">
        <f t="shared" si="277"/>
        <v>1006.66666666667</v>
      </c>
      <c r="AD1316" s="10">
        <f t="shared" si="278"/>
        <v>901.666666666664</v>
      </c>
      <c r="AE1316" s="11">
        <f t="shared" si="279"/>
        <v>1.43809523809524</v>
      </c>
    </row>
    <row r="1317" spans="1:31">
      <c r="A1317" s="5">
        <v>45894</v>
      </c>
      <c r="B1317" s="1" t="s">
        <v>721</v>
      </c>
      <c r="C1317" s="1" t="s">
        <v>722</v>
      </c>
      <c r="D1317" s="1" t="s">
        <v>676</v>
      </c>
      <c r="E1317" s="1">
        <v>0.21</v>
      </c>
      <c r="F1317" s="1">
        <v>0.29</v>
      </c>
      <c r="G1317" s="1">
        <v>0.29</v>
      </c>
      <c r="H1317" s="1">
        <v>0.14</v>
      </c>
      <c r="I1317" s="1" t="s">
        <v>50</v>
      </c>
      <c r="J1317" s="1">
        <v>2</v>
      </c>
      <c r="K1317" s="1" t="s">
        <v>43</v>
      </c>
      <c r="L1317" s="1" t="s">
        <v>44</v>
      </c>
      <c r="M1317" s="1" t="s">
        <v>45</v>
      </c>
      <c r="N1317" s="1">
        <v>145</v>
      </c>
      <c r="O1317" s="1">
        <v>0</v>
      </c>
      <c r="P1317" s="1">
        <v>0</v>
      </c>
      <c r="Q1317" s="1">
        <v>4</v>
      </c>
      <c r="R1317" s="1">
        <v>0</v>
      </c>
      <c r="S1317" s="1">
        <v>0</v>
      </c>
      <c r="T1317">
        <f t="shared" si="269"/>
        <v>145</v>
      </c>
      <c r="U1317">
        <f t="shared" si="270"/>
        <v>149</v>
      </c>
      <c r="V1317" s="2">
        <f t="shared" si="271"/>
        <v>46584.4761904762</v>
      </c>
      <c r="W1317" s="2">
        <f t="shared" si="272"/>
        <v>46603.5238095238</v>
      </c>
      <c r="X1317" t="str">
        <f t="shared" si="273"/>
        <v>高滞销风险</v>
      </c>
      <c r="Y1317" s="8" t="str">
        <f>_xlfn.IFS(COUNTIF($B$2:B1317,B1317)=1,"-",OR(AND(X1316="高滞销风险",OR(X1317="中滞销风险",X1317="低滞销风险",X1317="健康")),AND(X1316="中滞销风险",OR(X1317="低滞销风险",X1317="健康")),AND(X1316="低滞销风险",X1317="健康")),"改善",X1316=X1317,"维持不变",OR(AND(X1316="健康",OR(X1317="低滞销风险",X1317="中滞销风险",X1317="高滞销风险")),AND(X1316="低滞销风险",OR(X1317="中滞销风险",X1317="高滞销风险")),AND(X1316="中滞销风险",X1317="高滞销风险")),"恶化")</f>
        <v>维持不变</v>
      </c>
      <c r="Z1317" s="10">
        <f t="shared" si="274"/>
        <v>124.42</v>
      </c>
      <c r="AA1317" s="10">
        <f t="shared" si="275"/>
        <v>4.00000000000001</v>
      </c>
      <c r="AB1317" s="10">
        <f t="shared" si="276"/>
        <v>128.42</v>
      </c>
      <c r="AC1317" s="10">
        <f t="shared" si="277"/>
        <v>709.52380952381</v>
      </c>
      <c r="AD1317" s="10">
        <f t="shared" si="278"/>
        <v>611.523809523809</v>
      </c>
      <c r="AE1317" s="11">
        <f t="shared" si="279"/>
        <v>1.52040816326531</v>
      </c>
    </row>
    <row r="1318" spans="1:31">
      <c r="A1318" s="5">
        <v>45901</v>
      </c>
      <c r="B1318" s="1" t="s">
        <v>721</v>
      </c>
      <c r="C1318" s="1" t="s">
        <v>722</v>
      </c>
      <c r="D1318" s="1" t="s">
        <v>676</v>
      </c>
      <c r="E1318" s="1">
        <v>0.14</v>
      </c>
      <c r="F1318" s="1">
        <v>0.14</v>
      </c>
      <c r="G1318" s="1">
        <v>0.21</v>
      </c>
      <c r="H1318" s="1">
        <v>0.18</v>
      </c>
      <c r="I1318" s="1" t="s">
        <v>54</v>
      </c>
      <c r="J1318" s="1">
        <v>1</v>
      </c>
      <c r="K1318" s="1" t="s">
        <v>35</v>
      </c>
      <c r="L1318" s="1" t="s">
        <v>36</v>
      </c>
      <c r="M1318" s="1" t="s">
        <v>37</v>
      </c>
      <c r="N1318" s="1">
        <v>144</v>
      </c>
      <c r="O1318" s="1">
        <v>0</v>
      </c>
      <c r="P1318" s="1">
        <v>0</v>
      </c>
      <c r="Q1318" s="1">
        <v>4</v>
      </c>
      <c r="R1318" s="1">
        <v>0</v>
      </c>
      <c r="S1318" s="1">
        <v>0</v>
      </c>
      <c r="T1318">
        <f t="shared" si="269"/>
        <v>144</v>
      </c>
      <c r="U1318">
        <f t="shared" si="270"/>
        <v>148</v>
      </c>
      <c r="V1318" s="2">
        <f t="shared" si="271"/>
        <v>46929.5714285714</v>
      </c>
      <c r="W1318" s="2">
        <f t="shared" si="272"/>
        <v>46958.1428571429</v>
      </c>
      <c r="X1318" t="str">
        <f t="shared" si="273"/>
        <v>高滞销风险</v>
      </c>
      <c r="Y1318" s="8" t="str">
        <f>_xlfn.IFS(COUNTIF($B$2:B1318,B1318)=1,"-",OR(AND(X1317="高滞销风险",OR(X1318="中滞销风险",X1318="低滞销风险",X1318="健康")),AND(X1317="中滞销风险",OR(X1318="低滞销风险",X1318="健康")),AND(X1317="低滞销风险",X1318="健康")),"改善",X1317=X1318,"维持不变",OR(AND(X1317="健康",OR(X1318="低滞销风险",X1318="中滞销风险",X1318="高滞销风险")),AND(X1317="低滞销风险",OR(X1318="中滞销风险",X1318="高滞销风险")),AND(X1317="中滞销风险",X1318="高滞销风险")),"恶化")</f>
        <v>维持不变</v>
      </c>
      <c r="Z1318" s="10">
        <f t="shared" si="274"/>
        <v>131.26</v>
      </c>
      <c r="AA1318" s="10">
        <f t="shared" si="275"/>
        <v>4</v>
      </c>
      <c r="AB1318" s="10">
        <f t="shared" si="276"/>
        <v>135.26</v>
      </c>
      <c r="AC1318" s="10">
        <f t="shared" si="277"/>
        <v>1057.14285714286</v>
      </c>
      <c r="AD1318" s="10">
        <f t="shared" si="278"/>
        <v>966.142857142855</v>
      </c>
      <c r="AE1318" s="11">
        <f t="shared" si="279"/>
        <v>1.62637362637363</v>
      </c>
    </row>
    <row r="1319" spans="1:31">
      <c r="A1319" s="5">
        <v>45887</v>
      </c>
      <c r="B1319" s="1" t="s">
        <v>723</v>
      </c>
      <c r="C1319" s="1" t="s">
        <v>724</v>
      </c>
      <c r="D1319" s="1" t="s">
        <v>676</v>
      </c>
      <c r="E1319" s="1">
        <v>3.05</v>
      </c>
      <c r="F1319" s="1">
        <v>4.14</v>
      </c>
      <c r="G1319" s="1">
        <v>3.93</v>
      </c>
      <c r="H1319" s="1">
        <v>2.04</v>
      </c>
      <c r="I1319" s="1" t="s">
        <v>50</v>
      </c>
      <c r="J1319" s="1">
        <v>29</v>
      </c>
      <c r="K1319" s="1" t="s">
        <v>51</v>
      </c>
      <c r="L1319" s="1" t="s">
        <v>52</v>
      </c>
      <c r="M1319" s="1" t="s">
        <v>53</v>
      </c>
      <c r="N1319" s="1">
        <v>217</v>
      </c>
      <c r="O1319" s="1">
        <v>52</v>
      </c>
      <c r="P1319" s="1">
        <v>0</v>
      </c>
      <c r="Q1319" s="1">
        <v>70</v>
      </c>
      <c r="R1319" s="1">
        <v>0</v>
      </c>
      <c r="S1319" s="1">
        <v>0</v>
      </c>
      <c r="T1319">
        <f>N1319+O1319+P1319</f>
        <v>269</v>
      </c>
      <c r="U1319">
        <f>T1319+Q1319+R1319+S1319</f>
        <v>339</v>
      </c>
      <c r="V1319" s="2">
        <f>A1319+T1319/E1319</f>
        <v>45975.1967213115</v>
      </c>
      <c r="W1319" s="2">
        <f>A1319+U1319/E1319</f>
        <v>45998.1475409836</v>
      </c>
      <c r="X1319" t="str">
        <f>_xlfn.IFS(AD1319&gt;=20,"高滞销风险",AD1319&gt;=10,"中滞销风险",AD1319&gt;0,"低滞销风险",AD1319=0,"健康")</f>
        <v>低滞销风险</v>
      </c>
      <c r="Y1319" s="8" t="str">
        <f>_xlfn.IFS(COUNTIF($B$2:B1319,B1319)=1,"-",OR(AND(#REF!="高滞销风险",OR(X1319="中滞销风险",X1319="低滞销风险",X1319="健康")),AND(#REF!="中滞销风险",OR(X1319="低滞销风险",X1319="健康")),AND(#REF!="低滞销风险",X1319="健康")),"改善",#REF!=X1319,"维持不变",OR(AND(#REF!="健康",OR(X1319="低滞销风险",X1319="中滞销风险",X1319="高滞销风险")),AND(#REF!="低滞销风险",OR(X1319="中滞销风险",X1319="高滞销风险")),AND(#REF!="中滞销风险",X1319="高滞销风险")),"恶化")</f>
        <v>-</v>
      </c>
      <c r="Z1319" s="10">
        <f>IF(V1319&gt;=DATE(2025,12,1),T1319-(DATE(2025,12,1)-A1319)*E1319,0)</f>
        <v>0</v>
      </c>
      <c r="AA1319" s="10">
        <f>AB1319-Z1319</f>
        <v>18.75</v>
      </c>
      <c r="AB1319" s="10">
        <f>IF(W1319&gt;=DATE(2025,12,1),U1319-(DATE(2025,12,1)-A1319)*E1319,0)</f>
        <v>18.75</v>
      </c>
      <c r="AC1319" s="10">
        <f>U1319/E1319</f>
        <v>111.147540983607</v>
      </c>
      <c r="AD1319" s="10">
        <f>IF(W1319&gt;DATE(2025,12,1),W1319-DATE(2025,12,1),0)</f>
        <v>6.14754098360572</v>
      </c>
      <c r="AE1319" s="11">
        <f>IF(X1319="健康",E1319,U1319/(DATE(2025,12,1)-A1319))</f>
        <v>3.22857142857143</v>
      </c>
    </row>
    <row r="1320" spans="1:31">
      <c r="A1320" s="5">
        <v>45894</v>
      </c>
      <c r="B1320" s="1" t="s">
        <v>723</v>
      </c>
      <c r="C1320" s="1" t="s">
        <v>724</v>
      </c>
      <c r="D1320" s="1" t="s">
        <v>676</v>
      </c>
      <c r="E1320" s="1">
        <v>4.06</v>
      </c>
      <c r="F1320" s="1">
        <v>5</v>
      </c>
      <c r="G1320" s="1">
        <v>4.57</v>
      </c>
      <c r="H1320" s="1">
        <v>3.29</v>
      </c>
      <c r="I1320" s="1" t="s">
        <v>50</v>
      </c>
      <c r="J1320" s="1">
        <v>35</v>
      </c>
      <c r="K1320" s="1" t="s">
        <v>43</v>
      </c>
      <c r="L1320" s="1" t="s">
        <v>44</v>
      </c>
      <c r="M1320" s="1" t="s">
        <v>45</v>
      </c>
      <c r="N1320" s="1">
        <v>153</v>
      </c>
      <c r="O1320" s="1">
        <v>93</v>
      </c>
      <c r="P1320" s="1">
        <v>0</v>
      </c>
      <c r="Q1320" s="1">
        <v>30</v>
      </c>
      <c r="R1320" s="1">
        <v>0</v>
      </c>
      <c r="S1320" s="1">
        <v>0</v>
      </c>
      <c r="T1320">
        <f>N1320+O1320+P1320</f>
        <v>246</v>
      </c>
      <c r="U1320">
        <f>T1320+Q1320+R1320+S1320</f>
        <v>276</v>
      </c>
      <c r="V1320" s="2">
        <f>A1320+T1320/E1320</f>
        <v>45954.5911330049</v>
      </c>
      <c r="W1320" s="2">
        <f>A1320+U1320/E1320</f>
        <v>45961.9802955665</v>
      </c>
      <c r="X1320" t="str">
        <f>_xlfn.IFS(AD1320&gt;=20,"高滞销风险",AD1320&gt;=10,"中滞销风险",AD1320&gt;0,"低滞销风险",AD1320=0,"健康")</f>
        <v>健康</v>
      </c>
      <c r="Y1320" s="8" t="str">
        <f>_xlfn.IFS(COUNTIF($B$2:B1320,B1320)=1,"-",OR(AND(X1319="高滞销风险",OR(X1320="中滞销风险",X1320="低滞销风险",X1320="健康")),AND(X1319="中滞销风险",OR(X1320="低滞销风险",X1320="健康")),AND(X1319="低滞销风险",X1320="健康")),"改善",X1319=X1320,"维持不变",OR(AND(X1319="健康",OR(X1320="低滞销风险",X1320="中滞销风险",X1320="高滞销风险")),AND(X1319="低滞销风险",OR(X1320="中滞销风险",X1320="高滞销风险")),AND(X1319="中滞销风险",X1320="高滞销风险")),"恶化")</f>
        <v>改善</v>
      </c>
      <c r="Z1320" s="10">
        <f>IF(V1320&gt;=DATE(2025,12,1),T1320-(DATE(2025,12,1)-A1320)*E1320,0)</f>
        <v>0</v>
      </c>
      <c r="AA1320" s="10">
        <f>AB1320-Z1320</f>
        <v>0</v>
      </c>
      <c r="AB1320" s="10">
        <f>IF(W1320&gt;=DATE(2025,12,1),U1320-(DATE(2025,12,1)-A1320)*E1320,0)</f>
        <v>0</v>
      </c>
      <c r="AC1320" s="10">
        <f>U1320/E1320</f>
        <v>67.9802955665025</v>
      </c>
      <c r="AD1320" s="10">
        <f>IF(W1320&gt;DATE(2025,12,1),W1320-DATE(2025,12,1),0)</f>
        <v>0</v>
      </c>
      <c r="AE1320" s="11">
        <f>IF(X1320="健康",E1320,U1320/(DATE(2025,12,1)-A1320))</f>
        <v>4.06</v>
      </c>
    </row>
    <row r="1321" spans="1:31">
      <c r="A1321" s="5">
        <v>45901</v>
      </c>
      <c r="B1321" s="1" t="s">
        <v>723</v>
      </c>
      <c r="C1321" s="1" t="s">
        <v>724</v>
      </c>
      <c r="D1321" s="1" t="s">
        <v>676</v>
      </c>
      <c r="E1321" s="1">
        <v>3.43</v>
      </c>
      <c r="F1321" s="1">
        <v>3.43</v>
      </c>
      <c r="G1321" s="1">
        <v>4.21</v>
      </c>
      <c r="H1321" s="1">
        <v>4.07</v>
      </c>
      <c r="I1321" s="1" t="s">
        <v>54</v>
      </c>
      <c r="J1321" s="1">
        <v>24</v>
      </c>
      <c r="K1321" s="1" t="s">
        <v>35</v>
      </c>
      <c r="L1321" s="1" t="s">
        <v>36</v>
      </c>
      <c r="M1321" s="1" t="s">
        <v>37</v>
      </c>
      <c r="N1321" s="1">
        <v>151</v>
      </c>
      <c r="O1321" s="1">
        <v>103</v>
      </c>
      <c r="P1321" s="1">
        <v>0</v>
      </c>
      <c r="Q1321" s="1">
        <v>0</v>
      </c>
      <c r="R1321" s="1">
        <v>0</v>
      </c>
      <c r="S1321" s="1">
        <v>100</v>
      </c>
      <c r="T1321">
        <f>N1321+O1321+P1321</f>
        <v>254</v>
      </c>
      <c r="U1321">
        <f>T1321+Q1321+R1321+S1321</f>
        <v>354</v>
      </c>
      <c r="V1321" s="2">
        <f>A1321+T1321/E1321</f>
        <v>45975.0524781341</v>
      </c>
      <c r="W1321" s="2">
        <f>A1321+U1321/E1321</f>
        <v>46004.2069970845</v>
      </c>
      <c r="X1321" t="str">
        <f>_xlfn.IFS(AD1321&gt;=20,"高滞销风险",AD1321&gt;=10,"中滞销风险",AD1321&gt;0,"低滞销风险",AD1321=0,"健康")</f>
        <v>中滞销风险</v>
      </c>
      <c r="Y1321" s="8" t="str">
        <f>_xlfn.IFS(COUNTIF($B$2:B1321,B1321)=1,"-",OR(AND(X1320="高滞销风险",OR(X1321="中滞销风险",X1321="低滞销风险",X1321="健康")),AND(X1320="中滞销风险",OR(X1321="低滞销风险",X1321="健康")),AND(X1320="低滞销风险",X1321="健康")),"改善",X1320=X1321,"维持不变",OR(AND(X1320="健康",OR(X1321="低滞销风险",X1321="中滞销风险",X1321="高滞销风险")),AND(X1320="低滞销风险",OR(X1321="中滞销风险",X1321="高滞销风险")),AND(X1320="中滞销风险",X1321="高滞销风险")),"恶化")</f>
        <v>恶化</v>
      </c>
      <c r="Z1321" s="10">
        <f>IF(V1321&gt;=DATE(2025,12,1),T1321-(DATE(2025,12,1)-A1321)*E1321,0)</f>
        <v>0</v>
      </c>
      <c r="AA1321" s="10">
        <f>AB1321-Z1321</f>
        <v>41.87</v>
      </c>
      <c r="AB1321" s="10">
        <f>IF(W1321&gt;=DATE(2025,12,1),U1321-(DATE(2025,12,1)-A1321)*E1321,0)</f>
        <v>41.87</v>
      </c>
      <c r="AC1321" s="10">
        <f>U1321/E1321</f>
        <v>103.206997084548</v>
      </c>
      <c r="AD1321" s="10">
        <f>IF(W1321&gt;DATE(2025,12,1),W1321-DATE(2025,12,1),0)</f>
        <v>12.2069970845478</v>
      </c>
      <c r="AE1321" s="11">
        <f>IF(X1321="健康",E1321,U1321/(DATE(2025,12,1)-A1321))</f>
        <v>3.89010989010989</v>
      </c>
    </row>
    <row r="1322" spans="1:31">
      <c r="A1322" s="5">
        <v>45908</v>
      </c>
      <c r="B1322" s="1" t="s">
        <v>723</v>
      </c>
      <c r="C1322" s="1" t="s">
        <v>724</v>
      </c>
      <c r="D1322" s="1" t="s">
        <v>676</v>
      </c>
      <c r="E1322" s="1">
        <v>3.43</v>
      </c>
      <c r="F1322" s="1">
        <v>3.43</v>
      </c>
      <c r="G1322" s="1">
        <v>3.43</v>
      </c>
      <c r="H1322" s="1">
        <v>4</v>
      </c>
      <c r="I1322" s="1" t="s">
        <v>54</v>
      </c>
      <c r="J1322" s="1">
        <v>24</v>
      </c>
      <c r="K1322" s="1" t="s">
        <v>38</v>
      </c>
      <c r="L1322" s="1" t="s">
        <v>39</v>
      </c>
      <c r="M1322" s="1" t="s">
        <v>40</v>
      </c>
      <c r="N1322" s="1">
        <v>154</v>
      </c>
      <c r="O1322" s="1">
        <v>73</v>
      </c>
      <c r="P1322" s="1">
        <v>0</v>
      </c>
      <c r="Q1322" s="1">
        <v>100</v>
      </c>
      <c r="R1322" s="1">
        <v>0</v>
      </c>
      <c r="S1322" s="1">
        <v>0</v>
      </c>
      <c r="T1322">
        <f>N1322+O1322+P1322</f>
        <v>227</v>
      </c>
      <c r="U1322">
        <f>T1322+Q1322+R1322+S1322</f>
        <v>327</v>
      </c>
      <c r="V1322" s="2">
        <f>A1322+T1322/E1322</f>
        <v>45974.1807580175</v>
      </c>
      <c r="W1322" s="2">
        <f>A1322+U1322/E1322</f>
        <v>46003.3352769679</v>
      </c>
      <c r="X1322" t="str">
        <f>_xlfn.IFS(AD1322&gt;=20,"高滞销风险",AD1322&gt;=10,"中滞销风险",AD1322&gt;0,"低滞销风险",AD1322=0,"健康")</f>
        <v>中滞销风险</v>
      </c>
      <c r="Y1322" s="8" t="str">
        <f>_xlfn.IFS(COUNTIF($B$2:B1322,B1322)=1,"-",OR(AND(X1321="高滞销风险",OR(X1322="中滞销风险",X1322="低滞销风险",X1322="健康")),AND(X1321="中滞销风险",OR(X1322="低滞销风险",X1322="健康")),AND(X1321="低滞销风险",X1322="健康")),"改善",X1321=X1322,"维持不变",OR(AND(X1321="健康",OR(X1322="低滞销风险",X1322="中滞销风险",X1322="高滞销风险")),AND(X1321="低滞销风险",OR(X1322="中滞销风险",X1322="高滞销风险")),AND(X1321="中滞销风险",X1322="高滞销风险")),"恶化")</f>
        <v>维持不变</v>
      </c>
      <c r="Z1322" s="10">
        <f>IF(V1322&gt;=DATE(2025,12,1),T1322-(DATE(2025,12,1)-A1322)*E1322,0)</f>
        <v>0</v>
      </c>
      <c r="AA1322" s="10">
        <f>AB1322-Z1322</f>
        <v>38.88</v>
      </c>
      <c r="AB1322" s="10">
        <f>IF(W1322&gt;=DATE(2025,12,1),U1322-(DATE(2025,12,1)-A1322)*E1322,0)</f>
        <v>38.88</v>
      </c>
      <c r="AC1322" s="10">
        <f>U1322/E1322</f>
        <v>95.33527696793</v>
      </c>
      <c r="AD1322" s="10">
        <f>IF(W1322&gt;DATE(2025,12,1),W1322-DATE(2025,12,1),0)</f>
        <v>11.3352769679332</v>
      </c>
      <c r="AE1322" s="11">
        <f>IF(X1322="健康",E1322,U1322/(DATE(2025,12,1)-A1322))</f>
        <v>3.89285714285714</v>
      </c>
    </row>
    <row r="1323" spans="1:31">
      <c r="A1323" s="5">
        <v>45887</v>
      </c>
      <c r="B1323" s="1" t="s">
        <v>725</v>
      </c>
      <c r="C1323" s="1" t="s">
        <v>726</v>
      </c>
      <c r="D1323" s="1" t="s">
        <v>676</v>
      </c>
      <c r="E1323" s="1">
        <v>2.65</v>
      </c>
      <c r="F1323" s="1">
        <v>3.29</v>
      </c>
      <c r="G1323" s="1">
        <v>3.43</v>
      </c>
      <c r="H1323" s="1">
        <v>1.96</v>
      </c>
      <c r="I1323" s="1" t="s">
        <v>50</v>
      </c>
      <c r="J1323" s="1">
        <v>23</v>
      </c>
      <c r="K1323" s="1" t="s">
        <v>51</v>
      </c>
      <c r="L1323" s="1" t="s">
        <v>52</v>
      </c>
      <c r="M1323" s="1" t="s">
        <v>53</v>
      </c>
      <c r="N1323" s="1">
        <v>139</v>
      </c>
      <c r="O1323" s="1">
        <v>126</v>
      </c>
      <c r="P1323" s="1">
        <v>0</v>
      </c>
      <c r="Q1323" s="1">
        <v>3</v>
      </c>
      <c r="R1323" s="1">
        <v>0</v>
      </c>
      <c r="S1323" s="1">
        <v>100</v>
      </c>
      <c r="T1323">
        <f>N1323+O1323+P1323</f>
        <v>265</v>
      </c>
      <c r="U1323">
        <f>T1323+Q1323+R1323+S1323</f>
        <v>368</v>
      </c>
      <c r="V1323" s="2">
        <f>A1323+T1323/E1323</f>
        <v>45987</v>
      </c>
      <c r="W1323" s="2">
        <f>A1323+U1323/E1323</f>
        <v>46025.8679245283</v>
      </c>
      <c r="X1323" t="str">
        <f>_xlfn.IFS(AD1323&gt;=20,"高滞销风险",AD1323&gt;=10,"中滞销风险",AD1323&gt;0,"低滞销风险",AD1323=0,"健康")</f>
        <v>高滞销风险</v>
      </c>
      <c r="Y1323" s="8" t="str">
        <f>_xlfn.IFS(COUNTIF($B$2:B1323,B1323)=1,"-",OR(AND(X1322="高滞销风险",OR(X1323="中滞销风险",X1323="低滞销风险",X1323="健康")),AND(X1322="中滞销风险",OR(X1323="低滞销风险",X1323="健康")),AND(X1322="低滞销风险",X1323="健康")),"改善",X1322=X1323,"维持不变",OR(AND(X1322="健康",OR(X1323="低滞销风险",X1323="中滞销风险",X1323="高滞销风险")),AND(X1322="低滞销风险",OR(X1323="中滞销风险",X1323="高滞销风险")),AND(X1322="中滞销风险",X1323="高滞销风险")),"恶化")</f>
        <v>-</v>
      </c>
      <c r="Z1323" s="10">
        <f>IF(V1323&gt;=DATE(2025,12,1),T1323-(DATE(2025,12,1)-A1323)*E1323,0)</f>
        <v>0</v>
      </c>
      <c r="AA1323" s="10">
        <f>AB1323-Z1323</f>
        <v>89.75</v>
      </c>
      <c r="AB1323" s="10">
        <f>IF(W1323&gt;=DATE(2025,12,1),U1323-(DATE(2025,12,1)-A1323)*E1323,0)</f>
        <v>89.75</v>
      </c>
      <c r="AC1323" s="10">
        <f>U1323/E1323</f>
        <v>138.867924528302</v>
      </c>
      <c r="AD1323" s="10">
        <f>IF(W1323&gt;DATE(2025,12,1),W1323-DATE(2025,12,1),0)</f>
        <v>33.8679245282983</v>
      </c>
      <c r="AE1323" s="11">
        <f>IF(X1323="健康",E1323,U1323/(DATE(2025,12,1)-A1323))</f>
        <v>3.5047619047619</v>
      </c>
    </row>
    <row r="1324" spans="1:31">
      <c r="A1324" s="5">
        <v>45894</v>
      </c>
      <c r="B1324" s="1" t="s">
        <v>725</v>
      </c>
      <c r="C1324" s="1" t="s">
        <v>726</v>
      </c>
      <c r="D1324" s="1" t="s">
        <v>676</v>
      </c>
      <c r="E1324" s="1">
        <v>3.79</v>
      </c>
      <c r="F1324" s="1">
        <v>4.71</v>
      </c>
      <c r="G1324" s="1">
        <v>4</v>
      </c>
      <c r="H1324" s="1">
        <v>3.14</v>
      </c>
      <c r="I1324" s="1" t="s">
        <v>50</v>
      </c>
      <c r="J1324" s="1">
        <v>33</v>
      </c>
      <c r="K1324" s="1" t="s">
        <v>43</v>
      </c>
      <c r="L1324" s="1" t="s">
        <v>44</v>
      </c>
      <c r="M1324" s="1" t="s">
        <v>45</v>
      </c>
      <c r="N1324" s="1">
        <v>109</v>
      </c>
      <c r="O1324" s="1">
        <v>153</v>
      </c>
      <c r="P1324" s="1">
        <v>0</v>
      </c>
      <c r="Q1324" s="1">
        <v>73</v>
      </c>
      <c r="R1324" s="1">
        <v>0</v>
      </c>
      <c r="S1324" s="1">
        <v>0</v>
      </c>
      <c r="T1324">
        <f>N1324+O1324+P1324</f>
        <v>262</v>
      </c>
      <c r="U1324">
        <f>T1324+Q1324+R1324+S1324</f>
        <v>335</v>
      </c>
      <c r="V1324" s="2">
        <f>A1324+T1324/E1324</f>
        <v>45963.1292875989</v>
      </c>
      <c r="W1324" s="2">
        <f>A1324+U1324/E1324</f>
        <v>45982.3905013193</v>
      </c>
      <c r="X1324" t="str">
        <f>_xlfn.IFS(AD1324&gt;=20,"高滞销风险",AD1324&gt;=10,"中滞销风险",AD1324&gt;0,"低滞销风险",AD1324=0,"健康")</f>
        <v>健康</v>
      </c>
      <c r="Y1324" s="8" t="str">
        <f>_xlfn.IFS(COUNTIF($B$2:B1324,B1324)=1,"-",OR(AND(X1323="高滞销风险",OR(X1324="中滞销风险",X1324="低滞销风险",X1324="健康")),AND(X1323="中滞销风险",OR(X1324="低滞销风险",X1324="健康")),AND(X1323="低滞销风险",X1324="健康")),"改善",X1323=X1324,"维持不变",OR(AND(X1323="健康",OR(X1324="低滞销风险",X1324="中滞销风险",X1324="高滞销风险")),AND(X1323="低滞销风险",OR(X1324="中滞销风险",X1324="高滞销风险")),AND(X1323="中滞销风险",X1324="高滞销风险")),"恶化")</f>
        <v>改善</v>
      </c>
      <c r="Z1324" s="10">
        <f>IF(V1324&gt;=DATE(2025,12,1),T1324-(DATE(2025,12,1)-A1324)*E1324,0)</f>
        <v>0</v>
      </c>
      <c r="AA1324" s="10">
        <f>AB1324-Z1324</f>
        <v>0</v>
      </c>
      <c r="AB1324" s="10">
        <f>IF(W1324&gt;=DATE(2025,12,1),U1324-(DATE(2025,12,1)-A1324)*E1324,0)</f>
        <v>0</v>
      </c>
      <c r="AC1324" s="10">
        <f>U1324/E1324</f>
        <v>88.3905013192612</v>
      </c>
      <c r="AD1324" s="10">
        <f>IF(W1324&gt;DATE(2025,12,1),W1324-DATE(2025,12,1),0)</f>
        <v>0</v>
      </c>
      <c r="AE1324" s="11">
        <f>IF(X1324="健康",E1324,U1324/(DATE(2025,12,1)-A1324))</f>
        <v>3.79</v>
      </c>
    </row>
    <row r="1325" spans="1:31">
      <c r="A1325" s="5">
        <v>45901</v>
      </c>
      <c r="B1325" s="1" t="s">
        <v>725</v>
      </c>
      <c r="C1325" s="1" t="s">
        <v>726</v>
      </c>
      <c r="D1325" s="1" t="s">
        <v>676</v>
      </c>
      <c r="E1325" s="1">
        <v>2.57</v>
      </c>
      <c r="F1325" s="1">
        <v>2.57</v>
      </c>
      <c r="G1325" s="1">
        <v>3.64</v>
      </c>
      <c r="H1325" s="1">
        <v>3.54</v>
      </c>
      <c r="I1325" s="1" t="s">
        <v>54</v>
      </c>
      <c r="J1325" s="1">
        <v>18</v>
      </c>
      <c r="K1325" s="1" t="s">
        <v>35</v>
      </c>
      <c r="L1325" s="1" t="s">
        <v>36</v>
      </c>
      <c r="M1325" s="1" t="s">
        <v>37</v>
      </c>
      <c r="N1325" s="1">
        <v>159</v>
      </c>
      <c r="O1325" s="1">
        <v>151</v>
      </c>
      <c r="P1325" s="1">
        <v>0</v>
      </c>
      <c r="Q1325" s="1">
        <v>13</v>
      </c>
      <c r="R1325" s="1">
        <v>0</v>
      </c>
      <c r="S1325" s="1">
        <v>0</v>
      </c>
      <c r="T1325">
        <f>N1325+O1325+P1325</f>
        <v>310</v>
      </c>
      <c r="U1325">
        <f>T1325+Q1325+R1325+S1325</f>
        <v>323</v>
      </c>
      <c r="V1325" s="2">
        <f>A1325+T1325/E1325</f>
        <v>46021.6225680934</v>
      </c>
      <c r="W1325" s="2">
        <f>A1325+U1325/E1325</f>
        <v>46026.6809338521</v>
      </c>
      <c r="X1325" t="str">
        <f>_xlfn.IFS(AD1325&gt;=20,"高滞销风险",AD1325&gt;=10,"中滞销风险",AD1325&gt;0,"低滞销风险",AD1325=0,"健康")</f>
        <v>高滞销风险</v>
      </c>
      <c r="Y1325" s="8" t="str">
        <f>_xlfn.IFS(COUNTIF($B$2:B1325,B1325)=1,"-",OR(AND(X1324="高滞销风险",OR(X1325="中滞销风险",X1325="低滞销风险",X1325="健康")),AND(X1324="中滞销风险",OR(X1325="低滞销风险",X1325="健康")),AND(X1324="低滞销风险",X1325="健康")),"改善",X1324=X1325,"维持不变",OR(AND(X1324="健康",OR(X1325="低滞销风险",X1325="中滞销风险",X1325="高滞销风险")),AND(X1324="低滞销风险",OR(X1325="中滞销风险",X1325="高滞销风险")),AND(X1324="中滞销风险",X1325="高滞销风险")),"恶化")</f>
        <v>恶化</v>
      </c>
      <c r="Z1325" s="10">
        <f>IF(V1325&gt;=DATE(2025,12,1),T1325-(DATE(2025,12,1)-A1325)*E1325,0)</f>
        <v>76.13</v>
      </c>
      <c r="AA1325" s="10">
        <f>AB1325-Z1325</f>
        <v>13</v>
      </c>
      <c r="AB1325" s="10">
        <f>IF(W1325&gt;=DATE(2025,12,1),U1325-(DATE(2025,12,1)-A1325)*E1325,0)</f>
        <v>89.13</v>
      </c>
      <c r="AC1325" s="10">
        <f>U1325/E1325</f>
        <v>125.68093385214</v>
      </c>
      <c r="AD1325" s="10">
        <f>IF(W1325&gt;DATE(2025,12,1),W1325-DATE(2025,12,1),0)</f>
        <v>34.6809338521416</v>
      </c>
      <c r="AE1325" s="11">
        <f>IF(X1325="健康",E1325,U1325/(DATE(2025,12,1)-A1325))</f>
        <v>3.54945054945055</v>
      </c>
    </row>
    <row r="1326" spans="1:31">
      <c r="A1326" s="5">
        <v>45908</v>
      </c>
      <c r="B1326" s="1" t="s">
        <v>725</v>
      </c>
      <c r="C1326" s="1" t="s">
        <v>726</v>
      </c>
      <c r="D1326" s="1" t="s">
        <v>676</v>
      </c>
      <c r="E1326" s="1">
        <v>3.14</v>
      </c>
      <c r="F1326" s="1">
        <v>3.14</v>
      </c>
      <c r="G1326" s="1">
        <v>2.86</v>
      </c>
      <c r="H1326" s="1">
        <v>3.43</v>
      </c>
      <c r="I1326" s="1" t="s">
        <v>54</v>
      </c>
      <c r="J1326" s="1">
        <v>22</v>
      </c>
      <c r="K1326" s="1" t="s">
        <v>38</v>
      </c>
      <c r="L1326" s="1" t="s">
        <v>39</v>
      </c>
      <c r="M1326" s="1" t="s">
        <v>40</v>
      </c>
      <c r="N1326" s="1">
        <v>158</v>
      </c>
      <c r="O1326" s="1">
        <v>124</v>
      </c>
      <c r="P1326" s="1">
        <v>0</v>
      </c>
      <c r="Q1326" s="1">
        <v>13</v>
      </c>
      <c r="R1326" s="1">
        <v>0</v>
      </c>
      <c r="S1326" s="1">
        <v>0</v>
      </c>
      <c r="T1326">
        <f>N1326+O1326+P1326</f>
        <v>282</v>
      </c>
      <c r="U1326">
        <f>T1326+Q1326+R1326+S1326</f>
        <v>295</v>
      </c>
      <c r="V1326" s="2">
        <f>A1326+T1326/E1326</f>
        <v>45997.8089171974</v>
      </c>
      <c r="W1326" s="2">
        <f>A1326+U1326/E1326</f>
        <v>46001.949044586</v>
      </c>
      <c r="X1326" t="str">
        <f>_xlfn.IFS(AD1326&gt;=20,"高滞销风险",AD1326&gt;=10,"中滞销风险",AD1326&gt;0,"低滞销风险",AD1326=0,"健康")</f>
        <v>低滞销风险</v>
      </c>
      <c r="Y1326" s="8" t="str">
        <f>_xlfn.IFS(COUNTIF($B$2:B1326,B1326)=1,"-",OR(AND(X1325="高滞销风险",OR(X1326="中滞销风险",X1326="低滞销风险",X1326="健康")),AND(X1325="中滞销风险",OR(X1326="低滞销风险",X1326="健康")),AND(X1325="低滞销风险",X1326="健康")),"改善",X1325=X1326,"维持不变",OR(AND(X1325="健康",OR(X1326="低滞销风险",X1326="中滞销风险",X1326="高滞销风险")),AND(X1325="低滞销风险",OR(X1326="中滞销风险",X1326="高滞销风险")),AND(X1325="中滞销风险",X1326="高滞销风险")),"恶化")</f>
        <v>改善</v>
      </c>
      <c r="Z1326" s="10">
        <f>IF(V1326&gt;=DATE(2025,12,1),T1326-(DATE(2025,12,1)-A1326)*E1326,0)</f>
        <v>18.24</v>
      </c>
      <c r="AA1326" s="10">
        <f>AB1326-Z1326</f>
        <v>13</v>
      </c>
      <c r="AB1326" s="10">
        <f>IF(W1326&gt;=DATE(2025,12,1),U1326-(DATE(2025,12,1)-A1326)*E1326,0)</f>
        <v>31.24</v>
      </c>
      <c r="AC1326" s="10">
        <f>U1326/E1326</f>
        <v>93.9490445859873</v>
      </c>
      <c r="AD1326" s="10">
        <f>IF(W1326&gt;DATE(2025,12,1),W1326-DATE(2025,12,1),0)</f>
        <v>9.94904458598467</v>
      </c>
      <c r="AE1326" s="11">
        <f>IF(X1326="健康",E1326,U1326/(DATE(2025,12,1)-A1326))</f>
        <v>3.51190476190476</v>
      </c>
    </row>
    <row r="1327" spans="1:31">
      <c r="A1327" s="5">
        <v>45887</v>
      </c>
      <c r="B1327" s="1" t="s">
        <v>727</v>
      </c>
      <c r="C1327" s="1" t="s">
        <v>728</v>
      </c>
      <c r="D1327" s="1" t="s">
        <v>676</v>
      </c>
      <c r="E1327" s="1">
        <v>2.84</v>
      </c>
      <c r="F1327" s="1">
        <v>3.57</v>
      </c>
      <c r="G1327" s="1">
        <v>3.64</v>
      </c>
      <c r="H1327" s="1">
        <v>2.07</v>
      </c>
      <c r="I1327" s="1" t="s">
        <v>50</v>
      </c>
      <c r="J1327" s="1">
        <v>25</v>
      </c>
      <c r="K1327" s="1" t="s">
        <v>51</v>
      </c>
      <c r="L1327" s="1" t="s">
        <v>52</v>
      </c>
      <c r="M1327" s="1" t="s">
        <v>53</v>
      </c>
      <c r="N1327" s="1">
        <v>124</v>
      </c>
      <c r="O1327" s="1">
        <v>185</v>
      </c>
      <c r="P1327" s="1">
        <v>0</v>
      </c>
      <c r="Q1327" s="1">
        <v>110</v>
      </c>
      <c r="R1327" s="1">
        <v>0</v>
      </c>
      <c r="S1327" s="1">
        <v>0</v>
      </c>
      <c r="T1327">
        <f>N1327+O1327+P1327</f>
        <v>309</v>
      </c>
      <c r="U1327">
        <f>T1327+Q1327+R1327+S1327</f>
        <v>419</v>
      </c>
      <c r="V1327" s="2">
        <f>A1327+T1327/E1327</f>
        <v>45995.8028169014</v>
      </c>
      <c r="W1327" s="2">
        <f>A1327+U1327/E1327</f>
        <v>46034.5352112676</v>
      </c>
      <c r="X1327" t="str">
        <f>_xlfn.IFS(AD1327&gt;=20,"高滞销风险",AD1327&gt;=10,"中滞销风险",AD1327&gt;0,"低滞销风险",AD1327=0,"健康")</f>
        <v>高滞销风险</v>
      </c>
      <c r="Y1327" s="8" t="str">
        <f>_xlfn.IFS(COUNTIF($B$2:B1327,B1327)=1,"-",OR(AND(X1326="高滞销风险",OR(X1327="中滞销风险",X1327="低滞销风险",X1327="健康")),AND(X1326="中滞销风险",OR(X1327="低滞销风险",X1327="健康")),AND(X1326="低滞销风险",X1327="健康")),"改善",X1326=X1327,"维持不变",OR(AND(X1326="健康",OR(X1327="低滞销风险",X1327="中滞销风险",X1327="高滞销风险")),AND(X1326="低滞销风险",OR(X1327="中滞销风险",X1327="高滞销风险")),AND(X1326="中滞销风险",X1327="高滞销风险")),"恶化")</f>
        <v>-</v>
      </c>
      <c r="Z1327" s="10">
        <f>IF(V1327&gt;=DATE(2025,12,1),T1327-(DATE(2025,12,1)-A1327)*E1327,0)</f>
        <v>10.8</v>
      </c>
      <c r="AA1327" s="10">
        <f>AB1327-Z1327</f>
        <v>110</v>
      </c>
      <c r="AB1327" s="10">
        <f>IF(W1327&gt;=DATE(2025,12,1),U1327-(DATE(2025,12,1)-A1327)*E1327,0)</f>
        <v>120.8</v>
      </c>
      <c r="AC1327" s="10">
        <f>U1327/E1327</f>
        <v>147.535211267606</v>
      </c>
      <c r="AD1327" s="10">
        <f>IF(W1327&gt;DATE(2025,12,1),W1327-DATE(2025,12,1),0)</f>
        <v>42.5352112676046</v>
      </c>
      <c r="AE1327" s="11">
        <f>IF(X1327="健康",E1327,U1327/(DATE(2025,12,1)-A1327))</f>
        <v>3.99047619047619</v>
      </c>
    </row>
    <row r="1328" spans="1:31">
      <c r="A1328" s="5">
        <v>45894</v>
      </c>
      <c r="B1328" s="1" t="s">
        <v>727</v>
      </c>
      <c r="C1328" s="1" t="s">
        <v>728</v>
      </c>
      <c r="D1328" s="1" t="s">
        <v>676</v>
      </c>
      <c r="E1328" s="1">
        <v>3.19</v>
      </c>
      <c r="F1328" s="1">
        <v>3.43</v>
      </c>
      <c r="G1328" s="1">
        <v>3.5</v>
      </c>
      <c r="H1328" s="1">
        <v>2.93</v>
      </c>
      <c r="I1328" s="1" t="s">
        <v>50</v>
      </c>
      <c r="J1328" s="1">
        <v>24</v>
      </c>
      <c r="K1328" s="1" t="s">
        <v>43</v>
      </c>
      <c r="L1328" s="1" t="s">
        <v>44</v>
      </c>
      <c r="M1328" s="1" t="s">
        <v>45</v>
      </c>
      <c r="N1328" s="1">
        <v>148</v>
      </c>
      <c r="O1328" s="1">
        <v>138</v>
      </c>
      <c r="P1328" s="1">
        <v>0</v>
      </c>
      <c r="Q1328" s="1">
        <v>110</v>
      </c>
      <c r="R1328" s="1">
        <v>0</v>
      </c>
      <c r="S1328" s="1">
        <v>0</v>
      </c>
      <c r="T1328">
        <f>N1328+O1328+P1328</f>
        <v>286</v>
      </c>
      <c r="U1328">
        <f>T1328+Q1328+R1328+S1328</f>
        <v>396</v>
      </c>
      <c r="V1328" s="2">
        <f>A1328+T1328/E1328</f>
        <v>45983.6551724138</v>
      </c>
      <c r="W1328" s="2">
        <f>A1328+U1328/E1328</f>
        <v>46018.1379310345</v>
      </c>
      <c r="X1328" t="str">
        <f>_xlfn.IFS(AD1328&gt;=20,"高滞销风险",AD1328&gt;=10,"中滞销风险",AD1328&gt;0,"低滞销风险",AD1328=0,"健康")</f>
        <v>高滞销风险</v>
      </c>
      <c r="Y1328" s="8" t="str">
        <f>_xlfn.IFS(COUNTIF($B$2:B1328,B1328)=1,"-",OR(AND(X1327="高滞销风险",OR(X1328="中滞销风险",X1328="低滞销风险",X1328="健康")),AND(X1327="中滞销风险",OR(X1328="低滞销风险",X1328="健康")),AND(X1327="低滞销风险",X1328="健康")),"改善",X1327=X1328,"维持不变",OR(AND(X1327="健康",OR(X1328="低滞销风险",X1328="中滞销风险",X1328="高滞销风险")),AND(X1327="低滞销风险",OR(X1328="中滞销风险",X1328="高滞销风险")),AND(X1327="中滞销风险",X1328="高滞销风险")),"恶化")</f>
        <v>维持不变</v>
      </c>
      <c r="Z1328" s="10">
        <f>IF(V1328&gt;=DATE(2025,12,1),T1328-(DATE(2025,12,1)-A1328)*E1328,0)</f>
        <v>0</v>
      </c>
      <c r="AA1328" s="10">
        <f>AB1328-Z1328</f>
        <v>83.38</v>
      </c>
      <c r="AB1328" s="10">
        <f>IF(W1328&gt;=DATE(2025,12,1),U1328-(DATE(2025,12,1)-A1328)*E1328,0)</f>
        <v>83.38</v>
      </c>
      <c r="AC1328" s="10">
        <f>U1328/E1328</f>
        <v>124.137931034483</v>
      </c>
      <c r="AD1328" s="10">
        <f>IF(W1328&gt;DATE(2025,12,1),W1328-DATE(2025,12,1),0)</f>
        <v>26.1379310344855</v>
      </c>
      <c r="AE1328" s="11">
        <f>IF(X1328="健康",E1328,U1328/(DATE(2025,12,1)-A1328))</f>
        <v>4.04081632653061</v>
      </c>
    </row>
    <row r="1329" spans="1:31">
      <c r="A1329" s="5">
        <v>45901</v>
      </c>
      <c r="B1329" s="1" t="s">
        <v>727</v>
      </c>
      <c r="C1329" s="1" t="s">
        <v>728</v>
      </c>
      <c r="D1329" s="1" t="s">
        <v>676</v>
      </c>
      <c r="E1329" s="1">
        <v>3.78</v>
      </c>
      <c r="F1329" s="1">
        <v>4</v>
      </c>
      <c r="G1329" s="1">
        <v>3.71</v>
      </c>
      <c r="H1329" s="1">
        <v>3.68</v>
      </c>
      <c r="I1329" s="1" t="s">
        <v>50</v>
      </c>
      <c r="J1329" s="1">
        <v>28</v>
      </c>
      <c r="K1329" s="1" t="s">
        <v>35</v>
      </c>
      <c r="L1329" s="1" t="s">
        <v>36</v>
      </c>
      <c r="M1329" s="1" t="s">
        <v>37</v>
      </c>
      <c r="N1329" s="1">
        <v>179</v>
      </c>
      <c r="O1329" s="1">
        <v>76</v>
      </c>
      <c r="P1329" s="1">
        <v>0</v>
      </c>
      <c r="Q1329" s="1">
        <v>110</v>
      </c>
      <c r="R1329" s="1">
        <v>0</v>
      </c>
      <c r="S1329" s="1">
        <v>0</v>
      </c>
      <c r="T1329">
        <f>N1329+O1329+P1329</f>
        <v>255</v>
      </c>
      <c r="U1329">
        <f>T1329+Q1329+R1329+S1329</f>
        <v>365</v>
      </c>
      <c r="V1329" s="2">
        <f>A1329+T1329/E1329</f>
        <v>45968.4603174603</v>
      </c>
      <c r="W1329" s="2">
        <f>A1329+U1329/E1329</f>
        <v>45997.5608465608</v>
      </c>
      <c r="X1329" t="str">
        <f>_xlfn.IFS(AD1329&gt;=20,"高滞销风险",AD1329&gt;=10,"中滞销风险",AD1329&gt;0,"低滞销风险",AD1329=0,"健康")</f>
        <v>低滞销风险</v>
      </c>
      <c r="Y1329" s="8" t="str">
        <f>_xlfn.IFS(COUNTIF($B$2:B1329,B1329)=1,"-",OR(AND(X1328="高滞销风险",OR(X1329="中滞销风险",X1329="低滞销风险",X1329="健康")),AND(X1328="中滞销风险",OR(X1329="低滞销风险",X1329="健康")),AND(X1328="低滞销风险",X1329="健康")),"改善",X1328=X1329,"维持不变",OR(AND(X1328="健康",OR(X1329="低滞销风险",X1329="中滞销风险",X1329="高滞销风险")),AND(X1328="低滞销风险",OR(X1329="中滞销风险",X1329="高滞销风险")),AND(X1328="中滞销风险",X1329="高滞销风险")),"恶化")</f>
        <v>改善</v>
      </c>
      <c r="Z1329" s="10">
        <f>IF(V1329&gt;=DATE(2025,12,1),T1329-(DATE(2025,12,1)-A1329)*E1329,0)</f>
        <v>0</v>
      </c>
      <c r="AA1329" s="10">
        <f>AB1329-Z1329</f>
        <v>21.02</v>
      </c>
      <c r="AB1329" s="10">
        <f>IF(W1329&gt;=DATE(2025,12,1),U1329-(DATE(2025,12,1)-A1329)*E1329,0)</f>
        <v>21.02</v>
      </c>
      <c r="AC1329" s="10">
        <f>U1329/E1329</f>
        <v>96.5608465608466</v>
      </c>
      <c r="AD1329" s="10">
        <f>IF(W1329&gt;DATE(2025,12,1),W1329-DATE(2025,12,1),0)</f>
        <v>5.56084656084568</v>
      </c>
      <c r="AE1329" s="11">
        <f>IF(X1329="健康",E1329,U1329/(DATE(2025,12,1)-A1329))</f>
        <v>4.01098901098901</v>
      </c>
    </row>
    <row r="1330" spans="1:31">
      <c r="A1330" s="5">
        <v>45908</v>
      </c>
      <c r="B1330" s="1" t="s">
        <v>727</v>
      </c>
      <c r="C1330" s="1" t="s">
        <v>728</v>
      </c>
      <c r="D1330" s="1" t="s">
        <v>676</v>
      </c>
      <c r="E1330" s="1">
        <v>2</v>
      </c>
      <c r="F1330" s="1">
        <v>2</v>
      </c>
      <c r="G1330" s="1">
        <v>3</v>
      </c>
      <c r="H1330" s="1">
        <v>3.25</v>
      </c>
      <c r="I1330" s="1" t="s">
        <v>54</v>
      </c>
      <c r="J1330" s="1">
        <v>14</v>
      </c>
      <c r="K1330" s="1" t="s">
        <v>38</v>
      </c>
      <c r="L1330" s="1" t="s">
        <v>39</v>
      </c>
      <c r="M1330" s="1" t="s">
        <v>40</v>
      </c>
      <c r="N1330" s="1">
        <v>203</v>
      </c>
      <c r="O1330" s="1">
        <v>58</v>
      </c>
      <c r="P1330" s="1">
        <v>0</v>
      </c>
      <c r="Q1330" s="1">
        <v>90</v>
      </c>
      <c r="R1330" s="1">
        <v>0</v>
      </c>
      <c r="S1330" s="1">
        <v>0</v>
      </c>
      <c r="T1330">
        <f>N1330+O1330+P1330</f>
        <v>261</v>
      </c>
      <c r="U1330">
        <f>T1330+Q1330+R1330+S1330</f>
        <v>351</v>
      </c>
      <c r="V1330" s="2">
        <f>A1330+T1330/E1330</f>
        <v>46038.5</v>
      </c>
      <c r="W1330" s="2">
        <f>A1330+U1330/E1330</f>
        <v>46083.5</v>
      </c>
      <c r="X1330" t="str">
        <f>_xlfn.IFS(AD1330&gt;=20,"高滞销风险",AD1330&gt;=10,"中滞销风险",AD1330&gt;0,"低滞销风险",AD1330=0,"健康")</f>
        <v>高滞销风险</v>
      </c>
      <c r="Y1330" s="8" t="str">
        <f>_xlfn.IFS(COUNTIF($B$2:B1330,B1330)=1,"-",OR(AND(X1329="高滞销风险",OR(X1330="中滞销风险",X1330="低滞销风险",X1330="健康")),AND(X1329="中滞销风险",OR(X1330="低滞销风险",X1330="健康")),AND(X1329="低滞销风险",X1330="健康")),"改善",X1329=X1330,"维持不变",OR(AND(X1329="健康",OR(X1330="低滞销风险",X1330="中滞销风险",X1330="高滞销风险")),AND(X1329="低滞销风险",OR(X1330="中滞销风险",X1330="高滞销风险")),AND(X1329="中滞销风险",X1330="高滞销风险")),"恶化")</f>
        <v>恶化</v>
      </c>
      <c r="Z1330" s="10">
        <f>IF(V1330&gt;=DATE(2025,12,1),T1330-(DATE(2025,12,1)-A1330)*E1330,0)</f>
        <v>93</v>
      </c>
      <c r="AA1330" s="10">
        <f>AB1330-Z1330</f>
        <v>90</v>
      </c>
      <c r="AB1330" s="10">
        <f>IF(W1330&gt;=DATE(2025,12,1),U1330-(DATE(2025,12,1)-A1330)*E1330,0)</f>
        <v>183</v>
      </c>
      <c r="AC1330" s="10">
        <f>U1330/E1330</f>
        <v>175.5</v>
      </c>
      <c r="AD1330" s="10">
        <f>IF(W1330&gt;DATE(2025,12,1),W1330-DATE(2025,12,1),0)</f>
        <v>91.5</v>
      </c>
      <c r="AE1330" s="11">
        <f>IF(X1330="健康",E1330,U1330/(DATE(2025,12,1)-A1330))</f>
        <v>4.17857142857143</v>
      </c>
    </row>
    <row r="1331" spans="1:31">
      <c r="A1331" s="5">
        <v>45887</v>
      </c>
      <c r="B1331" s="1" t="s">
        <v>729</v>
      </c>
      <c r="C1331" s="1" t="s">
        <v>730</v>
      </c>
      <c r="D1331" s="1" t="s">
        <v>676</v>
      </c>
      <c r="E1331" s="1">
        <v>5.3</v>
      </c>
      <c r="F1331" s="1">
        <v>7.43</v>
      </c>
      <c r="G1331" s="1">
        <v>6.36</v>
      </c>
      <c r="H1331" s="1">
        <v>3.61</v>
      </c>
      <c r="I1331" s="1" t="s">
        <v>50</v>
      </c>
      <c r="J1331" s="1">
        <v>52</v>
      </c>
      <c r="K1331" s="1" t="s">
        <v>51</v>
      </c>
      <c r="L1331" s="1" t="s">
        <v>52</v>
      </c>
      <c r="M1331" s="1" t="s">
        <v>53</v>
      </c>
      <c r="N1331" s="1">
        <v>185</v>
      </c>
      <c r="O1331" s="1">
        <v>161</v>
      </c>
      <c r="P1331" s="1">
        <v>0</v>
      </c>
      <c r="Q1331" s="1">
        <v>13</v>
      </c>
      <c r="R1331" s="1">
        <v>0</v>
      </c>
      <c r="S1331" s="1">
        <v>100</v>
      </c>
      <c r="T1331">
        <f>N1331+O1331+P1331</f>
        <v>346</v>
      </c>
      <c r="U1331">
        <f>T1331+Q1331+R1331+S1331</f>
        <v>459</v>
      </c>
      <c r="V1331" s="2">
        <f>A1331+T1331/E1331</f>
        <v>45952.2830188679</v>
      </c>
      <c r="W1331" s="2">
        <f>A1331+U1331/E1331</f>
        <v>45973.6037735849</v>
      </c>
      <c r="X1331" t="str">
        <f>_xlfn.IFS(AD1331&gt;=20,"高滞销风险",AD1331&gt;=10,"中滞销风险",AD1331&gt;0,"低滞销风险",AD1331=0,"健康")</f>
        <v>健康</v>
      </c>
      <c r="Y1331" s="8" t="str">
        <f>_xlfn.IFS(COUNTIF($B$2:B1331,B1331)=1,"-",OR(AND(X1330="高滞销风险",OR(X1331="中滞销风险",X1331="低滞销风险",X1331="健康")),AND(X1330="中滞销风险",OR(X1331="低滞销风险",X1331="健康")),AND(X1330="低滞销风险",X1331="健康")),"改善",X1330=X1331,"维持不变",OR(AND(X1330="健康",OR(X1331="低滞销风险",X1331="中滞销风险",X1331="高滞销风险")),AND(X1330="低滞销风险",OR(X1331="中滞销风险",X1331="高滞销风险")),AND(X1330="中滞销风险",X1331="高滞销风险")),"恶化")</f>
        <v>-</v>
      </c>
      <c r="Z1331" s="10">
        <f>IF(V1331&gt;=DATE(2025,12,1),T1331-(DATE(2025,12,1)-A1331)*E1331,0)</f>
        <v>0</v>
      </c>
      <c r="AA1331" s="10">
        <f>AB1331-Z1331</f>
        <v>0</v>
      </c>
      <c r="AB1331" s="10">
        <f>IF(W1331&gt;=DATE(2025,12,1),U1331-(DATE(2025,12,1)-A1331)*E1331,0)</f>
        <v>0</v>
      </c>
      <c r="AC1331" s="10">
        <f>U1331/E1331</f>
        <v>86.6037735849057</v>
      </c>
      <c r="AD1331" s="10">
        <f>IF(W1331&gt;DATE(2025,12,1),W1331-DATE(2025,12,1),0)</f>
        <v>0</v>
      </c>
      <c r="AE1331" s="11">
        <f>IF(X1331="健康",E1331,U1331/(DATE(2025,12,1)-A1331))</f>
        <v>5.3</v>
      </c>
    </row>
    <row r="1332" spans="1:31">
      <c r="A1332" s="5">
        <v>45894</v>
      </c>
      <c r="B1332" s="1" t="s">
        <v>729</v>
      </c>
      <c r="C1332" s="1" t="s">
        <v>730</v>
      </c>
      <c r="D1332" s="1" t="s">
        <v>676</v>
      </c>
      <c r="E1332" s="1">
        <v>5.77</v>
      </c>
      <c r="F1332" s="1">
        <v>6.14</v>
      </c>
      <c r="G1332" s="1">
        <v>6.79</v>
      </c>
      <c r="H1332" s="1">
        <v>5.14</v>
      </c>
      <c r="I1332" s="1" t="s">
        <v>50</v>
      </c>
      <c r="J1332" s="1">
        <v>43</v>
      </c>
      <c r="K1332" s="1" t="s">
        <v>43</v>
      </c>
      <c r="L1332" s="1" t="s">
        <v>44</v>
      </c>
      <c r="M1332" s="1" t="s">
        <v>45</v>
      </c>
      <c r="N1332" s="1">
        <v>160</v>
      </c>
      <c r="O1332" s="1">
        <v>144</v>
      </c>
      <c r="P1332" s="1">
        <v>0</v>
      </c>
      <c r="Q1332" s="1">
        <v>113</v>
      </c>
      <c r="R1332" s="1">
        <v>0</v>
      </c>
      <c r="S1332" s="1">
        <v>100</v>
      </c>
      <c r="T1332">
        <f>N1332+O1332+P1332</f>
        <v>304</v>
      </c>
      <c r="U1332">
        <f>T1332+Q1332+R1332+S1332</f>
        <v>517</v>
      </c>
      <c r="V1332" s="2">
        <f>A1332+T1332/E1332</f>
        <v>45946.6863084922</v>
      </c>
      <c r="W1332" s="2">
        <f>A1332+U1332/E1332</f>
        <v>45983.6013864818</v>
      </c>
      <c r="X1332" t="str">
        <f>_xlfn.IFS(AD1332&gt;=20,"高滞销风险",AD1332&gt;=10,"中滞销风险",AD1332&gt;0,"低滞销风险",AD1332=0,"健康")</f>
        <v>健康</v>
      </c>
      <c r="Y1332" s="8" t="str">
        <f>_xlfn.IFS(COUNTIF($B$2:B1332,B1332)=1,"-",OR(AND(X1331="高滞销风险",OR(X1332="中滞销风险",X1332="低滞销风险",X1332="健康")),AND(X1331="中滞销风险",OR(X1332="低滞销风险",X1332="健康")),AND(X1331="低滞销风险",X1332="健康")),"改善",X1331=X1332,"维持不变",OR(AND(X1331="健康",OR(X1332="低滞销风险",X1332="中滞销风险",X1332="高滞销风险")),AND(X1331="低滞销风险",OR(X1332="中滞销风险",X1332="高滞销风险")),AND(X1331="中滞销风险",X1332="高滞销风险")),"恶化")</f>
        <v>维持不变</v>
      </c>
      <c r="Z1332" s="10">
        <f>IF(V1332&gt;=DATE(2025,12,1),T1332-(DATE(2025,12,1)-A1332)*E1332,0)</f>
        <v>0</v>
      </c>
      <c r="AA1332" s="10">
        <f>AB1332-Z1332</f>
        <v>0</v>
      </c>
      <c r="AB1332" s="10">
        <f>IF(W1332&gt;=DATE(2025,12,1),U1332-(DATE(2025,12,1)-A1332)*E1332,0)</f>
        <v>0</v>
      </c>
      <c r="AC1332" s="10">
        <f>U1332/E1332</f>
        <v>89.6013864818024</v>
      </c>
      <c r="AD1332" s="10">
        <f>IF(W1332&gt;DATE(2025,12,1),W1332-DATE(2025,12,1),0)</f>
        <v>0</v>
      </c>
      <c r="AE1332" s="11">
        <f>IF(X1332="健康",E1332,U1332/(DATE(2025,12,1)-A1332))</f>
        <v>5.77</v>
      </c>
    </row>
    <row r="1333" spans="1:31">
      <c r="A1333" s="5">
        <v>45901</v>
      </c>
      <c r="B1333" s="1" t="s">
        <v>729</v>
      </c>
      <c r="C1333" s="1" t="s">
        <v>730</v>
      </c>
      <c r="D1333" s="1" t="s">
        <v>676</v>
      </c>
      <c r="E1333" s="1">
        <v>4.57</v>
      </c>
      <c r="F1333" s="1">
        <v>4.57</v>
      </c>
      <c r="G1333" s="1">
        <v>5.36</v>
      </c>
      <c r="H1333" s="1">
        <v>5.86</v>
      </c>
      <c r="I1333" s="1" t="s">
        <v>54</v>
      </c>
      <c r="J1333" s="1">
        <v>32</v>
      </c>
      <c r="K1333" s="1" t="s">
        <v>35</v>
      </c>
      <c r="L1333" s="1" t="s">
        <v>36</v>
      </c>
      <c r="M1333" s="1" t="s">
        <v>37</v>
      </c>
      <c r="N1333" s="1">
        <v>215</v>
      </c>
      <c r="O1333" s="1">
        <v>174</v>
      </c>
      <c r="P1333" s="1">
        <v>0</v>
      </c>
      <c r="Q1333" s="1">
        <v>3</v>
      </c>
      <c r="R1333" s="1">
        <v>0</v>
      </c>
      <c r="S1333" s="1">
        <v>100</v>
      </c>
      <c r="T1333">
        <f>N1333+O1333+P1333</f>
        <v>389</v>
      </c>
      <c r="U1333">
        <f>T1333+Q1333+R1333+S1333</f>
        <v>492</v>
      </c>
      <c r="V1333" s="2">
        <f>A1333+T1333/E1333</f>
        <v>45986.1203501094</v>
      </c>
      <c r="W1333" s="2">
        <f>A1333+U1333/E1333</f>
        <v>46008.658643326</v>
      </c>
      <c r="X1333" t="str">
        <f>_xlfn.IFS(AD1333&gt;=20,"高滞销风险",AD1333&gt;=10,"中滞销风险",AD1333&gt;0,"低滞销风险",AD1333=0,"健康")</f>
        <v>中滞销风险</v>
      </c>
      <c r="Y1333" s="8" t="str">
        <f>_xlfn.IFS(COUNTIF($B$2:B1333,B1333)=1,"-",OR(AND(X1332="高滞销风险",OR(X1333="中滞销风险",X1333="低滞销风险",X1333="健康")),AND(X1332="中滞销风险",OR(X1333="低滞销风险",X1333="健康")),AND(X1332="低滞销风险",X1333="健康")),"改善",X1332=X1333,"维持不变",OR(AND(X1332="健康",OR(X1333="低滞销风险",X1333="中滞销风险",X1333="高滞销风险")),AND(X1332="低滞销风险",OR(X1333="中滞销风险",X1333="高滞销风险")),AND(X1332="中滞销风险",X1333="高滞销风险")),"恶化")</f>
        <v>恶化</v>
      </c>
      <c r="Z1333" s="10">
        <f>IF(V1333&gt;=DATE(2025,12,1),T1333-(DATE(2025,12,1)-A1333)*E1333,0)</f>
        <v>0</v>
      </c>
      <c r="AA1333" s="10">
        <f>AB1333-Z1333</f>
        <v>76.13</v>
      </c>
      <c r="AB1333" s="10">
        <f>IF(W1333&gt;=DATE(2025,12,1),U1333-(DATE(2025,12,1)-A1333)*E1333,0)</f>
        <v>76.13</v>
      </c>
      <c r="AC1333" s="10">
        <f>U1333/E1333</f>
        <v>107.658643326039</v>
      </c>
      <c r="AD1333" s="10">
        <f>IF(W1333&gt;DATE(2025,12,1),W1333-DATE(2025,12,1),0)</f>
        <v>16.6586433260381</v>
      </c>
      <c r="AE1333" s="11">
        <f>IF(X1333="健康",E1333,U1333/(DATE(2025,12,1)-A1333))</f>
        <v>5.40659340659341</v>
      </c>
    </row>
    <row r="1334" spans="1:31">
      <c r="A1334" s="5">
        <v>45908</v>
      </c>
      <c r="B1334" s="1" t="s">
        <v>729</v>
      </c>
      <c r="C1334" s="1" t="s">
        <v>730</v>
      </c>
      <c r="D1334" s="1" t="s">
        <v>676</v>
      </c>
      <c r="E1334" s="1">
        <v>6.1</v>
      </c>
      <c r="F1334" s="1">
        <v>6.43</v>
      </c>
      <c r="G1334" s="1">
        <v>5.5</v>
      </c>
      <c r="H1334" s="1">
        <v>6.14</v>
      </c>
      <c r="I1334" s="1" t="s">
        <v>50</v>
      </c>
      <c r="J1334" s="1">
        <v>45</v>
      </c>
      <c r="K1334" s="1" t="s">
        <v>38</v>
      </c>
      <c r="L1334" s="1" t="s">
        <v>39</v>
      </c>
      <c r="M1334" s="1" t="s">
        <v>40</v>
      </c>
      <c r="N1334" s="1">
        <v>223</v>
      </c>
      <c r="O1334" s="1">
        <v>124</v>
      </c>
      <c r="P1334" s="1">
        <v>0</v>
      </c>
      <c r="Q1334" s="1">
        <v>103</v>
      </c>
      <c r="R1334" s="1">
        <v>0</v>
      </c>
      <c r="S1334" s="1">
        <v>0</v>
      </c>
      <c r="T1334">
        <f>N1334+O1334+P1334</f>
        <v>347</v>
      </c>
      <c r="U1334">
        <f>T1334+Q1334+R1334+S1334</f>
        <v>450</v>
      </c>
      <c r="V1334" s="2">
        <f>A1334+T1334/E1334</f>
        <v>45964.8852459016</v>
      </c>
      <c r="W1334" s="2">
        <f>A1334+U1334/E1334</f>
        <v>45981.7704918033</v>
      </c>
      <c r="X1334" t="str">
        <f>_xlfn.IFS(AD1334&gt;=20,"高滞销风险",AD1334&gt;=10,"中滞销风险",AD1334&gt;0,"低滞销风险",AD1334=0,"健康")</f>
        <v>健康</v>
      </c>
      <c r="Y1334" s="8" t="str">
        <f>_xlfn.IFS(COUNTIF($B$2:B1334,B1334)=1,"-",OR(AND(X1333="高滞销风险",OR(X1334="中滞销风险",X1334="低滞销风险",X1334="健康")),AND(X1333="中滞销风险",OR(X1334="低滞销风险",X1334="健康")),AND(X1333="低滞销风险",X1334="健康")),"改善",X1333=X1334,"维持不变",OR(AND(X1333="健康",OR(X1334="低滞销风险",X1334="中滞销风险",X1334="高滞销风险")),AND(X1333="低滞销风险",OR(X1334="中滞销风险",X1334="高滞销风险")),AND(X1333="中滞销风险",X1334="高滞销风险")),"恶化")</f>
        <v>改善</v>
      </c>
      <c r="Z1334" s="10">
        <f>IF(V1334&gt;=DATE(2025,12,1),T1334-(DATE(2025,12,1)-A1334)*E1334,0)</f>
        <v>0</v>
      </c>
      <c r="AA1334" s="10">
        <f>AB1334-Z1334</f>
        <v>0</v>
      </c>
      <c r="AB1334" s="10">
        <f>IF(W1334&gt;=DATE(2025,12,1),U1334-(DATE(2025,12,1)-A1334)*E1334,0)</f>
        <v>0</v>
      </c>
      <c r="AC1334" s="10">
        <f>U1334/E1334</f>
        <v>73.7704918032787</v>
      </c>
      <c r="AD1334" s="10">
        <f>IF(W1334&gt;DATE(2025,12,1),W1334-DATE(2025,12,1),0)</f>
        <v>0</v>
      </c>
      <c r="AE1334" s="11">
        <f>IF(X1334="健康",E1334,U1334/(DATE(2025,12,1)-A1334))</f>
        <v>6.1</v>
      </c>
    </row>
    <row r="1335" spans="1:31">
      <c r="A1335" s="5">
        <v>45887</v>
      </c>
      <c r="B1335" s="1" t="s">
        <v>731</v>
      </c>
      <c r="C1335" s="1" t="s">
        <v>732</v>
      </c>
      <c r="D1335" s="1" t="s">
        <v>676</v>
      </c>
      <c r="E1335" s="1">
        <v>5.61</v>
      </c>
      <c r="F1335" s="1">
        <v>7.43</v>
      </c>
      <c r="G1335" s="1">
        <v>7</v>
      </c>
      <c r="H1335" s="1">
        <v>3.96</v>
      </c>
      <c r="I1335" s="1" t="s">
        <v>50</v>
      </c>
      <c r="J1335" s="1">
        <v>52</v>
      </c>
      <c r="K1335" s="1" t="s">
        <v>51</v>
      </c>
      <c r="L1335" s="1" t="s">
        <v>52</v>
      </c>
      <c r="M1335" s="1" t="s">
        <v>53</v>
      </c>
      <c r="N1335" s="1">
        <v>228</v>
      </c>
      <c r="O1335" s="1">
        <v>161</v>
      </c>
      <c r="P1335" s="1">
        <v>0</v>
      </c>
      <c r="Q1335" s="1">
        <v>2</v>
      </c>
      <c r="R1335" s="1">
        <v>0</v>
      </c>
      <c r="S1335" s="1">
        <v>100</v>
      </c>
      <c r="T1335">
        <f>N1335+O1335+P1335</f>
        <v>389</v>
      </c>
      <c r="U1335">
        <f>T1335+Q1335+R1335+S1335</f>
        <v>491</v>
      </c>
      <c r="V1335" s="2">
        <f>A1335+T1335/E1335</f>
        <v>45956.3404634581</v>
      </c>
      <c r="W1335" s="2">
        <f>A1335+U1335/E1335</f>
        <v>45974.5222816399</v>
      </c>
      <c r="X1335" t="str">
        <f>_xlfn.IFS(AD1335&gt;=20,"高滞销风险",AD1335&gt;=10,"中滞销风险",AD1335&gt;0,"低滞销风险",AD1335=0,"健康")</f>
        <v>健康</v>
      </c>
      <c r="Y1335" s="8" t="str">
        <f>_xlfn.IFS(COUNTIF($B$2:B1335,B1335)=1,"-",OR(AND(X1334="高滞销风险",OR(X1335="中滞销风险",X1335="低滞销风险",X1335="健康")),AND(X1334="中滞销风险",OR(X1335="低滞销风险",X1335="健康")),AND(X1334="低滞销风险",X1335="健康")),"改善",X1334=X1335,"维持不变",OR(AND(X1334="健康",OR(X1335="低滞销风险",X1335="中滞销风险",X1335="高滞销风险")),AND(X1334="低滞销风险",OR(X1335="中滞销风险",X1335="高滞销风险")),AND(X1334="中滞销风险",X1335="高滞销风险")),"恶化")</f>
        <v>-</v>
      </c>
      <c r="Z1335" s="10">
        <f>IF(V1335&gt;=DATE(2025,12,1),T1335-(DATE(2025,12,1)-A1335)*E1335,0)</f>
        <v>0</v>
      </c>
      <c r="AA1335" s="10">
        <f>AB1335-Z1335</f>
        <v>0</v>
      </c>
      <c r="AB1335" s="10">
        <f>IF(W1335&gt;=DATE(2025,12,1),U1335-(DATE(2025,12,1)-A1335)*E1335,0)</f>
        <v>0</v>
      </c>
      <c r="AC1335" s="10">
        <f>U1335/E1335</f>
        <v>87.5222816399287</v>
      </c>
      <c r="AD1335" s="10">
        <f>IF(W1335&gt;DATE(2025,12,1),W1335-DATE(2025,12,1),0)</f>
        <v>0</v>
      </c>
      <c r="AE1335" s="11">
        <f>IF(X1335="健康",E1335,U1335/(DATE(2025,12,1)-A1335))</f>
        <v>5.61</v>
      </c>
    </row>
    <row r="1336" spans="1:31">
      <c r="A1336" s="5">
        <v>45894</v>
      </c>
      <c r="B1336" s="1" t="s">
        <v>731</v>
      </c>
      <c r="C1336" s="1" t="s">
        <v>732</v>
      </c>
      <c r="D1336" s="1" t="s">
        <v>676</v>
      </c>
      <c r="E1336" s="1">
        <v>7.07</v>
      </c>
      <c r="F1336" s="1">
        <v>8.29</v>
      </c>
      <c r="G1336" s="1">
        <v>7.86</v>
      </c>
      <c r="H1336" s="1">
        <v>6.04</v>
      </c>
      <c r="I1336" s="1" t="s">
        <v>50</v>
      </c>
      <c r="J1336" s="1">
        <v>58</v>
      </c>
      <c r="K1336" s="1" t="s">
        <v>43</v>
      </c>
      <c r="L1336" s="1" t="s">
        <v>44</v>
      </c>
      <c r="M1336" s="1" t="s">
        <v>45</v>
      </c>
      <c r="N1336" s="1">
        <v>197</v>
      </c>
      <c r="O1336" s="1">
        <v>250</v>
      </c>
      <c r="P1336" s="1">
        <v>0</v>
      </c>
      <c r="Q1336" s="1">
        <v>2</v>
      </c>
      <c r="R1336" s="1">
        <v>0</v>
      </c>
      <c r="S1336" s="1">
        <v>100</v>
      </c>
      <c r="T1336">
        <f>N1336+O1336+P1336</f>
        <v>447</v>
      </c>
      <c r="U1336">
        <f>T1336+Q1336+R1336+S1336</f>
        <v>549</v>
      </c>
      <c r="V1336" s="2">
        <f>A1336+T1336/E1336</f>
        <v>45957.224893918</v>
      </c>
      <c r="W1336" s="2">
        <f>A1336+U1336/E1336</f>
        <v>45971.6520509194</v>
      </c>
      <c r="X1336" t="str">
        <f>_xlfn.IFS(AD1336&gt;=20,"高滞销风险",AD1336&gt;=10,"中滞销风险",AD1336&gt;0,"低滞销风险",AD1336=0,"健康")</f>
        <v>健康</v>
      </c>
      <c r="Y1336" s="8" t="str">
        <f>_xlfn.IFS(COUNTIF($B$2:B1336,B1336)=1,"-",OR(AND(X1335="高滞销风险",OR(X1336="中滞销风险",X1336="低滞销风险",X1336="健康")),AND(X1335="中滞销风险",OR(X1336="低滞销风险",X1336="健康")),AND(X1335="低滞销风险",X1336="健康")),"改善",X1335=X1336,"维持不变",OR(AND(X1335="健康",OR(X1336="低滞销风险",X1336="中滞销风险",X1336="高滞销风险")),AND(X1335="低滞销风险",OR(X1336="中滞销风险",X1336="高滞销风险")),AND(X1335="中滞销风险",X1336="高滞销风险")),"恶化")</f>
        <v>维持不变</v>
      </c>
      <c r="Z1336" s="10">
        <f>IF(V1336&gt;=DATE(2025,12,1),T1336-(DATE(2025,12,1)-A1336)*E1336,0)</f>
        <v>0</v>
      </c>
      <c r="AA1336" s="10">
        <f>AB1336-Z1336</f>
        <v>0</v>
      </c>
      <c r="AB1336" s="10">
        <f>IF(W1336&gt;=DATE(2025,12,1),U1336-(DATE(2025,12,1)-A1336)*E1336,0)</f>
        <v>0</v>
      </c>
      <c r="AC1336" s="10">
        <f>U1336/E1336</f>
        <v>77.6520509193776</v>
      </c>
      <c r="AD1336" s="10">
        <f>IF(W1336&gt;DATE(2025,12,1),W1336-DATE(2025,12,1),0)</f>
        <v>0</v>
      </c>
      <c r="AE1336" s="11">
        <f>IF(X1336="健康",E1336,U1336/(DATE(2025,12,1)-A1336))</f>
        <v>7.07</v>
      </c>
    </row>
    <row r="1337" spans="1:31">
      <c r="A1337" s="5">
        <v>45901</v>
      </c>
      <c r="B1337" s="1" t="s">
        <v>731</v>
      </c>
      <c r="C1337" s="1" t="s">
        <v>732</v>
      </c>
      <c r="D1337" s="1" t="s">
        <v>676</v>
      </c>
      <c r="E1337" s="1">
        <v>6.14</v>
      </c>
      <c r="F1337" s="1">
        <v>6.14</v>
      </c>
      <c r="G1337" s="1">
        <v>7.21</v>
      </c>
      <c r="H1337" s="1">
        <v>7.11</v>
      </c>
      <c r="I1337" s="1" t="s">
        <v>54</v>
      </c>
      <c r="J1337" s="1">
        <v>43</v>
      </c>
      <c r="K1337" s="1" t="s">
        <v>35</v>
      </c>
      <c r="L1337" s="1" t="s">
        <v>36</v>
      </c>
      <c r="M1337" s="1" t="s">
        <v>37</v>
      </c>
      <c r="N1337" s="1">
        <v>183</v>
      </c>
      <c r="O1337" s="1">
        <v>232</v>
      </c>
      <c r="P1337" s="1">
        <v>0</v>
      </c>
      <c r="Q1337" s="1">
        <v>2</v>
      </c>
      <c r="R1337" s="1">
        <v>0</v>
      </c>
      <c r="S1337" s="1">
        <v>250</v>
      </c>
      <c r="T1337">
        <f>N1337+O1337+P1337</f>
        <v>415</v>
      </c>
      <c r="U1337">
        <f>T1337+Q1337+R1337+S1337</f>
        <v>667</v>
      </c>
      <c r="V1337" s="2">
        <f>A1337+T1337/E1337</f>
        <v>45968.5895765472</v>
      </c>
      <c r="W1337" s="2">
        <f>A1337+U1337/E1337</f>
        <v>46009.6319218241</v>
      </c>
      <c r="X1337" t="str">
        <f>_xlfn.IFS(AD1337&gt;=20,"高滞销风险",AD1337&gt;=10,"中滞销风险",AD1337&gt;0,"低滞销风险",AD1337=0,"健康")</f>
        <v>中滞销风险</v>
      </c>
      <c r="Y1337" s="8" t="str">
        <f>_xlfn.IFS(COUNTIF($B$2:B1337,B1337)=1,"-",OR(AND(X1336="高滞销风险",OR(X1337="中滞销风险",X1337="低滞销风险",X1337="健康")),AND(X1336="中滞销风险",OR(X1337="低滞销风险",X1337="健康")),AND(X1336="低滞销风险",X1337="健康")),"改善",X1336=X1337,"维持不变",OR(AND(X1336="健康",OR(X1337="低滞销风险",X1337="中滞销风险",X1337="高滞销风险")),AND(X1336="低滞销风险",OR(X1337="中滞销风险",X1337="高滞销风险")),AND(X1336="中滞销风险",X1337="高滞销风险")),"恶化")</f>
        <v>恶化</v>
      </c>
      <c r="Z1337" s="10">
        <f>IF(V1337&gt;=DATE(2025,12,1),T1337-(DATE(2025,12,1)-A1337)*E1337,0)</f>
        <v>0</v>
      </c>
      <c r="AA1337" s="10">
        <f>AB1337-Z1337</f>
        <v>108.26</v>
      </c>
      <c r="AB1337" s="10">
        <f>IF(W1337&gt;=DATE(2025,12,1),U1337-(DATE(2025,12,1)-A1337)*E1337,0)</f>
        <v>108.26</v>
      </c>
      <c r="AC1337" s="10">
        <f>U1337/E1337</f>
        <v>108.631921824104</v>
      </c>
      <c r="AD1337" s="10">
        <f>IF(W1337&gt;DATE(2025,12,1),W1337-DATE(2025,12,1),0)</f>
        <v>17.6319218241042</v>
      </c>
      <c r="AE1337" s="11">
        <f>IF(X1337="健康",E1337,U1337/(DATE(2025,12,1)-A1337))</f>
        <v>7.32967032967033</v>
      </c>
    </row>
    <row r="1338" spans="1:31">
      <c r="A1338" s="5">
        <v>45908</v>
      </c>
      <c r="B1338" s="1" t="s">
        <v>731</v>
      </c>
      <c r="C1338" s="1" t="s">
        <v>732</v>
      </c>
      <c r="D1338" s="1" t="s">
        <v>676</v>
      </c>
      <c r="E1338" s="1">
        <v>6.43</v>
      </c>
      <c r="F1338" s="1">
        <v>6.43</v>
      </c>
      <c r="G1338" s="1">
        <v>6.29</v>
      </c>
      <c r="H1338" s="1">
        <v>7.07</v>
      </c>
      <c r="I1338" s="1" t="s">
        <v>54</v>
      </c>
      <c r="J1338" s="1">
        <v>45</v>
      </c>
      <c r="K1338" s="1" t="s">
        <v>38</v>
      </c>
      <c r="L1338" s="1" t="s">
        <v>39</v>
      </c>
      <c r="M1338" s="1" t="s">
        <v>40</v>
      </c>
      <c r="N1338" s="1">
        <v>134</v>
      </c>
      <c r="O1338" s="1">
        <v>316</v>
      </c>
      <c r="P1338" s="1">
        <v>0</v>
      </c>
      <c r="Q1338" s="1">
        <v>122</v>
      </c>
      <c r="R1338" s="1">
        <v>0</v>
      </c>
      <c r="S1338" s="1">
        <v>50</v>
      </c>
      <c r="T1338">
        <f>N1338+O1338+P1338</f>
        <v>450</v>
      </c>
      <c r="U1338">
        <f>T1338+Q1338+R1338+S1338</f>
        <v>622</v>
      </c>
      <c r="V1338" s="2">
        <f>A1338+T1338/E1338</f>
        <v>45977.9844479005</v>
      </c>
      <c r="W1338" s="2">
        <f>A1338+U1338/E1338</f>
        <v>46004.734059098</v>
      </c>
      <c r="X1338" t="str">
        <f>_xlfn.IFS(AD1338&gt;=20,"高滞销风险",AD1338&gt;=10,"中滞销风险",AD1338&gt;0,"低滞销风险",AD1338=0,"健康")</f>
        <v>中滞销风险</v>
      </c>
      <c r="Y1338" s="8" t="str">
        <f>_xlfn.IFS(COUNTIF($B$2:B1338,B1338)=1,"-",OR(AND(X1337="高滞销风险",OR(X1338="中滞销风险",X1338="低滞销风险",X1338="健康")),AND(X1337="中滞销风险",OR(X1338="低滞销风险",X1338="健康")),AND(X1337="低滞销风险",X1338="健康")),"改善",X1337=X1338,"维持不变",OR(AND(X1337="健康",OR(X1338="低滞销风险",X1338="中滞销风险",X1338="高滞销风险")),AND(X1337="低滞销风险",OR(X1338="中滞销风险",X1338="高滞销风险")),AND(X1337="中滞销风险",X1338="高滞销风险")),"恶化")</f>
        <v>维持不变</v>
      </c>
      <c r="Z1338" s="10">
        <f>IF(V1338&gt;=DATE(2025,12,1),T1338-(DATE(2025,12,1)-A1338)*E1338,0)</f>
        <v>0</v>
      </c>
      <c r="AA1338" s="10">
        <f>AB1338-Z1338</f>
        <v>81.88</v>
      </c>
      <c r="AB1338" s="10">
        <f>IF(W1338&gt;=DATE(2025,12,1),U1338-(DATE(2025,12,1)-A1338)*E1338,0)</f>
        <v>81.88</v>
      </c>
      <c r="AC1338" s="10">
        <f>U1338/E1338</f>
        <v>96.7340590979782</v>
      </c>
      <c r="AD1338" s="10">
        <f>IF(W1338&gt;DATE(2025,12,1),W1338-DATE(2025,12,1),0)</f>
        <v>12.7340590979802</v>
      </c>
      <c r="AE1338" s="11">
        <f>IF(X1338="健康",E1338,U1338/(DATE(2025,12,1)-A1338))</f>
        <v>7.40476190476191</v>
      </c>
    </row>
    <row r="1339" spans="1:31">
      <c r="A1339" s="5">
        <v>45887</v>
      </c>
      <c r="B1339" s="1" t="s">
        <v>733</v>
      </c>
      <c r="C1339" s="1" t="s">
        <v>734</v>
      </c>
      <c r="D1339" s="1" t="s">
        <v>676</v>
      </c>
      <c r="E1339" s="1">
        <v>3.05</v>
      </c>
      <c r="F1339" s="1">
        <v>3.86</v>
      </c>
      <c r="G1339" s="1">
        <v>4</v>
      </c>
      <c r="H1339" s="1">
        <v>2.18</v>
      </c>
      <c r="I1339" s="1" t="s">
        <v>50</v>
      </c>
      <c r="J1339" s="1">
        <v>27</v>
      </c>
      <c r="K1339" s="1" t="s">
        <v>51</v>
      </c>
      <c r="L1339" s="1" t="s">
        <v>52</v>
      </c>
      <c r="M1339" s="1" t="s">
        <v>53</v>
      </c>
      <c r="N1339" s="1">
        <v>116</v>
      </c>
      <c r="O1339" s="1">
        <v>122</v>
      </c>
      <c r="P1339" s="1">
        <v>0</v>
      </c>
      <c r="Q1339" s="1">
        <v>106</v>
      </c>
      <c r="R1339" s="1">
        <v>0</v>
      </c>
      <c r="S1339" s="1">
        <v>0</v>
      </c>
      <c r="T1339">
        <f>N1339+O1339+P1339</f>
        <v>238</v>
      </c>
      <c r="U1339">
        <f>T1339+Q1339+R1339+S1339</f>
        <v>344</v>
      </c>
      <c r="V1339" s="2">
        <f>A1339+T1339/E1339</f>
        <v>45965.0327868852</v>
      </c>
      <c r="W1339" s="2">
        <f>A1339+U1339/E1339</f>
        <v>45999.7868852459</v>
      </c>
      <c r="X1339" t="str">
        <f>_xlfn.IFS(AD1339&gt;=20,"高滞销风险",AD1339&gt;=10,"中滞销风险",AD1339&gt;0,"低滞销风险",AD1339=0,"健康")</f>
        <v>低滞销风险</v>
      </c>
      <c r="Y1339" s="8" t="str">
        <f>_xlfn.IFS(COUNTIF($B$2:B1339,B1339)=1,"-",OR(AND(X1338="高滞销风险",OR(X1339="中滞销风险",X1339="低滞销风险",X1339="健康")),AND(X1338="中滞销风险",OR(X1339="低滞销风险",X1339="健康")),AND(X1338="低滞销风险",X1339="健康")),"改善",X1338=X1339,"维持不变",OR(AND(X1338="健康",OR(X1339="低滞销风险",X1339="中滞销风险",X1339="高滞销风险")),AND(X1338="低滞销风险",OR(X1339="中滞销风险",X1339="高滞销风险")),AND(X1338="中滞销风险",X1339="高滞销风险")),"恶化")</f>
        <v>-</v>
      </c>
      <c r="Z1339" s="10">
        <f>IF(V1339&gt;=DATE(2025,12,1),T1339-(DATE(2025,12,1)-A1339)*E1339,0)</f>
        <v>0</v>
      </c>
      <c r="AA1339" s="10">
        <f>AB1339-Z1339</f>
        <v>23.75</v>
      </c>
      <c r="AB1339" s="10">
        <f>IF(W1339&gt;=DATE(2025,12,1),U1339-(DATE(2025,12,1)-A1339)*E1339,0)</f>
        <v>23.75</v>
      </c>
      <c r="AC1339" s="10">
        <f>U1339/E1339</f>
        <v>112.786885245902</v>
      </c>
      <c r="AD1339" s="10">
        <f>IF(W1339&gt;DATE(2025,12,1),W1339-DATE(2025,12,1),0)</f>
        <v>7.78688524589961</v>
      </c>
      <c r="AE1339" s="11">
        <f>IF(X1339="健康",E1339,U1339/(DATE(2025,12,1)-A1339))</f>
        <v>3.27619047619048</v>
      </c>
    </row>
    <row r="1340" spans="1:31">
      <c r="A1340" s="5">
        <v>45894</v>
      </c>
      <c r="B1340" s="1" t="s">
        <v>733</v>
      </c>
      <c r="C1340" s="1" t="s">
        <v>734</v>
      </c>
      <c r="D1340" s="1" t="s">
        <v>676</v>
      </c>
      <c r="E1340" s="1">
        <v>3.12</v>
      </c>
      <c r="F1340" s="1">
        <v>3.14</v>
      </c>
      <c r="G1340" s="1">
        <v>3.5</v>
      </c>
      <c r="H1340" s="1">
        <v>2.96</v>
      </c>
      <c r="I1340" s="1" t="s">
        <v>50</v>
      </c>
      <c r="J1340" s="1">
        <v>22</v>
      </c>
      <c r="K1340" s="1" t="s">
        <v>43</v>
      </c>
      <c r="L1340" s="1" t="s">
        <v>44</v>
      </c>
      <c r="M1340" s="1" t="s">
        <v>45</v>
      </c>
      <c r="N1340" s="1">
        <v>134</v>
      </c>
      <c r="O1340" s="1">
        <v>118</v>
      </c>
      <c r="P1340" s="1">
        <v>0</v>
      </c>
      <c r="Q1340" s="1">
        <v>56</v>
      </c>
      <c r="R1340" s="1">
        <v>0</v>
      </c>
      <c r="S1340" s="1">
        <v>0</v>
      </c>
      <c r="T1340">
        <f>N1340+O1340+P1340</f>
        <v>252</v>
      </c>
      <c r="U1340">
        <f>T1340+Q1340+R1340+S1340</f>
        <v>308</v>
      </c>
      <c r="V1340" s="2">
        <f>A1340+T1340/E1340</f>
        <v>45974.7692307692</v>
      </c>
      <c r="W1340" s="2">
        <f>A1340+U1340/E1340</f>
        <v>45992.7179487179</v>
      </c>
      <c r="X1340" t="str">
        <f>_xlfn.IFS(AD1340&gt;=20,"高滞销风险",AD1340&gt;=10,"中滞销风险",AD1340&gt;0,"低滞销风险",AD1340=0,"健康")</f>
        <v>低滞销风险</v>
      </c>
      <c r="Y1340" s="8" t="str">
        <f>_xlfn.IFS(COUNTIF($B$2:B1340,B1340)=1,"-",OR(AND(X1339="高滞销风险",OR(X1340="中滞销风险",X1340="低滞销风险",X1340="健康")),AND(X1339="中滞销风险",OR(X1340="低滞销风险",X1340="健康")),AND(X1339="低滞销风险",X1340="健康")),"改善",X1339=X1340,"维持不变",OR(AND(X1339="健康",OR(X1340="低滞销风险",X1340="中滞销风险",X1340="高滞销风险")),AND(X1339="低滞销风险",OR(X1340="中滞销风险",X1340="高滞销风险")),AND(X1339="中滞销风险",X1340="高滞销风险")),"恶化")</f>
        <v>维持不变</v>
      </c>
      <c r="Z1340" s="10">
        <f>IF(V1340&gt;=DATE(2025,12,1),T1340-(DATE(2025,12,1)-A1340)*E1340,0)</f>
        <v>0</v>
      </c>
      <c r="AA1340" s="10">
        <f>AB1340-Z1340</f>
        <v>2.24000000000001</v>
      </c>
      <c r="AB1340" s="10">
        <f>IF(W1340&gt;=DATE(2025,12,1),U1340-(DATE(2025,12,1)-A1340)*E1340,0)</f>
        <v>2.24000000000001</v>
      </c>
      <c r="AC1340" s="10">
        <f>U1340/E1340</f>
        <v>98.7179487179487</v>
      </c>
      <c r="AD1340" s="10">
        <f>IF(W1340&gt;DATE(2025,12,1),W1340-DATE(2025,12,1),0)</f>
        <v>0.717948717945546</v>
      </c>
      <c r="AE1340" s="11">
        <f>IF(X1340="健康",E1340,U1340/(DATE(2025,12,1)-A1340))</f>
        <v>3.14285714285714</v>
      </c>
    </row>
    <row r="1341" spans="1:31">
      <c r="A1341" s="5">
        <v>45901</v>
      </c>
      <c r="B1341" s="1" t="s">
        <v>733</v>
      </c>
      <c r="C1341" s="1" t="s">
        <v>734</v>
      </c>
      <c r="D1341" s="1" t="s">
        <v>676</v>
      </c>
      <c r="E1341" s="1">
        <v>0.86</v>
      </c>
      <c r="F1341" s="1">
        <v>0.86</v>
      </c>
      <c r="G1341" s="1">
        <v>2</v>
      </c>
      <c r="H1341" s="1">
        <v>3</v>
      </c>
      <c r="I1341" s="1" t="s">
        <v>54</v>
      </c>
      <c r="J1341" s="1">
        <v>6</v>
      </c>
      <c r="K1341" s="1" t="s">
        <v>35</v>
      </c>
      <c r="L1341" s="1" t="s">
        <v>36</v>
      </c>
      <c r="M1341" s="1" t="s">
        <v>37</v>
      </c>
      <c r="N1341" s="1">
        <v>179</v>
      </c>
      <c r="O1341" s="1">
        <v>70</v>
      </c>
      <c r="P1341" s="1">
        <v>0</v>
      </c>
      <c r="Q1341" s="1">
        <v>56</v>
      </c>
      <c r="R1341" s="1">
        <v>0</v>
      </c>
      <c r="S1341" s="1">
        <v>0</v>
      </c>
      <c r="T1341">
        <f>N1341+O1341+P1341</f>
        <v>249</v>
      </c>
      <c r="U1341">
        <f>T1341+Q1341+R1341+S1341</f>
        <v>305</v>
      </c>
      <c r="V1341" s="2">
        <f>A1341+T1341/E1341</f>
        <v>46190.5348837209</v>
      </c>
      <c r="W1341" s="2">
        <f>A1341+U1341/E1341</f>
        <v>46255.6511627907</v>
      </c>
      <c r="X1341" t="str">
        <f>_xlfn.IFS(AD1341&gt;=20,"高滞销风险",AD1341&gt;=10,"中滞销风险",AD1341&gt;0,"低滞销风险",AD1341=0,"健康")</f>
        <v>高滞销风险</v>
      </c>
      <c r="Y1341" s="8" t="str">
        <f>_xlfn.IFS(COUNTIF($B$2:B1341,B1341)=1,"-",OR(AND(X1340="高滞销风险",OR(X1341="中滞销风险",X1341="低滞销风险",X1341="健康")),AND(X1340="中滞销风险",OR(X1341="低滞销风险",X1341="健康")),AND(X1340="低滞销风险",X1341="健康")),"改善",X1340=X1341,"维持不变",OR(AND(X1340="健康",OR(X1341="低滞销风险",X1341="中滞销风险",X1341="高滞销风险")),AND(X1340="低滞销风险",OR(X1341="中滞销风险",X1341="高滞销风险")),AND(X1340="中滞销风险",X1341="高滞销风险")),"恶化")</f>
        <v>恶化</v>
      </c>
      <c r="Z1341" s="10">
        <f>IF(V1341&gt;=DATE(2025,12,1),T1341-(DATE(2025,12,1)-A1341)*E1341,0)</f>
        <v>170.74</v>
      </c>
      <c r="AA1341" s="10">
        <f>AB1341-Z1341</f>
        <v>56</v>
      </c>
      <c r="AB1341" s="10">
        <f>IF(W1341&gt;=DATE(2025,12,1),U1341-(DATE(2025,12,1)-A1341)*E1341,0)</f>
        <v>226.74</v>
      </c>
      <c r="AC1341" s="10">
        <f>U1341/E1341</f>
        <v>354.651162790698</v>
      </c>
      <c r="AD1341" s="10">
        <f>IF(W1341&gt;DATE(2025,12,1),W1341-DATE(2025,12,1),0)</f>
        <v>263.651162790695</v>
      </c>
      <c r="AE1341" s="11">
        <f>IF(X1341="健康",E1341,U1341/(DATE(2025,12,1)-A1341))</f>
        <v>3.35164835164835</v>
      </c>
    </row>
    <row r="1342" spans="1:31">
      <c r="A1342" s="5">
        <v>45908</v>
      </c>
      <c r="B1342" s="1" t="s">
        <v>733</v>
      </c>
      <c r="C1342" s="1" t="s">
        <v>734</v>
      </c>
      <c r="D1342" s="1" t="s">
        <v>676</v>
      </c>
      <c r="E1342" s="1">
        <v>2.19</v>
      </c>
      <c r="F1342" s="1">
        <v>2.14</v>
      </c>
      <c r="G1342" s="1">
        <v>1.5</v>
      </c>
      <c r="H1342" s="1">
        <v>2.5</v>
      </c>
      <c r="I1342" s="1" t="s">
        <v>50</v>
      </c>
      <c r="J1342" s="1">
        <v>15</v>
      </c>
      <c r="K1342" s="1" t="s">
        <v>38</v>
      </c>
      <c r="L1342" s="1" t="s">
        <v>39</v>
      </c>
      <c r="M1342" s="1" t="s">
        <v>40</v>
      </c>
      <c r="N1342" s="1">
        <v>174</v>
      </c>
      <c r="O1342" s="1">
        <v>62</v>
      </c>
      <c r="P1342" s="1">
        <v>0</v>
      </c>
      <c r="Q1342" s="1">
        <v>56</v>
      </c>
      <c r="R1342" s="1">
        <v>0</v>
      </c>
      <c r="S1342" s="1">
        <v>0</v>
      </c>
      <c r="T1342">
        <f>N1342+O1342+P1342</f>
        <v>236</v>
      </c>
      <c r="U1342">
        <f>T1342+Q1342+R1342+S1342</f>
        <v>292</v>
      </c>
      <c r="V1342" s="2">
        <f>A1342+T1342/E1342</f>
        <v>46015.7625570776</v>
      </c>
      <c r="W1342" s="2">
        <f>A1342+U1342/E1342</f>
        <v>46041.3333333333</v>
      </c>
      <c r="X1342" t="str">
        <f>_xlfn.IFS(AD1342&gt;=20,"高滞销风险",AD1342&gt;=10,"中滞销风险",AD1342&gt;0,"低滞销风险",AD1342=0,"健康")</f>
        <v>高滞销风险</v>
      </c>
      <c r="Y1342" s="8" t="str">
        <f>_xlfn.IFS(COUNTIF($B$2:B1342,B1342)=1,"-",OR(AND(X1341="高滞销风险",OR(X1342="中滞销风险",X1342="低滞销风险",X1342="健康")),AND(X1341="中滞销风险",OR(X1342="低滞销风险",X1342="健康")),AND(X1341="低滞销风险",X1342="健康")),"改善",X1341=X1342,"维持不变",OR(AND(X1341="健康",OR(X1342="低滞销风险",X1342="中滞销风险",X1342="高滞销风险")),AND(X1341="低滞销风险",OR(X1342="中滞销风险",X1342="高滞销风险")),AND(X1341="中滞销风险",X1342="高滞销风险")),"恶化")</f>
        <v>维持不变</v>
      </c>
      <c r="Z1342" s="10">
        <f>IF(V1342&gt;=DATE(2025,12,1),T1342-(DATE(2025,12,1)-A1342)*E1342,0)</f>
        <v>52.04</v>
      </c>
      <c r="AA1342" s="10">
        <f>AB1342-Z1342</f>
        <v>56</v>
      </c>
      <c r="AB1342" s="10">
        <f>IF(W1342&gt;=DATE(2025,12,1),U1342-(DATE(2025,12,1)-A1342)*E1342,0)</f>
        <v>108.04</v>
      </c>
      <c r="AC1342" s="10">
        <f>U1342/E1342</f>
        <v>133.333333333333</v>
      </c>
      <c r="AD1342" s="10">
        <f>IF(W1342&gt;DATE(2025,12,1),W1342-DATE(2025,12,1),0)</f>
        <v>49.3333333333358</v>
      </c>
      <c r="AE1342" s="11">
        <f>IF(X1342="健康",E1342,U1342/(DATE(2025,12,1)-A1342))</f>
        <v>3.47619047619048</v>
      </c>
    </row>
    <row r="1343" spans="1:31">
      <c r="A1343" s="5">
        <v>45887</v>
      </c>
      <c r="B1343" s="1" t="s">
        <v>735</v>
      </c>
      <c r="C1343" s="1" t="s">
        <v>736</v>
      </c>
      <c r="D1343" s="1" t="s">
        <v>676</v>
      </c>
      <c r="E1343" s="1">
        <v>2.14</v>
      </c>
      <c r="F1343" s="1">
        <v>2.14</v>
      </c>
      <c r="G1343" s="1">
        <v>10</v>
      </c>
      <c r="H1343" s="1">
        <v>7.21</v>
      </c>
      <c r="I1343" s="1" t="s">
        <v>54</v>
      </c>
      <c r="J1343" s="1">
        <v>15</v>
      </c>
      <c r="K1343" s="1" t="s">
        <v>51</v>
      </c>
      <c r="L1343" s="1" t="s">
        <v>52</v>
      </c>
      <c r="M1343" s="1" t="s">
        <v>53</v>
      </c>
      <c r="N1343" s="1">
        <v>20</v>
      </c>
      <c r="O1343" s="1">
        <v>7</v>
      </c>
      <c r="P1343" s="1">
        <v>0</v>
      </c>
      <c r="Q1343" s="1">
        <v>0</v>
      </c>
      <c r="R1343" s="1">
        <v>0</v>
      </c>
      <c r="S1343" s="1">
        <v>0</v>
      </c>
      <c r="T1343">
        <f t="shared" ref="T1343:T1374" si="280">N1343+O1343+P1343</f>
        <v>27</v>
      </c>
      <c r="U1343">
        <f t="shared" ref="U1343:U1374" si="281">T1343+Q1343+R1343+S1343</f>
        <v>27</v>
      </c>
      <c r="V1343" s="2">
        <f t="shared" ref="V1343:V1374" si="282">A1343+T1343/E1343</f>
        <v>45899.6168224299</v>
      </c>
      <c r="W1343" s="2">
        <f t="shared" ref="W1343:W1374" si="283">A1343+U1343/E1343</f>
        <v>45899.6168224299</v>
      </c>
      <c r="X1343" t="str">
        <f t="shared" ref="X1343:X1374" si="284">_xlfn.IFS(AD1343&gt;=20,"高滞销风险",AD1343&gt;=10,"中滞销风险",AD1343&gt;0,"低滞销风险",AD1343=0,"健康")</f>
        <v>健康</v>
      </c>
      <c r="Y1343" s="8" t="str">
        <f>_xlfn.IFS(COUNTIF($B$2:B1343,B1343)=1,"-",OR(AND(X1342="高滞销风险",OR(X1343="中滞销风险",X1343="低滞销风险",X1343="健康")),AND(X1342="中滞销风险",OR(X1343="低滞销风险",X1343="健康")),AND(X1342="低滞销风险",X1343="健康")),"改善",X1342=X1343,"维持不变",OR(AND(X1342="健康",OR(X1343="低滞销风险",X1343="中滞销风险",X1343="高滞销风险")),AND(X1342="低滞销风险",OR(X1343="中滞销风险",X1343="高滞销风险")),AND(X1342="中滞销风险",X1343="高滞销风险")),"恶化")</f>
        <v>-</v>
      </c>
      <c r="Z1343" s="10">
        <f t="shared" ref="Z1343:Z1374" si="285">IF(V1343&gt;=DATE(2025,12,1),T1343-(DATE(2025,12,1)-A1343)*E1343,0)</f>
        <v>0</v>
      </c>
      <c r="AA1343" s="10">
        <f t="shared" ref="AA1343:AA1374" si="286">AB1343-Z1343</f>
        <v>0</v>
      </c>
      <c r="AB1343" s="10">
        <f t="shared" ref="AB1343:AB1374" si="287">IF(W1343&gt;=DATE(2025,12,1),U1343-(DATE(2025,12,1)-A1343)*E1343,0)</f>
        <v>0</v>
      </c>
      <c r="AC1343" s="10">
        <f t="shared" ref="AC1343:AC1374" si="288">U1343/E1343</f>
        <v>12.6168224299065</v>
      </c>
      <c r="AD1343" s="10">
        <f t="shared" ref="AD1343:AD1374" si="289">IF(W1343&gt;DATE(2025,12,1),W1343-DATE(2025,12,1),0)</f>
        <v>0</v>
      </c>
      <c r="AE1343" s="11">
        <f t="shared" ref="AE1343:AE1374" si="290">IF(X1343="健康",E1343,U1343/(DATE(2025,12,1)-A1343))</f>
        <v>2.14</v>
      </c>
    </row>
    <row r="1344" spans="1:31">
      <c r="A1344" s="5">
        <v>45894</v>
      </c>
      <c r="B1344" s="1" t="s">
        <v>735</v>
      </c>
      <c r="C1344" s="1" t="s">
        <v>736</v>
      </c>
      <c r="D1344" s="1" t="s">
        <v>676</v>
      </c>
      <c r="E1344" s="1">
        <v>2.43</v>
      </c>
      <c r="F1344" s="1">
        <v>2.43</v>
      </c>
      <c r="G1344" s="1">
        <v>2.29</v>
      </c>
      <c r="H1344" s="1">
        <v>7.82</v>
      </c>
      <c r="I1344" s="1" t="s">
        <v>54</v>
      </c>
      <c r="J1344" s="1">
        <v>17</v>
      </c>
      <c r="K1344" s="1" t="s">
        <v>43</v>
      </c>
      <c r="L1344" s="1" t="s">
        <v>44</v>
      </c>
      <c r="M1344" s="1" t="s">
        <v>45</v>
      </c>
      <c r="N1344" s="1">
        <v>17</v>
      </c>
      <c r="O1344" s="1">
        <v>6</v>
      </c>
      <c r="P1344" s="1">
        <v>0</v>
      </c>
      <c r="Q1344" s="1">
        <v>0</v>
      </c>
      <c r="R1344" s="1">
        <v>0</v>
      </c>
      <c r="S1344" s="1">
        <v>0</v>
      </c>
      <c r="T1344">
        <f t="shared" si="280"/>
        <v>23</v>
      </c>
      <c r="U1344">
        <f t="shared" si="281"/>
        <v>23</v>
      </c>
      <c r="V1344" s="2">
        <f t="shared" si="282"/>
        <v>45903.4650205761</v>
      </c>
      <c r="W1344" s="2">
        <f t="shared" si="283"/>
        <v>45903.4650205761</v>
      </c>
      <c r="X1344" t="str">
        <f t="shared" si="284"/>
        <v>健康</v>
      </c>
      <c r="Y1344" s="8" t="str">
        <f>_xlfn.IFS(COUNTIF($B$2:B1344,B1344)=1,"-",OR(AND(X1343="高滞销风险",OR(X1344="中滞销风险",X1344="低滞销风险",X1344="健康")),AND(X1343="中滞销风险",OR(X1344="低滞销风险",X1344="健康")),AND(X1343="低滞销风险",X1344="健康")),"改善",X1343=X1344,"维持不变",OR(AND(X1343="健康",OR(X1344="低滞销风险",X1344="中滞销风险",X1344="高滞销风险")),AND(X1343="低滞销风险",OR(X1344="中滞销风险",X1344="高滞销风险")),AND(X1343="中滞销风险",X1344="高滞销风险")),"恶化")</f>
        <v>维持不变</v>
      </c>
      <c r="Z1344" s="10">
        <f t="shared" si="285"/>
        <v>0</v>
      </c>
      <c r="AA1344" s="10">
        <f t="shared" si="286"/>
        <v>0</v>
      </c>
      <c r="AB1344" s="10">
        <f t="shared" si="287"/>
        <v>0</v>
      </c>
      <c r="AC1344" s="10">
        <f t="shared" si="288"/>
        <v>9.46502057613169</v>
      </c>
      <c r="AD1344" s="10">
        <f t="shared" si="289"/>
        <v>0</v>
      </c>
      <c r="AE1344" s="11">
        <f t="shared" si="290"/>
        <v>2.43</v>
      </c>
    </row>
    <row r="1345" spans="1:31">
      <c r="A1345" s="5">
        <v>45901</v>
      </c>
      <c r="B1345" s="1" t="s">
        <v>735</v>
      </c>
      <c r="C1345" s="1" t="s">
        <v>736</v>
      </c>
      <c r="D1345" s="1" t="s">
        <v>676</v>
      </c>
      <c r="E1345" s="1">
        <v>1.14</v>
      </c>
      <c r="F1345" s="1">
        <v>1.14</v>
      </c>
      <c r="G1345" s="1">
        <v>1.79</v>
      </c>
      <c r="H1345" s="1">
        <v>5.89</v>
      </c>
      <c r="I1345" s="1" t="s">
        <v>54</v>
      </c>
      <c r="J1345" s="1">
        <v>8</v>
      </c>
      <c r="K1345" s="1" t="s">
        <v>35</v>
      </c>
      <c r="L1345" s="1" t="s">
        <v>36</v>
      </c>
      <c r="M1345" s="1" t="s">
        <v>37</v>
      </c>
      <c r="N1345" s="1">
        <v>17</v>
      </c>
      <c r="O1345" s="1">
        <v>9</v>
      </c>
      <c r="P1345" s="1">
        <v>0</v>
      </c>
      <c r="Q1345" s="1">
        <v>0</v>
      </c>
      <c r="R1345" s="1">
        <v>0</v>
      </c>
      <c r="S1345" s="1">
        <v>0</v>
      </c>
      <c r="T1345">
        <f t="shared" si="280"/>
        <v>26</v>
      </c>
      <c r="U1345">
        <f t="shared" si="281"/>
        <v>26</v>
      </c>
      <c r="V1345" s="2">
        <f t="shared" si="282"/>
        <v>45923.8070175439</v>
      </c>
      <c r="W1345" s="2">
        <f t="shared" si="283"/>
        <v>45923.8070175439</v>
      </c>
      <c r="X1345" t="str">
        <f t="shared" si="284"/>
        <v>健康</v>
      </c>
      <c r="Y1345" s="8" t="str">
        <f>_xlfn.IFS(COUNTIF($B$2:B1345,B1345)=1,"-",OR(AND(X1344="高滞销风险",OR(X1345="中滞销风险",X1345="低滞销风险",X1345="健康")),AND(X1344="中滞销风险",OR(X1345="低滞销风险",X1345="健康")),AND(X1344="低滞销风险",X1345="健康")),"改善",X1344=X1345,"维持不变",OR(AND(X1344="健康",OR(X1345="低滞销风险",X1345="中滞销风险",X1345="高滞销风险")),AND(X1344="低滞销风险",OR(X1345="中滞销风险",X1345="高滞销风险")),AND(X1344="中滞销风险",X1345="高滞销风险")),"恶化")</f>
        <v>维持不变</v>
      </c>
      <c r="Z1345" s="10">
        <f t="shared" si="285"/>
        <v>0</v>
      </c>
      <c r="AA1345" s="10">
        <f t="shared" si="286"/>
        <v>0</v>
      </c>
      <c r="AB1345" s="10">
        <f t="shared" si="287"/>
        <v>0</v>
      </c>
      <c r="AC1345" s="10">
        <f t="shared" si="288"/>
        <v>22.8070175438597</v>
      </c>
      <c r="AD1345" s="10">
        <f t="shared" si="289"/>
        <v>0</v>
      </c>
      <c r="AE1345" s="11">
        <f t="shared" si="290"/>
        <v>1.14</v>
      </c>
    </row>
    <row r="1346" spans="1:31">
      <c r="A1346" s="5">
        <v>45908</v>
      </c>
      <c r="B1346" s="1" t="s">
        <v>735</v>
      </c>
      <c r="C1346" s="1" t="s">
        <v>736</v>
      </c>
      <c r="D1346" s="1" t="s">
        <v>676</v>
      </c>
      <c r="E1346" s="1">
        <v>1.43</v>
      </c>
      <c r="F1346" s="1">
        <v>1.43</v>
      </c>
      <c r="G1346" s="1">
        <v>1.29</v>
      </c>
      <c r="H1346" s="1">
        <v>1.79</v>
      </c>
      <c r="I1346" s="1" t="s">
        <v>54</v>
      </c>
      <c r="J1346" s="1">
        <v>10</v>
      </c>
      <c r="K1346" s="1" t="s">
        <v>38</v>
      </c>
      <c r="L1346" s="1" t="s">
        <v>39</v>
      </c>
      <c r="M1346" s="1" t="s">
        <v>40</v>
      </c>
      <c r="N1346" s="1">
        <v>0</v>
      </c>
      <c r="O1346" s="1">
        <v>13</v>
      </c>
      <c r="P1346" s="1">
        <v>0</v>
      </c>
      <c r="Q1346" s="1">
        <v>0</v>
      </c>
      <c r="R1346" s="1">
        <v>0</v>
      </c>
      <c r="S1346" s="1">
        <v>0</v>
      </c>
      <c r="T1346">
        <f t="shared" si="280"/>
        <v>13</v>
      </c>
      <c r="U1346">
        <f t="shared" si="281"/>
        <v>13</v>
      </c>
      <c r="V1346" s="2">
        <f t="shared" si="282"/>
        <v>45917.0909090909</v>
      </c>
      <c r="W1346" s="2">
        <f t="shared" si="283"/>
        <v>45917.0909090909</v>
      </c>
      <c r="X1346" t="str">
        <f t="shared" si="284"/>
        <v>健康</v>
      </c>
      <c r="Y1346" s="8" t="str">
        <f>_xlfn.IFS(COUNTIF($B$2:B1346,B1346)=1,"-",OR(AND(X1345="高滞销风险",OR(X1346="中滞销风险",X1346="低滞销风险",X1346="健康")),AND(X1345="中滞销风险",OR(X1346="低滞销风险",X1346="健康")),AND(X1345="低滞销风险",X1346="健康")),"改善",X1345=X1346,"维持不变",OR(AND(X1345="健康",OR(X1346="低滞销风险",X1346="中滞销风险",X1346="高滞销风险")),AND(X1345="低滞销风险",OR(X1346="中滞销风险",X1346="高滞销风险")),AND(X1345="中滞销风险",X1346="高滞销风险")),"恶化")</f>
        <v>维持不变</v>
      </c>
      <c r="Z1346" s="10">
        <f t="shared" si="285"/>
        <v>0</v>
      </c>
      <c r="AA1346" s="10">
        <f t="shared" si="286"/>
        <v>0</v>
      </c>
      <c r="AB1346" s="10">
        <f t="shared" si="287"/>
        <v>0</v>
      </c>
      <c r="AC1346" s="10">
        <f t="shared" si="288"/>
        <v>9.09090909090909</v>
      </c>
      <c r="AD1346" s="10">
        <f t="shared" si="289"/>
        <v>0</v>
      </c>
      <c r="AE1346" s="11">
        <f t="shared" si="290"/>
        <v>1.43</v>
      </c>
    </row>
    <row r="1347" spans="1:31">
      <c r="A1347" s="5">
        <v>45887</v>
      </c>
      <c r="B1347" s="1" t="s">
        <v>737</v>
      </c>
      <c r="C1347" s="1" t="s">
        <v>738</v>
      </c>
      <c r="D1347" s="1" t="s">
        <v>676</v>
      </c>
      <c r="E1347" s="1">
        <v>3.92</v>
      </c>
      <c r="F1347" s="1">
        <v>5</v>
      </c>
      <c r="G1347" s="1">
        <v>4.86</v>
      </c>
      <c r="H1347" s="1">
        <v>2.89</v>
      </c>
      <c r="I1347" s="1" t="s">
        <v>50</v>
      </c>
      <c r="J1347" s="1">
        <v>35</v>
      </c>
      <c r="K1347" s="1" t="s">
        <v>51</v>
      </c>
      <c r="L1347" s="1" t="s">
        <v>52</v>
      </c>
      <c r="M1347" s="1" t="s">
        <v>53</v>
      </c>
      <c r="N1347" s="1">
        <v>105</v>
      </c>
      <c r="O1347" s="1">
        <v>125</v>
      </c>
      <c r="P1347" s="1">
        <v>0</v>
      </c>
      <c r="Q1347" s="1">
        <v>104</v>
      </c>
      <c r="R1347" s="1">
        <v>0</v>
      </c>
      <c r="S1347" s="1">
        <v>0</v>
      </c>
      <c r="T1347">
        <f t="shared" si="280"/>
        <v>230</v>
      </c>
      <c r="U1347">
        <f t="shared" si="281"/>
        <v>334</v>
      </c>
      <c r="V1347" s="2">
        <f t="shared" si="282"/>
        <v>45945.6734693878</v>
      </c>
      <c r="W1347" s="2">
        <f t="shared" si="283"/>
        <v>45972.2040816327</v>
      </c>
      <c r="X1347" t="str">
        <f t="shared" si="284"/>
        <v>健康</v>
      </c>
      <c r="Y1347" s="8" t="str">
        <f>_xlfn.IFS(COUNTIF($B$2:B1347,B1347)=1,"-",OR(AND(X1346="高滞销风险",OR(X1347="中滞销风险",X1347="低滞销风险",X1347="健康")),AND(X1346="中滞销风险",OR(X1347="低滞销风险",X1347="健康")),AND(X1346="低滞销风险",X1347="健康")),"改善",X1346=X1347,"维持不变",OR(AND(X1346="健康",OR(X1347="低滞销风险",X1347="中滞销风险",X1347="高滞销风险")),AND(X1346="低滞销风险",OR(X1347="中滞销风险",X1347="高滞销风险")),AND(X1346="中滞销风险",X1347="高滞销风险")),"恶化")</f>
        <v>-</v>
      </c>
      <c r="Z1347" s="10">
        <f t="shared" si="285"/>
        <v>0</v>
      </c>
      <c r="AA1347" s="10">
        <f t="shared" si="286"/>
        <v>0</v>
      </c>
      <c r="AB1347" s="10">
        <f t="shared" si="287"/>
        <v>0</v>
      </c>
      <c r="AC1347" s="10">
        <f t="shared" si="288"/>
        <v>85.2040816326531</v>
      </c>
      <c r="AD1347" s="10">
        <f t="shared" si="289"/>
        <v>0</v>
      </c>
      <c r="AE1347" s="11">
        <f t="shared" si="290"/>
        <v>3.92</v>
      </c>
    </row>
    <row r="1348" spans="1:31">
      <c r="A1348" s="5">
        <v>45894</v>
      </c>
      <c r="B1348" s="1" t="s">
        <v>737</v>
      </c>
      <c r="C1348" s="1" t="s">
        <v>738</v>
      </c>
      <c r="D1348" s="1" t="s">
        <v>676</v>
      </c>
      <c r="E1348" s="1">
        <v>4.05</v>
      </c>
      <c r="F1348" s="1">
        <v>4</v>
      </c>
      <c r="G1348" s="1">
        <v>4.5</v>
      </c>
      <c r="H1348" s="1">
        <v>3.89</v>
      </c>
      <c r="I1348" s="1" t="s">
        <v>50</v>
      </c>
      <c r="J1348" s="1">
        <v>28</v>
      </c>
      <c r="K1348" s="1" t="s">
        <v>43</v>
      </c>
      <c r="L1348" s="1" t="s">
        <v>44</v>
      </c>
      <c r="M1348" s="1" t="s">
        <v>45</v>
      </c>
      <c r="N1348" s="1">
        <v>118</v>
      </c>
      <c r="O1348" s="1">
        <v>191</v>
      </c>
      <c r="P1348" s="1">
        <v>0</v>
      </c>
      <c r="Q1348" s="1">
        <v>14</v>
      </c>
      <c r="R1348" s="1">
        <v>0</v>
      </c>
      <c r="S1348" s="1">
        <v>100</v>
      </c>
      <c r="T1348">
        <f t="shared" si="280"/>
        <v>309</v>
      </c>
      <c r="U1348">
        <f t="shared" si="281"/>
        <v>423</v>
      </c>
      <c r="V1348" s="2">
        <f t="shared" si="282"/>
        <v>45970.2962962963</v>
      </c>
      <c r="W1348" s="2">
        <f t="shared" si="283"/>
        <v>45998.4444444444</v>
      </c>
      <c r="X1348" t="str">
        <f t="shared" si="284"/>
        <v>低滞销风险</v>
      </c>
      <c r="Y1348" s="8" t="str">
        <f>_xlfn.IFS(COUNTIF($B$2:B1348,B1348)=1,"-",OR(AND(X1347="高滞销风险",OR(X1348="中滞销风险",X1348="低滞销风险",X1348="健康")),AND(X1347="中滞销风险",OR(X1348="低滞销风险",X1348="健康")),AND(X1347="低滞销风险",X1348="健康")),"改善",X1347=X1348,"维持不变",OR(AND(X1347="健康",OR(X1348="低滞销风险",X1348="中滞销风险",X1348="高滞销风险")),AND(X1347="低滞销风险",OR(X1348="中滞销风险",X1348="高滞销风险")),AND(X1347="中滞销风险",X1348="高滞销风险")),"恶化")</f>
        <v>恶化</v>
      </c>
      <c r="Z1348" s="10">
        <f t="shared" si="285"/>
        <v>0</v>
      </c>
      <c r="AA1348" s="10">
        <f t="shared" si="286"/>
        <v>26.1</v>
      </c>
      <c r="AB1348" s="10">
        <f t="shared" si="287"/>
        <v>26.1</v>
      </c>
      <c r="AC1348" s="10">
        <f t="shared" si="288"/>
        <v>104.444444444444</v>
      </c>
      <c r="AD1348" s="10">
        <f t="shared" si="289"/>
        <v>6.44444444444525</v>
      </c>
      <c r="AE1348" s="11">
        <f t="shared" si="290"/>
        <v>4.31632653061224</v>
      </c>
    </row>
    <row r="1349" spans="1:31">
      <c r="A1349" s="5">
        <v>45901</v>
      </c>
      <c r="B1349" s="1" t="s">
        <v>737</v>
      </c>
      <c r="C1349" s="1" t="s">
        <v>738</v>
      </c>
      <c r="D1349" s="1" t="s">
        <v>676</v>
      </c>
      <c r="E1349" s="1">
        <v>3.86</v>
      </c>
      <c r="F1349" s="1">
        <v>3.86</v>
      </c>
      <c r="G1349" s="1">
        <v>3.93</v>
      </c>
      <c r="H1349" s="1">
        <v>4.39</v>
      </c>
      <c r="I1349" s="1" t="s">
        <v>54</v>
      </c>
      <c r="J1349" s="1">
        <v>27</v>
      </c>
      <c r="K1349" s="1" t="s">
        <v>35</v>
      </c>
      <c r="L1349" s="1" t="s">
        <v>36</v>
      </c>
      <c r="M1349" s="1" t="s">
        <v>37</v>
      </c>
      <c r="N1349" s="1">
        <v>122</v>
      </c>
      <c r="O1349" s="1">
        <v>173</v>
      </c>
      <c r="P1349" s="1">
        <v>0</v>
      </c>
      <c r="Q1349" s="1">
        <v>4</v>
      </c>
      <c r="R1349" s="1">
        <v>0</v>
      </c>
      <c r="S1349" s="1">
        <v>100</v>
      </c>
      <c r="T1349">
        <f t="shared" si="280"/>
        <v>295</v>
      </c>
      <c r="U1349">
        <f t="shared" si="281"/>
        <v>399</v>
      </c>
      <c r="V1349" s="2">
        <f t="shared" si="282"/>
        <v>45977.4248704663</v>
      </c>
      <c r="W1349" s="2">
        <f t="shared" si="283"/>
        <v>46004.3678756477</v>
      </c>
      <c r="X1349" t="str">
        <f t="shared" si="284"/>
        <v>中滞销风险</v>
      </c>
      <c r="Y1349" s="8" t="str">
        <f>_xlfn.IFS(COUNTIF($B$2:B1349,B1349)=1,"-",OR(AND(X1348="高滞销风险",OR(X1349="中滞销风险",X1349="低滞销风险",X1349="健康")),AND(X1348="中滞销风险",OR(X1349="低滞销风险",X1349="健康")),AND(X1348="低滞销风险",X1349="健康")),"改善",X1348=X1349,"维持不变",OR(AND(X1348="健康",OR(X1349="低滞销风险",X1349="中滞销风险",X1349="高滞销风险")),AND(X1348="低滞销风险",OR(X1349="中滞销风险",X1349="高滞销风险")),AND(X1348="中滞销风险",X1349="高滞销风险")),"恶化")</f>
        <v>恶化</v>
      </c>
      <c r="Z1349" s="10">
        <f t="shared" si="285"/>
        <v>0</v>
      </c>
      <c r="AA1349" s="10">
        <f t="shared" si="286"/>
        <v>47.74</v>
      </c>
      <c r="AB1349" s="10">
        <f t="shared" si="287"/>
        <v>47.74</v>
      </c>
      <c r="AC1349" s="10">
        <f t="shared" si="288"/>
        <v>103.367875647668</v>
      </c>
      <c r="AD1349" s="10">
        <f t="shared" si="289"/>
        <v>12.3678756476656</v>
      </c>
      <c r="AE1349" s="11">
        <f t="shared" si="290"/>
        <v>4.38461538461539</v>
      </c>
    </row>
    <row r="1350" spans="1:31">
      <c r="A1350" s="5">
        <v>45908</v>
      </c>
      <c r="B1350" s="1" t="s">
        <v>737</v>
      </c>
      <c r="C1350" s="1" t="s">
        <v>738</v>
      </c>
      <c r="D1350" s="1" t="s">
        <v>676</v>
      </c>
      <c r="E1350" s="1">
        <v>4.77</v>
      </c>
      <c r="F1350" s="1">
        <v>5.29</v>
      </c>
      <c r="G1350" s="1">
        <v>4.57</v>
      </c>
      <c r="H1350" s="1">
        <v>4.54</v>
      </c>
      <c r="I1350" s="1" t="s">
        <v>50</v>
      </c>
      <c r="J1350" s="1">
        <v>37</v>
      </c>
      <c r="K1350" s="1" t="s">
        <v>38</v>
      </c>
      <c r="L1350" s="1" t="s">
        <v>39</v>
      </c>
      <c r="M1350" s="1" t="s">
        <v>40</v>
      </c>
      <c r="N1350" s="1">
        <v>106</v>
      </c>
      <c r="O1350" s="1">
        <v>174</v>
      </c>
      <c r="P1350" s="1">
        <v>0</v>
      </c>
      <c r="Q1350" s="1">
        <v>84</v>
      </c>
      <c r="R1350" s="1">
        <v>0</v>
      </c>
      <c r="S1350" s="1">
        <v>0</v>
      </c>
      <c r="T1350">
        <f t="shared" si="280"/>
        <v>280</v>
      </c>
      <c r="U1350">
        <f t="shared" si="281"/>
        <v>364</v>
      </c>
      <c r="V1350" s="2">
        <f t="shared" si="282"/>
        <v>45966.7002096436</v>
      </c>
      <c r="W1350" s="2">
        <f t="shared" si="283"/>
        <v>45984.3102725367</v>
      </c>
      <c r="X1350" t="str">
        <f t="shared" si="284"/>
        <v>健康</v>
      </c>
      <c r="Y1350" s="8" t="str">
        <f>_xlfn.IFS(COUNTIF($B$2:B1350,B1350)=1,"-",OR(AND(X1349="高滞销风险",OR(X1350="中滞销风险",X1350="低滞销风险",X1350="健康")),AND(X1349="中滞销风险",OR(X1350="低滞销风险",X1350="健康")),AND(X1349="低滞销风险",X1350="健康")),"改善",X1349=X1350,"维持不变",OR(AND(X1349="健康",OR(X1350="低滞销风险",X1350="中滞销风险",X1350="高滞销风险")),AND(X1349="低滞销风险",OR(X1350="中滞销风险",X1350="高滞销风险")),AND(X1349="中滞销风险",X1350="高滞销风险")),"恶化")</f>
        <v>改善</v>
      </c>
      <c r="Z1350" s="10">
        <f t="shared" si="285"/>
        <v>0</v>
      </c>
      <c r="AA1350" s="10">
        <f t="shared" si="286"/>
        <v>0</v>
      </c>
      <c r="AB1350" s="10">
        <f t="shared" si="287"/>
        <v>0</v>
      </c>
      <c r="AC1350" s="10">
        <f t="shared" si="288"/>
        <v>76.3102725366876</v>
      </c>
      <c r="AD1350" s="10">
        <f t="shared" si="289"/>
        <v>0</v>
      </c>
      <c r="AE1350" s="11">
        <f t="shared" si="290"/>
        <v>4.77</v>
      </c>
    </row>
    <row r="1351" spans="1:31">
      <c r="A1351" s="5">
        <v>45887</v>
      </c>
      <c r="B1351" s="1" t="s">
        <v>739</v>
      </c>
      <c r="C1351" s="1" t="s">
        <v>740</v>
      </c>
      <c r="D1351" s="1" t="s">
        <v>676</v>
      </c>
      <c r="E1351" s="1">
        <v>7.35</v>
      </c>
      <c r="F1351" s="1">
        <v>9.14</v>
      </c>
      <c r="G1351" s="1">
        <v>9.64</v>
      </c>
      <c r="H1351" s="1">
        <v>5.36</v>
      </c>
      <c r="I1351" s="1" t="s">
        <v>50</v>
      </c>
      <c r="J1351" s="1">
        <v>64</v>
      </c>
      <c r="K1351" s="1" t="s">
        <v>51</v>
      </c>
      <c r="L1351" s="1" t="s">
        <v>52</v>
      </c>
      <c r="M1351" s="1" t="s">
        <v>53</v>
      </c>
      <c r="N1351" s="1">
        <v>212</v>
      </c>
      <c r="O1351" s="1">
        <v>328</v>
      </c>
      <c r="P1351" s="1">
        <v>0</v>
      </c>
      <c r="Q1351" s="1">
        <v>3</v>
      </c>
      <c r="R1351" s="1">
        <v>0</v>
      </c>
      <c r="S1351" s="1">
        <v>200</v>
      </c>
      <c r="T1351">
        <f t="shared" si="280"/>
        <v>540</v>
      </c>
      <c r="U1351">
        <f t="shared" si="281"/>
        <v>743</v>
      </c>
      <c r="V1351" s="2">
        <f t="shared" si="282"/>
        <v>45960.4693877551</v>
      </c>
      <c r="W1351" s="2">
        <f t="shared" si="283"/>
        <v>45988.0884353741</v>
      </c>
      <c r="X1351" t="str">
        <f t="shared" si="284"/>
        <v>健康</v>
      </c>
      <c r="Y1351" s="8" t="str">
        <f>_xlfn.IFS(COUNTIF($B$2:B1351,B1351)=1,"-",OR(AND(X1350="高滞销风险",OR(X1351="中滞销风险",X1351="低滞销风险",X1351="健康")),AND(X1350="中滞销风险",OR(X1351="低滞销风险",X1351="健康")),AND(X1350="低滞销风险",X1351="健康")),"改善",X1350=X1351,"维持不变",OR(AND(X1350="健康",OR(X1351="低滞销风险",X1351="中滞销风险",X1351="高滞销风险")),AND(X1350="低滞销风险",OR(X1351="中滞销风险",X1351="高滞销风险")),AND(X1350="中滞销风险",X1351="高滞销风险")),"恶化")</f>
        <v>-</v>
      </c>
      <c r="Z1351" s="10">
        <f t="shared" si="285"/>
        <v>0</v>
      </c>
      <c r="AA1351" s="10">
        <f t="shared" si="286"/>
        <v>0</v>
      </c>
      <c r="AB1351" s="10">
        <f t="shared" si="287"/>
        <v>0</v>
      </c>
      <c r="AC1351" s="10">
        <f t="shared" si="288"/>
        <v>101.08843537415</v>
      </c>
      <c r="AD1351" s="10">
        <f t="shared" si="289"/>
        <v>0</v>
      </c>
      <c r="AE1351" s="11">
        <f t="shared" si="290"/>
        <v>7.35</v>
      </c>
    </row>
    <row r="1352" spans="1:31">
      <c r="A1352" s="5">
        <v>45894</v>
      </c>
      <c r="B1352" s="1" t="s">
        <v>739</v>
      </c>
      <c r="C1352" s="1" t="s">
        <v>740</v>
      </c>
      <c r="D1352" s="1" t="s">
        <v>676</v>
      </c>
      <c r="E1352" s="1">
        <v>8.32</v>
      </c>
      <c r="F1352" s="1">
        <v>9</v>
      </c>
      <c r="G1352" s="1">
        <v>9.07</v>
      </c>
      <c r="H1352" s="1">
        <v>7.61</v>
      </c>
      <c r="I1352" s="1" t="s">
        <v>50</v>
      </c>
      <c r="J1352" s="1">
        <v>63</v>
      </c>
      <c r="K1352" s="1" t="s">
        <v>43</v>
      </c>
      <c r="L1352" s="1" t="s">
        <v>44</v>
      </c>
      <c r="M1352" s="1" t="s">
        <v>45</v>
      </c>
      <c r="N1352" s="1">
        <v>173</v>
      </c>
      <c r="O1352" s="1">
        <v>410</v>
      </c>
      <c r="P1352" s="1">
        <v>0</v>
      </c>
      <c r="Q1352" s="1">
        <v>103</v>
      </c>
      <c r="R1352" s="1">
        <v>0</v>
      </c>
      <c r="S1352" s="1">
        <v>0</v>
      </c>
      <c r="T1352">
        <f t="shared" si="280"/>
        <v>583</v>
      </c>
      <c r="U1352">
        <f t="shared" si="281"/>
        <v>686</v>
      </c>
      <c r="V1352" s="2">
        <f t="shared" si="282"/>
        <v>45964.0721153846</v>
      </c>
      <c r="W1352" s="2">
        <f t="shared" si="283"/>
        <v>45976.4519230769</v>
      </c>
      <c r="X1352" t="str">
        <f t="shared" si="284"/>
        <v>健康</v>
      </c>
      <c r="Y1352" s="8" t="str">
        <f>_xlfn.IFS(COUNTIF($B$2:B1352,B1352)=1,"-",OR(AND(X1351="高滞销风险",OR(X1352="中滞销风险",X1352="低滞销风险",X1352="健康")),AND(X1351="中滞销风险",OR(X1352="低滞销风险",X1352="健康")),AND(X1351="低滞销风险",X1352="健康")),"改善",X1351=X1352,"维持不变",OR(AND(X1351="健康",OR(X1352="低滞销风险",X1352="中滞销风险",X1352="高滞销风险")),AND(X1351="低滞销风险",OR(X1352="中滞销风险",X1352="高滞销风险")),AND(X1351="中滞销风险",X1352="高滞销风险")),"恶化")</f>
        <v>维持不变</v>
      </c>
      <c r="Z1352" s="10">
        <f t="shared" si="285"/>
        <v>0</v>
      </c>
      <c r="AA1352" s="10">
        <f t="shared" si="286"/>
        <v>0</v>
      </c>
      <c r="AB1352" s="10">
        <f t="shared" si="287"/>
        <v>0</v>
      </c>
      <c r="AC1352" s="10">
        <f t="shared" si="288"/>
        <v>82.4519230769231</v>
      </c>
      <c r="AD1352" s="10">
        <f t="shared" si="289"/>
        <v>0</v>
      </c>
      <c r="AE1352" s="11">
        <f t="shared" si="290"/>
        <v>8.32</v>
      </c>
    </row>
    <row r="1353" spans="1:31">
      <c r="A1353" s="5">
        <v>45901</v>
      </c>
      <c r="B1353" s="1" t="s">
        <v>739</v>
      </c>
      <c r="C1353" s="1" t="s">
        <v>740</v>
      </c>
      <c r="D1353" s="1" t="s">
        <v>676</v>
      </c>
      <c r="E1353" s="1">
        <v>8.14</v>
      </c>
      <c r="F1353" s="1">
        <v>8.14</v>
      </c>
      <c r="G1353" s="1">
        <v>8.57</v>
      </c>
      <c r="H1353" s="1">
        <v>9.11</v>
      </c>
      <c r="I1353" s="1" t="s">
        <v>54</v>
      </c>
      <c r="J1353" s="1">
        <v>57</v>
      </c>
      <c r="K1353" s="1" t="s">
        <v>35</v>
      </c>
      <c r="L1353" s="1" t="s">
        <v>36</v>
      </c>
      <c r="M1353" s="1" t="s">
        <v>37</v>
      </c>
      <c r="N1353" s="1">
        <v>182</v>
      </c>
      <c r="O1353" s="1">
        <v>380</v>
      </c>
      <c r="P1353" s="1">
        <v>0</v>
      </c>
      <c r="Q1353" s="1">
        <v>63</v>
      </c>
      <c r="R1353" s="1">
        <v>0</v>
      </c>
      <c r="S1353" s="1">
        <v>0</v>
      </c>
      <c r="T1353">
        <f t="shared" si="280"/>
        <v>562</v>
      </c>
      <c r="U1353">
        <f t="shared" si="281"/>
        <v>625</v>
      </c>
      <c r="V1353" s="2">
        <f t="shared" si="282"/>
        <v>45970.0417690418</v>
      </c>
      <c r="W1353" s="2">
        <f t="shared" si="283"/>
        <v>45977.7813267813</v>
      </c>
      <c r="X1353" t="str">
        <f t="shared" si="284"/>
        <v>健康</v>
      </c>
      <c r="Y1353" s="8" t="str">
        <f>_xlfn.IFS(COUNTIF($B$2:B1353,B1353)=1,"-",OR(AND(X1352="高滞销风险",OR(X1353="中滞销风险",X1353="低滞销风险",X1353="健康")),AND(X1352="中滞销风险",OR(X1353="低滞销风险",X1353="健康")),AND(X1352="低滞销风险",X1353="健康")),"改善",X1352=X1353,"维持不变",OR(AND(X1352="健康",OR(X1353="低滞销风险",X1353="中滞销风险",X1353="高滞销风险")),AND(X1352="低滞销风险",OR(X1353="中滞销风险",X1353="高滞销风险")),AND(X1352="中滞销风险",X1353="高滞销风险")),"恶化")</f>
        <v>维持不变</v>
      </c>
      <c r="Z1353" s="10">
        <f t="shared" si="285"/>
        <v>0</v>
      </c>
      <c r="AA1353" s="10">
        <f t="shared" si="286"/>
        <v>0</v>
      </c>
      <c r="AB1353" s="10">
        <f t="shared" si="287"/>
        <v>0</v>
      </c>
      <c r="AC1353" s="10">
        <f t="shared" si="288"/>
        <v>76.7813267813268</v>
      </c>
      <c r="AD1353" s="10">
        <f t="shared" si="289"/>
        <v>0</v>
      </c>
      <c r="AE1353" s="11">
        <f t="shared" si="290"/>
        <v>8.14</v>
      </c>
    </row>
    <row r="1354" spans="1:31">
      <c r="A1354" s="5">
        <v>45908</v>
      </c>
      <c r="B1354" s="1" t="s">
        <v>739</v>
      </c>
      <c r="C1354" s="1" t="s">
        <v>740</v>
      </c>
      <c r="D1354" s="1" t="s">
        <v>676</v>
      </c>
      <c r="E1354" s="1">
        <v>8.14</v>
      </c>
      <c r="F1354" s="1">
        <v>8.14</v>
      </c>
      <c r="G1354" s="1">
        <v>8.14</v>
      </c>
      <c r="H1354" s="1">
        <v>8.61</v>
      </c>
      <c r="I1354" s="1" t="s">
        <v>54</v>
      </c>
      <c r="J1354" s="1">
        <v>57</v>
      </c>
      <c r="K1354" s="1" t="s">
        <v>38</v>
      </c>
      <c r="L1354" s="1" t="s">
        <v>39</v>
      </c>
      <c r="M1354" s="1" t="s">
        <v>40</v>
      </c>
      <c r="N1354" s="1">
        <v>194</v>
      </c>
      <c r="O1354" s="1">
        <v>341</v>
      </c>
      <c r="P1354" s="1">
        <v>0</v>
      </c>
      <c r="Q1354" s="1">
        <v>33</v>
      </c>
      <c r="R1354" s="1">
        <v>0</v>
      </c>
      <c r="S1354" s="1">
        <v>0</v>
      </c>
      <c r="T1354">
        <f t="shared" si="280"/>
        <v>535</v>
      </c>
      <c r="U1354">
        <f t="shared" si="281"/>
        <v>568</v>
      </c>
      <c r="V1354" s="2">
        <f t="shared" si="282"/>
        <v>45973.7248157248</v>
      </c>
      <c r="W1354" s="2">
        <f t="shared" si="283"/>
        <v>45977.7788697789</v>
      </c>
      <c r="X1354" t="str">
        <f t="shared" si="284"/>
        <v>健康</v>
      </c>
      <c r="Y1354" s="8" t="str">
        <f>_xlfn.IFS(COUNTIF($B$2:B1354,B1354)=1,"-",OR(AND(X1353="高滞销风险",OR(X1354="中滞销风险",X1354="低滞销风险",X1354="健康")),AND(X1353="中滞销风险",OR(X1354="低滞销风险",X1354="健康")),AND(X1353="低滞销风险",X1354="健康")),"改善",X1353=X1354,"维持不变",OR(AND(X1353="健康",OR(X1354="低滞销风险",X1354="中滞销风险",X1354="高滞销风险")),AND(X1353="低滞销风险",OR(X1354="中滞销风险",X1354="高滞销风险")),AND(X1353="中滞销风险",X1354="高滞销风险")),"恶化")</f>
        <v>维持不变</v>
      </c>
      <c r="Z1354" s="10">
        <f t="shared" si="285"/>
        <v>0</v>
      </c>
      <c r="AA1354" s="10">
        <f t="shared" si="286"/>
        <v>0</v>
      </c>
      <c r="AB1354" s="10">
        <f t="shared" si="287"/>
        <v>0</v>
      </c>
      <c r="AC1354" s="10">
        <f t="shared" si="288"/>
        <v>69.7788697788698</v>
      </c>
      <c r="AD1354" s="10">
        <f t="shared" si="289"/>
        <v>0</v>
      </c>
      <c r="AE1354" s="11">
        <f t="shared" si="290"/>
        <v>8.14</v>
      </c>
    </row>
    <row r="1355" spans="1:31">
      <c r="A1355" s="5">
        <v>45887</v>
      </c>
      <c r="B1355" s="1" t="s">
        <v>741</v>
      </c>
      <c r="C1355" s="1" t="s">
        <v>742</v>
      </c>
      <c r="D1355" s="1" t="s">
        <v>676</v>
      </c>
      <c r="E1355" s="1">
        <v>5.14</v>
      </c>
      <c r="F1355" s="1">
        <v>7</v>
      </c>
      <c r="G1355" s="1">
        <v>6.43</v>
      </c>
      <c r="H1355" s="1">
        <v>3.5</v>
      </c>
      <c r="I1355" s="1" t="s">
        <v>50</v>
      </c>
      <c r="J1355" s="1">
        <v>49</v>
      </c>
      <c r="K1355" s="1" t="s">
        <v>51</v>
      </c>
      <c r="L1355" s="1" t="s">
        <v>52</v>
      </c>
      <c r="M1355" s="1" t="s">
        <v>53</v>
      </c>
      <c r="N1355" s="1">
        <v>153</v>
      </c>
      <c r="O1355" s="1">
        <v>201</v>
      </c>
      <c r="P1355" s="1">
        <v>0</v>
      </c>
      <c r="Q1355" s="1">
        <v>50</v>
      </c>
      <c r="R1355" s="1">
        <v>0</v>
      </c>
      <c r="S1355" s="1">
        <v>300</v>
      </c>
      <c r="T1355">
        <f t="shared" si="280"/>
        <v>354</v>
      </c>
      <c r="U1355">
        <f t="shared" si="281"/>
        <v>704</v>
      </c>
      <c r="V1355" s="2">
        <f t="shared" si="282"/>
        <v>45955.8715953307</v>
      </c>
      <c r="W1355" s="2">
        <f t="shared" si="283"/>
        <v>46023.9649805447</v>
      </c>
      <c r="X1355" t="str">
        <f t="shared" si="284"/>
        <v>高滞销风险</v>
      </c>
      <c r="Y1355" s="8" t="str">
        <f>_xlfn.IFS(COUNTIF($B$2:B1355,B1355)=1,"-",OR(AND(X1354="高滞销风险",OR(X1355="中滞销风险",X1355="低滞销风险",X1355="健康")),AND(X1354="中滞销风险",OR(X1355="低滞销风险",X1355="健康")),AND(X1354="低滞销风险",X1355="健康")),"改善",X1354=X1355,"维持不变",OR(AND(X1354="健康",OR(X1355="低滞销风险",X1355="中滞销风险",X1355="高滞销风险")),AND(X1354="低滞销风险",OR(X1355="中滞销风险",X1355="高滞销风险")),AND(X1354="中滞销风险",X1355="高滞销风险")),"恶化")</f>
        <v>-</v>
      </c>
      <c r="Z1355" s="10">
        <f t="shared" si="285"/>
        <v>0</v>
      </c>
      <c r="AA1355" s="10">
        <f t="shared" si="286"/>
        <v>164.3</v>
      </c>
      <c r="AB1355" s="10">
        <f t="shared" si="287"/>
        <v>164.3</v>
      </c>
      <c r="AC1355" s="10">
        <f t="shared" si="288"/>
        <v>136.964980544747</v>
      </c>
      <c r="AD1355" s="10">
        <f t="shared" si="289"/>
        <v>31.964980544748</v>
      </c>
      <c r="AE1355" s="11">
        <f t="shared" si="290"/>
        <v>6.7047619047619</v>
      </c>
    </row>
    <row r="1356" spans="1:31">
      <c r="A1356" s="5">
        <v>45894</v>
      </c>
      <c r="B1356" s="1" t="s">
        <v>741</v>
      </c>
      <c r="C1356" s="1" t="s">
        <v>742</v>
      </c>
      <c r="D1356" s="1" t="s">
        <v>676</v>
      </c>
      <c r="E1356" s="1">
        <v>7.55</v>
      </c>
      <c r="F1356" s="1">
        <v>9.71</v>
      </c>
      <c r="G1356" s="1">
        <v>8.36</v>
      </c>
      <c r="H1356" s="1">
        <v>5.93</v>
      </c>
      <c r="I1356" s="1" t="s">
        <v>50</v>
      </c>
      <c r="J1356" s="1">
        <v>68</v>
      </c>
      <c r="K1356" s="1" t="s">
        <v>43</v>
      </c>
      <c r="L1356" s="1" t="s">
        <v>44</v>
      </c>
      <c r="M1356" s="1" t="s">
        <v>45</v>
      </c>
      <c r="N1356" s="1">
        <v>88</v>
      </c>
      <c r="O1356" s="1">
        <v>400</v>
      </c>
      <c r="P1356" s="1">
        <v>0</v>
      </c>
      <c r="Q1356" s="1">
        <v>150</v>
      </c>
      <c r="R1356" s="1">
        <v>0</v>
      </c>
      <c r="S1356" s="1">
        <v>200</v>
      </c>
      <c r="T1356">
        <f t="shared" si="280"/>
        <v>488</v>
      </c>
      <c r="U1356">
        <f t="shared" si="281"/>
        <v>838</v>
      </c>
      <c r="V1356" s="2">
        <f t="shared" si="282"/>
        <v>45958.6357615894</v>
      </c>
      <c r="W1356" s="2">
        <f t="shared" si="283"/>
        <v>46004.9933774834</v>
      </c>
      <c r="X1356" t="str">
        <f t="shared" si="284"/>
        <v>中滞销风险</v>
      </c>
      <c r="Y1356" s="8" t="str">
        <f>_xlfn.IFS(COUNTIF($B$2:B1356,B1356)=1,"-",OR(AND(X1355="高滞销风险",OR(X1356="中滞销风险",X1356="低滞销风险",X1356="健康")),AND(X1355="中滞销风险",OR(X1356="低滞销风险",X1356="健康")),AND(X1355="低滞销风险",X1356="健康")),"改善",X1355=X1356,"维持不变",OR(AND(X1355="健康",OR(X1356="低滞销风险",X1356="中滞销风险",X1356="高滞销风险")),AND(X1355="低滞销风险",OR(X1356="中滞销风险",X1356="高滞销风险")),AND(X1355="中滞销风险",X1356="高滞销风险")),"恶化")</f>
        <v>改善</v>
      </c>
      <c r="Z1356" s="10">
        <f t="shared" si="285"/>
        <v>0</v>
      </c>
      <c r="AA1356" s="10">
        <f t="shared" si="286"/>
        <v>98.1</v>
      </c>
      <c r="AB1356" s="10">
        <f t="shared" si="287"/>
        <v>98.1</v>
      </c>
      <c r="AC1356" s="10">
        <f t="shared" si="288"/>
        <v>110.993377483444</v>
      </c>
      <c r="AD1356" s="10">
        <f t="shared" si="289"/>
        <v>12.9933774834426</v>
      </c>
      <c r="AE1356" s="11">
        <f t="shared" si="290"/>
        <v>8.55102040816327</v>
      </c>
    </row>
    <row r="1357" spans="1:31">
      <c r="A1357" s="5">
        <v>45901</v>
      </c>
      <c r="B1357" s="1" t="s">
        <v>741</v>
      </c>
      <c r="C1357" s="1" t="s">
        <v>742</v>
      </c>
      <c r="D1357" s="1" t="s">
        <v>676</v>
      </c>
      <c r="E1357" s="1">
        <v>8.29</v>
      </c>
      <c r="F1357" s="1">
        <v>8.57</v>
      </c>
      <c r="G1357" s="1">
        <v>9.14</v>
      </c>
      <c r="H1357" s="1">
        <v>7.79</v>
      </c>
      <c r="I1357" s="1" t="s">
        <v>50</v>
      </c>
      <c r="J1357" s="1">
        <v>60</v>
      </c>
      <c r="K1357" s="1" t="s">
        <v>35</v>
      </c>
      <c r="L1357" s="1" t="s">
        <v>36</v>
      </c>
      <c r="M1357" s="1" t="s">
        <v>37</v>
      </c>
      <c r="N1357" s="1">
        <v>131</v>
      </c>
      <c r="O1357" s="1">
        <v>410</v>
      </c>
      <c r="P1357" s="1">
        <v>0</v>
      </c>
      <c r="Q1357" s="1">
        <v>40</v>
      </c>
      <c r="R1357" s="1">
        <v>0</v>
      </c>
      <c r="S1357" s="1">
        <v>200</v>
      </c>
      <c r="T1357">
        <f t="shared" si="280"/>
        <v>541</v>
      </c>
      <c r="U1357">
        <f t="shared" si="281"/>
        <v>781</v>
      </c>
      <c r="V1357" s="2">
        <f t="shared" si="282"/>
        <v>45966.2593486128</v>
      </c>
      <c r="W1357" s="2">
        <f t="shared" si="283"/>
        <v>45995.2098914355</v>
      </c>
      <c r="X1357" t="str">
        <f t="shared" si="284"/>
        <v>低滞销风险</v>
      </c>
      <c r="Y1357" s="8" t="str">
        <f>_xlfn.IFS(COUNTIF($B$2:B1357,B1357)=1,"-",OR(AND(X1356="高滞销风险",OR(X1357="中滞销风险",X1357="低滞销风险",X1357="健康")),AND(X1356="中滞销风险",OR(X1357="低滞销风险",X1357="健康")),AND(X1356="低滞销风险",X1357="健康")),"改善",X1356=X1357,"维持不变",OR(AND(X1356="健康",OR(X1357="低滞销风险",X1357="中滞销风险",X1357="高滞销风险")),AND(X1356="低滞销风险",OR(X1357="中滞销风险",X1357="高滞销风险")),AND(X1356="中滞销风险",X1357="高滞销风险")),"恶化")</f>
        <v>改善</v>
      </c>
      <c r="Z1357" s="10">
        <f t="shared" si="285"/>
        <v>0</v>
      </c>
      <c r="AA1357" s="10">
        <f t="shared" si="286"/>
        <v>26.6100000000001</v>
      </c>
      <c r="AB1357" s="10">
        <f t="shared" si="287"/>
        <v>26.6100000000001</v>
      </c>
      <c r="AC1357" s="10">
        <f t="shared" si="288"/>
        <v>94.2098914354644</v>
      </c>
      <c r="AD1357" s="10">
        <f t="shared" si="289"/>
        <v>3.20989143546467</v>
      </c>
      <c r="AE1357" s="11">
        <f t="shared" si="290"/>
        <v>8.58241758241758</v>
      </c>
    </row>
    <row r="1358" spans="1:31">
      <c r="A1358" s="5">
        <v>45908</v>
      </c>
      <c r="B1358" s="1" t="s">
        <v>741</v>
      </c>
      <c r="C1358" s="1" t="s">
        <v>742</v>
      </c>
      <c r="D1358" s="1" t="s">
        <v>676</v>
      </c>
      <c r="E1358" s="1">
        <v>9.04</v>
      </c>
      <c r="F1358" s="1">
        <v>9.57</v>
      </c>
      <c r="G1358" s="1">
        <v>9.07</v>
      </c>
      <c r="H1358" s="1">
        <v>8.71</v>
      </c>
      <c r="I1358" s="1" t="s">
        <v>50</v>
      </c>
      <c r="J1358" s="1">
        <v>67</v>
      </c>
      <c r="K1358" s="1" t="s">
        <v>38</v>
      </c>
      <c r="L1358" s="1" t="s">
        <v>39</v>
      </c>
      <c r="M1358" s="1" t="s">
        <v>40</v>
      </c>
      <c r="N1358" s="1">
        <v>100</v>
      </c>
      <c r="O1358" s="1">
        <v>408</v>
      </c>
      <c r="P1358" s="1">
        <v>0</v>
      </c>
      <c r="Q1358" s="1">
        <v>0</v>
      </c>
      <c r="R1358" s="1">
        <v>0</v>
      </c>
      <c r="S1358" s="1">
        <v>200</v>
      </c>
      <c r="T1358">
        <f t="shared" si="280"/>
        <v>508</v>
      </c>
      <c r="U1358">
        <f t="shared" si="281"/>
        <v>708</v>
      </c>
      <c r="V1358" s="2">
        <f t="shared" si="282"/>
        <v>45964.1946902655</v>
      </c>
      <c r="W1358" s="2">
        <f t="shared" si="283"/>
        <v>45986.3185840708</v>
      </c>
      <c r="X1358" t="str">
        <f t="shared" si="284"/>
        <v>健康</v>
      </c>
      <c r="Y1358" s="8" t="str">
        <f>_xlfn.IFS(COUNTIF($B$2:B1358,B1358)=1,"-",OR(AND(X1357="高滞销风险",OR(X1358="中滞销风险",X1358="低滞销风险",X1358="健康")),AND(X1357="中滞销风险",OR(X1358="低滞销风险",X1358="健康")),AND(X1357="低滞销风险",X1358="健康")),"改善",X1357=X1358,"维持不变",OR(AND(X1357="健康",OR(X1358="低滞销风险",X1358="中滞销风险",X1358="高滞销风险")),AND(X1357="低滞销风险",OR(X1358="中滞销风险",X1358="高滞销风险")),AND(X1357="中滞销风险",X1358="高滞销风险")),"恶化")</f>
        <v>改善</v>
      </c>
      <c r="Z1358" s="10">
        <f t="shared" si="285"/>
        <v>0</v>
      </c>
      <c r="AA1358" s="10">
        <f t="shared" si="286"/>
        <v>0</v>
      </c>
      <c r="AB1358" s="10">
        <f t="shared" si="287"/>
        <v>0</v>
      </c>
      <c r="AC1358" s="10">
        <f t="shared" si="288"/>
        <v>78.3185840707965</v>
      </c>
      <c r="AD1358" s="10">
        <f t="shared" si="289"/>
        <v>0</v>
      </c>
      <c r="AE1358" s="11">
        <f t="shared" si="290"/>
        <v>9.04</v>
      </c>
    </row>
    <row r="1359" spans="1:31">
      <c r="A1359" s="5">
        <v>45887</v>
      </c>
      <c r="B1359" s="1" t="s">
        <v>743</v>
      </c>
      <c r="C1359" s="1" t="s">
        <v>744</v>
      </c>
      <c r="D1359" s="1" t="s">
        <v>676</v>
      </c>
      <c r="E1359" s="1">
        <v>3.46</v>
      </c>
      <c r="F1359" s="1">
        <v>3.71</v>
      </c>
      <c r="G1359" s="1">
        <v>4.93</v>
      </c>
      <c r="H1359" s="1">
        <v>2.71</v>
      </c>
      <c r="I1359" s="1" t="s">
        <v>50</v>
      </c>
      <c r="J1359" s="1">
        <v>26</v>
      </c>
      <c r="K1359" s="1" t="s">
        <v>51</v>
      </c>
      <c r="L1359" s="1" t="s">
        <v>52</v>
      </c>
      <c r="M1359" s="1" t="s">
        <v>53</v>
      </c>
      <c r="N1359" s="1">
        <v>156</v>
      </c>
      <c r="O1359" s="1">
        <v>200</v>
      </c>
      <c r="P1359" s="1">
        <v>0</v>
      </c>
      <c r="Q1359" s="1">
        <v>50</v>
      </c>
      <c r="R1359" s="1">
        <v>0</v>
      </c>
      <c r="S1359" s="1">
        <v>100</v>
      </c>
      <c r="T1359">
        <f t="shared" si="280"/>
        <v>356</v>
      </c>
      <c r="U1359">
        <f t="shared" si="281"/>
        <v>506</v>
      </c>
      <c r="V1359" s="2">
        <f t="shared" si="282"/>
        <v>45989.8901734104</v>
      </c>
      <c r="W1359" s="2">
        <f t="shared" si="283"/>
        <v>46033.2427745665</v>
      </c>
      <c r="X1359" t="str">
        <f t="shared" si="284"/>
        <v>高滞销风险</v>
      </c>
      <c r="Y1359" s="8" t="str">
        <f>_xlfn.IFS(COUNTIF($B$2:B1359,B1359)=1,"-",OR(AND(X1358="高滞销风险",OR(X1359="中滞销风险",X1359="低滞销风险",X1359="健康")),AND(X1358="中滞销风险",OR(X1359="低滞销风险",X1359="健康")),AND(X1358="低滞销风险",X1359="健康")),"改善",X1358=X1359,"维持不变",OR(AND(X1358="健康",OR(X1359="低滞销风险",X1359="中滞销风险",X1359="高滞销风险")),AND(X1358="低滞销风险",OR(X1359="中滞销风险",X1359="高滞销风险")),AND(X1358="中滞销风险",X1359="高滞销风险")),"恶化")</f>
        <v>-</v>
      </c>
      <c r="Z1359" s="10">
        <f t="shared" si="285"/>
        <v>0</v>
      </c>
      <c r="AA1359" s="10">
        <f t="shared" si="286"/>
        <v>142.7</v>
      </c>
      <c r="AB1359" s="10">
        <f t="shared" si="287"/>
        <v>142.7</v>
      </c>
      <c r="AC1359" s="10">
        <f t="shared" si="288"/>
        <v>146.242774566474</v>
      </c>
      <c r="AD1359" s="10">
        <f t="shared" si="289"/>
        <v>41.2427745664754</v>
      </c>
      <c r="AE1359" s="11">
        <f t="shared" si="290"/>
        <v>4.81904761904762</v>
      </c>
    </row>
    <row r="1360" spans="1:31">
      <c r="A1360" s="5">
        <v>45894</v>
      </c>
      <c r="B1360" s="1" t="s">
        <v>743</v>
      </c>
      <c r="C1360" s="1" t="s">
        <v>744</v>
      </c>
      <c r="D1360" s="1" t="s">
        <v>676</v>
      </c>
      <c r="E1360" s="1">
        <v>3.83</v>
      </c>
      <c r="F1360" s="1">
        <v>4</v>
      </c>
      <c r="G1360" s="1">
        <v>3.86</v>
      </c>
      <c r="H1360" s="1">
        <v>3.71</v>
      </c>
      <c r="I1360" s="1" t="s">
        <v>50</v>
      </c>
      <c r="J1360" s="1">
        <v>28</v>
      </c>
      <c r="K1360" s="1" t="s">
        <v>43</v>
      </c>
      <c r="L1360" s="1" t="s">
        <v>44</v>
      </c>
      <c r="M1360" s="1" t="s">
        <v>45</v>
      </c>
      <c r="N1360" s="1">
        <v>132</v>
      </c>
      <c r="O1360" s="1">
        <v>203</v>
      </c>
      <c r="P1360" s="1">
        <v>0</v>
      </c>
      <c r="Q1360" s="1">
        <v>50</v>
      </c>
      <c r="R1360" s="1">
        <v>0</v>
      </c>
      <c r="S1360" s="1">
        <v>100</v>
      </c>
      <c r="T1360">
        <f t="shared" si="280"/>
        <v>335</v>
      </c>
      <c r="U1360">
        <f t="shared" si="281"/>
        <v>485</v>
      </c>
      <c r="V1360" s="2">
        <f t="shared" si="282"/>
        <v>45981.4673629243</v>
      </c>
      <c r="W1360" s="2">
        <f t="shared" si="283"/>
        <v>46020.6318537859</v>
      </c>
      <c r="X1360" t="str">
        <f t="shared" si="284"/>
        <v>高滞销风险</v>
      </c>
      <c r="Y1360" s="8" t="str">
        <f>_xlfn.IFS(COUNTIF($B$2:B1360,B1360)=1,"-",OR(AND(X1359="高滞销风险",OR(X1360="中滞销风险",X1360="低滞销风险",X1360="健康")),AND(X1359="中滞销风险",OR(X1360="低滞销风险",X1360="健康")),AND(X1359="低滞销风险",X1360="健康")),"改善",X1359=X1360,"维持不变",OR(AND(X1359="健康",OR(X1360="低滞销风险",X1360="中滞销风险",X1360="高滞销风险")),AND(X1359="低滞销风险",OR(X1360="中滞销风险",X1360="高滞销风险")),AND(X1359="中滞销风险",X1360="高滞销风险")),"恶化")</f>
        <v>维持不变</v>
      </c>
      <c r="Z1360" s="10">
        <f t="shared" si="285"/>
        <v>0</v>
      </c>
      <c r="AA1360" s="10">
        <f t="shared" si="286"/>
        <v>109.66</v>
      </c>
      <c r="AB1360" s="10">
        <f t="shared" si="287"/>
        <v>109.66</v>
      </c>
      <c r="AC1360" s="10">
        <f t="shared" si="288"/>
        <v>126.631853785901</v>
      </c>
      <c r="AD1360" s="10">
        <f t="shared" si="289"/>
        <v>28.6318537859042</v>
      </c>
      <c r="AE1360" s="11">
        <f t="shared" si="290"/>
        <v>4.94897959183673</v>
      </c>
    </row>
    <row r="1361" spans="1:31">
      <c r="A1361" s="5">
        <v>45901</v>
      </c>
      <c r="B1361" s="1" t="s">
        <v>743</v>
      </c>
      <c r="C1361" s="1" t="s">
        <v>744</v>
      </c>
      <c r="D1361" s="1" t="s">
        <v>676</v>
      </c>
      <c r="E1361" s="1">
        <v>5.66</v>
      </c>
      <c r="F1361" s="1">
        <v>6.71</v>
      </c>
      <c r="G1361" s="1">
        <v>5.36</v>
      </c>
      <c r="H1361" s="1">
        <v>5.14</v>
      </c>
      <c r="I1361" s="1" t="s">
        <v>50</v>
      </c>
      <c r="J1361" s="1">
        <v>47</v>
      </c>
      <c r="K1361" s="1" t="s">
        <v>35</v>
      </c>
      <c r="L1361" s="1" t="s">
        <v>36</v>
      </c>
      <c r="M1361" s="1" t="s">
        <v>37</v>
      </c>
      <c r="N1361" s="1">
        <v>158</v>
      </c>
      <c r="O1361" s="1">
        <v>132</v>
      </c>
      <c r="P1361" s="1">
        <v>0</v>
      </c>
      <c r="Q1361" s="1">
        <v>150</v>
      </c>
      <c r="R1361" s="1">
        <v>0</v>
      </c>
      <c r="S1361" s="1">
        <v>0</v>
      </c>
      <c r="T1361">
        <f t="shared" si="280"/>
        <v>290</v>
      </c>
      <c r="U1361">
        <f t="shared" si="281"/>
        <v>440</v>
      </c>
      <c r="V1361" s="2">
        <f t="shared" si="282"/>
        <v>45952.2367491166</v>
      </c>
      <c r="W1361" s="2">
        <f t="shared" si="283"/>
        <v>45978.7385159011</v>
      </c>
      <c r="X1361" t="str">
        <f t="shared" si="284"/>
        <v>健康</v>
      </c>
      <c r="Y1361" s="8" t="str">
        <f>_xlfn.IFS(COUNTIF($B$2:B1361,B1361)=1,"-",OR(AND(X1360="高滞销风险",OR(X1361="中滞销风险",X1361="低滞销风险",X1361="健康")),AND(X1360="中滞销风险",OR(X1361="低滞销风险",X1361="健康")),AND(X1360="低滞销风险",X1361="健康")),"改善",X1360=X1361,"维持不变",OR(AND(X1360="健康",OR(X1361="低滞销风险",X1361="中滞销风险",X1361="高滞销风险")),AND(X1360="低滞销风险",OR(X1361="中滞销风险",X1361="高滞销风险")),AND(X1360="中滞销风险",X1361="高滞销风险")),"恶化")</f>
        <v>改善</v>
      </c>
      <c r="Z1361" s="10">
        <f t="shared" si="285"/>
        <v>0</v>
      </c>
      <c r="AA1361" s="10">
        <f t="shared" si="286"/>
        <v>0</v>
      </c>
      <c r="AB1361" s="10">
        <f t="shared" si="287"/>
        <v>0</v>
      </c>
      <c r="AC1361" s="10">
        <f t="shared" si="288"/>
        <v>77.7385159010601</v>
      </c>
      <c r="AD1361" s="10">
        <f t="shared" si="289"/>
        <v>0</v>
      </c>
      <c r="AE1361" s="11">
        <f t="shared" si="290"/>
        <v>5.66</v>
      </c>
    </row>
    <row r="1362" spans="1:31">
      <c r="A1362" s="5">
        <v>45908</v>
      </c>
      <c r="B1362" s="1" t="s">
        <v>743</v>
      </c>
      <c r="C1362" s="1" t="s">
        <v>744</v>
      </c>
      <c r="D1362" s="1" t="s">
        <v>676</v>
      </c>
      <c r="E1362" s="1">
        <v>6</v>
      </c>
      <c r="F1362" s="1">
        <v>6.71</v>
      </c>
      <c r="G1362" s="1">
        <v>6.71</v>
      </c>
      <c r="H1362" s="1">
        <v>5.29</v>
      </c>
      <c r="I1362" s="1" t="s">
        <v>50</v>
      </c>
      <c r="J1362" s="1">
        <v>47</v>
      </c>
      <c r="K1362" s="1" t="s">
        <v>38</v>
      </c>
      <c r="L1362" s="1" t="s">
        <v>39</v>
      </c>
      <c r="M1362" s="1" t="s">
        <v>40</v>
      </c>
      <c r="N1362" s="1">
        <v>170</v>
      </c>
      <c r="O1362" s="1">
        <v>242</v>
      </c>
      <c r="P1362" s="1">
        <v>0</v>
      </c>
      <c r="Q1362" s="1">
        <v>0</v>
      </c>
      <c r="R1362" s="1">
        <v>0</v>
      </c>
      <c r="S1362" s="1">
        <v>100</v>
      </c>
      <c r="T1362">
        <f t="shared" si="280"/>
        <v>412</v>
      </c>
      <c r="U1362">
        <f t="shared" si="281"/>
        <v>512</v>
      </c>
      <c r="V1362" s="2">
        <f t="shared" si="282"/>
        <v>45976.6666666667</v>
      </c>
      <c r="W1362" s="2">
        <f t="shared" si="283"/>
        <v>45993.3333333333</v>
      </c>
      <c r="X1362" t="str">
        <f t="shared" si="284"/>
        <v>低滞销风险</v>
      </c>
      <c r="Y1362" s="8" t="str">
        <f>_xlfn.IFS(COUNTIF($B$2:B1362,B1362)=1,"-",OR(AND(X1361="高滞销风险",OR(X1362="中滞销风险",X1362="低滞销风险",X1362="健康")),AND(X1361="中滞销风险",OR(X1362="低滞销风险",X1362="健康")),AND(X1361="低滞销风险",X1362="健康")),"改善",X1361=X1362,"维持不变",OR(AND(X1361="健康",OR(X1362="低滞销风险",X1362="中滞销风险",X1362="高滞销风险")),AND(X1361="低滞销风险",OR(X1362="中滞销风险",X1362="高滞销风险")),AND(X1361="中滞销风险",X1362="高滞销风险")),"恶化")</f>
        <v>恶化</v>
      </c>
      <c r="Z1362" s="10">
        <f t="shared" si="285"/>
        <v>0</v>
      </c>
      <c r="AA1362" s="10">
        <f t="shared" si="286"/>
        <v>8</v>
      </c>
      <c r="AB1362" s="10">
        <f t="shared" si="287"/>
        <v>8</v>
      </c>
      <c r="AC1362" s="10">
        <f t="shared" si="288"/>
        <v>85.3333333333333</v>
      </c>
      <c r="AD1362" s="10">
        <f t="shared" si="289"/>
        <v>1.33333333333576</v>
      </c>
      <c r="AE1362" s="11">
        <f t="shared" si="290"/>
        <v>6.09523809523809</v>
      </c>
    </row>
    <row r="1363" spans="1:31">
      <c r="A1363" s="5">
        <v>45887</v>
      </c>
      <c r="B1363" s="1" t="s">
        <v>745</v>
      </c>
      <c r="C1363" s="1" t="s">
        <v>746</v>
      </c>
      <c r="D1363" s="1" t="s">
        <v>676</v>
      </c>
      <c r="E1363" s="1">
        <v>1.71</v>
      </c>
      <c r="F1363" s="1">
        <v>1.71</v>
      </c>
      <c r="G1363" s="1">
        <v>1.07</v>
      </c>
      <c r="H1363" s="1">
        <v>0.54</v>
      </c>
      <c r="I1363" s="1" t="s">
        <v>57</v>
      </c>
      <c r="J1363" s="1">
        <v>12</v>
      </c>
      <c r="K1363" s="1" t="s">
        <v>51</v>
      </c>
      <c r="L1363" s="1" t="s">
        <v>52</v>
      </c>
      <c r="M1363" s="1" t="s">
        <v>53</v>
      </c>
      <c r="N1363" s="1">
        <v>120</v>
      </c>
      <c r="O1363" s="1">
        <v>13</v>
      </c>
      <c r="P1363" s="1">
        <v>0</v>
      </c>
      <c r="Q1363" s="1">
        <v>2</v>
      </c>
      <c r="R1363" s="1">
        <v>0</v>
      </c>
      <c r="S1363" s="1">
        <v>0</v>
      </c>
      <c r="T1363">
        <f t="shared" si="280"/>
        <v>133</v>
      </c>
      <c r="U1363">
        <f t="shared" si="281"/>
        <v>135</v>
      </c>
      <c r="V1363" s="2">
        <f t="shared" si="282"/>
        <v>45964.7777777778</v>
      </c>
      <c r="W1363" s="2">
        <f t="shared" si="283"/>
        <v>45965.9473684211</v>
      </c>
      <c r="X1363" t="str">
        <f t="shared" si="284"/>
        <v>健康</v>
      </c>
      <c r="Y1363" s="8" t="str">
        <f>_xlfn.IFS(COUNTIF($B$2:B1363,B1363)=1,"-",OR(AND(X1362="高滞销风险",OR(X1363="中滞销风险",X1363="低滞销风险",X1363="健康")),AND(X1362="中滞销风险",OR(X1363="低滞销风险",X1363="健康")),AND(X1362="低滞销风险",X1363="健康")),"改善",X1362=X1363,"维持不变",OR(AND(X1362="健康",OR(X1363="低滞销风险",X1363="中滞销风险",X1363="高滞销风险")),AND(X1362="低滞销风险",OR(X1363="中滞销风险",X1363="高滞销风险")),AND(X1362="中滞销风险",X1363="高滞销风险")),"恶化")</f>
        <v>-</v>
      </c>
      <c r="Z1363" s="10">
        <f t="shared" si="285"/>
        <v>0</v>
      </c>
      <c r="AA1363" s="10">
        <f t="shared" si="286"/>
        <v>0</v>
      </c>
      <c r="AB1363" s="10">
        <f t="shared" si="287"/>
        <v>0</v>
      </c>
      <c r="AC1363" s="10">
        <f t="shared" si="288"/>
        <v>78.9473684210526</v>
      </c>
      <c r="AD1363" s="10">
        <f t="shared" si="289"/>
        <v>0</v>
      </c>
      <c r="AE1363" s="11">
        <f t="shared" si="290"/>
        <v>1.71</v>
      </c>
    </row>
    <row r="1364" spans="1:31">
      <c r="A1364" s="5">
        <v>45894</v>
      </c>
      <c r="B1364" s="1" t="s">
        <v>745</v>
      </c>
      <c r="C1364" s="1" t="s">
        <v>746</v>
      </c>
      <c r="D1364" s="1" t="s">
        <v>676</v>
      </c>
      <c r="E1364" s="1">
        <v>2.14</v>
      </c>
      <c r="F1364" s="1">
        <v>2.14</v>
      </c>
      <c r="G1364" s="1">
        <v>1.93</v>
      </c>
      <c r="H1364" s="1">
        <v>1.07</v>
      </c>
      <c r="I1364" s="1" t="s">
        <v>57</v>
      </c>
      <c r="J1364" s="1">
        <v>15</v>
      </c>
      <c r="K1364" s="1" t="s">
        <v>43</v>
      </c>
      <c r="L1364" s="1" t="s">
        <v>44</v>
      </c>
      <c r="M1364" s="1" t="s">
        <v>45</v>
      </c>
      <c r="N1364" s="1">
        <v>111</v>
      </c>
      <c r="O1364" s="1">
        <v>4</v>
      </c>
      <c r="P1364" s="1">
        <v>0</v>
      </c>
      <c r="Q1364" s="1">
        <v>2</v>
      </c>
      <c r="R1364" s="1">
        <v>0</v>
      </c>
      <c r="S1364" s="1">
        <v>100</v>
      </c>
      <c r="T1364">
        <f t="shared" si="280"/>
        <v>115</v>
      </c>
      <c r="U1364">
        <f t="shared" si="281"/>
        <v>217</v>
      </c>
      <c r="V1364" s="2">
        <f t="shared" si="282"/>
        <v>45947.738317757</v>
      </c>
      <c r="W1364" s="2">
        <f t="shared" si="283"/>
        <v>45995.4018691589</v>
      </c>
      <c r="X1364" t="str">
        <f t="shared" si="284"/>
        <v>低滞销风险</v>
      </c>
      <c r="Y1364" s="8" t="str">
        <f>_xlfn.IFS(COUNTIF($B$2:B1364,B1364)=1,"-",OR(AND(X1363="高滞销风险",OR(X1364="中滞销风险",X1364="低滞销风险",X1364="健康")),AND(X1363="中滞销风险",OR(X1364="低滞销风险",X1364="健康")),AND(X1363="低滞销风险",X1364="健康")),"改善",X1363=X1364,"维持不变",OR(AND(X1363="健康",OR(X1364="低滞销风险",X1364="中滞销风险",X1364="高滞销风险")),AND(X1363="低滞销风险",OR(X1364="中滞销风险",X1364="高滞销风险")),AND(X1363="中滞销风险",X1364="高滞销风险")),"恶化")</f>
        <v>恶化</v>
      </c>
      <c r="Z1364" s="10">
        <f t="shared" si="285"/>
        <v>0</v>
      </c>
      <c r="AA1364" s="10">
        <f t="shared" si="286"/>
        <v>7.28</v>
      </c>
      <c r="AB1364" s="10">
        <f t="shared" si="287"/>
        <v>7.28</v>
      </c>
      <c r="AC1364" s="10">
        <f t="shared" si="288"/>
        <v>101.401869158878</v>
      </c>
      <c r="AD1364" s="10">
        <f t="shared" si="289"/>
        <v>3.40186915887898</v>
      </c>
      <c r="AE1364" s="11">
        <f t="shared" si="290"/>
        <v>2.21428571428571</v>
      </c>
    </row>
    <row r="1365" spans="1:31">
      <c r="A1365" s="5">
        <v>45901</v>
      </c>
      <c r="B1365" s="1" t="s">
        <v>745</v>
      </c>
      <c r="C1365" s="1" t="s">
        <v>746</v>
      </c>
      <c r="D1365" s="1" t="s">
        <v>676</v>
      </c>
      <c r="E1365" s="1">
        <v>3.14</v>
      </c>
      <c r="F1365" s="1">
        <v>3.14</v>
      </c>
      <c r="G1365" s="1">
        <v>2.64</v>
      </c>
      <c r="H1365" s="1">
        <v>1.86</v>
      </c>
      <c r="I1365" s="1" t="s">
        <v>57</v>
      </c>
      <c r="J1365" s="1">
        <v>22</v>
      </c>
      <c r="K1365" s="1" t="s">
        <v>35</v>
      </c>
      <c r="L1365" s="1" t="s">
        <v>36</v>
      </c>
      <c r="M1365" s="1" t="s">
        <v>37</v>
      </c>
      <c r="N1365" s="1">
        <v>91</v>
      </c>
      <c r="O1365" s="1">
        <v>4</v>
      </c>
      <c r="P1365" s="1">
        <v>0</v>
      </c>
      <c r="Q1365" s="1">
        <v>2</v>
      </c>
      <c r="R1365" s="1">
        <v>0</v>
      </c>
      <c r="S1365" s="1">
        <v>200</v>
      </c>
      <c r="T1365">
        <f t="shared" si="280"/>
        <v>95</v>
      </c>
      <c r="U1365">
        <f t="shared" si="281"/>
        <v>297</v>
      </c>
      <c r="V1365" s="2">
        <f t="shared" si="282"/>
        <v>45931.2547770701</v>
      </c>
      <c r="W1365" s="2">
        <f t="shared" si="283"/>
        <v>45995.5859872611</v>
      </c>
      <c r="X1365" t="str">
        <f t="shared" si="284"/>
        <v>低滞销风险</v>
      </c>
      <c r="Y1365" s="8" t="str">
        <f>_xlfn.IFS(COUNTIF($B$2:B1365,B1365)=1,"-",OR(AND(X1364="高滞销风险",OR(X1365="中滞销风险",X1365="低滞销风险",X1365="健康")),AND(X1364="中滞销风险",OR(X1365="低滞销风险",X1365="健康")),AND(X1364="低滞销风险",X1365="健康")),"改善",X1364=X1365,"维持不变",OR(AND(X1364="健康",OR(X1365="低滞销风险",X1365="中滞销风险",X1365="高滞销风险")),AND(X1364="低滞销风险",OR(X1365="中滞销风险",X1365="高滞销风险")),AND(X1364="中滞销风险",X1365="高滞销风险")),"恶化")</f>
        <v>维持不变</v>
      </c>
      <c r="Z1365" s="10">
        <f t="shared" si="285"/>
        <v>0</v>
      </c>
      <c r="AA1365" s="10">
        <f t="shared" si="286"/>
        <v>11.26</v>
      </c>
      <c r="AB1365" s="10">
        <f t="shared" si="287"/>
        <v>11.26</v>
      </c>
      <c r="AC1365" s="10">
        <f t="shared" si="288"/>
        <v>94.5859872611465</v>
      </c>
      <c r="AD1365" s="10">
        <f t="shared" si="289"/>
        <v>3.58598726114724</v>
      </c>
      <c r="AE1365" s="11">
        <f t="shared" si="290"/>
        <v>3.26373626373626</v>
      </c>
    </row>
    <row r="1366" spans="1:31">
      <c r="A1366" s="5">
        <v>45908</v>
      </c>
      <c r="B1366" s="1" t="s">
        <v>745</v>
      </c>
      <c r="C1366" s="1" t="s">
        <v>746</v>
      </c>
      <c r="D1366" s="1" t="s">
        <v>676</v>
      </c>
      <c r="E1366" s="1">
        <v>3</v>
      </c>
      <c r="F1366" s="1">
        <v>3</v>
      </c>
      <c r="G1366" s="1">
        <v>3.07</v>
      </c>
      <c r="H1366" s="1">
        <v>2.5</v>
      </c>
      <c r="I1366" s="1" t="s">
        <v>57</v>
      </c>
      <c r="J1366" s="1">
        <v>21</v>
      </c>
      <c r="K1366" s="1" t="s">
        <v>38</v>
      </c>
      <c r="L1366" s="1" t="s">
        <v>39</v>
      </c>
      <c r="M1366" s="1" t="s">
        <v>40</v>
      </c>
      <c r="N1366" s="1">
        <v>69</v>
      </c>
      <c r="O1366" s="1">
        <v>104</v>
      </c>
      <c r="P1366" s="1">
        <v>0</v>
      </c>
      <c r="Q1366" s="1">
        <v>2</v>
      </c>
      <c r="R1366" s="1">
        <v>0</v>
      </c>
      <c r="S1366" s="1">
        <v>100</v>
      </c>
      <c r="T1366">
        <f t="shared" si="280"/>
        <v>173</v>
      </c>
      <c r="U1366">
        <f t="shared" si="281"/>
        <v>275</v>
      </c>
      <c r="V1366" s="2">
        <f t="shared" si="282"/>
        <v>45965.6666666667</v>
      </c>
      <c r="W1366" s="2">
        <f t="shared" si="283"/>
        <v>45999.6666666667</v>
      </c>
      <c r="X1366" t="str">
        <f t="shared" si="284"/>
        <v>低滞销风险</v>
      </c>
      <c r="Y1366" s="8" t="str">
        <f>_xlfn.IFS(COUNTIF($B$2:B1366,B1366)=1,"-",OR(AND(X1365="高滞销风险",OR(X1366="中滞销风险",X1366="低滞销风险",X1366="健康")),AND(X1365="中滞销风险",OR(X1366="低滞销风险",X1366="健康")),AND(X1365="低滞销风险",X1366="健康")),"改善",X1365=X1366,"维持不变",OR(AND(X1365="健康",OR(X1366="低滞销风险",X1366="中滞销风险",X1366="高滞销风险")),AND(X1365="低滞销风险",OR(X1366="中滞销风险",X1366="高滞销风险")),AND(X1365="中滞销风险",X1366="高滞销风险")),"恶化")</f>
        <v>维持不变</v>
      </c>
      <c r="Z1366" s="10">
        <f t="shared" si="285"/>
        <v>0</v>
      </c>
      <c r="AA1366" s="10">
        <f t="shared" si="286"/>
        <v>23</v>
      </c>
      <c r="AB1366" s="10">
        <f t="shared" si="287"/>
        <v>23</v>
      </c>
      <c r="AC1366" s="10">
        <f t="shared" si="288"/>
        <v>91.6666666666667</v>
      </c>
      <c r="AD1366" s="10">
        <f t="shared" si="289"/>
        <v>7.66666666666424</v>
      </c>
      <c r="AE1366" s="11">
        <f t="shared" si="290"/>
        <v>3.27380952380952</v>
      </c>
    </row>
    <row r="1367" spans="1:31">
      <c r="A1367" s="5">
        <v>45887</v>
      </c>
      <c r="B1367" s="1" t="s">
        <v>747</v>
      </c>
      <c r="C1367" s="1" t="s">
        <v>748</v>
      </c>
      <c r="D1367" s="1" t="s">
        <v>676</v>
      </c>
      <c r="E1367" s="1">
        <v>4</v>
      </c>
      <c r="F1367" s="1">
        <v>4</v>
      </c>
      <c r="G1367" s="1">
        <v>2.64</v>
      </c>
      <c r="H1367" s="1">
        <v>1.39</v>
      </c>
      <c r="I1367" s="1" t="s">
        <v>57</v>
      </c>
      <c r="J1367" s="1">
        <v>28</v>
      </c>
      <c r="K1367" s="1" t="s">
        <v>51</v>
      </c>
      <c r="L1367" s="1" t="s">
        <v>52</v>
      </c>
      <c r="M1367" s="1" t="s">
        <v>53</v>
      </c>
      <c r="N1367" s="1">
        <v>120</v>
      </c>
      <c r="O1367" s="1">
        <v>0</v>
      </c>
      <c r="P1367" s="1">
        <v>0</v>
      </c>
      <c r="Q1367" s="1">
        <v>2</v>
      </c>
      <c r="R1367" s="1">
        <v>0</v>
      </c>
      <c r="S1367" s="1">
        <v>200</v>
      </c>
      <c r="T1367">
        <f t="shared" si="280"/>
        <v>120</v>
      </c>
      <c r="U1367">
        <f t="shared" si="281"/>
        <v>322</v>
      </c>
      <c r="V1367" s="2">
        <f t="shared" si="282"/>
        <v>45917</v>
      </c>
      <c r="W1367" s="2">
        <f t="shared" si="283"/>
        <v>45967.5</v>
      </c>
      <c r="X1367" t="str">
        <f t="shared" si="284"/>
        <v>健康</v>
      </c>
      <c r="Y1367" s="8" t="str">
        <f>_xlfn.IFS(COUNTIF($B$2:B1367,B1367)=1,"-",OR(AND(X1366="高滞销风险",OR(X1367="中滞销风险",X1367="低滞销风险",X1367="健康")),AND(X1366="中滞销风险",OR(X1367="低滞销风险",X1367="健康")),AND(X1366="低滞销风险",X1367="健康")),"改善",X1366=X1367,"维持不变",OR(AND(X1366="健康",OR(X1367="低滞销风险",X1367="中滞销风险",X1367="高滞销风险")),AND(X1366="低滞销风险",OR(X1367="中滞销风险",X1367="高滞销风险")),AND(X1366="中滞销风险",X1367="高滞销风险")),"恶化")</f>
        <v>-</v>
      </c>
      <c r="Z1367" s="10">
        <f t="shared" si="285"/>
        <v>0</v>
      </c>
      <c r="AA1367" s="10">
        <f t="shared" si="286"/>
        <v>0</v>
      </c>
      <c r="AB1367" s="10">
        <f t="shared" si="287"/>
        <v>0</v>
      </c>
      <c r="AC1367" s="10">
        <f t="shared" si="288"/>
        <v>80.5</v>
      </c>
      <c r="AD1367" s="10">
        <f t="shared" si="289"/>
        <v>0</v>
      </c>
      <c r="AE1367" s="11">
        <f t="shared" si="290"/>
        <v>4</v>
      </c>
    </row>
    <row r="1368" spans="1:31">
      <c r="A1368" s="5">
        <v>45894</v>
      </c>
      <c r="B1368" s="1" t="s">
        <v>747</v>
      </c>
      <c r="C1368" s="1" t="s">
        <v>748</v>
      </c>
      <c r="D1368" s="1" t="s">
        <v>676</v>
      </c>
      <c r="E1368" s="1">
        <v>4.14</v>
      </c>
      <c r="F1368" s="1">
        <v>4.14</v>
      </c>
      <c r="G1368" s="1">
        <v>4.07</v>
      </c>
      <c r="H1368" s="1">
        <v>2.43</v>
      </c>
      <c r="I1368" s="1" t="s">
        <v>57</v>
      </c>
      <c r="J1368" s="1">
        <v>29</v>
      </c>
      <c r="K1368" s="1" t="s">
        <v>43</v>
      </c>
      <c r="L1368" s="1" t="s">
        <v>44</v>
      </c>
      <c r="M1368" s="1" t="s">
        <v>45</v>
      </c>
      <c r="N1368" s="1">
        <v>78</v>
      </c>
      <c r="O1368" s="1">
        <v>0</v>
      </c>
      <c r="P1368" s="1">
        <v>0</v>
      </c>
      <c r="Q1368" s="1">
        <v>2</v>
      </c>
      <c r="R1368" s="1">
        <v>0</v>
      </c>
      <c r="S1368" s="1">
        <v>300</v>
      </c>
      <c r="T1368">
        <f t="shared" si="280"/>
        <v>78</v>
      </c>
      <c r="U1368">
        <f t="shared" si="281"/>
        <v>380</v>
      </c>
      <c r="V1368" s="2">
        <f t="shared" si="282"/>
        <v>45912.8405797101</v>
      </c>
      <c r="W1368" s="2">
        <f t="shared" si="283"/>
        <v>45985.7874396135</v>
      </c>
      <c r="X1368" t="str">
        <f t="shared" si="284"/>
        <v>健康</v>
      </c>
      <c r="Y1368" s="8" t="str">
        <f>_xlfn.IFS(COUNTIF($B$2:B1368,B1368)=1,"-",OR(AND(X1367="高滞销风险",OR(X1368="中滞销风险",X1368="低滞销风险",X1368="健康")),AND(X1367="中滞销风险",OR(X1368="低滞销风险",X1368="健康")),AND(X1367="低滞销风险",X1368="健康")),"改善",X1367=X1368,"维持不变",OR(AND(X1367="健康",OR(X1368="低滞销风险",X1368="中滞销风险",X1368="高滞销风险")),AND(X1367="低滞销风险",OR(X1368="中滞销风险",X1368="高滞销风险")),AND(X1367="中滞销风险",X1368="高滞销风险")),"恶化")</f>
        <v>维持不变</v>
      </c>
      <c r="Z1368" s="10">
        <f t="shared" si="285"/>
        <v>0</v>
      </c>
      <c r="AA1368" s="10">
        <f t="shared" si="286"/>
        <v>0</v>
      </c>
      <c r="AB1368" s="10">
        <f t="shared" si="287"/>
        <v>0</v>
      </c>
      <c r="AC1368" s="10">
        <f t="shared" si="288"/>
        <v>91.7874396135266</v>
      </c>
      <c r="AD1368" s="10">
        <f t="shared" si="289"/>
        <v>0</v>
      </c>
      <c r="AE1368" s="11">
        <f t="shared" si="290"/>
        <v>4.14</v>
      </c>
    </row>
    <row r="1369" spans="1:31">
      <c r="A1369" s="5">
        <v>45901</v>
      </c>
      <c r="B1369" s="1" t="s">
        <v>747</v>
      </c>
      <c r="C1369" s="1" t="s">
        <v>748</v>
      </c>
      <c r="D1369" s="1" t="s">
        <v>676</v>
      </c>
      <c r="E1369" s="1">
        <v>4.43</v>
      </c>
      <c r="F1369" s="1">
        <v>4.43</v>
      </c>
      <c r="G1369" s="1">
        <v>4.29</v>
      </c>
      <c r="H1369" s="1">
        <v>3.46</v>
      </c>
      <c r="I1369" s="1" t="s">
        <v>57</v>
      </c>
      <c r="J1369" s="1">
        <v>31</v>
      </c>
      <c r="K1369" s="1" t="s">
        <v>35</v>
      </c>
      <c r="L1369" s="1" t="s">
        <v>36</v>
      </c>
      <c r="M1369" s="1" t="s">
        <v>37</v>
      </c>
      <c r="N1369" s="1">
        <v>137</v>
      </c>
      <c r="O1369" s="1">
        <v>100</v>
      </c>
      <c r="P1369" s="1">
        <v>0</v>
      </c>
      <c r="Q1369" s="1">
        <v>15</v>
      </c>
      <c r="R1369" s="1">
        <v>0</v>
      </c>
      <c r="S1369" s="1">
        <v>200</v>
      </c>
      <c r="T1369">
        <f t="shared" si="280"/>
        <v>237</v>
      </c>
      <c r="U1369">
        <f t="shared" si="281"/>
        <v>452</v>
      </c>
      <c r="V1369" s="2">
        <f t="shared" si="282"/>
        <v>45954.4988713318</v>
      </c>
      <c r="W1369" s="2">
        <f t="shared" si="283"/>
        <v>46003.0316027088</v>
      </c>
      <c r="X1369" t="str">
        <f t="shared" si="284"/>
        <v>中滞销风险</v>
      </c>
      <c r="Y1369" s="8" t="str">
        <f>_xlfn.IFS(COUNTIF($B$2:B1369,B1369)=1,"-",OR(AND(X1368="高滞销风险",OR(X1369="中滞销风险",X1369="低滞销风险",X1369="健康")),AND(X1368="中滞销风险",OR(X1369="低滞销风险",X1369="健康")),AND(X1368="低滞销风险",X1369="健康")),"改善",X1368=X1369,"维持不变",OR(AND(X1368="健康",OR(X1369="低滞销风险",X1369="中滞销风险",X1369="高滞销风险")),AND(X1368="低滞销风险",OR(X1369="中滞销风险",X1369="高滞销风险")),AND(X1368="中滞销风险",X1369="高滞销风险")),"恶化")</f>
        <v>恶化</v>
      </c>
      <c r="Z1369" s="10">
        <f t="shared" si="285"/>
        <v>0</v>
      </c>
      <c r="AA1369" s="10">
        <f t="shared" si="286"/>
        <v>48.87</v>
      </c>
      <c r="AB1369" s="10">
        <f t="shared" si="287"/>
        <v>48.87</v>
      </c>
      <c r="AC1369" s="10">
        <f t="shared" si="288"/>
        <v>102.031602708804</v>
      </c>
      <c r="AD1369" s="10">
        <f t="shared" si="289"/>
        <v>11.0316027088047</v>
      </c>
      <c r="AE1369" s="11">
        <f t="shared" si="290"/>
        <v>4.96703296703297</v>
      </c>
    </row>
    <row r="1370" spans="1:31">
      <c r="A1370" s="5">
        <v>45908</v>
      </c>
      <c r="B1370" s="1" t="s">
        <v>747</v>
      </c>
      <c r="C1370" s="1" t="s">
        <v>748</v>
      </c>
      <c r="D1370" s="1" t="s">
        <v>676</v>
      </c>
      <c r="E1370" s="1">
        <v>3.57</v>
      </c>
      <c r="F1370" s="1">
        <v>3.57</v>
      </c>
      <c r="G1370" s="1">
        <v>4</v>
      </c>
      <c r="H1370" s="1">
        <v>4.04</v>
      </c>
      <c r="I1370" s="1" t="s">
        <v>57</v>
      </c>
      <c r="J1370" s="1">
        <v>25</v>
      </c>
      <c r="K1370" s="1" t="s">
        <v>38</v>
      </c>
      <c r="L1370" s="1" t="s">
        <v>39</v>
      </c>
      <c r="M1370" s="1" t="s">
        <v>40</v>
      </c>
      <c r="N1370" s="1">
        <v>113</v>
      </c>
      <c r="O1370" s="1">
        <v>100</v>
      </c>
      <c r="P1370" s="1">
        <v>0</v>
      </c>
      <c r="Q1370" s="1">
        <v>115</v>
      </c>
      <c r="R1370" s="1">
        <v>0</v>
      </c>
      <c r="S1370" s="1">
        <v>100</v>
      </c>
      <c r="T1370">
        <f t="shared" si="280"/>
        <v>213</v>
      </c>
      <c r="U1370">
        <f t="shared" si="281"/>
        <v>428</v>
      </c>
      <c r="V1370" s="2">
        <f t="shared" si="282"/>
        <v>45967.6638655462</v>
      </c>
      <c r="W1370" s="2">
        <f t="shared" si="283"/>
        <v>46027.8879551821</v>
      </c>
      <c r="X1370" t="str">
        <f t="shared" si="284"/>
        <v>高滞销风险</v>
      </c>
      <c r="Y1370" s="8" t="str">
        <f>_xlfn.IFS(COUNTIF($B$2:B1370,B1370)=1,"-",OR(AND(X1369="高滞销风险",OR(X1370="中滞销风险",X1370="低滞销风险",X1370="健康")),AND(X1369="中滞销风险",OR(X1370="低滞销风险",X1370="健康")),AND(X1369="低滞销风险",X1370="健康")),"改善",X1369=X1370,"维持不变",OR(AND(X1369="健康",OR(X1370="低滞销风险",X1370="中滞销风险",X1370="高滞销风险")),AND(X1369="低滞销风险",OR(X1370="中滞销风险",X1370="高滞销风险")),AND(X1369="中滞销风险",X1370="高滞销风险")),"恶化")</f>
        <v>恶化</v>
      </c>
      <c r="Z1370" s="10">
        <f t="shared" si="285"/>
        <v>0</v>
      </c>
      <c r="AA1370" s="10">
        <f t="shared" si="286"/>
        <v>128.12</v>
      </c>
      <c r="AB1370" s="10">
        <f t="shared" si="287"/>
        <v>128.12</v>
      </c>
      <c r="AC1370" s="10">
        <f t="shared" si="288"/>
        <v>119.887955182073</v>
      </c>
      <c r="AD1370" s="10">
        <f t="shared" si="289"/>
        <v>35.8879551820719</v>
      </c>
      <c r="AE1370" s="11">
        <f t="shared" si="290"/>
        <v>5.09523809523809</v>
      </c>
    </row>
    <row r="1371" spans="1:31">
      <c r="A1371" s="5">
        <v>45887</v>
      </c>
      <c r="B1371" s="1" t="s">
        <v>749</v>
      </c>
      <c r="C1371" s="1" t="s">
        <v>750</v>
      </c>
      <c r="D1371" s="1" t="s">
        <v>676</v>
      </c>
      <c r="E1371" s="1">
        <v>11.71</v>
      </c>
      <c r="F1371" s="1">
        <v>11.71</v>
      </c>
      <c r="G1371" s="1">
        <v>6.07</v>
      </c>
      <c r="H1371" s="1">
        <v>3.04</v>
      </c>
      <c r="I1371" s="1" t="s">
        <v>57</v>
      </c>
      <c r="J1371" s="1">
        <v>82</v>
      </c>
      <c r="K1371" s="1" t="s">
        <v>51</v>
      </c>
      <c r="L1371" s="1" t="s">
        <v>52</v>
      </c>
      <c r="M1371" s="1" t="s">
        <v>53</v>
      </c>
      <c r="N1371" s="1">
        <v>428</v>
      </c>
      <c r="O1371" s="1">
        <v>985</v>
      </c>
      <c r="P1371" s="1">
        <v>0</v>
      </c>
      <c r="Q1371" s="1">
        <v>200</v>
      </c>
      <c r="R1371" s="1">
        <v>0</v>
      </c>
      <c r="S1371" s="1">
        <v>500</v>
      </c>
      <c r="T1371">
        <f t="shared" si="280"/>
        <v>1413</v>
      </c>
      <c r="U1371">
        <f t="shared" si="281"/>
        <v>2113</v>
      </c>
      <c r="V1371" s="2">
        <f t="shared" si="282"/>
        <v>46007.6660973527</v>
      </c>
      <c r="W1371" s="2">
        <f t="shared" si="283"/>
        <v>46067.4440649018</v>
      </c>
      <c r="X1371" t="str">
        <f t="shared" si="284"/>
        <v>高滞销风险</v>
      </c>
      <c r="Y1371" s="8" t="str">
        <f>_xlfn.IFS(COUNTIF($B$2:B1371,B1371)=1,"-",OR(AND(X1370="高滞销风险",OR(X1371="中滞销风险",X1371="低滞销风险",X1371="健康")),AND(X1370="中滞销风险",OR(X1371="低滞销风险",X1371="健康")),AND(X1370="低滞销风险",X1371="健康")),"改善",X1370=X1371,"维持不变",OR(AND(X1370="健康",OR(X1371="低滞销风险",X1371="中滞销风险",X1371="高滞销风险")),AND(X1370="低滞销风险",OR(X1371="中滞销风险",X1371="高滞销风险")),AND(X1370="中滞销风险",X1371="高滞销风险")),"恶化")</f>
        <v>-</v>
      </c>
      <c r="Z1371" s="10">
        <f t="shared" si="285"/>
        <v>183.45</v>
      </c>
      <c r="AA1371" s="10">
        <f t="shared" si="286"/>
        <v>700</v>
      </c>
      <c r="AB1371" s="10">
        <f t="shared" si="287"/>
        <v>883.45</v>
      </c>
      <c r="AC1371" s="10">
        <f t="shared" si="288"/>
        <v>180.444064901793</v>
      </c>
      <c r="AD1371" s="10">
        <f t="shared" si="289"/>
        <v>75.4440649017924</v>
      </c>
      <c r="AE1371" s="11">
        <f t="shared" si="290"/>
        <v>20.1238095238095</v>
      </c>
    </row>
    <row r="1372" spans="1:31">
      <c r="A1372" s="5">
        <v>45894</v>
      </c>
      <c r="B1372" s="1" t="s">
        <v>749</v>
      </c>
      <c r="C1372" s="1" t="s">
        <v>750</v>
      </c>
      <c r="D1372" s="1" t="s">
        <v>676</v>
      </c>
      <c r="E1372" s="1">
        <v>14.29</v>
      </c>
      <c r="F1372" s="1">
        <v>14.29</v>
      </c>
      <c r="G1372" s="1">
        <v>13</v>
      </c>
      <c r="H1372" s="1">
        <v>6.61</v>
      </c>
      <c r="I1372" s="1" t="s">
        <v>57</v>
      </c>
      <c r="J1372" s="1">
        <v>100</v>
      </c>
      <c r="K1372" s="1" t="s">
        <v>43</v>
      </c>
      <c r="L1372" s="1" t="s">
        <v>44</v>
      </c>
      <c r="M1372" s="1" t="s">
        <v>45</v>
      </c>
      <c r="N1372" s="1">
        <v>455</v>
      </c>
      <c r="O1372" s="1">
        <v>850</v>
      </c>
      <c r="P1372" s="1">
        <v>0</v>
      </c>
      <c r="Q1372" s="1">
        <v>700</v>
      </c>
      <c r="R1372" s="1">
        <v>0</v>
      </c>
      <c r="S1372" s="1">
        <v>0</v>
      </c>
      <c r="T1372">
        <f t="shared" si="280"/>
        <v>1305</v>
      </c>
      <c r="U1372">
        <f t="shared" si="281"/>
        <v>2005</v>
      </c>
      <c r="V1372" s="2">
        <f t="shared" si="282"/>
        <v>45985.322603219</v>
      </c>
      <c r="W1372" s="2">
        <f t="shared" si="283"/>
        <v>46034.3079076277</v>
      </c>
      <c r="X1372" t="str">
        <f t="shared" si="284"/>
        <v>高滞销风险</v>
      </c>
      <c r="Y1372" s="8" t="str">
        <f>_xlfn.IFS(COUNTIF($B$2:B1372,B1372)=1,"-",OR(AND(X1371="高滞销风险",OR(X1372="中滞销风险",X1372="低滞销风险",X1372="健康")),AND(X1371="中滞销风险",OR(X1372="低滞销风险",X1372="健康")),AND(X1371="低滞销风险",X1372="健康")),"改善",X1371=X1372,"维持不变",OR(AND(X1371="健康",OR(X1372="低滞销风险",X1372="中滞销风险",X1372="高滞销风险")),AND(X1371="低滞销风险",OR(X1372="中滞销风险",X1372="高滞销风险")),AND(X1371="中滞销风险",X1372="高滞销风险")),"恶化")</f>
        <v>维持不变</v>
      </c>
      <c r="Z1372" s="10">
        <f t="shared" si="285"/>
        <v>0</v>
      </c>
      <c r="AA1372" s="10">
        <f t="shared" si="286"/>
        <v>604.58</v>
      </c>
      <c r="AB1372" s="10">
        <f t="shared" si="287"/>
        <v>604.58</v>
      </c>
      <c r="AC1372" s="10">
        <f t="shared" si="288"/>
        <v>140.307907627712</v>
      </c>
      <c r="AD1372" s="10">
        <f t="shared" si="289"/>
        <v>42.3079076277136</v>
      </c>
      <c r="AE1372" s="11">
        <f t="shared" si="290"/>
        <v>20.4591836734694</v>
      </c>
    </row>
    <row r="1373" spans="1:31">
      <c r="A1373" s="5">
        <v>45901</v>
      </c>
      <c r="B1373" s="1" t="s">
        <v>749</v>
      </c>
      <c r="C1373" s="1" t="s">
        <v>750</v>
      </c>
      <c r="D1373" s="1" t="s">
        <v>676</v>
      </c>
      <c r="E1373" s="1">
        <v>22.86</v>
      </c>
      <c r="F1373" s="1">
        <v>22.86</v>
      </c>
      <c r="G1373" s="1">
        <v>18.57</v>
      </c>
      <c r="H1373" s="1">
        <v>12.32</v>
      </c>
      <c r="I1373" s="1" t="s">
        <v>57</v>
      </c>
      <c r="J1373" s="1">
        <v>160</v>
      </c>
      <c r="K1373" s="1" t="s">
        <v>35</v>
      </c>
      <c r="L1373" s="1" t="s">
        <v>36</v>
      </c>
      <c r="M1373" s="1" t="s">
        <v>37</v>
      </c>
      <c r="N1373" s="1">
        <v>366</v>
      </c>
      <c r="O1373" s="1">
        <v>1031</v>
      </c>
      <c r="P1373" s="1">
        <v>0</v>
      </c>
      <c r="Q1373" s="1">
        <v>450</v>
      </c>
      <c r="R1373" s="1">
        <v>0</v>
      </c>
      <c r="S1373" s="1">
        <v>0</v>
      </c>
      <c r="T1373">
        <f t="shared" si="280"/>
        <v>1397</v>
      </c>
      <c r="U1373">
        <f t="shared" si="281"/>
        <v>1847</v>
      </c>
      <c r="V1373" s="2">
        <f t="shared" si="282"/>
        <v>45962.1111111111</v>
      </c>
      <c r="W1373" s="2">
        <f t="shared" si="283"/>
        <v>45981.7961504812</v>
      </c>
      <c r="X1373" t="str">
        <f t="shared" si="284"/>
        <v>健康</v>
      </c>
      <c r="Y1373" s="8" t="str">
        <f>_xlfn.IFS(COUNTIF($B$2:B1373,B1373)=1,"-",OR(AND(X1372="高滞销风险",OR(X1373="中滞销风险",X1373="低滞销风险",X1373="健康")),AND(X1372="中滞销风险",OR(X1373="低滞销风险",X1373="健康")),AND(X1372="低滞销风险",X1373="健康")),"改善",X1372=X1373,"维持不变",OR(AND(X1372="健康",OR(X1373="低滞销风险",X1373="中滞销风险",X1373="高滞销风险")),AND(X1372="低滞销风险",OR(X1373="中滞销风险",X1373="高滞销风险")),AND(X1372="中滞销风险",X1373="高滞销风险")),"恶化")</f>
        <v>改善</v>
      </c>
      <c r="Z1373" s="10">
        <f t="shared" si="285"/>
        <v>0</v>
      </c>
      <c r="AA1373" s="10">
        <f t="shared" si="286"/>
        <v>0</v>
      </c>
      <c r="AB1373" s="10">
        <f t="shared" si="287"/>
        <v>0</v>
      </c>
      <c r="AC1373" s="10">
        <f t="shared" si="288"/>
        <v>80.7961504811899</v>
      </c>
      <c r="AD1373" s="10">
        <f t="shared" si="289"/>
        <v>0</v>
      </c>
      <c r="AE1373" s="11">
        <f t="shared" si="290"/>
        <v>22.86</v>
      </c>
    </row>
    <row r="1374" spans="1:31">
      <c r="A1374" s="5">
        <v>45908</v>
      </c>
      <c r="B1374" s="1" t="s">
        <v>749</v>
      </c>
      <c r="C1374" s="1" t="s">
        <v>750</v>
      </c>
      <c r="D1374" s="1" t="s">
        <v>676</v>
      </c>
      <c r="E1374" s="1">
        <v>19.71</v>
      </c>
      <c r="F1374" s="1">
        <v>19.71</v>
      </c>
      <c r="G1374" s="1">
        <v>21.29</v>
      </c>
      <c r="H1374" s="1">
        <v>17.14</v>
      </c>
      <c r="I1374" s="1" t="s">
        <v>57</v>
      </c>
      <c r="J1374" s="1">
        <v>138</v>
      </c>
      <c r="K1374" s="1" t="s">
        <v>38</v>
      </c>
      <c r="L1374" s="1" t="s">
        <v>39</v>
      </c>
      <c r="M1374" s="1" t="s">
        <v>40</v>
      </c>
      <c r="N1374" s="1">
        <v>460</v>
      </c>
      <c r="O1374" s="1">
        <v>801</v>
      </c>
      <c r="P1374" s="1">
        <v>0</v>
      </c>
      <c r="Q1374" s="1">
        <v>450</v>
      </c>
      <c r="R1374" s="1">
        <v>0</v>
      </c>
      <c r="S1374" s="1">
        <v>0</v>
      </c>
      <c r="T1374">
        <f t="shared" si="280"/>
        <v>1261</v>
      </c>
      <c r="U1374">
        <f t="shared" si="281"/>
        <v>1711</v>
      </c>
      <c r="V1374" s="2">
        <f t="shared" si="282"/>
        <v>45971.9776763064</v>
      </c>
      <c r="W1374" s="2">
        <f t="shared" si="283"/>
        <v>45994.8087265348</v>
      </c>
      <c r="X1374" t="str">
        <f t="shared" si="284"/>
        <v>低滞销风险</v>
      </c>
      <c r="Y1374" s="8" t="str">
        <f>_xlfn.IFS(COUNTIF($B$2:B1374,B1374)=1,"-",OR(AND(X1373="高滞销风险",OR(X1374="中滞销风险",X1374="低滞销风险",X1374="健康")),AND(X1373="中滞销风险",OR(X1374="低滞销风险",X1374="健康")),AND(X1373="低滞销风险",X1374="健康")),"改善",X1373=X1374,"维持不变",OR(AND(X1373="健康",OR(X1374="低滞销风险",X1374="中滞销风险",X1374="高滞销风险")),AND(X1373="低滞销风险",OR(X1374="中滞销风险",X1374="高滞销风险")),AND(X1373="中滞销风险",X1374="高滞销风险")),"恶化")</f>
        <v>恶化</v>
      </c>
      <c r="Z1374" s="10">
        <f t="shared" si="285"/>
        <v>0</v>
      </c>
      <c r="AA1374" s="10">
        <f t="shared" si="286"/>
        <v>55.3599999999999</v>
      </c>
      <c r="AB1374" s="10">
        <f t="shared" si="287"/>
        <v>55.3599999999999</v>
      </c>
      <c r="AC1374" s="10">
        <f t="shared" si="288"/>
        <v>86.8087265347539</v>
      </c>
      <c r="AD1374" s="10">
        <f t="shared" si="289"/>
        <v>2.80872653475672</v>
      </c>
      <c r="AE1374" s="11">
        <f t="shared" si="290"/>
        <v>20.3690476190476</v>
      </c>
    </row>
    <row r="1375" spans="1:31">
      <c r="A1375" s="5">
        <v>45894</v>
      </c>
      <c r="B1375" s="1" t="s">
        <v>751</v>
      </c>
      <c r="C1375" s="1" t="s">
        <v>752</v>
      </c>
      <c r="D1375" s="1" t="s">
        <v>676</v>
      </c>
      <c r="E1375" s="1">
        <v>2</v>
      </c>
      <c r="F1375" s="1">
        <v>0.57</v>
      </c>
      <c r="G1375" s="1">
        <v>0.29</v>
      </c>
      <c r="H1375" s="1">
        <v>0.14</v>
      </c>
      <c r="I1375" s="1" t="s">
        <v>34</v>
      </c>
      <c r="J1375" s="1">
        <v>4</v>
      </c>
      <c r="K1375" s="1" t="s">
        <v>43</v>
      </c>
      <c r="L1375" s="1" t="s">
        <v>44</v>
      </c>
      <c r="M1375" s="1" t="s">
        <v>45</v>
      </c>
      <c r="N1375" s="1">
        <v>85</v>
      </c>
      <c r="O1375" s="1">
        <v>100</v>
      </c>
      <c r="P1375" s="1">
        <v>0</v>
      </c>
      <c r="Q1375" s="1">
        <v>7</v>
      </c>
      <c r="R1375" s="1">
        <v>0</v>
      </c>
      <c r="S1375" s="1">
        <v>0</v>
      </c>
      <c r="T1375">
        <f>N1375+O1375+P1375</f>
        <v>185</v>
      </c>
      <c r="U1375">
        <f>T1375+Q1375+R1375+S1375</f>
        <v>192</v>
      </c>
      <c r="V1375" s="2">
        <f>A1375+T1375/E1375</f>
        <v>45986.5</v>
      </c>
      <c r="W1375" s="2">
        <f>A1375+U1375/E1375</f>
        <v>45990</v>
      </c>
      <c r="X1375" t="str">
        <f>_xlfn.IFS(AD1375&gt;=20,"高滞销风险",AD1375&gt;=10,"中滞销风险",AD1375&gt;0,"低滞销风险",AD1375=0,"健康")</f>
        <v>健康</v>
      </c>
      <c r="Y1375" s="8" t="str">
        <f>_xlfn.IFS(COUNTIF($B$2:B1375,B1375)=1,"-",OR(AND(#REF!="高滞销风险",OR(X1375="中滞销风险",X1375="低滞销风险",X1375="健康")),AND(#REF!="中滞销风险",OR(X1375="低滞销风险",X1375="健康")),AND(#REF!="低滞销风险",X1375="健康")),"改善",#REF!=X1375,"维持不变",OR(AND(#REF!="健康",OR(X1375="低滞销风险",X1375="中滞销风险",X1375="高滞销风险")),AND(#REF!="低滞销风险",OR(X1375="中滞销风险",X1375="高滞销风险")),AND(#REF!="中滞销风险",X1375="高滞销风险")),"恶化")</f>
        <v>-</v>
      </c>
      <c r="Z1375" s="10">
        <f>IF(V1375&gt;=DATE(2025,12,1),T1375-(DATE(2025,12,1)-A1375)*E1375,0)</f>
        <v>0</v>
      </c>
      <c r="AA1375" s="10">
        <f>AB1375-Z1375</f>
        <v>0</v>
      </c>
      <c r="AB1375" s="10">
        <f>IF(W1375&gt;=DATE(2025,12,1),U1375-(DATE(2025,12,1)-A1375)*E1375,0)</f>
        <v>0</v>
      </c>
      <c r="AC1375" s="10">
        <f>U1375/E1375</f>
        <v>96</v>
      </c>
      <c r="AD1375" s="10">
        <f>IF(W1375&gt;DATE(2025,12,1),W1375-DATE(2025,12,1),0)</f>
        <v>0</v>
      </c>
      <c r="AE1375" s="11">
        <f>IF(X1375="健康",E1375,U1375/(DATE(2025,12,1)-A1375))</f>
        <v>2</v>
      </c>
    </row>
    <row r="1376" spans="1:31">
      <c r="A1376" s="5">
        <v>45901</v>
      </c>
      <c r="B1376" s="1" t="s">
        <v>751</v>
      </c>
      <c r="C1376" s="1" t="s">
        <v>752</v>
      </c>
      <c r="D1376" s="1" t="s">
        <v>676</v>
      </c>
      <c r="E1376" s="1">
        <v>1</v>
      </c>
      <c r="F1376" s="1">
        <v>0.43</v>
      </c>
      <c r="G1376" s="1">
        <v>0.5</v>
      </c>
      <c r="H1376" s="1">
        <v>0.25</v>
      </c>
      <c r="I1376" s="1" t="s">
        <v>34</v>
      </c>
      <c r="J1376" s="1">
        <v>3</v>
      </c>
      <c r="K1376" s="1" t="s">
        <v>35</v>
      </c>
      <c r="L1376" s="1" t="s">
        <v>36</v>
      </c>
      <c r="M1376" s="1" t="s">
        <v>37</v>
      </c>
      <c r="N1376" s="1">
        <v>161</v>
      </c>
      <c r="O1376" s="1">
        <v>20</v>
      </c>
      <c r="P1376" s="1">
        <v>0</v>
      </c>
      <c r="Q1376" s="1">
        <v>7</v>
      </c>
      <c r="R1376" s="1">
        <v>0</v>
      </c>
      <c r="S1376" s="1">
        <v>0</v>
      </c>
      <c r="T1376">
        <f>N1376+O1376+P1376</f>
        <v>181</v>
      </c>
      <c r="U1376">
        <f>T1376+Q1376+R1376+S1376</f>
        <v>188</v>
      </c>
      <c r="V1376" s="2">
        <f>A1376+T1376/E1376</f>
        <v>46082</v>
      </c>
      <c r="W1376" s="2">
        <f>A1376+U1376/E1376</f>
        <v>46089</v>
      </c>
      <c r="X1376" t="str">
        <f>_xlfn.IFS(AD1376&gt;=20,"高滞销风险",AD1376&gt;=10,"中滞销风险",AD1376&gt;0,"低滞销风险",AD1376=0,"健康")</f>
        <v>高滞销风险</v>
      </c>
      <c r="Y1376" s="8" t="str">
        <f>_xlfn.IFS(COUNTIF($B$2:B1376,B1376)=1,"-",OR(AND(X1375="高滞销风险",OR(X1376="中滞销风险",X1376="低滞销风险",X1376="健康")),AND(X1375="中滞销风险",OR(X1376="低滞销风险",X1376="健康")),AND(X1375="低滞销风险",X1376="健康")),"改善",X1375=X1376,"维持不变",OR(AND(X1375="健康",OR(X1376="低滞销风险",X1376="中滞销风险",X1376="高滞销风险")),AND(X1375="低滞销风险",OR(X1376="中滞销风险",X1376="高滞销风险")),AND(X1375="中滞销风险",X1376="高滞销风险")),"恶化")</f>
        <v>恶化</v>
      </c>
      <c r="Z1376" s="10">
        <f>IF(V1376&gt;=DATE(2025,12,1),T1376-(DATE(2025,12,1)-A1376)*E1376,0)</f>
        <v>90</v>
      </c>
      <c r="AA1376" s="10">
        <f>AB1376-Z1376</f>
        <v>7</v>
      </c>
      <c r="AB1376" s="10">
        <f>IF(W1376&gt;=DATE(2025,12,1),U1376-(DATE(2025,12,1)-A1376)*E1376,0)</f>
        <v>97</v>
      </c>
      <c r="AC1376" s="10">
        <f>U1376/E1376</f>
        <v>188</v>
      </c>
      <c r="AD1376" s="10">
        <f>IF(W1376&gt;DATE(2025,12,1),W1376-DATE(2025,12,1),0)</f>
        <v>97</v>
      </c>
      <c r="AE1376" s="11">
        <f>IF(X1376="健康",E1376,U1376/(DATE(2025,12,1)-A1376))</f>
        <v>2.06593406593407</v>
      </c>
    </row>
    <row r="1377" spans="1:31">
      <c r="A1377" s="5">
        <v>45908</v>
      </c>
      <c r="B1377" s="1" t="s">
        <v>751</v>
      </c>
      <c r="C1377" s="1" t="s">
        <v>752</v>
      </c>
      <c r="D1377" s="1" t="s">
        <v>676</v>
      </c>
      <c r="E1377" s="1">
        <v>5</v>
      </c>
      <c r="F1377" s="1">
        <v>3.29</v>
      </c>
      <c r="G1377" s="1">
        <v>1.86</v>
      </c>
      <c r="H1377" s="1">
        <v>1.07</v>
      </c>
      <c r="I1377" s="1" t="s">
        <v>34</v>
      </c>
      <c r="J1377" s="1">
        <v>23</v>
      </c>
      <c r="K1377" s="1" t="s">
        <v>38</v>
      </c>
      <c r="L1377" s="1" t="s">
        <v>39</v>
      </c>
      <c r="M1377" s="1" t="s">
        <v>40</v>
      </c>
      <c r="N1377" s="1">
        <v>137</v>
      </c>
      <c r="O1377" s="1">
        <v>17</v>
      </c>
      <c r="P1377" s="1">
        <v>0</v>
      </c>
      <c r="Q1377" s="1">
        <v>7</v>
      </c>
      <c r="R1377" s="1">
        <v>0</v>
      </c>
      <c r="S1377" s="1">
        <v>100</v>
      </c>
      <c r="T1377">
        <f>N1377+O1377+P1377</f>
        <v>154</v>
      </c>
      <c r="U1377">
        <f>T1377+Q1377+R1377+S1377</f>
        <v>261</v>
      </c>
      <c r="V1377" s="2">
        <f>A1377+T1377/E1377</f>
        <v>45938.8</v>
      </c>
      <c r="W1377" s="2">
        <f>A1377+U1377/E1377</f>
        <v>45960.2</v>
      </c>
      <c r="X1377" t="str">
        <f>_xlfn.IFS(AD1377&gt;=20,"高滞销风险",AD1377&gt;=10,"中滞销风险",AD1377&gt;0,"低滞销风险",AD1377=0,"健康")</f>
        <v>健康</v>
      </c>
      <c r="Y1377" s="8" t="str">
        <f>_xlfn.IFS(COUNTIF($B$2:B1377,B1377)=1,"-",OR(AND(X1376="高滞销风险",OR(X1377="中滞销风险",X1377="低滞销风险",X1377="健康")),AND(X1376="中滞销风险",OR(X1377="低滞销风险",X1377="健康")),AND(X1376="低滞销风险",X1377="健康")),"改善",X1376=X1377,"维持不变",OR(AND(X1376="健康",OR(X1377="低滞销风险",X1377="中滞销风险",X1377="高滞销风险")),AND(X1376="低滞销风险",OR(X1377="中滞销风险",X1377="高滞销风险")),AND(X1376="中滞销风险",X1377="高滞销风险")),"恶化")</f>
        <v>改善</v>
      </c>
      <c r="Z1377" s="10">
        <f>IF(V1377&gt;=DATE(2025,12,1),T1377-(DATE(2025,12,1)-A1377)*E1377,0)</f>
        <v>0</v>
      </c>
      <c r="AA1377" s="10">
        <f>AB1377-Z1377</f>
        <v>0</v>
      </c>
      <c r="AB1377" s="10">
        <f>IF(W1377&gt;=DATE(2025,12,1),U1377-(DATE(2025,12,1)-A1377)*E1377,0)</f>
        <v>0</v>
      </c>
      <c r="AC1377" s="10">
        <f>U1377/E1377</f>
        <v>52.2</v>
      </c>
      <c r="AD1377" s="10">
        <f>IF(W1377&gt;DATE(2025,12,1),W1377-DATE(2025,12,1),0)</f>
        <v>0</v>
      </c>
      <c r="AE1377" s="11">
        <f>IF(X1377="健康",E1377,U1377/(DATE(2025,12,1)-A1377))</f>
        <v>5</v>
      </c>
    </row>
    <row r="1378" spans="1:31">
      <c r="A1378" s="5">
        <v>45887</v>
      </c>
      <c r="B1378" s="1" t="s">
        <v>753</v>
      </c>
      <c r="C1378" s="1" t="s">
        <v>754</v>
      </c>
      <c r="D1378" s="1" t="s">
        <v>676</v>
      </c>
      <c r="E1378" s="1">
        <v>2</v>
      </c>
      <c r="F1378" s="1">
        <v>0.29</v>
      </c>
      <c r="G1378" s="1">
        <v>0.14</v>
      </c>
      <c r="H1378" s="1">
        <v>0.07</v>
      </c>
      <c r="I1378" s="1" t="s">
        <v>34</v>
      </c>
      <c r="J1378" s="1">
        <v>2</v>
      </c>
      <c r="K1378" s="1" t="s">
        <v>51</v>
      </c>
      <c r="L1378" s="1" t="s">
        <v>52</v>
      </c>
      <c r="M1378" s="1" t="s">
        <v>53</v>
      </c>
      <c r="N1378" s="1">
        <v>89</v>
      </c>
      <c r="O1378" s="1">
        <v>100</v>
      </c>
      <c r="P1378" s="1">
        <v>0</v>
      </c>
      <c r="Q1378" s="1">
        <v>10</v>
      </c>
      <c r="R1378" s="1">
        <v>0</v>
      </c>
      <c r="S1378" s="1">
        <v>0</v>
      </c>
      <c r="T1378">
        <f>N1378+O1378+P1378</f>
        <v>189</v>
      </c>
      <c r="U1378">
        <f>T1378+Q1378+R1378+S1378</f>
        <v>199</v>
      </c>
      <c r="V1378" s="2">
        <f>A1378+T1378/E1378</f>
        <v>45981.5</v>
      </c>
      <c r="W1378" s="2">
        <f>A1378+U1378/E1378</f>
        <v>45986.5</v>
      </c>
      <c r="X1378" t="str">
        <f>_xlfn.IFS(AD1378&gt;=20,"高滞销风险",AD1378&gt;=10,"中滞销风险",AD1378&gt;0,"低滞销风险",AD1378=0,"健康")</f>
        <v>健康</v>
      </c>
      <c r="Y1378" s="8" t="str">
        <f>_xlfn.IFS(COUNTIF($B$2:B1378,B1378)=1,"-",OR(AND(X1377="高滞销风险",OR(X1378="中滞销风险",X1378="低滞销风险",X1378="健康")),AND(X1377="中滞销风险",OR(X1378="低滞销风险",X1378="健康")),AND(X1377="低滞销风险",X1378="健康")),"改善",X1377=X1378,"维持不变",OR(AND(X1377="健康",OR(X1378="低滞销风险",X1378="中滞销风险",X1378="高滞销风险")),AND(X1377="低滞销风险",OR(X1378="中滞销风险",X1378="高滞销风险")),AND(X1377="中滞销风险",X1378="高滞销风险")),"恶化")</f>
        <v>-</v>
      </c>
      <c r="Z1378" s="10">
        <f>IF(V1378&gt;=DATE(2025,12,1),T1378-(DATE(2025,12,1)-A1378)*E1378,0)</f>
        <v>0</v>
      </c>
      <c r="AA1378" s="10">
        <f>AB1378-Z1378</f>
        <v>0</v>
      </c>
      <c r="AB1378" s="10">
        <f>IF(W1378&gt;=DATE(2025,12,1),U1378-(DATE(2025,12,1)-A1378)*E1378,0)</f>
        <v>0</v>
      </c>
      <c r="AC1378" s="10">
        <f>U1378/E1378</f>
        <v>99.5</v>
      </c>
      <c r="AD1378" s="10">
        <f>IF(W1378&gt;DATE(2025,12,1),W1378-DATE(2025,12,1),0)</f>
        <v>0</v>
      </c>
      <c r="AE1378" s="11">
        <f>IF(X1378="健康",E1378,U1378/(DATE(2025,12,1)-A1378))</f>
        <v>2</v>
      </c>
    </row>
    <row r="1379" spans="1:31">
      <c r="A1379" s="5">
        <v>45894</v>
      </c>
      <c r="B1379" s="1" t="s">
        <v>753</v>
      </c>
      <c r="C1379" s="1" t="s">
        <v>754</v>
      </c>
      <c r="D1379" s="1" t="s">
        <v>676</v>
      </c>
      <c r="E1379" s="1">
        <v>7</v>
      </c>
      <c r="F1379" s="1">
        <v>2.57</v>
      </c>
      <c r="G1379" s="1">
        <v>1.43</v>
      </c>
      <c r="H1379" s="1">
        <v>0.71</v>
      </c>
      <c r="I1379" s="1" t="s">
        <v>34</v>
      </c>
      <c r="J1379" s="1">
        <v>18</v>
      </c>
      <c r="K1379" s="1" t="s">
        <v>43</v>
      </c>
      <c r="L1379" s="1" t="s">
        <v>44</v>
      </c>
      <c r="M1379" s="1" t="s">
        <v>45</v>
      </c>
      <c r="N1379" s="1">
        <v>69</v>
      </c>
      <c r="O1379" s="1">
        <v>100</v>
      </c>
      <c r="P1379" s="1">
        <v>0</v>
      </c>
      <c r="Q1379" s="1">
        <v>10</v>
      </c>
      <c r="R1379" s="1">
        <v>0</v>
      </c>
      <c r="S1379" s="1">
        <v>0</v>
      </c>
      <c r="T1379">
        <f>N1379+O1379+P1379</f>
        <v>169</v>
      </c>
      <c r="U1379">
        <f>T1379+Q1379+R1379+S1379</f>
        <v>179</v>
      </c>
      <c r="V1379" s="2">
        <f>A1379+T1379/E1379</f>
        <v>45918.1428571429</v>
      </c>
      <c r="W1379" s="2">
        <f>A1379+U1379/E1379</f>
        <v>45919.5714285714</v>
      </c>
      <c r="X1379" t="str">
        <f>_xlfn.IFS(AD1379&gt;=20,"高滞销风险",AD1379&gt;=10,"中滞销风险",AD1379&gt;0,"低滞销风险",AD1379=0,"健康")</f>
        <v>健康</v>
      </c>
      <c r="Y1379" s="8" t="str">
        <f>_xlfn.IFS(COUNTIF($B$2:B1379,B1379)=1,"-",OR(AND(X1378="高滞销风险",OR(X1379="中滞销风险",X1379="低滞销风险",X1379="健康")),AND(X1378="中滞销风险",OR(X1379="低滞销风险",X1379="健康")),AND(X1378="低滞销风险",X1379="健康")),"改善",X1378=X1379,"维持不变",OR(AND(X1378="健康",OR(X1379="低滞销风险",X1379="中滞销风险",X1379="高滞销风险")),AND(X1378="低滞销风险",OR(X1379="中滞销风险",X1379="高滞销风险")),AND(X1378="中滞销风险",X1379="高滞销风险")),"恶化")</f>
        <v>维持不变</v>
      </c>
      <c r="Z1379" s="10">
        <f>IF(V1379&gt;=DATE(2025,12,1),T1379-(DATE(2025,12,1)-A1379)*E1379,0)</f>
        <v>0</v>
      </c>
      <c r="AA1379" s="10">
        <f>AB1379-Z1379</f>
        <v>0</v>
      </c>
      <c r="AB1379" s="10">
        <f>IF(W1379&gt;=DATE(2025,12,1),U1379-(DATE(2025,12,1)-A1379)*E1379,0)</f>
        <v>0</v>
      </c>
      <c r="AC1379" s="10">
        <f>U1379/E1379</f>
        <v>25.5714285714286</v>
      </c>
      <c r="AD1379" s="10">
        <f>IF(W1379&gt;DATE(2025,12,1),W1379-DATE(2025,12,1),0)</f>
        <v>0</v>
      </c>
      <c r="AE1379" s="11">
        <f>IF(X1379="健康",E1379,U1379/(DATE(2025,12,1)-A1379))</f>
        <v>7</v>
      </c>
    </row>
    <row r="1380" spans="1:31">
      <c r="A1380" s="5">
        <v>45901</v>
      </c>
      <c r="B1380" s="1" t="s">
        <v>753</v>
      </c>
      <c r="C1380" s="1" t="s">
        <v>754</v>
      </c>
      <c r="D1380" s="1" t="s">
        <v>676</v>
      </c>
      <c r="E1380" s="1">
        <v>5</v>
      </c>
      <c r="F1380" s="1">
        <v>3.71</v>
      </c>
      <c r="G1380" s="1">
        <v>3.14</v>
      </c>
      <c r="H1380" s="1">
        <v>1.64</v>
      </c>
      <c r="I1380" s="1" t="s">
        <v>34</v>
      </c>
      <c r="J1380" s="1">
        <v>26</v>
      </c>
      <c r="K1380" s="1" t="s">
        <v>35</v>
      </c>
      <c r="L1380" s="1" t="s">
        <v>36</v>
      </c>
      <c r="M1380" s="1" t="s">
        <v>37</v>
      </c>
      <c r="N1380" s="1">
        <v>124</v>
      </c>
      <c r="O1380" s="1">
        <v>20</v>
      </c>
      <c r="P1380" s="1">
        <v>0</v>
      </c>
      <c r="Q1380" s="1">
        <v>10</v>
      </c>
      <c r="R1380" s="1">
        <v>0</v>
      </c>
      <c r="S1380" s="1">
        <v>200</v>
      </c>
      <c r="T1380">
        <f>N1380+O1380+P1380</f>
        <v>144</v>
      </c>
      <c r="U1380">
        <f>T1380+Q1380+R1380+S1380</f>
        <v>354</v>
      </c>
      <c r="V1380" s="2">
        <f>A1380+T1380/E1380</f>
        <v>45929.8</v>
      </c>
      <c r="W1380" s="2">
        <f>A1380+U1380/E1380</f>
        <v>45971.8</v>
      </c>
      <c r="X1380" t="str">
        <f>_xlfn.IFS(AD1380&gt;=20,"高滞销风险",AD1380&gt;=10,"中滞销风险",AD1380&gt;0,"低滞销风险",AD1380=0,"健康")</f>
        <v>健康</v>
      </c>
      <c r="Y1380" s="8" t="str">
        <f>_xlfn.IFS(COUNTIF($B$2:B1380,B1380)=1,"-",OR(AND(X1379="高滞销风险",OR(X1380="中滞销风险",X1380="低滞销风险",X1380="健康")),AND(X1379="中滞销风险",OR(X1380="低滞销风险",X1380="健康")),AND(X1379="低滞销风险",X1380="健康")),"改善",X1379=X1380,"维持不变",OR(AND(X1379="健康",OR(X1380="低滞销风险",X1380="中滞销风险",X1380="高滞销风险")),AND(X1379="低滞销风险",OR(X1380="中滞销风险",X1380="高滞销风险")),AND(X1379="中滞销风险",X1380="高滞销风险")),"恶化")</f>
        <v>维持不变</v>
      </c>
      <c r="Z1380" s="10">
        <f>IF(V1380&gt;=DATE(2025,12,1),T1380-(DATE(2025,12,1)-A1380)*E1380,0)</f>
        <v>0</v>
      </c>
      <c r="AA1380" s="10">
        <f>AB1380-Z1380</f>
        <v>0</v>
      </c>
      <c r="AB1380" s="10">
        <f>IF(W1380&gt;=DATE(2025,12,1),U1380-(DATE(2025,12,1)-A1380)*E1380,0)</f>
        <v>0</v>
      </c>
      <c r="AC1380" s="10">
        <f>U1380/E1380</f>
        <v>70.8</v>
      </c>
      <c r="AD1380" s="10">
        <f>IF(W1380&gt;DATE(2025,12,1),W1380-DATE(2025,12,1),0)</f>
        <v>0</v>
      </c>
      <c r="AE1380" s="11">
        <f>IF(X1380="健康",E1380,U1380/(DATE(2025,12,1)-A1380))</f>
        <v>5</v>
      </c>
    </row>
    <row r="1381" spans="1:31">
      <c r="A1381" s="5">
        <v>45908</v>
      </c>
      <c r="B1381" s="1" t="s">
        <v>753</v>
      </c>
      <c r="C1381" s="1" t="s">
        <v>754</v>
      </c>
      <c r="D1381" s="1" t="s">
        <v>676</v>
      </c>
      <c r="E1381" s="1">
        <v>8</v>
      </c>
      <c r="F1381" s="1">
        <v>3.43</v>
      </c>
      <c r="G1381" s="1">
        <v>3.57</v>
      </c>
      <c r="H1381" s="1">
        <v>2.5</v>
      </c>
      <c r="I1381" s="1" t="s">
        <v>34</v>
      </c>
      <c r="J1381" s="1">
        <v>24</v>
      </c>
      <c r="K1381" s="1" t="s">
        <v>38</v>
      </c>
      <c r="L1381" s="1" t="s">
        <v>39</v>
      </c>
      <c r="M1381" s="1" t="s">
        <v>40</v>
      </c>
      <c r="N1381" s="1">
        <v>104</v>
      </c>
      <c r="O1381" s="1">
        <v>13</v>
      </c>
      <c r="P1381" s="1">
        <v>0</v>
      </c>
      <c r="Q1381" s="1">
        <v>10</v>
      </c>
      <c r="R1381" s="1">
        <v>0</v>
      </c>
      <c r="S1381" s="1">
        <v>200</v>
      </c>
      <c r="T1381">
        <f>N1381+O1381+P1381</f>
        <v>117</v>
      </c>
      <c r="U1381">
        <f>T1381+Q1381+R1381+S1381</f>
        <v>327</v>
      </c>
      <c r="V1381" s="2">
        <f>A1381+T1381/E1381</f>
        <v>45922.625</v>
      </c>
      <c r="W1381" s="2">
        <f>A1381+U1381/E1381</f>
        <v>45948.875</v>
      </c>
      <c r="X1381" t="str">
        <f>_xlfn.IFS(AD1381&gt;=20,"高滞销风险",AD1381&gt;=10,"中滞销风险",AD1381&gt;0,"低滞销风险",AD1381=0,"健康")</f>
        <v>健康</v>
      </c>
      <c r="Y1381" s="8" t="str">
        <f>_xlfn.IFS(COUNTIF($B$2:B1381,B1381)=1,"-",OR(AND(X1380="高滞销风险",OR(X1381="中滞销风险",X1381="低滞销风险",X1381="健康")),AND(X1380="中滞销风险",OR(X1381="低滞销风险",X1381="健康")),AND(X1380="低滞销风险",X1381="健康")),"改善",X1380=X1381,"维持不变",OR(AND(X1380="健康",OR(X1381="低滞销风险",X1381="中滞销风险",X1381="高滞销风险")),AND(X1380="低滞销风险",OR(X1381="中滞销风险",X1381="高滞销风险")),AND(X1380="中滞销风险",X1381="高滞销风险")),"恶化")</f>
        <v>维持不变</v>
      </c>
      <c r="Z1381" s="10">
        <f>IF(V1381&gt;=DATE(2025,12,1),T1381-(DATE(2025,12,1)-A1381)*E1381,0)</f>
        <v>0</v>
      </c>
      <c r="AA1381" s="10">
        <f>AB1381-Z1381</f>
        <v>0</v>
      </c>
      <c r="AB1381" s="10">
        <f>IF(W1381&gt;=DATE(2025,12,1),U1381-(DATE(2025,12,1)-A1381)*E1381,0)</f>
        <v>0</v>
      </c>
      <c r="AC1381" s="10">
        <f>U1381/E1381</f>
        <v>40.875</v>
      </c>
      <c r="AD1381" s="10">
        <f>IF(W1381&gt;DATE(2025,12,1),W1381-DATE(2025,12,1),0)</f>
        <v>0</v>
      </c>
      <c r="AE1381" s="11">
        <f>IF(X1381="健康",E1381,U1381/(DATE(2025,12,1)-A1381))</f>
        <v>8</v>
      </c>
    </row>
    <row r="1382" spans="1:31">
      <c r="A1382" s="5">
        <v>45887</v>
      </c>
      <c r="B1382" s="1" t="s">
        <v>755</v>
      </c>
      <c r="C1382" s="1" t="s">
        <v>756</v>
      </c>
      <c r="D1382" s="1" t="s">
        <v>757</v>
      </c>
      <c r="E1382" s="1">
        <v>2.36</v>
      </c>
      <c r="F1382" s="1">
        <v>2.86</v>
      </c>
      <c r="G1382" s="1">
        <v>3.07</v>
      </c>
      <c r="H1382" s="1">
        <v>1.79</v>
      </c>
      <c r="I1382" s="1" t="s">
        <v>50</v>
      </c>
      <c r="J1382" s="1">
        <v>20</v>
      </c>
      <c r="K1382" s="1" t="s">
        <v>51</v>
      </c>
      <c r="L1382" s="1" t="s">
        <v>52</v>
      </c>
      <c r="M1382" s="1" t="s">
        <v>53</v>
      </c>
      <c r="N1382" s="1">
        <v>47</v>
      </c>
      <c r="O1382" s="1">
        <v>90</v>
      </c>
      <c r="P1382" s="1">
        <v>0</v>
      </c>
      <c r="Q1382" s="1">
        <v>0</v>
      </c>
      <c r="R1382" s="1">
        <v>0</v>
      </c>
      <c r="S1382" s="1">
        <v>100</v>
      </c>
      <c r="T1382">
        <f>N1382+O1382+P1382</f>
        <v>137</v>
      </c>
      <c r="U1382">
        <f>T1382+Q1382+R1382+S1382</f>
        <v>237</v>
      </c>
      <c r="V1382" s="2">
        <f>A1382+T1382/E1382</f>
        <v>45945.0508474576</v>
      </c>
      <c r="W1382" s="2">
        <f>A1382+U1382/E1382</f>
        <v>45987.4237288136</v>
      </c>
      <c r="X1382" t="str">
        <f>_xlfn.IFS(AD1382&gt;=20,"高滞销风险",AD1382&gt;=10,"中滞销风险",AD1382&gt;0,"低滞销风险",AD1382=0,"健康")</f>
        <v>健康</v>
      </c>
      <c r="Y1382" s="8" t="str">
        <f>_xlfn.IFS(COUNTIF($B$2:B1382,B1382)=1,"-",OR(AND(#REF!="高滞销风险",OR(X1382="中滞销风险",X1382="低滞销风险",X1382="健康")),AND(#REF!="中滞销风险",OR(X1382="低滞销风险",X1382="健康")),AND(#REF!="低滞销风险",X1382="健康")),"改善",#REF!=X1382,"维持不变",OR(AND(#REF!="健康",OR(X1382="低滞销风险",X1382="中滞销风险",X1382="高滞销风险")),AND(#REF!="低滞销风险",OR(X1382="中滞销风险",X1382="高滞销风险")),AND(#REF!="中滞销风险",X1382="高滞销风险")),"恶化")</f>
        <v>-</v>
      </c>
      <c r="Z1382" s="10">
        <f>IF(V1382&gt;=DATE(2025,12,1),T1382-(DATE(2025,12,1)-A1382)*E1382,0)</f>
        <v>0</v>
      </c>
      <c r="AA1382" s="10">
        <f>AB1382-Z1382</f>
        <v>0</v>
      </c>
      <c r="AB1382" s="10">
        <f>IF(W1382&gt;=DATE(2025,12,1),U1382-(DATE(2025,12,1)-A1382)*E1382,0)</f>
        <v>0</v>
      </c>
      <c r="AC1382" s="10">
        <f>U1382/E1382</f>
        <v>100.423728813559</v>
      </c>
      <c r="AD1382" s="10">
        <f>IF(W1382&gt;DATE(2025,12,1),W1382-DATE(2025,12,1),0)</f>
        <v>0</v>
      </c>
      <c r="AE1382" s="11">
        <f>IF(X1382="健康",E1382,U1382/(DATE(2025,12,1)-A1382))</f>
        <v>2.36</v>
      </c>
    </row>
    <row r="1383" spans="1:31">
      <c r="A1383" s="5">
        <v>45894</v>
      </c>
      <c r="B1383" s="1" t="s">
        <v>755</v>
      </c>
      <c r="C1383" s="1" t="s">
        <v>756</v>
      </c>
      <c r="D1383" s="1" t="s">
        <v>757</v>
      </c>
      <c r="E1383" s="1">
        <v>1.86</v>
      </c>
      <c r="F1383" s="1">
        <v>1.86</v>
      </c>
      <c r="G1383" s="1">
        <v>2.36</v>
      </c>
      <c r="H1383" s="1">
        <v>2.25</v>
      </c>
      <c r="I1383" s="1" t="s">
        <v>54</v>
      </c>
      <c r="J1383" s="1">
        <v>13</v>
      </c>
      <c r="K1383" s="1" t="s">
        <v>43</v>
      </c>
      <c r="L1383" s="1" t="s">
        <v>44</v>
      </c>
      <c r="M1383" s="1" t="s">
        <v>45</v>
      </c>
      <c r="N1383" s="1">
        <v>74</v>
      </c>
      <c r="O1383" s="1">
        <v>80</v>
      </c>
      <c r="P1383" s="1">
        <v>0</v>
      </c>
      <c r="Q1383" s="1">
        <v>70</v>
      </c>
      <c r="R1383" s="1">
        <v>0</v>
      </c>
      <c r="S1383" s="1">
        <v>0</v>
      </c>
      <c r="T1383">
        <f>N1383+O1383+P1383</f>
        <v>154</v>
      </c>
      <c r="U1383">
        <f>T1383+Q1383+R1383+S1383</f>
        <v>224</v>
      </c>
      <c r="V1383" s="2">
        <f>A1383+T1383/E1383</f>
        <v>45976.7956989247</v>
      </c>
      <c r="W1383" s="2">
        <f>A1383+U1383/E1383</f>
        <v>46014.4301075269</v>
      </c>
      <c r="X1383" t="str">
        <f>_xlfn.IFS(AD1383&gt;=20,"高滞销风险",AD1383&gt;=10,"中滞销风险",AD1383&gt;0,"低滞销风险",AD1383=0,"健康")</f>
        <v>高滞销风险</v>
      </c>
      <c r="Y1383" s="8" t="str">
        <f>_xlfn.IFS(COUNTIF($B$2:B1383,B1383)=1,"-",OR(AND(X1382="高滞销风险",OR(X1383="中滞销风险",X1383="低滞销风险",X1383="健康")),AND(X1382="中滞销风险",OR(X1383="低滞销风险",X1383="健康")),AND(X1382="低滞销风险",X1383="健康")),"改善",X1382=X1383,"维持不变",OR(AND(X1382="健康",OR(X1383="低滞销风险",X1383="中滞销风险",X1383="高滞销风险")),AND(X1382="低滞销风险",OR(X1383="中滞销风险",X1383="高滞销风险")),AND(X1382="中滞销风险",X1383="高滞销风险")),"恶化")</f>
        <v>恶化</v>
      </c>
      <c r="Z1383" s="10">
        <f>IF(V1383&gt;=DATE(2025,12,1),T1383-(DATE(2025,12,1)-A1383)*E1383,0)</f>
        <v>0</v>
      </c>
      <c r="AA1383" s="10">
        <f>AB1383-Z1383</f>
        <v>41.72</v>
      </c>
      <c r="AB1383" s="10">
        <f>IF(W1383&gt;=DATE(2025,12,1),U1383-(DATE(2025,12,1)-A1383)*E1383,0)</f>
        <v>41.72</v>
      </c>
      <c r="AC1383" s="10">
        <f>U1383/E1383</f>
        <v>120.430107526882</v>
      </c>
      <c r="AD1383" s="10">
        <f>IF(W1383&gt;DATE(2025,12,1),W1383-DATE(2025,12,1),0)</f>
        <v>22.4301075268813</v>
      </c>
      <c r="AE1383" s="11">
        <f>IF(X1383="健康",E1383,U1383/(DATE(2025,12,1)-A1383))</f>
        <v>2.28571428571429</v>
      </c>
    </row>
    <row r="1384" spans="1:31">
      <c r="A1384" s="5">
        <v>45901</v>
      </c>
      <c r="B1384" s="1" t="s">
        <v>755</v>
      </c>
      <c r="C1384" s="1" t="s">
        <v>756</v>
      </c>
      <c r="D1384" s="1" t="s">
        <v>757</v>
      </c>
      <c r="E1384" s="1">
        <v>1.43</v>
      </c>
      <c r="F1384" s="1">
        <v>1.43</v>
      </c>
      <c r="G1384" s="1">
        <v>1.64</v>
      </c>
      <c r="H1384" s="1">
        <v>2.36</v>
      </c>
      <c r="I1384" s="1" t="s">
        <v>54</v>
      </c>
      <c r="J1384" s="1">
        <v>10</v>
      </c>
      <c r="K1384" s="1" t="s">
        <v>35</v>
      </c>
      <c r="L1384" s="1" t="s">
        <v>36</v>
      </c>
      <c r="M1384" s="1" t="s">
        <v>37</v>
      </c>
      <c r="N1384" s="1">
        <v>69</v>
      </c>
      <c r="O1384" s="1">
        <v>80</v>
      </c>
      <c r="P1384" s="1">
        <v>0</v>
      </c>
      <c r="Q1384" s="1">
        <v>70</v>
      </c>
      <c r="R1384" s="1">
        <v>0</v>
      </c>
      <c r="S1384" s="1">
        <v>0</v>
      </c>
      <c r="T1384">
        <f>N1384+O1384+P1384</f>
        <v>149</v>
      </c>
      <c r="U1384">
        <f>T1384+Q1384+R1384+S1384</f>
        <v>219</v>
      </c>
      <c r="V1384" s="2">
        <f>A1384+T1384/E1384</f>
        <v>46005.1958041958</v>
      </c>
      <c r="W1384" s="2">
        <f>A1384+U1384/E1384</f>
        <v>46054.1468531469</v>
      </c>
      <c r="X1384" t="str">
        <f>_xlfn.IFS(AD1384&gt;=20,"高滞销风险",AD1384&gt;=10,"中滞销风险",AD1384&gt;0,"低滞销风险",AD1384=0,"健康")</f>
        <v>高滞销风险</v>
      </c>
      <c r="Y1384" s="8" t="str">
        <f>_xlfn.IFS(COUNTIF($B$2:B1384,B1384)=1,"-",OR(AND(X1383="高滞销风险",OR(X1384="中滞销风险",X1384="低滞销风险",X1384="健康")),AND(X1383="中滞销风险",OR(X1384="低滞销风险",X1384="健康")),AND(X1383="低滞销风险",X1384="健康")),"改善",X1383=X1384,"维持不变",OR(AND(X1383="健康",OR(X1384="低滞销风险",X1384="中滞销风险",X1384="高滞销风险")),AND(X1383="低滞销风险",OR(X1384="中滞销风险",X1384="高滞销风险")),AND(X1383="中滞销风险",X1384="高滞销风险")),"恶化")</f>
        <v>维持不变</v>
      </c>
      <c r="Z1384" s="10">
        <f>IF(V1384&gt;=DATE(2025,12,1),T1384-(DATE(2025,12,1)-A1384)*E1384,0)</f>
        <v>18.87</v>
      </c>
      <c r="AA1384" s="10">
        <f>AB1384-Z1384</f>
        <v>70</v>
      </c>
      <c r="AB1384" s="10">
        <f>IF(W1384&gt;=DATE(2025,12,1),U1384-(DATE(2025,12,1)-A1384)*E1384,0)</f>
        <v>88.87</v>
      </c>
      <c r="AC1384" s="10">
        <f>U1384/E1384</f>
        <v>153.146853146853</v>
      </c>
      <c r="AD1384" s="10">
        <f>IF(W1384&gt;DATE(2025,12,1),W1384-DATE(2025,12,1),0)</f>
        <v>62.1468531468563</v>
      </c>
      <c r="AE1384" s="11">
        <f>IF(X1384="健康",E1384,U1384/(DATE(2025,12,1)-A1384))</f>
        <v>2.40659340659341</v>
      </c>
    </row>
    <row r="1385" spans="1:31">
      <c r="A1385" s="5">
        <v>45908</v>
      </c>
      <c r="B1385" s="1" t="s">
        <v>755</v>
      </c>
      <c r="C1385" s="1" t="s">
        <v>756</v>
      </c>
      <c r="D1385" s="1" t="s">
        <v>757</v>
      </c>
      <c r="E1385" s="1">
        <v>1.86</v>
      </c>
      <c r="F1385" s="1">
        <v>1.86</v>
      </c>
      <c r="G1385" s="1">
        <v>1.64</v>
      </c>
      <c r="H1385" s="1">
        <v>2</v>
      </c>
      <c r="I1385" s="1" t="s">
        <v>54</v>
      </c>
      <c r="J1385" s="1">
        <v>13</v>
      </c>
      <c r="K1385" s="1" t="s">
        <v>38</v>
      </c>
      <c r="L1385" s="1" t="s">
        <v>39</v>
      </c>
      <c r="M1385" s="1" t="s">
        <v>40</v>
      </c>
      <c r="N1385" s="1">
        <v>54</v>
      </c>
      <c r="O1385" s="1">
        <v>80</v>
      </c>
      <c r="P1385" s="1">
        <v>0</v>
      </c>
      <c r="Q1385" s="1">
        <v>70</v>
      </c>
      <c r="R1385" s="1">
        <v>0</v>
      </c>
      <c r="S1385" s="1">
        <v>0</v>
      </c>
      <c r="T1385">
        <f>N1385+O1385+P1385</f>
        <v>134</v>
      </c>
      <c r="U1385">
        <f>T1385+Q1385+R1385+S1385</f>
        <v>204</v>
      </c>
      <c r="V1385" s="2">
        <f>A1385+T1385/E1385</f>
        <v>45980.0430107527</v>
      </c>
      <c r="W1385" s="2">
        <f>A1385+U1385/E1385</f>
        <v>46017.6774193548</v>
      </c>
      <c r="X1385" t="str">
        <f>_xlfn.IFS(AD1385&gt;=20,"高滞销风险",AD1385&gt;=10,"中滞销风险",AD1385&gt;0,"低滞销风险",AD1385=0,"健康")</f>
        <v>高滞销风险</v>
      </c>
      <c r="Y1385" s="8" t="str">
        <f>_xlfn.IFS(COUNTIF($B$2:B1385,B1385)=1,"-",OR(AND(X1384="高滞销风险",OR(X1385="中滞销风险",X1385="低滞销风险",X1385="健康")),AND(X1384="中滞销风险",OR(X1385="低滞销风险",X1385="健康")),AND(X1384="低滞销风险",X1385="健康")),"改善",X1384=X1385,"维持不变",OR(AND(X1384="健康",OR(X1385="低滞销风险",X1385="中滞销风险",X1385="高滞销风险")),AND(X1384="低滞销风险",OR(X1385="中滞销风险",X1385="高滞销风险")),AND(X1384="中滞销风险",X1385="高滞销风险")),"恶化")</f>
        <v>维持不变</v>
      </c>
      <c r="Z1385" s="10">
        <f>IF(V1385&gt;=DATE(2025,12,1),T1385-(DATE(2025,12,1)-A1385)*E1385,0)</f>
        <v>0</v>
      </c>
      <c r="AA1385" s="10">
        <f>AB1385-Z1385</f>
        <v>47.76</v>
      </c>
      <c r="AB1385" s="10">
        <f>IF(W1385&gt;=DATE(2025,12,1),U1385-(DATE(2025,12,1)-A1385)*E1385,0)</f>
        <v>47.76</v>
      </c>
      <c r="AC1385" s="10">
        <f>U1385/E1385</f>
        <v>109.677419354839</v>
      </c>
      <c r="AD1385" s="10">
        <f>IF(W1385&gt;DATE(2025,12,1),W1385-DATE(2025,12,1),0)</f>
        <v>25.6774193548408</v>
      </c>
      <c r="AE1385" s="11">
        <f>IF(X1385="健康",E1385,U1385/(DATE(2025,12,1)-A1385))</f>
        <v>2.42857142857143</v>
      </c>
    </row>
    <row r="1386" spans="1:31">
      <c r="A1386" s="5">
        <v>45887</v>
      </c>
      <c r="B1386" s="1" t="s">
        <v>758</v>
      </c>
      <c r="C1386" s="1" t="s">
        <v>759</v>
      </c>
      <c r="D1386" s="1" t="s">
        <v>757</v>
      </c>
      <c r="E1386" s="1">
        <v>2.74</v>
      </c>
      <c r="F1386" s="1">
        <v>3.14</v>
      </c>
      <c r="G1386" s="1">
        <v>3.79</v>
      </c>
      <c r="H1386" s="1">
        <v>2.07</v>
      </c>
      <c r="I1386" s="1" t="s">
        <v>50</v>
      </c>
      <c r="J1386" s="1">
        <v>22</v>
      </c>
      <c r="K1386" s="1" t="s">
        <v>51</v>
      </c>
      <c r="L1386" s="1" t="s">
        <v>52</v>
      </c>
      <c r="M1386" s="1" t="s">
        <v>53</v>
      </c>
      <c r="N1386" s="1">
        <v>63</v>
      </c>
      <c r="O1386" s="1">
        <v>190</v>
      </c>
      <c r="P1386" s="1">
        <v>0</v>
      </c>
      <c r="Q1386" s="1">
        <v>259</v>
      </c>
      <c r="R1386" s="1">
        <v>0</v>
      </c>
      <c r="S1386" s="1">
        <v>0</v>
      </c>
      <c r="T1386">
        <f>N1386+O1386+P1386</f>
        <v>253</v>
      </c>
      <c r="U1386">
        <f>T1386+Q1386+R1386+S1386</f>
        <v>512</v>
      </c>
      <c r="V1386" s="2">
        <f>A1386+T1386/E1386</f>
        <v>45979.3357664234</v>
      </c>
      <c r="W1386" s="2">
        <f>A1386+U1386/E1386</f>
        <v>46073.8613138686</v>
      </c>
      <c r="X1386" t="str">
        <f>_xlfn.IFS(AD1386&gt;=20,"高滞销风险",AD1386&gt;=10,"中滞销风险",AD1386&gt;0,"低滞销风险",AD1386=0,"健康")</f>
        <v>高滞销风险</v>
      </c>
      <c r="Y1386" s="8" t="str">
        <f>_xlfn.IFS(COUNTIF($B$2:B1386,B1386)=1,"-",OR(AND(X1385="高滞销风险",OR(X1386="中滞销风险",X1386="低滞销风险",X1386="健康")),AND(X1385="中滞销风险",OR(X1386="低滞销风险",X1386="健康")),AND(X1385="低滞销风险",X1386="健康")),"改善",X1385=X1386,"维持不变",OR(AND(X1385="健康",OR(X1386="低滞销风险",X1386="中滞销风险",X1386="高滞销风险")),AND(X1385="低滞销风险",OR(X1386="中滞销风险",X1386="高滞销风险")),AND(X1385="中滞销风险",X1386="高滞销风险")),"恶化")</f>
        <v>-</v>
      </c>
      <c r="Z1386" s="10">
        <f>IF(V1386&gt;=DATE(2025,12,1),T1386-(DATE(2025,12,1)-A1386)*E1386,0)</f>
        <v>0</v>
      </c>
      <c r="AA1386" s="10">
        <f>AB1386-Z1386</f>
        <v>224.3</v>
      </c>
      <c r="AB1386" s="10">
        <f>IF(W1386&gt;=DATE(2025,12,1),U1386-(DATE(2025,12,1)-A1386)*E1386,0)</f>
        <v>224.3</v>
      </c>
      <c r="AC1386" s="10">
        <f>U1386/E1386</f>
        <v>186.861313868613</v>
      </c>
      <c r="AD1386" s="10">
        <f>IF(W1386&gt;DATE(2025,12,1),W1386-DATE(2025,12,1),0)</f>
        <v>81.8613138686123</v>
      </c>
      <c r="AE1386" s="11">
        <f>IF(X1386="健康",E1386,U1386/(DATE(2025,12,1)-A1386))</f>
        <v>4.87619047619048</v>
      </c>
    </row>
    <row r="1387" spans="1:31">
      <c r="A1387" s="5">
        <v>45894</v>
      </c>
      <c r="B1387" s="1" t="s">
        <v>758</v>
      </c>
      <c r="C1387" s="1" t="s">
        <v>759</v>
      </c>
      <c r="D1387" s="1" t="s">
        <v>757</v>
      </c>
      <c r="E1387" s="1">
        <v>2.14</v>
      </c>
      <c r="F1387" s="1">
        <v>2.14</v>
      </c>
      <c r="G1387" s="1">
        <v>2.64</v>
      </c>
      <c r="H1387" s="1">
        <v>2.61</v>
      </c>
      <c r="I1387" s="1" t="s">
        <v>54</v>
      </c>
      <c r="J1387" s="1">
        <v>15</v>
      </c>
      <c r="K1387" s="1" t="s">
        <v>43</v>
      </c>
      <c r="L1387" s="1" t="s">
        <v>44</v>
      </c>
      <c r="M1387" s="1" t="s">
        <v>45</v>
      </c>
      <c r="N1387" s="1">
        <v>95</v>
      </c>
      <c r="O1387" s="1">
        <v>140</v>
      </c>
      <c r="P1387" s="1">
        <v>0</v>
      </c>
      <c r="Q1387" s="1">
        <v>259</v>
      </c>
      <c r="R1387" s="1">
        <v>0</v>
      </c>
      <c r="S1387" s="1">
        <v>0</v>
      </c>
      <c r="T1387">
        <f>N1387+O1387+P1387</f>
        <v>235</v>
      </c>
      <c r="U1387">
        <f>T1387+Q1387+R1387+S1387</f>
        <v>494</v>
      </c>
      <c r="V1387" s="2">
        <f>A1387+T1387/E1387</f>
        <v>46003.8130841122</v>
      </c>
      <c r="W1387" s="2">
        <f>A1387+U1387/E1387</f>
        <v>46124.8411214953</v>
      </c>
      <c r="X1387" t="str">
        <f>_xlfn.IFS(AD1387&gt;=20,"高滞销风险",AD1387&gt;=10,"中滞销风险",AD1387&gt;0,"低滞销风险",AD1387=0,"健康")</f>
        <v>高滞销风险</v>
      </c>
      <c r="Y1387" s="8" t="str">
        <f>_xlfn.IFS(COUNTIF($B$2:B1387,B1387)=1,"-",OR(AND(X1386="高滞销风险",OR(X1387="中滞销风险",X1387="低滞销风险",X1387="健康")),AND(X1386="中滞销风险",OR(X1387="低滞销风险",X1387="健康")),AND(X1386="低滞销风险",X1387="健康")),"改善",X1386=X1387,"维持不变",OR(AND(X1386="健康",OR(X1387="低滞销风险",X1387="中滞销风险",X1387="高滞销风险")),AND(X1386="低滞销风险",OR(X1387="中滞销风险",X1387="高滞销风险")),AND(X1386="中滞销风险",X1387="高滞销风险")),"恶化")</f>
        <v>维持不变</v>
      </c>
      <c r="Z1387" s="10">
        <f>IF(V1387&gt;=DATE(2025,12,1),T1387-(DATE(2025,12,1)-A1387)*E1387,0)</f>
        <v>25.28</v>
      </c>
      <c r="AA1387" s="10">
        <f>AB1387-Z1387</f>
        <v>259</v>
      </c>
      <c r="AB1387" s="10">
        <f>IF(W1387&gt;=DATE(2025,12,1),U1387-(DATE(2025,12,1)-A1387)*E1387,0)</f>
        <v>284.28</v>
      </c>
      <c r="AC1387" s="10">
        <f>U1387/E1387</f>
        <v>230.841121495327</v>
      </c>
      <c r="AD1387" s="10">
        <f>IF(W1387&gt;DATE(2025,12,1),W1387-DATE(2025,12,1),0)</f>
        <v>132.84112149533</v>
      </c>
      <c r="AE1387" s="11">
        <f>IF(X1387="健康",E1387,U1387/(DATE(2025,12,1)-A1387))</f>
        <v>5.04081632653061</v>
      </c>
    </row>
    <row r="1388" spans="1:31">
      <c r="A1388" s="5">
        <v>45901</v>
      </c>
      <c r="B1388" s="1" t="s">
        <v>758</v>
      </c>
      <c r="C1388" s="1" t="s">
        <v>759</v>
      </c>
      <c r="D1388" s="1" t="s">
        <v>757</v>
      </c>
      <c r="E1388" s="1">
        <v>3.3</v>
      </c>
      <c r="F1388" s="1">
        <v>3.57</v>
      </c>
      <c r="G1388" s="1">
        <v>2.86</v>
      </c>
      <c r="H1388" s="1">
        <v>3.32</v>
      </c>
      <c r="I1388" s="1" t="s">
        <v>50</v>
      </c>
      <c r="J1388" s="1">
        <v>25</v>
      </c>
      <c r="K1388" s="1" t="s">
        <v>35</v>
      </c>
      <c r="L1388" s="1" t="s">
        <v>36</v>
      </c>
      <c r="M1388" s="1" t="s">
        <v>37</v>
      </c>
      <c r="N1388" s="1">
        <v>89</v>
      </c>
      <c r="O1388" s="1">
        <v>122</v>
      </c>
      <c r="P1388" s="1">
        <v>0</v>
      </c>
      <c r="Q1388" s="1">
        <v>259</v>
      </c>
      <c r="R1388" s="1">
        <v>0</v>
      </c>
      <c r="S1388" s="1">
        <v>0</v>
      </c>
      <c r="T1388">
        <f>N1388+O1388+P1388</f>
        <v>211</v>
      </c>
      <c r="U1388">
        <f>T1388+Q1388+R1388+S1388</f>
        <v>470</v>
      </c>
      <c r="V1388" s="2">
        <f>A1388+T1388/E1388</f>
        <v>45964.9393939394</v>
      </c>
      <c r="W1388" s="2">
        <f>A1388+U1388/E1388</f>
        <v>46043.4242424242</v>
      </c>
      <c r="X1388" t="str">
        <f>_xlfn.IFS(AD1388&gt;=20,"高滞销风险",AD1388&gt;=10,"中滞销风险",AD1388&gt;0,"低滞销风险",AD1388=0,"健康")</f>
        <v>高滞销风险</v>
      </c>
      <c r="Y1388" s="8" t="str">
        <f>_xlfn.IFS(COUNTIF($B$2:B1388,B1388)=1,"-",OR(AND(X1387="高滞销风险",OR(X1388="中滞销风险",X1388="低滞销风险",X1388="健康")),AND(X1387="中滞销风险",OR(X1388="低滞销风险",X1388="健康")),AND(X1387="低滞销风险",X1388="健康")),"改善",X1387=X1388,"维持不变",OR(AND(X1387="健康",OR(X1388="低滞销风险",X1388="中滞销风险",X1388="高滞销风险")),AND(X1387="低滞销风险",OR(X1388="中滞销风险",X1388="高滞销风险")),AND(X1387="中滞销风险",X1388="高滞销风险")),"恶化")</f>
        <v>维持不变</v>
      </c>
      <c r="Z1388" s="10">
        <f>IF(V1388&gt;=DATE(2025,12,1),T1388-(DATE(2025,12,1)-A1388)*E1388,0)</f>
        <v>0</v>
      </c>
      <c r="AA1388" s="10">
        <f>AB1388-Z1388</f>
        <v>169.7</v>
      </c>
      <c r="AB1388" s="10">
        <f>IF(W1388&gt;=DATE(2025,12,1),U1388-(DATE(2025,12,1)-A1388)*E1388,0)</f>
        <v>169.7</v>
      </c>
      <c r="AC1388" s="10">
        <f>U1388/E1388</f>
        <v>142.424242424242</v>
      </c>
      <c r="AD1388" s="10">
        <f>IF(W1388&gt;DATE(2025,12,1),W1388-DATE(2025,12,1),0)</f>
        <v>51.4242424242402</v>
      </c>
      <c r="AE1388" s="11">
        <f>IF(X1388="健康",E1388,U1388/(DATE(2025,12,1)-A1388))</f>
        <v>5.16483516483517</v>
      </c>
    </row>
    <row r="1389" spans="1:31">
      <c r="A1389" s="5">
        <v>45908</v>
      </c>
      <c r="B1389" s="1" t="s">
        <v>758</v>
      </c>
      <c r="C1389" s="1" t="s">
        <v>759</v>
      </c>
      <c r="D1389" s="1" t="s">
        <v>757</v>
      </c>
      <c r="E1389" s="1">
        <v>2.86</v>
      </c>
      <c r="F1389" s="1">
        <v>2.86</v>
      </c>
      <c r="G1389" s="1">
        <v>3.21</v>
      </c>
      <c r="H1389" s="1">
        <v>2.93</v>
      </c>
      <c r="I1389" s="1" t="s">
        <v>54</v>
      </c>
      <c r="J1389" s="1">
        <v>20</v>
      </c>
      <c r="K1389" s="1" t="s">
        <v>38</v>
      </c>
      <c r="L1389" s="1" t="s">
        <v>39</v>
      </c>
      <c r="M1389" s="1" t="s">
        <v>40</v>
      </c>
      <c r="N1389" s="1">
        <v>134</v>
      </c>
      <c r="O1389" s="1">
        <v>68</v>
      </c>
      <c r="P1389" s="1">
        <v>0</v>
      </c>
      <c r="Q1389" s="1">
        <v>259</v>
      </c>
      <c r="R1389" s="1">
        <v>0</v>
      </c>
      <c r="S1389" s="1">
        <v>0</v>
      </c>
      <c r="T1389">
        <f>N1389+O1389+P1389</f>
        <v>202</v>
      </c>
      <c r="U1389">
        <f>T1389+Q1389+R1389+S1389</f>
        <v>461</v>
      </c>
      <c r="V1389" s="2">
        <f>A1389+T1389/E1389</f>
        <v>45978.6293706294</v>
      </c>
      <c r="W1389" s="2">
        <f>A1389+U1389/E1389</f>
        <v>46069.1888111888</v>
      </c>
      <c r="X1389" t="str">
        <f>_xlfn.IFS(AD1389&gt;=20,"高滞销风险",AD1389&gt;=10,"中滞销风险",AD1389&gt;0,"低滞销风险",AD1389=0,"健康")</f>
        <v>高滞销风险</v>
      </c>
      <c r="Y1389" s="8" t="str">
        <f>_xlfn.IFS(COUNTIF($B$2:B1389,B1389)=1,"-",OR(AND(X1388="高滞销风险",OR(X1389="中滞销风险",X1389="低滞销风险",X1389="健康")),AND(X1388="中滞销风险",OR(X1389="低滞销风险",X1389="健康")),AND(X1388="低滞销风险",X1389="健康")),"改善",X1388=X1389,"维持不变",OR(AND(X1388="健康",OR(X1389="低滞销风险",X1389="中滞销风险",X1389="高滞销风险")),AND(X1388="低滞销风险",OR(X1389="中滞销风险",X1389="高滞销风险")),AND(X1388="中滞销风险",X1389="高滞销风险")),"恶化")</f>
        <v>维持不变</v>
      </c>
      <c r="Z1389" s="10">
        <f>IF(V1389&gt;=DATE(2025,12,1),T1389-(DATE(2025,12,1)-A1389)*E1389,0)</f>
        <v>0</v>
      </c>
      <c r="AA1389" s="10">
        <f>AB1389-Z1389</f>
        <v>220.76</v>
      </c>
      <c r="AB1389" s="10">
        <f>IF(W1389&gt;=DATE(2025,12,1),U1389-(DATE(2025,12,1)-A1389)*E1389,0)</f>
        <v>220.76</v>
      </c>
      <c r="AC1389" s="10">
        <f>U1389/E1389</f>
        <v>161.188811188811</v>
      </c>
      <c r="AD1389" s="10">
        <f>IF(W1389&gt;DATE(2025,12,1),W1389-DATE(2025,12,1),0)</f>
        <v>77.1888111888111</v>
      </c>
      <c r="AE1389" s="11">
        <f>IF(X1389="健康",E1389,U1389/(DATE(2025,12,1)-A1389))</f>
        <v>5.48809523809524</v>
      </c>
    </row>
    <row r="1390" spans="1:31">
      <c r="A1390" s="5">
        <v>45887</v>
      </c>
      <c r="B1390" s="1" t="s">
        <v>760</v>
      </c>
      <c r="C1390" s="1" t="s">
        <v>761</v>
      </c>
      <c r="D1390" s="1" t="s">
        <v>757</v>
      </c>
      <c r="E1390" s="1">
        <v>3.3</v>
      </c>
      <c r="F1390" s="1">
        <v>3.57</v>
      </c>
      <c r="G1390" s="1">
        <v>4.64</v>
      </c>
      <c r="H1390" s="1">
        <v>2.61</v>
      </c>
      <c r="I1390" s="1" t="s">
        <v>50</v>
      </c>
      <c r="J1390" s="1">
        <v>25</v>
      </c>
      <c r="K1390" s="1" t="s">
        <v>51</v>
      </c>
      <c r="L1390" s="1" t="s">
        <v>52</v>
      </c>
      <c r="M1390" s="1" t="s">
        <v>53</v>
      </c>
      <c r="N1390" s="1">
        <v>50</v>
      </c>
      <c r="O1390" s="1">
        <v>60</v>
      </c>
      <c r="P1390" s="1">
        <v>0</v>
      </c>
      <c r="Q1390" s="1">
        <v>64</v>
      </c>
      <c r="R1390" s="1">
        <v>0</v>
      </c>
      <c r="S1390" s="1">
        <v>150</v>
      </c>
      <c r="T1390">
        <f>N1390+O1390+P1390</f>
        <v>110</v>
      </c>
      <c r="U1390">
        <f>T1390+Q1390+R1390+S1390</f>
        <v>324</v>
      </c>
      <c r="V1390" s="2">
        <f>A1390+T1390/E1390</f>
        <v>45920.3333333333</v>
      </c>
      <c r="W1390" s="2">
        <f>A1390+U1390/E1390</f>
        <v>45985.1818181818</v>
      </c>
      <c r="X1390" t="str">
        <f>_xlfn.IFS(AD1390&gt;=20,"高滞销风险",AD1390&gt;=10,"中滞销风险",AD1390&gt;0,"低滞销风险",AD1390=0,"健康")</f>
        <v>健康</v>
      </c>
      <c r="Y1390" s="8" t="str">
        <f>_xlfn.IFS(COUNTIF($B$2:B1390,B1390)=1,"-",OR(AND(X1389="高滞销风险",OR(X1390="中滞销风险",X1390="低滞销风险",X1390="健康")),AND(X1389="中滞销风险",OR(X1390="低滞销风险",X1390="健康")),AND(X1389="低滞销风险",X1390="健康")),"改善",X1389=X1390,"维持不变",OR(AND(X1389="健康",OR(X1390="低滞销风险",X1390="中滞销风险",X1390="高滞销风险")),AND(X1389="低滞销风险",OR(X1390="中滞销风险",X1390="高滞销风险")),AND(X1389="中滞销风险",X1390="高滞销风险")),"恶化")</f>
        <v>-</v>
      </c>
      <c r="Z1390" s="10">
        <f>IF(V1390&gt;=DATE(2025,12,1),T1390-(DATE(2025,12,1)-A1390)*E1390,0)</f>
        <v>0</v>
      </c>
      <c r="AA1390" s="10">
        <f>AB1390-Z1390</f>
        <v>0</v>
      </c>
      <c r="AB1390" s="10">
        <f>IF(W1390&gt;=DATE(2025,12,1),U1390-(DATE(2025,12,1)-A1390)*E1390,0)</f>
        <v>0</v>
      </c>
      <c r="AC1390" s="10">
        <f>U1390/E1390</f>
        <v>98.1818181818182</v>
      </c>
      <c r="AD1390" s="10">
        <f>IF(W1390&gt;DATE(2025,12,1),W1390-DATE(2025,12,1),0)</f>
        <v>0</v>
      </c>
      <c r="AE1390" s="11">
        <f>IF(X1390="健康",E1390,U1390/(DATE(2025,12,1)-A1390))</f>
        <v>3.3</v>
      </c>
    </row>
    <row r="1391" spans="1:31">
      <c r="A1391" s="5">
        <v>45894</v>
      </c>
      <c r="B1391" s="1" t="s">
        <v>760</v>
      </c>
      <c r="C1391" s="1" t="s">
        <v>761</v>
      </c>
      <c r="D1391" s="1" t="s">
        <v>757</v>
      </c>
      <c r="E1391" s="1">
        <v>3.29</v>
      </c>
      <c r="F1391" s="1">
        <v>3.29</v>
      </c>
      <c r="G1391" s="1">
        <v>3.43</v>
      </c>
      <c r="H1391" s="1">
        <v>3.43</v>
      </c>
      <c r="I1391" s="1" t="s">
        <v>54</v>
      </c>
      <c r="J1391" s="1">
        <v>23</v>
      </c>
      <c r="K1391" s="1" t="s">
        <v>43</v>
      </c>
      <c r="L1391" s="1" t="s">
        <v>44</v>
      </c>
      <c r="M1391" s="1" t="s">
        <v>45</v>
      </c>
      <c r="N1391" s="1">
        <v>112</v>
      </c>
      <c r="O1391" s="1">
        <v>151</v>
      </c>
      <c r="P1391" s="1">
        <v>0</v>
      </c>
      <c r="Q1391" s="1">
        <v>41</v>
      </c>
      <c r="R1391" s="1">
        <v>0</v>
      </c>
      <c r="S1391" s="1">
        <v>50</v>
      </c>
      <c r="T1391">
        <f>N1391+O1391+P1391</f>
        <v>263</v>
      </c>
      <c r="U1391">
        <f>T1391+Q1391+R1391+S1391</f>
        <v>354</v>
      </c>
      <c r="V1391" s="2">
        <f>A1391+T1391/E1391</f>
        <v>45973.9392097264</v>
      </c>
      <c r="W1391" s="2">
        <f>A1391+U1391/E1391</f>
        <v>46001.5987841945</v>
      </c>
      <c r="X1391" t="str">
        <f>_xlfn.IFS(AD1391&gt;=20,"高滞销风险",AD1391&gt;=10,"中滞销风险",AD1391&gt;0,"低滞销风险",AD1391=0,"健康")</f>
        <v>低滞销风险</v>
      </c>
      <c r="Y1391" s="8" t="str">
        <f>_xlfn.IFS(COUNTIF($B$2:B1391,B1391)=1,"-",OR(AND(X1390="高滞销风险",OR(X1391="中滞销风险",X1391="低滞销风险",X1391="健康")),AND(X1390="中滞销风险",OR(X1391="低滞销风险",X1391="健康")),AND(X1390="低滞销风险",X1391="健康")),"改善",X1390=X1391,"维持不变",OR(AND(X1390="健康",OR(X1391="低滞销风险",X1391="中滞销风险",X1391="高滞销风险")),AND(X1390="低滞销风险",OR(X1391="中滞销风险",X1391="高滞销风险")),AND(X1390="中滞销风险",X1391="高滞销风险")),"恶化")</f>
        <v>恶化</v>
      </c>
      <c r="Z1391" s="10">
        <f>IF(V1391&gt;=DATE(2025,12,1),T1391-(DATE(2025,12,1)-A1391)*E1391,0)</f>
        <v>0</v>
      </c>
      <c r="AA1391" s="10">
        <f>AB1391-Z1391</f>
        <v>31.58</v>
      </c>
      <c r="AB1391" s="10">
        <f>IF(W1391&gt;=DATE(2025,12,1),U1391-(DATE(2025,12,1)-A1391)*E1391,0)</f>
        <v>31.58</v>
      </c>
      <c r="AC1391" s="10">
        <f>U1391/E1391</f>
        <v>107.598784194529</v>
      </c>
      <c r="AD1391" s="10">
        <f>IF(W1391&gt;DATE(2025,12,1),W1391-DATE(2025,12,1),0)</f>
        <v>9.59878419453162</v>
      </c>
      <c r="AE1391" s="11">
        <f>IF(X1391="健康",E1391,U1391/(DATE(2025,12,1)-A1391))</f>
        <v>3.61224489795918</v>
      </c>
    </row>
    <row r="1392" spans="1:31">
      <c r="A1392" s="5">
        <v>45901</v>
      </c>
      <c r="B1392" s="1" t="s">
        <v>760</v>
      </c>
      <c r="C1392" s="1" t="s">
        <v>761</v>
      </c>
      <c r="D1392" s="1" t="s">
        <v>757</v>
      </c>
      <c r="E1392" s="1">
        <v>4</v>
      </c>
      <c r="F1392" s="1">
        <v>4</v>
      </c>
      <c r="G1392" s="1">
        <v>3.64</v>
      </c>
      <c r="H1392" s="1">
        <v>4.14</v>
      </c>
      <c r="I1392" s="1" t="s">
        <v>54</v>
      </c>
      <c r="J1392" s="1">
        <v>28</v>
      </c>
      <c r="K1392" s="1" t="s">
        <v>35</v>
      </c>
      <c r="L1392" s="1" t="s">
        <v>36</v>
      </c>
      <c r="M1392" s="1" t="s">
        <v>37</v>
      </c>
      <c r="N1392" s="1">
        <v>82</v>
      </c>
      <c r="O1392" s="1">
        <v>151</v>
      </c>
      <c r="P1392" s="1">
        <v>0</v>
      </c>
      <c r="Q1392" s="1">
        <v>41</v>
      </c>
      <c r="R1392" s="1">
        <v>0</v>
      </c>
      <c r="S1392" s="1">
        <v>50</v>
      </c>
      <c r="T1392">
        <f>N1392+O1392+P1392</f>
        <v>233</v>
      </c>
      <c r="U1392">
        <f>T1392+Q1392+R1392+S1392</f>
        <v>324</v>
      </c>
      <c r="V1392" s="2">
        <f>A1392+T1392/E1392</f>
        <v>45959.25</v>
      </c>
      <c r="W1392" s="2">
        <f>A1392+U1392/E1392</f>
        <v>45982</v>
      </c>
      <c r="X1392" t="str">
        <f>_xlfn.IFS(AD1392&gt;=20,"高滞销风险",AD1392&gt;=10,"中滞销风险",AD1392&gt;0,"低滞销风险",AD1392=0,"健康")</f>
        <v>健康</v>
      </c>
      <c r="Y1392" s="8" t="str">
        <f>_xlfn.IFS(COUNTIF($B$2:B1392,B1392)=1,"-",OR(AND(X1391="高滞销风险",OR(X1392="中滞销风险",X1392="低滞销风险",X1392="健康")),AND(X1391="中滞销风险",OR(X1392="低滞销风险",X1392="健康")),AND(X1391="低滞销风险",X1392="健康")),"改善",X1391=X1392,"维持不变",OR(AND(X1391="健康",OR(X1392="低滞销风险",X1392="中滞销风险",X1392="高滞销风险")),AND(X1391="低滞销风险",OR(X1392="中滞销风险",X1392="高滞销风险")),AND(X1391="中滞销风险",X1392="高滞销风险")),"恶化")</f>
        <v>改善</v>
      </c>
      <c r="Z1392" s="10">
        <f>IF(V1392&gt;=DATE(2025,12,1),T1392-(DATE(2025,12,1)-A1392)*E1392,0)</f>
        <v>0</v>
      </c>
      <c r="AA1392" s="10">
        <f>AB1392-Z1392</f>
        <v>0</v>
      </c>
      <c r="AB1392" s="10">
        <f>IF(W1392&gt;=DATE(2025,12,1),U1392-(DATE(2025,12,1)-A1392)*E1392,0)</f>
        <v>0</v>
      </c>
      <c r="AC1392" s="10">
        <f>U1392/E1392</f>
        <v>81</v>
      </c>
      <c r="AD1392" s="10">
        <f>IF(W1392&gt;DATE(2025,12,1),W1392-DATE(2025,12,1),0)</f>
        <v>0</v>
      </c>
      <c r="AE1392" s="11">
        <f>IF(X1392="健康",E1392,U1392/(DATE(2025,12,1)-A1392))</f>
        <v>4</v>
      </c>
    </row>
    <row r="1393" spans="1:31">
      <c r="A1393" s="5">
        <v>45908</v>
      </c>
      <c r="B1393" s="1" t="s">
        <v>760</v>
      </c>
      <c r="C1393" s="1" t="s">
        <v>761</v>
      </c>
      <c r="D1393" s="1" t="s">
        <v>757</v>
      </c>
      <c r="E1393" s="1">
        <v>3.78</v>
      </c>
      <c r="F1393" s="1">
        <v>3.86</v>
      </c>
      <c r="G1393" s="1">
        <v>3.93</v>
      </c>
      <c r="H1393" s="1">
        <v>3.68</v>
      </c>
      <c r="I1393" s="1" t="s">
        <v>50</v>
      </c>
      <c r="J1393" s="1">
        <v>27</v>
      </c>
      <c r="K1393" s="1" t="s">
        <v>38</v>
      </c>
      <c r="L1393" s="1" t="s">
        <v>39</v>
      </c>
      <c r="M1393" s="1" t="s">
        <v>40</v>
      </c>
      <c r="N1393" s="1">
        <v>52</v>
      </c>
      <c r="O1393" s="1">
        <v>151</v>
      </c>
      <c r="P1393" s="1">
        <v>0</v>
      </c>
      <c r="Q1393" s="1">
        <v>91</v>
      </c>
      <c r="R1393" s="1">
        <v>0</v>
      </c>
      <c r="S1393" s="1">
        <v>0</v>
      </c>
      <c r="T1393">
        <f>N1393+O1393+P1393</f>
        <v>203</v>
      </c>
      <c r="U1393">
        <f>T1393+Q1393+R1393+S1393</f>
        <v>294</v>
      </c>
      <c r="V1393" s="2">
        <f>A1393+T1393/E1393</f>
        <v>45961.7037037037</v>
      </c>
      <c r="W1393" s="2">
        <f>A1393+U1393/E1393</f>
        <v>45985.7777777778</v>
      </c>
      <c r="X1393" t="str">
        <f>_xlfn.IFS(AD1393&gt;=20,"高滞销风险",AD1393&gt;=10,"中滞销风险",AD1393&gt;0,"低滞销风险",AD1393=0,"健康")</f>
        <v>健康</v>
      </c>
      <c r="Y1393" s="8" t="str">
        <f>_xlfn.IFS(COUNTIF($B$2:B1393,B1393)=1,"-",OR(AND(X1392="高滞销风险",OR(X1393="中滞销风险",X1393="低滞销风险",X1393="健康")),AND(X1392="中滞销风险",OR(X1393="低滞销风险",X1393="健康")),AND(X1392="低滞销风险",X1393="健康")),"改善",X1392=X1393,"维持不变",OR(AND(X1392="健康",OR(X1393="低滞销风险",X1393="中滞销风险",X1393="高滞销风险")),AND(X1392="低滞销风险",OR(X1393="中滞销风险",X1393="高滞销风险")),AND(X1392="中滞销风险",X1393="高滞销风险")),"恶化")</f>
        <v>维持不变</v>
      </c>
      <c r="Z1393" s="10">
        <f>IF(V1393&gt;=DATE(2025,12,1),T1393-(DATE(2025,12,1)-A1393)*E1393,0)</f>
        <v>0</v>
      </c>
      <c r="AA1393" s="10">
        <f>AB1393-Z1393</f>
        <v>0</v>
      </c>
      <c r="AB1393" s="10">
        <f>IF(W1393&gt;=DATE(2025,12,1),U1393-(DATE(2025,12,1)-A1393)*E1393,0)</f>
        <v>0</v>
      </c>
      <c r="AC1393" s="10">
        <f>U1393/E1393</f>
        <v>77.7777777777778</v>
      </c>
      <c r="AD1393" s="10">
        <f>IF(W1393&gt;DATE(2025,12,1),W1393-DATE(2025,12,1),0)</f>
        <v>0</v>
      </c>
      <c r="AE1393" s="11">
        <f>IF(X1393="健康",E1393,U1393/(DATE(2025,12,1)-A1393))</f>
        <v>3.78</v>
      </c>
    </row>
    <row r="1394" spans="1:31">
      <c r="A1394" s="5">
        <v>45887</v>
      </c>
      <c r="B1394" s="1" t="s">
        <v>762</v>
      </c>
      <c r="C1394" s="1" t="s">
        <v>763</v>
      </c>
      <c r="D1394" s="1" t="s">
        <v>757</v>
      </c>
      <c r="E1394" s="1">
        <v>0.87</v>
      </c>
      <c r="F1394" s="1">
        <v>1.29</v>
      </c>
      <c r="G1394" s="1">
        <v>1</v>
      </c>
      <c r="H1394" s="1">
        <v>0.57</v>
      </c>
      <c r="I1394" s="1" t="s">
        <v>50</v>
      </c>
      <c r="J1394" s="1">
        <v>9</v>
      </c>
      <c r="K1394" s="1" t="s">
        <v>51</v>
      </c>
      <c r="L1394" s="1" t="s">
        <v>52</v>
      </c>
      <c r="M1394" s="1" t="s">
        <v>53</v>
      </c>
      <c r="N1394" s="1">
        <v>44</v>
      </c>
      <c r="O1394" s="1">
        <v>48</v>
      </c>
      <c r="P1394" s="1">
        <v>0</v>
      </c>
      <c r="Q1394" s="1">
        <v>85</v>
      </c>
      <c r="R1394" s="1">
        <v>0</v>
      </c>
      <c r="S1394" s="1">
        <v>0</v>
      </c>
      <c r="T1394">
        <f t="shared" ref="T1394:T1457" si="291">N1394+O1394+P1394</f>
        <v>92</v>
      </c>
      <c r="U1394">
        <f t="shared" ref="U1394:U1457" si="292">T1394+Q1394+R1394+S1394</f>
        <v>177</v>
      </c>
      <c r="V1394" s="2">
        <f t="shared" ref="V1394:V1457" si="293">A1394+T1394/E1394</f>
        <v>45992.7471264368</v>
      </c>
      <c r="W1394" s="2">
        <f t="shared" ref="W1394:W1457" si="294">A1394+U1394/E1394</f>
        <v>46090.4482758621</v>
      </c>
      <c r="X1394" t="str">
        <f t="shared" ref="X1394:X1457" si="295">_xlfn.IFS(AD1394&gt;=20,"高滞销风险",AD1394&gt;=10,"中滞销风险",AD1394&gt;0,"低滞销风险",AD1394=0,"健康")</f>
        <v>高滞销风险</v>
      </c>
      <c r="Y1394" s="8" t="str">
        <f>_xlfn.IFS(COUNTIF($B$2:B1394,B1394)=1,"-",OR(AND(X1393="高滞销风险",OR(X1394="中滞销风险",X1394="低滞销风险",X1394="健康")),AND(X1393="中滞销风险",OR(X1394="低滞销风险",X1394="健康")),AND(X1393="低滞销风险",X1394="健康")),"改善",X1393=X1394,"维持不变",OR(AND(X1393="健康",OR(X1394="低滞销风险",X1394="中滞销风险",X1394="高滞销风险")),AND(X1393="低滞销风险",OR(X1394="中滞销风险",X1394="高滞销风险")),AND(X1393="中滞销风险",X1394="高滞销风险")),"恶化")</f>
        <v>-</v>
      </c>
      <c r="Z1394" s="10">
        <f t="shared" ref="Z1394:Z1457" si="296">IF(V1394&gt;=DATE(2025,12,1),T1394-(DATE(2025,12,1)-A1394)*E1394,0)</f>
        <v>0.650000000000006</v>
      </c>
      <c r="AA1394" s="10">
        <f t="shared" ref="AA1394:AA1457" si="297">AB1394-Z1394</f>
        <v>85</v>
      </c>
      <c r="AB1394" s="10">
        <f t="shared" ref="AB1394:AB1457" si="298">IF(W1394&gt;=DATE(2025,12,1),U1394-(DATE(2025,12,1)-A1394)*E1394,0)</f>
        <v>85.65</v>
      </c>
      <c r="AC1394" s="10">
        <f t="shared" ref="AC1394:AC1457" si="299">U1394/E1394</f>
        <v>203.448275862069</v>
      </c>
      <c r="AD1394" s="10">
        <f t="shared" ref="AD1394:AD1457" si="300">IF(W1394&gt;DATE(2025,12,1),W1394-DATE(2025,12,1),0)</f>
        <v>98.4482758620725</v>
      </c>
      <c r="AE1394" s="11">
        <f t="shared" ref="AE1394:AE1457" si="301">IF(X1394="健康",E1394,U1394/(DATE(2025,12,1)-A1394))</f>
        <v>1.68571428571429</v>
      </c>
    </row>
    <row r="1395" spans="1:31">
      <c r="A1395" s="5">
        <v>45894</v>
      </c>
      <c r="B1395" s="1" t="s">
        <v>762</v>
      </c>
      <c r="C1395" s="1" t="s">
        <v>763</v>
      </c>
      <c r="D1395" s="1" t="s">
        <v>757</v>
      </c>
      <c r="E1395" s="1">
        <v>1.24</v>
      </c>
      <c r="F1395" s="1">
        <v>1.57</v>
      </c>
      <c r="G1395" s="1">
        <v>1.43</v>
      </c>
      <c r="H1395" s="1">
        <v>0.96</v>
      </c>
      <c r="I1395" s="1" t="s">
        <v>50</v>
      </c>
      <c r="J1395" s="1">
        <v>11</v>
      </c>
      <c r="K1395" s="1" t="s">
        <v>43</v>
      </c>
      <c r="L1395" s="1" t="s">
        <v>44</v>
      </c>
      <c r="M1395" s="1" t="s">
        <v>45</v>
      </c>
      <c r="N1395" s="1">
        <v>31</v>
      </c>
      <c r="O1395" s="1">
        <v>48</v>
      </c>
      <c r="P1395" s="1">
        <v>0</v>
      </c>
      <c r="Q1395" s="1">
        <v>85</v>
      </c>
      <c r="R1395" s="1">
        <v>0</v>
      </c>
      <c r="S1395" s="1">
        <v>0</v>
      </c>
      <c r="T1395">
        <f t="shared" si="291"/>
        <v>79</v>
      </c>
      <c r="U1395">
        <f t="shared" si="292"/>
        <v>164</v>
      </c>
      <c r="V1395" s="2">
        <f t="shared" si="293"/>
        <v>45957.7096774194</v>
      </c>
      <c r="W1395" s="2">
        <f t="shared" si="294"/>
        <v>46026.2580645161</v>
      </c>
      <c r="X1395" t="str">
        <f t="shared" si="295"/>
        <v>高滞销风险</v>
      </c>
      <c r="Y1395" s="8" t="str">
        <f>_xlfn.IFS(COUNTIF($B$2:B1395,B1395)=1,"-",OR(AND(X1394="高滞销风险",OR(X1395="中滞销风险",X1395="低滞销风险",X1395="健康")),AND(X1394="中滞销风险",OR(X1395="低滞销风险",X1395="健康")),AND(X1394="低滞销风险",X1395="健康")),"改善",X1394=X1395,"维持不变",OR(AND(X1394="健康",OR(X1395="低滞销风险",X1395="中滞销风险",X1395="高滞销风险")),AND(X1394="低滞销风险",OR(X1395="中滞销风险",X1395="高滞销风险")),AND(X1394="中滞销风险",X1395="高滞销风险")),"恶化")</f>
        <v>维持不变</v>
      </c>
      <c r="Z1395" s="10">
        <f t="shared" si="296"/>
        <v>0</v>
      </c>
      <c r="AA1395" s="10">
        <f t="shared" si="297"/>
        <v>42.48</v>
      </c>
      <c r="AB1395" s="10">
        <f t="shared" si="298"/>
        <v>42.48</v>
      </c>
      <c r="AC1395" s="10">
        <f t="shared" si="299"/>
        <v>132.258064516129</v>
      </c>
      <c r="AD1395" s="10">
        <f t="shared" si="300"/>
        <v>34.2580645161288</v>
      </c>
      <c r="AE1395" s="11">
        <f t="shared" si="301"/>
        <v>1.6734693877551</v>
      </c>
    </row>
    <row r="1396" spans="1:31">
      <c r="A1396" s="5">
        <v>45901</v>
      </c>
      <c r="B1396" s="1" t="s">
        <v>762</v>
      </c>
      <c r="C1396" s="1" t="s">
        <v>763</v>
      </c>
      <c r="D1396" s="1" t="s">
        <v>757</v>
      </c>
      <c r="E1396" s="1">
        <v>1</v>
      </c>
      <c r="F1396" s="1">
        <v>1</v>
      </c>
      <c r="G1396" s="1">
        <v>1.29</v>
      </c>
      <c r="H1396" s="1">
        <v>1.14</v>
      </c>
      <c r="I1396" s="1" t="s">
        <v>54</v>
      </c>
      <c r="J1396" s="1">
        <v>7</v>
      </c>
      <c r="K1396" s="1" t="s">
        <v>35</v>
      </c>
      <c r="L1396" s="1" t="s">
        <v>36</v>
      </c>
      <c r="M1396" s="1" t="s">
        <v>37</v>
      </c>
      <c r="N1396" s="1">
        <v>54</v>
      </c>
      <c r="O1396" s="1">
        <v>46</v>
      </c>
      <c r="P1396" s="1">
        <v>0</v>
      </c>
      <c r="Q1396" s="1">
        <v>60</v>
      </c>
      <c r="R1396" s="1">
        <v>0</v>
      </c>
      <c r="S1396" s="1">
        <v>0</v>
      </c>
      <c r="T1396">
        <f t="shared" si="291"/>
        <v>100</v>
      </c>
      <c r="U1396">
        <f t="shared" si="292"/>
        <v>160</v>
      </c>
      <c r="V1396" s="2">
        <f t="shared" si="293"/>
        <v>46001</v>
      </c>
      <c r="W1396" s="2">
        <f t="shared" si="294"/>
        <v>46061</v>
      </c>
      <c r="X1396" t="str">
        <f t="shared" si="295"/>
        <v>高滞销风险</v>
      </c>
      <c r="Y1396" s="8" t="str">
        <f>_xlfn.IFS(COUNTIF($B$2:B1396,B1396)=1,"-",OR(AND(X1395="高滞销风险",OR(X1396="中滞销风险",X1396="低滞销风险",X1396="健康")),AND(X1395="中滞销风险",OR(X1396="低滞销风险",X1396="健康")),AND(X1395="低滞销风险",X1396="健康")),"改善",X1395=X1396,"维持不变",OR(AND(X1395="健康",OR(X1396="低滞销风险",X1396="中滞销风险",X1396="高滞销风险")),AND(X1395="低滞销风险",OR(X1396="中滞销风险",X1396="高滞销风险")),AND(X1395="中滞销风险",X1396="高滞销风险")),"恶化")</f>
        <v>维持不变</v>
      </c>
      <c r="Z1396" s="10">
        <f t="shared" si="296"/>
        <v>9</v>
      </c>
      <c r="AA1396" s="10">
        <f t="shared" si="297"/>
        <v>60</v>
      </c>
      <c r="AB1396" s="10">
        <f t="shared" si="298"/>
        <v>69</v>
      </c>
      <c r="AC1396" s="10">
        <f t="shared" si="299"/>
        <v>160</v>
      </c>
      <c r="AD1396" s="10">
        <f t="shared" si="300"/>
        <v>69</v>
      </c>
      <c r="AE1396" s="11">
        <f t="shared" si="301"/>
        <v>1.75824175824176</v>
      </c>
    </row>
    <row r="1397" spans="1:31">
      <c r="A1397" s="5">
        <v>45908</v>
      </c>
      <c r="B1397" s="1" t="s">
        <v>762</v>
      </c>
      <c r="C1397" s="1" t="s">
        <v>763</v>
      </c>
      <c r="D1397" s="1" t="s">
        <v>757</v>
      </c>
      <c r="E1397" s="1">
        <v>1.26</v>
      </c>
      <c r="F1397" s="1">
        <v>1.29</v>
      </c>
      <c r="G1397" s="1">
        <v>1.14</v>
      </c>
      <c r="H1397" s="1">
        <v>1.29</v>
      </c>
      <c r="I1397" s="1" t="s">
        <v>50</v>
      </c>
      <c r="J1397" s="1">
        <v>9</v>
      </c>
      <c r="K1397" s="1" t="s">
        <v>38</v>
      </c>
      <c r="L1397" s="1" t="s">
        <v>39</v>
      </c>
      <c r="M1397" s="1" t="s">
        <v>40</v>
      </c>
      <c r="N1397" s="1">
        <v>61</v>
      </c>
      <c r="O1397" s="1">
        <v>30</v>
      </c>
      <c r="P1397" s="1">
        <v>0</v>
      </c>
      <c r="Q1397" s="1">
        <v>60</v>
      </c>
      <c r="R1397" s="1">
        <v>0</v>
      </c>
      <c r="S1397" s="1">
        <v>0</v>
      </c>
      <c r="T1397">
        <f t="shared" si="291"/>
        <v>91</v>
      </c>
      <c r="U1397">
        <f t="shared" si="292"/>
        <v>151</v>
      </c>
      <c r="V1397" s="2">
        <f t="shared" si="293"/>
        <v>45980.2222222222</v>
      </c>
      <c r="W1397" s="2">
        <f t="shared" si="294"/>
        <v>46027.8412698413</v>
      </c>
      <c r="X1397" t="str">
        <f t="shared" si="295"/>
        <v>高滞销风险</v>
      </c>
      <c r="Y1397" s="8" t="str">
        <f>_xlfn.IFS(COUNTIF($B$2:B1397,B1397)=1,"-",OR(AND(X1396="高滞销风险",OR(X1397="中滞销风险",X1397="低滞销风险",X1397="健康")),AND(X1396="中滞销风险",OR(X1397="低滞销风险",X1397="健康")),AND(X1396="低滞销风险",X1397="健康")),"改善",X1396=X1397,"维持不变",OR(AND(X1396="健康",OR(X1397="低滞销风险",X1397="中滞销风险",X1397="高滞销风险")),AND(X1396="低滞销风险",OR(X1397="中滞销风险",X1397="高滞销风险")),AND(X1396="中滞销风险",X1397="高滞销风险")),"恶化")</f>
        <v>维持不变</v>
      </c>
      <c r="Z1397" s="10">
        <f t="shared" si="296"/>
        <v>0</v>
      </c>
      <c r="AA1397" s="10">
        <f t="shared" si="297"/>
        <v>45.16</v>
      </c>
      <c r="AB1397" s="10">
        <f t="shared" si="298"/>
        <v>45.16</v>
      </c>
      <c r="AC1397" s="10">
        <f t="shared" si="299"/>
        <v>119.84126984127</v>
      </c>
      <c r="AD1397" s="10">
        <f t="shared" si="300"/>
        <v>35.8412698412722</v>
      </c>
      <c r="AE1397" s="11">
        <f t="shared" si="301"/>
        <v>1.79761904761905</v>
      </c>
    </row>
    <row r="1398" spans="1:31">
      <c r="A1398" s="5">
        <v>45887</v>
      </c>
      <c r="B1398" s="1" t="s">
        <v>764</v>
      </c>
      <c r="C1398" s="1" t="s">
        <v>765</v>
      </c>
      <c r="D1398" s="1" t="s">
        <v>757</v>
      </c>
      <c r="E1398" s="1">
        <v>1.21</v>
      </c>
      <c r="F1398" s="1">
        <v>1.29</v>
      </c>
      <c r="G1398" s="1">
        <v>1.71</v>
      </c>
      <c r="H1398" s="1">
        <v>0.96</v>
      </c>
      <c r="I1398" s="1" t="s">
        <v>50</v>
      </c>
      <c r="J1398" s="1">
        <v>9</v>
      </c>
      <c r="K1398" s="1" t="s">
        <v>51</v>
      </c>
      <c r="L1398" s="1" t="s">
        <v>52</v>
      </c>
      <c r="M1398" s="1" t="s">
        <v>53</v>
      </c>
      <c r="N1398" s="1">
        <v>99</v>
      </c>
      <c r="O1398" s="1">
        <v>34</v>
      </c>
      <c r="P1398" s="1">
        <v>0</v>
      </c>
      <c r="Q1398" s="1">
        <v>84</v>
      </c>
      <c r="R1398" s="1">
        <v>0</v>
      </c>
      <c r="S1398" s="1">
        <v>0</v>
      </c>
      <c r="T1398">
        <f t="shared" si="291"/>
        <v>133</v>
      </c>
      <c r="U1398">
        <f t="shared" si="292"/>
        <v>217</v>
      </c>
      <c r="V1398" s="2">
        <f t="shared" si="293"/>
        <v>45996.9173553719</v>
      </c>
      <c r="W1398" s="2">
        <f t="shared" si="294"/>
        <v>46066.3388429752</v>
      </c>
      <c r="X1398" t="str">
        <f t="shared" si="295"/>
        <v>高滞销风险</v>
      </c>
      <c r="Y1398" s="8" t="str">
        <f>_xlfn.IFS(COUNTIF($B$2:B1398,B1398)=1,"-",OR(AND(X1397="高滞销风险",OR(X1398="中滞销风险",X1398="低滞销风险",X1398="健康")),AND(X1397="中滞销风险",OR(X1398="低滞销风险",X1398="健康")),AND(X1397="低滞销风险",X1398="健康")),"改善",X1397=X1398,"维持不变",OR(AND(X1397="健康",OR(X1398="低滞销风险",X1398="中滞销风险",X1398="高滞销风险")),AND(X1397="低滞销风险",OR(X1398="中滞销风险",X1398="高滞销风险")),AND(X1397="中滞销风险",X1398="高滞销风险")),"恶化")</f>
        <v>-</v>
      </c>
      <c r="Z1398" s="10">
        <f t="shared" si="296"/>
        <v>5.95</v>
      </c>
      <c r="AA1398" s="10">
        <f t="shared" si="297"/>
        <v>84</v>
      </c>
      <c r="AB1398" s="10">
        <f t="shared" si="298"/>
        <v>89.95</v>
      </c>
      <c r="AC1398" s="10">
        <f t="shared" si="299"/>
        <v>179.338842975207</v>
      </c>
      <c r="AD1398" s="10">
        <f t="shared" si="300"/>
        <v>74.3388429752085</v>
      </c>
      <c r="AE1398" s="11">
        <f t="shared" si="301"/>
        <v>2.06666666666667</v>
      </c>
    </row>
    <row r="1399" spans="1:31">
      <c r="A1399" s="5">
        <v>45894</v>
      </c>
      <c r="B1399" s="1" t="s">
        <v>764</v>
      </c>
      <c r="C1399" s="1" t="s">
        <v>765</v>
      </c>
      <c r="D1399" s="1" t="s">
        <v>757</v>
      </c>
      <c r="E1399" s="1">
        <v>2.04</v>
      </c>
      <c r="F1399" s="1">
        <v>2.71</v>
      </c>
      <c r="G1399" s="1">
        <v>2</v>
      </c>
      <c r="H1399" s="1">
        <v>1.64</v>
      </c>
      <c r="I1399" s="1" t="s">
        <v>50</v>
      </c>
      <c r="J1399" s="1">
        <v>19</v>
      </c>
      <c r="K1399" s="1" t="s">
        <v>43</v>
      </c>
      <c r="L1399" s="1" t="s">
        <v>44</v>
      </c>
      <c r="M1399" s="1" t="s">
        <v>45</v>
      </c>
      <c r="N1399" s="1">
        <v>87</v>
      </c>
      <c r="O1399" s="1">
        <v>26</v>
      </c>
      <c r="P1399" s="1">
        <v>0</v>
      </c>
      <c r="Q1399" s="1">
        <v>84</v>
      </c>
      <c r="R1399" s="1">
        <v>0</v>
      </c>
      <c r="S1399" s="1">
        <v>0</v>
      </c>
      <c r="T1399">
        <f t="shared" si="291"/>
        <v>113</v>
      </c>
      <c r="U1399">
        <f t="shared" si="292"/>
        <v>197</v>
      </c>
      <c r="V1399" s="2">
        <f t="shared" si="293"/>
        <v>45949.3921568627</v>
      </c>
      <c r="W1399" s="2">
        <f t="shared" si="294"/>
        <v>45990.568627451</v>
      </c>
      <c r="X1399" t="str">
        <f t="shared" si="295"/>
        <v>健康</v>
      </c>
      <c r="Y1399" s="8" t="str">
        <f>_xlfn.IFS(COUNTIF($B$2:B1399,B1399)=1,"-",OR(AND(X1398="高滞销风险",OR(X1399="中滞销风险",X1399="低滞销风险",X1399="健康")),AND(X1398="中滞销风险",OR(X1399="低滞销风险",X1399="健康")),AND(X1398="低滞销风险",X1399="健康")),"改善",X1398=X1399,"维持不变",OR(AND(X1398="健康",OR(X1399="低滞销风险",X1399="中滞销风险",X1399="高滞销风险")),AND(X1398="低滞销风险",OR(X1399="中滞销风险",X1399="高滞销风险")),AND(X1398="中滞销风险",X1399="高滞销风险")),"恶化")</f>
        <v>改善</v>
      </c>
      <c r="Z1399" s="10">
        <f t="shared" si="296"/>
        <v>0</v>
      </c>
      <c r="AA1399" s="10">
        <f t="shared" si="297"/>
        <v>0</v>
      </c>
      <c r="AB1399" s="10">
        <f t="shared" si="298"/>
        <v>0</v>
      </c>
      <c r="AC1399" s="10">
        <f t="shared" si="299"/>
        <v>96.5686274509804</v>
      </c>
      <c r="AD1399" s="10">
        <f t="shared" si="300"/>
        <v>0</v>
      </c>
      <c r="AE1399" s="11">
        <f t="shared" si="301"/>
        <v>2.04</v>
      </c>
    </row>
    <row r="1400" spans="1:31">
      <c r="A1400" s="5">
        <v>45901</v>
      </c>
      <c r="B1400" s="1" t="s">
        <v>764</v>
      </c>
      <c r="C1400" s="1" t="s">
        <v>765</v>
      </c>
      <c r="D1400" s="1" t="s">
        <v>757</v>
      </c>
      <c r="E1400" s="1">
        <v>1.86</v>
      </c>
      <c r="F1400" s="1">
        <v>1.86</v>
      </c>
      <c r="G1400" s="1">
        <v>2.29</v>
      </c>
      <c r="H1400" s="1">
        <v>2</v>
      </c>
      <c r="I1400" s="1" t="s">
        <v>54</v>
      </c>
      <c r="J1400" s="1">
        <v>13</v>
      </c>
      <c r="K1400" s="1" t="s">
        <v>35</v>
      </c>
      <c r="L1400" s="1" t="s">
        <v>36</v>
      </c>
      <c r="M1400" s="1" t="s">
        <v>37</v>
      </c>
      <c r="N1400" s="1">
        <v>88</v>
      </c>
      <c r="O1400" s="1">
        <v>67</v>
      </c>
      <c r="P1400" s="1">
        <v>0</v>
      </c>
      <c r="Q1400" s="1">
        <v>34</v>
      </c>
      <c r="R1400" s="1">
        <v>0</v>
      </c>
      <c r="S1400" s="1">
        <v>0</v>
      </c>
      <c r="T1400">
        <f t="shared" si="291"/>
        <v>155</v>
      </c>
      <c r="U1400">
        <f t="shared" si="292"/>
        <v>189</v>
      </c>
      <c r="V1400" s="2">
        <f t="shared" si="293"/>
        <v>45984.3333333333</v>
      </c>
      <c r="W1400" s="2">
        <f t="shared" si="294"/>
        <v>46002.6129032258</v>
      </c>
      <c r="X1400" t="str">
        <f t="shared" si="295"/>
        <v>中滞销风险</v>
      </c>
      <c r="Y1400" s="8" t="str">
        <f>_xlfn.IFS(COUNTIF($B$2:B1400,B1400)=1,"-",OR(AND(X1399="高滞销风险",OR(X1400="中滞销风险",X1400="低滞销风险",X1400="健康")),AND(X1399="中滞销风险",OR(X1400="低滞销风险",X1400="健康")),AND(X1399="低滞销风险",X1400="健康")),"改善",X1399=X1400,"维持不变",OR(AND(X1399="健康",OR(X1400="低滞销风险",X1400="中滞销风险",X1400="高滞销风险")),AND(X1399="低滞销风险",OR(X1400="中滞销风险",X1400="高滞销风险")),AND(X1399="中滞销风险",X1400="高滞销风险")),"恶化")</f>
        <v>恶化</v>
      </c>
      <c r="Z1400" s="10">
        <f t="shared" si="296"/>
        <v>0</v>
      </c>
      <c r="AA1400" s="10">
        <f t="shared" si="297"/>
        <v>19.74</v>
      </c>
      <c r="AB1400" s="10">
        <f t="shared" si="298"/>
        <v>19.74</v>
      </c>
      <c r="AC1400" s="10">
        <f t="shared" si="299"/>
        <v>101.612903225806</v>
      </c>
      <c r="AD1400" s="10">
        <f t="shared" si="300"/>
        <v>10.6129032258032</v>
      </c>
      <c r="AE1400" s="11">
        <f t="shared" si="301"/>
        <v>2.07692307692308</v>
      </c>
    </row>
    <row r="1401" spans="1:31">
      <c r="A1401" s="5">
        <v>45908</v>
      </c>
      <c r="B1401" s="1" t="s">
        <v>764</v>
      </c>
      <c r="C1401" s="1" t="s">
        <v>765</v>
      </c>
      <c r="D1401" s="1" t="s">
        <v>757</v>
      </c>
      <c r="E1401" s="1">
        <v>1.43</v>
      </c>
      <c r="F1401" s="1">
        <v>1.43</v>
      </c>
      <c r="G1401" s="1">
        <v>1.64</v>
      </c>
      <c r="H1401" s="1">
        <v>1.82</v>
      </c>
      <c r="I1401" s="1" t="s">
        <v>54</v>
      </c>
      <c r="J1401" s="1">
        <v>10</v>
      </c>
      <c r="K1401" s="1" t="s">
        <v>38</v>
      </c>
      <c r="L1401" s="1" t="s">
        <v>39</v>
      </c>
      <c r="M1401" s="1" t="s">
        <v>40</v>
      </c>
      <c r="N1401" s="1">
        <v>91</v>
      </c>
      <c r="O1401" s="1">
        <v>51</v>
      </c>
      <c r="P1401" s="1">
        <v>0</v>
      </c>
      <c r="Q1401" s="1">
        <v>34</v>
      </c>
      <c r="R1401" s="1">
        <v>0</v>
      </c>
      <c r="S1401" s="1">
        <v>0</v>
      </c>
      <c r="T1401">
        <f t="shared" si="291"/>
        <v>142</v>
      </c>
      <c r="U1401">
        <f t="shared" si="292"/>
        <v>176</v>
      </c>
      <c r="V1401" s="2">
        <f t="shared" si="293"/>
        <v>46007.3006993007</v>
      </c>
      <c r="W1401" s="2">
        <f t="shared" si="294"/>
        <v>46031.0769230769</v>
      </c>
      <c r="X1401" t="str">
        <f t="shared" si="295"/>
        <v>高滞销风险</v>
      </c>
      <c r="Y1401" s="8" t="str">
        <f>_xlfn.IFS(COUNTIF($B$2:B1401,B1401)=1,"-",OR(AND(X1400="高滞销风险",OR(X1401="中滞销风险",X1401="低滞销风险",X1401="健康")),AND(X1400="中滞销风险",OR(X1401="低滞销风险",X1401="健康")),AND(X1400="低滞销风险",X1401="健康")),"改善",X1400=X1401,"维持不变",OR(AND(X1400="健康",OR(X1401="低滞销风险",X1401="中滞销风险",X1401="高滞销风险")),AND(X1400="低滞销风险",OR(X1401="中滞销风险",X1401="高滞销风险")),AND(X1400="中滞销风险",X1401="高滞销风险")),"恶化")</f>
        <v>恶化</v>
      </c>
      <c r="Z1401" s="10">
        <f t="shared" si="296"/>
        <v>21.88</v>
      </c>
      <c r="AA1401" s="10">
        <f t="shared" si="297"/>
        <v>34</v>
      </c>
      <c r="AB1401" s="10">
        <f t="shared" si="298"/>
        <v>55.88</v>
      </c>
      <c r="AC1401" s="10">
        <f t="shared" si="299"/>
        <v>123.076923076923</v>
      </c>
      <c r="AD1401" s="10">
        <f t="shared" si="300"/>
        <v>39.076923076922</v>
      </c>
      <c r="AE1401" s="11">
        <f t="shared" si="301"/>
        <v>2.0952380952381</v>
      </c>
    </row>
    <row r="1402" spans="1:31">
      <c r="A1402" s="5">
        <v>45887</v>
      </c>
      <c r="B1402" s="1" t="s">
        <v>766</v>
      </c>
      <c r="C1402" s="1" t="s">
        <v>767</v>
      </c>
      <c r="D1402" s="1" t="s">
        <v>757</v>
      </c>
      <c r="E1402" s="1">
        <v>1.15</v>
      </c>
      <c r="F1402" s="1">
        <v>1.57</v>
      </c>
      <c r="G1402" s="1">
        <v>1.43</v>
      </c>
      <c r="H1402" s="1">
        <v>0.79</v>
      </c>
      <c r="I1402" s="1" t="s">
        <v>50</v>
      </c>
      <c r="J1402" s="1">
        <v>11</v>
      </c>
      <c r="K1402" s="1" t="s">
        <v>51</v>
      </c>
      <c r="L1402" s="1" t="s">
        <v>52</v>
      </c>
      <c r="M1402" s="1" t="s">
        <v>53</v>
      </c>
      <c r="N1402" s="1">
        <v>94</v>
      </c>
      <c r="O1402" s="1">
        <v>0</v>
      </c>
      <c r="P1402" s="1">
        <v>0</v>
      </c>
      <c r="Q1402" s="1">
        <v>334</v>
      </c>
      <c r="R1402" s="1">
        <v>0</v>
      </c>
      <c r="S1402" s="1">
        <v>0</v>
      </c>
      <c r="T1402">
        <f t="shared" si="291"/>
        <v>94</v>
      </c>
      <c r="U1402">
        <f t="shared" si="292"/>
        <v>428</v>
      </c>
      <c r="V1402" s="2">
        <f t="shared" si="293"/>
        <v>45968.7391304348</v>
      </c>
      <c r="W1402" s="2">
        <f t="shared" si="294"/>
        <v>46259.1739130435</v>
      </c>
      <c r="X1402" t="str">
        <f t="shared" si="295"/>
        <v>高滞销风险</v>
      </c>
      <c r="Y1402" s="8" t="str">
        <f>_xlfn.IFS(COUNTIF($B$2:B1402,B1402)=1,"-",OR(AND(X1401="高滞销风险",OR(X1402="中滞销风险",X1402="低滞销风险",X1402="健康")),AND(X1401="中滞销风险",OR(X1402="低滞销风险",X1402="健康")),AND(X1401="低滞销风险",X1402="健康")),"改善",X1401=X1402,"维持不变",OR(AND(X1401="健康",OR(X1402="低滞销风险",X1402="中滞销风险",X1402="高滞销风险")),AND(X1401="低滞销风险",OR(X1402="中滞销风险",X1402="高滞销风险")),AND(X1401="中滞销风险",X1402="高滞销风险")),"恶化")</f>
        <v>-</v>
      </c>
      <c r="Z1402" s="10">
        <f t="shared" si="296"/>
        <v>0</v>
      </c>
      <c r="AA1402" s="10">
        <f t="shared" si="297"/>
        <v>307.25</v>
      </c>
      <c r="AB1402" s="10">
        <f t="shared" si="298"/>
        <v>307.25</v>
      </c>
      <c r="AC1402" s="10">
        <f t="shared" si="299"/>
        <v>372.173913043478</v>
      </c>
      <c r="AD1402" s="10">
        <f t="shared" si="300"/>
        <v>267.17391304348</v>
      </c>
      <c r="AE1402" s="11">
        <f t="shared" si="301"/>
        <v>4.07619047619048</v>
      </c>
    </row>
    <row r="1403" spans="1:31">
      <c r="A1403" s="5">
        <v>45894</v>
      </c>
      <c r="B1403" s="1" t="s">
        <v>766</v>
      </c>
      <c r="C1403" s="1" t="s">
        <v>767</v>
      </c>
      <c r="D1403" s="1" t="s">
        <v>757</v>
      </c>
      <c r="E1403" s="1">
        <v>1.3</v>
      </c>
      <c r="F1403" s="1">
        <v>1.43</v>
      </c>
      <c r="G1403" s="1">
        <v>1.5</v>
      </c>
      <c r="H1403" s="1">
        <v>1.14</v>
      </c>
      <c r="I1403" s="1" t="s">
        <v>50</v>
      </c>
      <c r="J1403" s="1">
        <v>10</v>
      </c>
      <c r="K1403" s="1" t="s">
        <v>43</v>
      </c>
      <c r="L1403" s="1" t="s">
        <v>44</v>
      </c>
      <c r="M1403" s="1" t="s">
        <v>45</v>
      </c>
      <c r="N1403" s="1">
        <v>82</v>
      </c>
      <c r="O1403" s="1">
        <v>0</v>
      </c>
      <c r="P1403" s="1">
        <v>0</v>
      </c>
      <c r="Q1403" s="1">
        <v>334</v>
      </c>
      <c r="R1403" s="1">
        <v>0</v>
      </c>
      <c r="S1403" s="1">
        <v>0</v>
      </c>
      <c r="T1403">
        <f t="shared" si="291"/>
        <v>82</v>
      </c>
      <c r="U1403">
        <f t="shared" si="292"/>
        <v>416</v>
      </c>
      <c r="V1403" s="2">
        <f t="shared" si="293"/>
        <v>45957.0769230769</v>
      </c>
      <c r="W1403" s="2">
        <f t="shared" si="294"/>
        <v>46214</v>
      </c>
      <c r="X1403" t="str">
        <f t="shared" si="295"/>
        <v>高滞销风险</v>
      </c>
      <c r="Y1403" s="8" t="str">
        <f>_xlfn.IFS(COUNTIF($B$2:B1403,B1403)=1,"-",OR(AND(X1402="高滞销风险",OR(X1403="中滞销风险",X1403="低滞销风险",X1403="健康")),AND(X1402="中滞销风险",OR(X1403="低滞销风险",X1403="健康")),AND(X1402="低滞销风险",X1403="健康")),"改善",X1402=X1403,"维持不变",OR(AND(X1402="健康",OR(X1403="低滞销风险",X1403="中滞销风险",X1403="高滞销风险")),AND(X1402="低滞销风险",OR(X1403="中滞销风险",X1403="高滞销风险")),AND(X1402="中滞销风险",X1403="高滞销风险")),"恶化")</f>
        <v>维持不变</v>
      </c>
      <c r="Z1403" s="10">
        <f t="shared" si="296"/>
        <v>0</v>
      </c>
      <c r="AA1403" s="10">
        <f t="shared" si="297"/>
        <v>288.6</v>
      </c>
      <c r="AB1403" s="10">
        <f t="shared" si="298"/>
        <v>288.6</v>
      </c>
      <c r="AC1403" s="10">
        <f t="shared" si="299"/>
        <v>320</v>
      </c>
      <c r="AD1403" s="10">
        <f t="shared" si="300"/>
        <v>222</v>
      </c>
      <c r="AE1403" s="11">
        <f t="shared" si="301"/>
        <v>4.24489795918367</v>
      </c>
    </row>
    <row r="1404" spans="1:31">
      <c r="A1404" s="5">
        <v>45901</v>
      </c>
      <c r="B1404" s="1" t="s">
        <v>766</v>
      </c>
      <c r="C1404" s="1" t="s">
        <v>767</v>
      </c>
      <c r="D1404" s="1" t="s">
        <v>757</v>
      </c>
      <c r="E1404" s="1">
        <v>1.65</v>
      </c>
      <c r="F1404" s="1">
        <v>1.86</v>
      </c>
      <c r="G1404" s="1">
        <v>1.64</v>
      </c>
      <c r="H1404" s="1">
        <v>1.54</v>
      </c>
      <c r="I1404" s="1" t="s">
        <v>50</v>
      </c>
      <c r="J1404" s="1">
        <v>13</v>
      </c>
      <c r="K1404" s="1" t="s">
        <v>35</v>
      </c>
      <c r="L1404" s="1" t="s">
        <v>36</v>
      </c>
      <c r="M1404" s="1" t="s">
        <v>37</v>
      </c>
      <c r="N1404" s="1">
        <v>71</v>
      </c>
      <c r="O1404" s="1">
        <v>30</v>
      </c>
      <c r="P1404" s="1">
        <v>0</v>
      </c>
      <c r="Q1404" s="1">
        <v>304</v>
      </c>
      <c r="R1404" s="1">
        <v>0</v>
      </c>
      <c r="S1404" s="1">
        <v>0</v>
      </c>
      <c r="T1404">
        <f t="shared" si="291"/>
        <v>101</v>
      </c>
      <c r="U1404">
        <f t="shared" si="292"/>
        <v>405</v>
      </c>
      <c r="V1404" s="2">
        <f t="shared" si="293"/>
        <v>45962.2121212121</v>
      </c>
      <c r="W1404" s="2">
        <f t="shared" si="294"/>
        <v>46146.4545454545</v>
      </c>
      <c r="X1404" t="str">
        <f t="shared" si="295"/>
        <v>高滞销风险</v>
      </c>
      <c r="Y1404" s="8" t="str">
        <f>_xlfn.IFS(COUNTIF($B$2:B1404,B1404)=1,"-",OR(AND(X1403="高滞销风险",OR(X1404="中滞销风险",X1404="低滞销风险",X1404="健康")),AND(X1403="中滞销风险",OR(X1404="低滞销风险",X1404="健康")),AND(X1403="低滞销风险",X1404="健康")),"改善",X1403=X1404,"维持不变",OR(AND(X1403="健康",OR(X1404="低滞销风险",X1404="中滞销风险",X1404="高滞销风险")),AND(X1403="低滞销风险",OR(X1404="中滞销风险",X1404="高滞销风险")),AND(X1403="中滞销风险",X1404="高滞销风险")),"恶化")</f>
        <v>维持不变</v>
      </c>
      <c r="Z1404" s="10">
        <f t="shared" si="296"/>
        <v>0</v>
      </c>
      <c r="AA1404" s="10">
        <f t="shared" si="297"/>
        <v>254.85</v>
      </c>
      <c r="AB1404" s="10">
        <f t="shared" si="298"/>
        <v>254.85</v>
      </c>
      <c r="AC1404" s="10">
        <f t="shared" si="299"/>
        <v>245.454545454545</v>
      </c>
      <c r="AD1404" s="10">
        <f t="shared" si="300"/>
        <v>154.454545454544</v>
      </c>
      <c r="AE1404" s="11">
        <f t="shared" si="301"/>
        <v>4.45054945054945</v>
      </c>
    </row>
    <row r="1405" spans="1:31">
      <c r="A1405" s="5">
        <v>45908</v>
      </c>
      <c r="B1405" s="1" t="s">
        <v>766</v>
      </c>
      <c r="C1405" s="1" t="s">
        <v>767</v>
      </c>
      <c r="D1405" s="1" t="s">
        <v>757</v>
      </c>
      <c r="E1405" s="1">
        <v>1.43</v>
      </c>
      <c r="F1405" s="1">
        <v>1.43</v>
      </c>
      <c r="G1405" s="1">
        <v>1.64</v>
      </c>
      <c r="H1405" s="1">
        <v>1.57</v>
      </c>
      <c r="I1405" s="1" t="s">
        <v>54</v>
      </c>
      <c r="J1405" s="1">
        <v>10</v>
      </c>
      <c r="K1405" s="1" t="s">
        <v>38</v>
      </c>
      <c r="L1405" s="1" t="s">
        <v>39</v>
      </c>
      <c r="M1405" s="1" t="s">
        <v>40</v>
      </c>
      <c r="N1405" s="1">
        <v>60</v>
      </c>
      <c r="O1405" s="1">
        <v>30</v>
      </c>
      <c r="P1405" s="1">
        <v>0</v>
      </c>
      <c r="Q1405" s="1">
        <v>304</v>
      </c>
      <c r="R1405" s="1">
        <v>0</v>
      </c>
      <c r="S1405" s="1">
        <v>0</v>
      </c>
      <c r="T1405">
        <f t="shared" si="291"/>
        <v>90</v>
      </c>
      <c r="U1405">
        <f t="shared" si="292"/>
        <v>394</v>
      </c>
      <c r="V1405" s="2">
        <f t="shared" si="293"/>
        <v>45970.9370629371</v>
      </c>
      <c r="W1405" s="2">
        <f t="shared" si="294"/>
        <v>46183.5244755245</v>
      </c>
      <c r="X1405" t="str">
        <f t="shared" si="295"/>
        <v>高滞销风险</v>
      </c>
      <c r="Y1405" s="8" t="str">
        <f>_xlfn.IFS(COUNTIF($B$2:B1405,B1405)=1,"-",OR(AND(X1404="高滞销风险",OR(X1405="中滞销风险",X1405="低滞销风险",X1405="健康")),AND(X1404="中滞销风险",OR(X1405="低滞销风险",X1405="健康")),AND(X1404="低滞销风险",X1405="健康")),"改善",X1404=X1405,"维持不变",OR(AND(X1404="健康",OR(X1405="低滞销风险",X1405="中滞销风险",X1405="高滞销风险")),AND(X1404="低滞销风险",OR(X1405="中滞销风险",X1405="高滞销风险")),AND(X1404="中滞销风险",X1405="高滞销风险")),"恶化")</f>
        <v>维持不变</v>
      </c>
      <c r="Z1405" s="10">
        <f t="shared" si="296"/>
        <v>0</v>
      </c>
      <c r="AA1405" s="10">
        <f t="shared" si="297"/>
        <v>273.88</v>
      </c>
      <c r="AB1405" s="10">
        <f t="shared" si="298"/>
        <v>273.88</v>
      </c>
      <c r="AC1405" s="10">
        <f t="shared" si="299"/>
        <v>275.524475524476</v>
      </c>
      <c r="AD1405" s="10">
        <f t="shared" si="300"/>
        <v>191.524475524478</v>
      </c>
      <c r="AE1405" s="11">
        <f t="shared" si="301"/>
        <v>4.69047619047619</v>
      </c>
    </row>
    <row r="1406" spans="1:31">
      <c r="A1406" s="5">
        <v>45887</v>
      </c>
      <c r="B1406" s="1" t="s">
        <v>768</v>
      </c>
      <c r="C1406" s="1" t="s">
        <v>769</v>
      </c>
      <c r="D1406" s="1" t="s">
        <v>757</v>
      </c>
      <c r="E1406" s="1">
        <v>9.35</v>
      </c>
      <c r="F1406" s="1">
        <v>11.86</v>
      </c>
      <c r="G1406" s="1">
        <v>12.29</v>
      </c>
      <c r="H1406" s="1">
        <v>6.68</v>
      </c>
      <c r="I1406" s="1" t="s">
        <v>50</v>
      </c>
      <c r="J1406" s="1">
        <v>83</v>
      </c>
      <c r="K1406" s="1" t="s">
        <v>51</v>
      </c>
      <c r="L1406" s="1" t="s">
        <v>52</v>
      </c>
      <c r="M1406" s="1" t="s">
        <v>53</v>
      </c>
      <c r="N1406" s="1">
        <v>303</v>
      </c>
      <c r="O1406" s="1">
        <v>331</v>
      </c>
      <c r="P1406" s="1">
        <v>160</v>
      </c>
      <c r="Q1406" s="1">
        <v>152</v>
      </c>
      <c r="R1406" s="1">
        <v>0</v>
      </c>
      <c r="S1406" s="1">
        <v>0</v>
      </c>
      <c r="T1406">
        <f t="shared" si="291"/>
        <v>794</v>
      </c>
      <c r="U1406">
        <f t="shared" si="292"/>
        <v>946</v>
      </c>
      <c r="V1406" s="2">
        <f t="shared" si="293"/>
        <v>45971.9197860963</v>
      </c>
      <c r="W1406" s="2">
        <f t="shared" si="294"/>
        <v>45988.1764705882</v>
      </c>
      <c r="X1406" t="str">
        <f t="shared" si="295"/>
        <v>健康</v>
      </c>
      <c r="Y1406" s="8" t="str">
        <f>_xlfn.IFS(COUNTIF($B$2:B1406,B1406)=1,"-",OR(AND(X1405="高滞销风险",OR(X1406="中滞销风险",X1406="低滞销风险",X1406="健康")),AND(X1405="中滞销风险",OR(X1406="低滞销风险",X1406="健康")),AND(X1405="低滞销风险",X1406="健康")),"改善",X1405=X1406,"维持不变",OR(AND(X1405="健康",OR(X1406="低滞销风险",X1406="中滞销风险",X1406="高滞销风险")),AND(X1405="低滞销风险",OR(X1406="中滞销风险",X1406="高滞销风险")),AND(X1405="中滞销风险",X1406="高滞销风险")),"恶化")</f>
        <v>-</v>
      </c>
      <c r="Z1406" s="10">
        <f t="shared" si="296"/>
        <v>0</v>
      </c>
      <c r="AA1406" s="10">
        <f t="shared" si="297"/>
        <v>0</v>
      </c>
      <c r="AB1406" s="10">
        <f t="shared" si="298"/>
        <v>0</v>
      </c>
      <c r="AC1406" s="10">
        <f t="shared" si="299"/>
        <v>101.176470588235</v>
      </c>
      <c r="AD1406" s="10">
        <f t="shared" si="300"/>
        <v>0</v>
      </c>
      <c r="AE1406" s="11">
        <f t="shared" si="301"/>
        <v>9.35</v>
      </c>
    </row>
    <row r="1407" spans="1:31">
      <c r="A1407" s="5">
        <v>45894</v>
      </c>
      <c r="B1407" s="1" t="s">
        <v>768</v>
      </c>
      <c r="C1407" s="1" t="s">
        <v>769</v>
      </c>
      <c r="D1407" s="1" t="s">
        <v>757</v>
      </c>
      <c r="E1407" s="1">
        <v>11.8</v>
      </c>
      <c r="F1407" s="1">
        <v>13.86</v>
      </c>
      <c r="G1407" s="1">
        <v>12.86</v>
      </c>
      <c r="H1407" s="1">
        <v>10.14</v>
      </c>
      <c r="I1407" s="1" t="s">
        <v>50</v>
      </c>
      <c r="J1407" s="1">
        <v>97</v>
      </c>
      <c r="K1407" s="1" t="s">
        <v>43</v>
      </c>
      <c r="L1407" s="1" t="s">
        <v>44</v>
      </c>
      <c r="M1407" s="1" t="s">
        <v>45</v>
      </c>
      <c r="N1407" s="1">
        <v>350</v>
      </c>
      <c r="O1407" s="1">
        <v>466</v>
      </c>
      <c r="P1407" s="1">
        <v>0</v>
      </c>
      <c r="Q1407" s="1">
        <v>2</v>
      </c>
      <c r="R1407" s="1">
        <v>0</v>
      </c>
      <c r="S1407" s="1">
        <v>200</v>
      </c>
      <c r="T1407">
        <f t="shared" si="291"/>
        <v>816</v>
      </c>
      <c r="U1407">
        <f t="shared" si="292"/>
        <v>1018</v>
      </c>
      <c r="V1407" s="2">
        <f t="shared" si="293"/>
        <v>45963.1525423729</v>
      </c>
      <c r="W1407" s="2">
        <f t="shared" si="294"/>
        <v>45980.2711864407</v>
      </c>
      <c r="X1407" t="str">
        <f t="shared" si="295"/>
        <v>健康</v>
      </c>
      <c r="Y1407" s="8" t="str">
        <f>_xlfn.IFS(COUNTIF($B$2:B1407,B1407)=1,"-",OR(AND(X1406="高滞销风险",OR(X1407="中滞销风险",X1407="低滞销风险",X1407="健康")),AND(X1406="中滞销风险",OR(X1407="低滞销风险",X1407="健康")),AND(X1406="低滞销风险",X1407="健康")),"改善",X1406=X1407,"维持不变",OR(AND(X1406="健康",OR(X1407="低滞销风险",X1407="中滞销风险",X1407="高滞销风险")),AND(X1406="低滞销风险",OR(X1407="中滞销风险",X1407="高滞销风险")),AND(X1406="中滞销风险",X1407="高滞销风险")),"恶化")</f>
        <v>维持不变</v>
      </c>
      <c r="Z1407" s="10">
        <f t="shared" si="296"/>
        <v>0</v>
      </c>
      <c r="AA1407" s="10">
        <f t="shared" si="297"/>
        <v>0</v>
      </c>
      <c r="AB1407" s="10">
        <f t="shared" si="298"/>
        <v>0</v>
      </c>
      <c r="AC1407" s="10">
        <f t="shared" si="299"/>
        <v>86.271186440678</v>
      </c>
      <c r="AD1407" s="10">
        <f t="shared" si="300"/>
        <v>0</v>
      </c>
      <c r="AE1407" s="11">
        <f t="shared" si="301"/>
        <v>11.8</v>
      </c>
    </row>
    <row r="1408" spans="1:31">
      <c r="A1408" s="5">
        <v>45901</v>
      </c>
      <c r="B1408" s="1" t="s">
        <v>768</v>
      </c>
      <c r="C1408" s="1" t="s">
        <v>769</v>
      </c>
      <c r="D1408" s="1" t="s">
        <v>757</v>
      </c>
      <c r="E1408" s="1">
        <v>13.54</v>
      </c>
      <c r="F1408" s="1">
        <v>14</v>
      </c>
      <c r="G1408" s="1">
        <v>13.93</v>
      </c>
      <c r="H1408" s="1">
        <v>13.11</v>
      </c>
      <c r="I1408" s="1" t="s">
        <v>50</v>
      </c>
      <c r="J1408" s="1">
        <v>98</v>
      </c>
      <c r="K1408" s="1" t="s">
        <v>35</v>
      </c>
      <c r="L1408" s="1" t="s">
        <v>36</v>
      </c>
      <c r="M1408" s="1" t="s">
        <v>37</v>
      </c>
      <c r="N1408" s="1">
        <v>421</v>
      </c>
      <c r="O1408" s="1">
        <v>342</v>
      </c>
      <c r="P1408" s="1">
        <v>0</v>
      </c>
      <c r="Q1408" s="1">
        <v>2</v>
      </c>
      <c r="R1408" s="1">
        <v>0</v>
      </c>
      <c r="S1408" s="1">
        <v>200</v>
      </c>
      <c r="T1408">
        <f t="shared" si="291"/>
        <v>763</v>
      </c>
      <c r="U1408">
        <f t="shared" si="292"/>
        <v>965</v>
      </c>
      <c r="V1408" s="2">
        <f t="shared" si="293"/>
        <v>45957.3515509601</v>
      </c>
      <c r="W1408" s="2">
        <f t="shared" si="294"/>
        <v>45972.270310192</v>
      </c>
      <c r="X1408" t="str">
        <f t="shared" si="295"/>
        <v>健康</v>
      </c>
      <c r="Y1408" s="8" t="str">
        <f>_xlfn.IFS(COUNTIF($B$2:B1408,B1408)=1,"-",OR(AND(X1407="高滞销风险",OR(X1408="中滞销风险",X1408="低滞销风险",X1408="健康")),AND(X1407="中滞销风险",OR(X1408="低滞销风险",X1408="健康")),AND(X1407="低滞销风险",X1408="健康")),"改善",X1407=X1408,"维持不变",OR(AND(X1407="健康",OR(X1408="低滞销风险",X1408="中滞销风险",X1408="高滞销风险")),AND(X1407="低滞销风险",OR(X1408="中滞销风险",X1408="高滞销风险")),AND(X1407="中滞销风险",X1408="高滞销风险")),"恶化")</f>
        <v>维持不变</v>
      </c>
      <c r="Z1408" s="10">
        <f t="shared" si="296"/>
        <v>0</v>
      </c>
      <c r="AA1408" s="10">
        <f t="shared" si="297"/>
        <v>0</v>
      </c>
      <c r="AB1408" s="10">
        <f t="shared" si="298"/>
        <v>0</v>
      </c>
      <c r="AC1408" s="10">
        <f t="shared" si="299"/>
        <v>71.2703101920236</v>
      </c>
      <c r="AD1408" s="10">
        <f t="shared" si="300"/>
        <v>0</v>
      </c>
      <c r="AE1408" s="11">
        <f t="shared" si="301"/>
        <v>13.54</v>
      </c>
    </row>
    <row r="1409" spans="1:31">
      <c r="A1409" s="5">
        <v>45908</v>
      </c>
      <c r="B1409" s="1" t="s">
        <v>768</v>
      </c>
      <c r="C1409" s="1" t="s">
        <v>769</v>
      </c>
      <c r="D1409" s="1" t="s">
        <v>757</v>
      </c>
      <c r="E1409" s="1">
        <v>14.84</v>
      </c>
      <c r="F1409" s="1">
        <v>16.14</v>
      </c>
      <c r="G1409" s="1">
        <v>15.07</v>
      </c>
      <c r="H1409" s="1">
        <v>13.96</v>
      </c>
      <c r="I1409" s="1" t="s">
        <v>50</v>
      </c>
      <c r="J1409" s="1">
        <v>113</v>
      </c>
      <c r="K1409" s="1" t="s">
        <v>38</v>
      </c>
      <c r="L1409" s="1" t="s">
        <v>39</v>
      </c>
      <c r="M1409" s="1" t="s">
        <v>40</v>
      </c>
      <c r="N1409" s="1">
        <v>347</v>
      </c>
      <c r="O1409" s="1">
        <v>531</v>
      </c>
      <c r="P1409" s="1">
        <v>0</v>
      </c>
      <c r="Q1409" s="1">
        <v>12</v>
      </c>
      <c r="R1409" s="1">
        <v>0</v>
      </c>
      <c r="S1409" s="1">
        <v>150</v>
      </c>
      <c r="T1409">
        <f t="shared" si="291"/>
        <v>878</v>
      </c>
      <c r="U1409">
        <f t="shared" si="292"/>
        <v>1040</v>
      </c>
      <c r="V1409" s="2">
        <f t="shared" si="293"/>
        <v>45967.1644204852</v>
      </c>
      <c r="W1409" s="2">
        <f t="shared" si="294"/>
        <v>45978.0808625337</v>
      </c>
      <c r="X1409" t="str">
        <f t="shared" si="295"/>
        <v>健康</v>
      </c>
      <c r="Y1409" s="8" t="str">
        <f>_xlfn.IFS(COUNTIF($B$2:B1409,B1409)=1,"-",OR(AND(X1408="高滞销风险",OR(X1409="中滞销风险",X1409="低滞销风险",X1409="健康")),AND(X1408="中滞销风险",OR(X1409="低滞销风险",X1409="健康")),AND(X1408="低滞销风险",X1409="健康")),"改善",X1408=X1409,"维持不变",OR(AND(X1408="健康",OR(X1409="低滞销风险",X1409="中滞销风险",X1409="高滞销风险")),AND(X1408="低滞销风险",OR(X1409="中滞销风险",X1409="高滞销风险")),AND(X1408="中滞销风险",X1409="高滞销风险")),"恶化")</f>
        <v>维持不变</v>
      </c>
      <c r="Z1409" s="10">
        <f t="shared" si="296"/>
        <v>0</v>
      </c>
      <c r="AA1409" s="10">
        <f t="shared" si="297"/>
        <v>0</v>
      </c>
      <c r="AB1409" s="10">
        <f t="shared" si="298"/>
        <v>0</v>
      </c>
      <c r="AC1409" s="10">
        <f t="shared" si="299"/>
        <v>70.0808625336927</v>
      </c>
      <c r="AD1409" s="10">
        <f t="shared" si="300"/>
        <v>0</v>
      </c>
      <c r="AE1409" s="11">
        <f t="shared" si="301"/>
        <v>14.84</v>
      </c>
    </row>
    <row r="1410" spans="1:31">
      <c r="A1410" s="5">
        <v>45887</v>
      </c>
      <c r="B1410" s="1" t="s">
        <v>770</v>
      </c>
      <c r="C1410" s="1" t="s">
        <v>771</v>
      </c>
      <c r="D1410" s="1" t="s">
        <v>757</v>
      </c>
      <c r="E1410" s="1">
        <v>26.04</v>
      </c>
      <c r="F1410" s="1">
        <v>30.29</v>
      </c>
      <c r="G1410" s="1">
        <v>35.14</v>
      </c>
      <c r="H1410" s="1">
        <v>19.86</v>
      </c>
      <c r="I1410" s="1" t="s">
        <v>50</v>
      </c>
      <c r="J1410" s="1">
        <v>212</v>
      </c>
      <c r="K1410" s="1" t="s">
        <v>51</v>
      </c>
      <c r="L1410" s="1" t="s">
        <v>52</v>
      </c>
      <c r="M1410" s="1" t="s">
        <v>53</v>
      </c>
      <c r="N1410" s="1">
        <v>678</v>
      </c>
      <c r="O1410" s="1">
        <v>1060</v>
      </c>
      <c r="P1410" s="1">
        <v>0</v>
      </c>
      <c r="Q1410" s="1">
        <v>2</v>
      </c>
      <c r="R1410" s="1">
        <v>0</v>
      </c>
      <c r="S1410" s="1">
        <v>1103</v>
      </c>
      <c r="T1410">
        <f t="shared" si="291"/>
        <v>1738</v>
      </c>
      <c r="U1410">
        <f t="shared" si="292"/>
        <v>2843</v>
      </c>
      <c r="V1410" s="2">
        <f t="shared" si="293"/>
        <v>45953.7434715822</v>
      </c>
      <c r="W1410" s="2">
        <f t="shared" si="294"/>
        <v>45996.178187404</v>
      </c>
      <c r="X1410" t="str">
        <f t="shared" si="295"/>
        <v>低滞销风险</v>
      </c>
      <c r="Y1410" s="8" t="str">
        <f>_xlfn.IFS(COUNTIF($B$2:B1410,B1410)=1,"-",OR(AND(X1409="高滞销风险",OR(X1410="中滞销风险",X1410="低滞销风险",X1410="健康")),AND(X1409="中滞销风险",OR(X1410="低滞销风险",X1410="健康")),AND(X1409="低滞销风险",X1410="健康")),"改善",X1409=X1410,"维持不变",OR(AND(X1409="健康",OR(X1410="低滞销风险",X1410="中滞销风险",X1410="高滞销风险")),AND(X1409="低滞销风险",OR(X1410="中滞销风险",X1410="高滞销风险")),AND(X1409="中滞销风险",X1410="高滞销风险")),"恶化")</f>
        <v>-</v>
      </c>
      <c r="Z1410" s="10">
        <f t="shared" si="296"/>
        <v>0</v>
      </c>
      <c r="AA1410" s="10">
        <f t="shared" si="297"/>
        <v>108.8</v>
      </c>
      <c r="AB1410" s="10">
        <f t="shared" si="298"/>
        <v>108.8</v>
      </c>
      <c r="AC1410" s="10">
        <f t="shared" si="299"/>
        <v>109.178187403994</v>
      </c>
      <c r="AD1410" s="10">
        <f t="shared" si="300"/>
        <v>4.17818740399525</v>
      </c>
      <c r="AE1410" s="11">
        <f t="shared" si="301"/>
        <v>27.0761904761905</v>
      </c>
    </row>
    <row r="1411" spans="1:31">
      <c r="A1411" s="5">
        <v>45894</v>
      </c>
      <c r="B1411" s="1" t="s">
        <v>770</v>
      </c>
      <c r="C1411" s="1" t="s">
        <v>771</v>
      </c>
      <c r="D1411" s="1" t="s">
        <v>757</v>
      </c>
      <c r="E1411" s="1">
        <v>31.86</v>
      </c>
      <c r="F1411" s="1">
        <v>36</v>
      </c>
      <c r="G1411" s="1">
        <v>33.14</v>
      </c>
      <c r="H1411" s="1">
        <v>28.86</v>
      </c>
      <c r="I1411" s="1" t="s">
        <v>50</v>
      </c>
      <c r="J1411" s="1">
        <v>252</v>
      </c>
      <c r="K1411" s="1" t="s">
        <v>43</v>
      </c>
      <c r="L1411" s="1" t="s">
        <v>44</v>
      </c>
      <c r="M1411" s="1" t="s">
        <v>45</v>
      </c>
      <c r="N1411" s="1">
        <v>593</v>
      </c>
      <c r="O1411" s="1">
        <v>1514</v>
      </c>
      <c r="P1411" s="1">
        <v>0</v>
      </c>
      <c r="Q1411" s="1">
        <v>287</v>
      </c>
      <c r="R1411" s="1">
        <v>0</v>
      </c>
      <c r="S1411" s="1">
        <v>203</v>
      </c>
      <c r="T1411">
        <f t="shared" si="291"/>
        <v>2107</v>
      </c>
      <c r="U1411">
        <f t="shared" si="292"/>
        <v>2597</v>
      </c>
      <c r="V1411" s="2">
        <f t="shared" si="293"/>
        <v>45960.1330822348</v>
      </c>
      <c r="W1411" s="2">
        <f t="shared" si="294"/>
        <v>45975.512868801</v>
      </c>
      <c r="X1411" t="str">
        <f t="shared" si="295"/>
        <v>健康</v>
      </c>
      <c r="Y1411" s="8" t="str">
        <f>_xlfn.IFS(COUNTIF($B$2:B1411,B1411)=1,"-",OR(AND(X1410="高滞销风险",OR(X1411="中滞销风险",X1411="低滞销风险",X1411="健康")),AND(X1410="中滞销风险",OR(X1411="低滞销风险",X1411="健康")),AND(X1410="低滞销风险",X1411="健康")),"改善",X1410=X1411,"维持不变",OR(AND(X1410="健康",OR(X1411="低滞销风险",X1411="中滞销风险",X1411="高滞销风险")),AND(X1410="低滞销风险",OR(X1411="中滞销风险",X1411="高滞销风险")),AND(X1410="中滞销风险",X1411="高滞销风险")),"恶化")</f>
        <v>改善</v>
      </c>
      <c r="Z1411" s="10">
        <f t="shared" si="296"/>
        <v>0</v>
      </c>
      <c r="AA1411" s="10">
        <f t="shared" si="297"/>
        <v>0</v>
      </c>
      <c r="AB1411" s="10">
        <f t="shared" si="298"/>
        <v>0</v>
      </c>
      <c r="AC1411" s="10">
        <f t="shared" si="299"/>
        <v>81.5128688010044</v>
      </c>
      <c r="AD1411" s="10">
        <f t="shared" si="300"/>
        <v>0</v>
      </c>
      <c r="AE1411" s="11">
        <f t="shared" si="301"/>
        <v>31.86</v>
      </c>
    </row>
    <row r="1412" spans="1:31">
      <c r="A1412" s="5">
        <v>45901</v>
      </c>
      <c r="B1412" s="1" t="s">
        <v>770</v>
      </c>
      <c r="C1412" s="1" t="s">
        <v>771</v>
      </c>
      <c r="D1412" s="1" t="s">
        <v>757</v>
      </c>
      <c r="E1412" s="1">
        <v>32.71</v>
      </c>
      <c r="F1412" s="1">
        <v>32.71</v>
      </c>
      <c r="G1412" s="1">
        <v>34.36</v>
      </c>
      <c r="H1412" s="1">
        <v>34.75</v>
      </c>
      <c r="I1412" s="1" t="s">
        <v>54</v>
      </c>
      <c r="J1412" s="1">
        <v>229</v>
      </c>
      <c r="K1412" s="1" t="s">
        <v>35</v>
      </c>
      <c r="L1412" s="1" t="s">
        <v>36</v>
      </c>
      <c r="M1412" s="1" t="s">
        <v>37</v>
      </c>
      <c r="N1412" s="1">
        <v>622</v>
      </c>
      <c r="O1412" s="1">
        <v>1523</v>
      </c>
      <c r="P1412" s="1">
        <v>0</v>
      </c>
      <c r="Q1412" s="1">
        <v>237</v>
      </c>
      <c r="R1412" s="1">
        <v>0</v>
      </c>
      <c r="S1412" s="1">
        <v>200</v>
      </c>
      <c r="T1412">
        <f t="shared" si="291"/>
        <v>2145</v>
      </c>
      <c r="U1412">
        <f t="shared" si="292"/>
        <v>2582</v>
      </c>
      <c r="V1412" s="2">
        <f t="shared" si="293"/>
        <v>45966.5762763681</v>
      </c>
      <c r="W1412" s="2">
        <f t="shared" si="294"/>
        <v>45979.9361051666</v>
      </c>
      <c r="X1412" t="str">
        <f t="shared" si="295"/>
        <v>健康</v>
      </c>
      <c r="Y1412" s="8" t="str">
        <f>_xlfn.IFS(COUNTIF($B$2:B1412,B1412)=1,"-",OR(AND(X1411="高滞销风险",OR(X1412="中滞销风险",X1412="低滞销风险",X1412="健康")),AND(X1411="中滞销风险",OR(X1412="低滞销风险",X1412="健康")),AND(X1411="低滞销风险",X1412="健康")),"改善",X1411=X1412,"维持不变",OR(AND(X1411="健康",OR(X1412="低滞销风险",X1412="中滞销风险",X1412="高滞销风险")),AND(X1411="低滞销风险",OR(X1412="中滞销风险",X1412="高滞销风险")),AND(X1411="中滞销风险",X1412="高滞销风险")),"恶化")</f>
        <v>维持不变</v>
      </c>
      <c r="Z1412" s="10">
        <f t="shared" si="296"/>
        <v>0</v>
      </c>
      <c r="AA1412" s="10">
        <f t="shared" si="297"/>
        <v>0</v>
      </c>
      <c r="AB1412" s="10">
        <f t="shared" si="298"/>
        <v>0</v>
      </c>
      <c r="AC1412" s="10">
        <f t="shared" si="299"/>
        <v>78.9361051666157</v>
      </c>
      <c r="AD1412" s="10">
        <f t="shared" si="300"/>
        <v>0</v>
      </c>
      <c r="AE1412" s="11">
        <f t="shared" si="301"/>
        <v>32.71</v>
      </c>
    </row>
    <row r="1413" spans="1:31">
      <c r="A1413" s="5">
        <v>45908</v>
      </c>
      <c r="B1413" s="1" t="s">
        <v>770</v>
      </c>
      <c r="C1413" s="1" t="s">
        <v>771</v>
      </c>
      <c r="D1413" s="1" t="s">
        <v>757</v>
      </c>
      <c r="E1413" s="1">
        <v>32.57</v>
      </c>
      <c r="F1413" s="1">
        <v>32.57</v>
      </c>
      <c r="G1413" s="1">
        <v>32.64</v>
      </c>
      <c r="H1413" s="1">
        <v>32.89</v>
      </c>
      <c r="I1413" s="1" t="s">
        <v>54</v>
      </c>
      <c r="J1413" s="1">
        <v>228</v>
      </c>
      <c r="K1413" s="1" t="s">
        <v>38</v>
      </c>
      <c r="L1413" s="1" t="s">
        <v>39</v>
      </c>
      <c r="M1413" s="1" t="s">
        <v>40</v>
      </c>
      <c r="N1413" s="1">
        <v>742</v>
      </c>
      <c r="O1413" s="1">
        <v>1403</v>
      </c>
      <c r="P1413" s="1">
        <v>0</v>
      </c>
      <c r="Q1413" s="1">
        <v>17</v>
      </c>
      <c r="R1413" s="1">
        <v>0</v>
      </c>
      <c r="S1413" s="1">
        <v>200</v>
      </c>
      <c r="T1413">
        <f t="shared" si="291"/>
        <v>2145</v>
      </c>
      <c r="U1413">
        <f t="shared" si="292"/>
        <v>2362</v>
      </c>
      <c r="V1413" s="2">
        <f t="shared" si="293"/>
        <v>45973.8581516733</v>
      </c>
      <c r="W1413" s="2">
        <f t="shared" si="294"/>
        <v>45980.5207245932</v>
      </c>
      <c r="X1413" t="str">
        <f t="shared" si="295"/>
        <v>健康</v>
      </c>
      <c r="Y1413" s="8" t="str">
        <f>_xlfn.IFS(COUNTIF($B$2:B1413,B1413)=1,"-",OR(AND(X1412="高滞销风险",OR(X1413="中滞销风险",X1413="低滞销风险",X1413="健康")),AND(X1412="中滞销风险",OR(X1413="低滞销风险",X1413="健康")),AND(X1412="低滞销风险",X1413="健康")),"改善",X1412=X1413,"维持不变",OR(AND(X1412="健康",OR(X1413="低滞销风险",X1413="中滞销风险",X1413="高滞销风险")),AND(X1412="低滞销风险",OR(X1413="中滞销风险",X1413="高滞销风险")),AND(X1412="中滞销风险",X1413="高滞销风险")),"恶化")</f>
        <v>维持不变</v>
      </c>
      <c r="Z1413" s="10">
        <f t="shared" si="296"/>
        <v>0</v>
      </c>
      <c r="AA1413" s="10">
        <f t="shared" si="297"/>
        <v>0</v>
      </c>
      <c r="AB1413" s="10">
        <f t="shared" si="298"/>
        <v>0</v>
      </c>
      <c r="AC1413" s="10">
        <f t="shared" si="299"/>
        <v>72.5207245931839</v>
      </c>
      <c r="AD1413" s="10">
        <f t="shared" si="300"/>
        <v>0</v>
      </c>
      <c r="AE1413" s="11">
        <f t="shared" si="301"/>
        <v>32.57</v>
      </c>
    </row>
    <row r="1414" spans="1:31">
      <c r="A1414" s="5">
        <v>45887</v>
      </c>
      <c r="B1414" s="1" t="s">
        <v>772</v>
      </c>
      <c r="C1414" s="1" t="s">
        <v>773</v>
      </c>
      <c r="D1414" s="1" t="s">
        <v>757</v>
      </c>
      <c r="E1414" s="1">
        <v>12.39</v>
      </c>
      <c r="F1414" s="1">
        <v>19</v>
      </c>
      <c r="G1414" s="1">
        <v>14.71</v>
      </c>
      <c r="H1414" s="1">
        <v>7.5</v>
      </c>
      <c r="I1414" s="1" t="s">
        <v>50</v>
      </c>
      <c r="J1414" s="1">
        <v>133</v>
      </c>
      <c r="K1414" s="1" t="s">
        <v>51</v>
      </c>
      <c r="L1414" s="1" t="s">
        <v>52</v>
      </c>
      <c r="M1414" s="1" t="s">
        <v>53</v>
      </c>
      <c r="N1414" s="1">
        <v>519</v>
      </c>
      <c r="O1414" s="1">
        <v>443</v>
      </c>
      <c r="P1414" s="1">
        <v>0</v>
      </c>
      <c r="Q1414" s="1">
        <v>479</v>
      </c>
      <c r="R1414" s="1">
        <v>0</v>
      </c>
      <c r="S1414" s="1">
        <v>1</v>
      </c>
      <c r="T1414">
        <f t="shared" si="291"/>
        <v>962</v>
      </c>
      <c r="U1414">
        <f t="shared" si="292"/>
        <v>1442</v>
      </c>
      <c r="V1414" s="2">
        <f t="shared" si="293"/>
        <v>45964.6432606941</v>
      </c>
      <c r="W1414" s="2">
        <f t="shared" si="294"/>
        <v>46003.384180791</v>
      </c>
      <c r="X1414" t="str">
        <f t="shared" si="295"/>
        <v>中滞销风险</v>
      </c>
      <c r="Y1414" s="8" t="str">
        <f>_xlfn.IFS(COUNTIF($B$2:B1414,B1414)=1,"-",OR(AND(X1413="高滞销风险",OR(X1414="中滞销风险",X1414="低滞销风险",X1414="健康")),AND(X1413="中滞销风险",OR(X1414="低滞销风险",X1414="健康")),AND(X1413="低滞销风险",X1414="健康")),"改善",X1413=X1414,"维持不变",OR(AND(X1413="健康",OR(X1414="低滞销风险",X1414="中滞销风险",X1414="高滞销风险")),AND(X1413="低滞销风险",OR(X1414="中滞销风险",X1414="高滞销风险")),AND(X1413="中滞销风险",X1414="高滞销风险")),"恶化")</f>
        <v>-</v>
      </c>
      <c r="Z1414" s="10">
        <f t="shared" si="296"/>
        <v>0</v>
      </c>
      <c r="AA1414" s="10">
        <f t="shared" si="297"/>
        <v>141.05</v>
      </c>
      <c r="AB1414" s="10">
        <f t="shared" si="298"/>
        <v>141.05</v>
      </c>
      <c r="AC1414" s="10">
        <f t="shared" si="299"/>
        <v>116.38418079096</v>
      </c>
      <c r="AD1414" s="10">
        <f t="shared" si="300"/>
        <v>11.384180790963</v>
      </c>
      <c r="AE1414" s="11">
        <f t="shared" si="301"/>
        <v>13.7333333333333</v>
      </c>
    </row>
    <row r="1415" spans="1:31">
      <c r="A1415" s="5">
        <v>45894</v>
      </c>
      <c r="B1415" s="1" t="s">
        <v>772</v>
      </c>
      <c r="C1415" s="1" t="s">
        <v>773</v>
      </c>
      <c r="D1415" s="1" t="s">
        <v>757</v>
      </c>
      <c r="E1415" s="1">
        <v>16.68</v>
      </c>
      <c r="F1415" s="1">
        <v>21</v>
      </c>
      <c r="G1415" s="1">
        <v>20</v>
      </c>
      <c r="H1415" s="1">
        <v>12.75</v>
      </c>
      <c r="I1415" s="1" t="s">
        <v>50</v>
      </c>
      <c r="J1415" s="1">
        <v>147</v>
      </c>
      <c r="K1415" s="1" t="s">
        <v>43</v>
      </c>
      <c r="L1415" s="1" t="s">
        <v>44</v>
      </c>
      <c r="M1415" s="1" t="s">
        <v>45</v>
      </c>
      <c r="N1415" s="1">
        <v>487</v>
      </c>
      <c r="O1415" s="1">
        <v>454</v>
      </c>
      <c r="P1415" s="1">
        <v>0</v>
      </c>
      <c r="Q1415" s="1">
        <v>349</v>
      </c>
      <c r="R1415" s="1">
        <v>0</v>
      </c>
      <c r="S1415" s="1">
        <v>1</v>
      </c>
      <c r="T1415">
        <f t="shared" si="291"/>
        <v>941</v>
      </c>
      <c r="U1415">
        <f t="shared" si="292"/>
        <v>1291</v>
      </c>
      <c r="V1415" s="2">
        <f t="shared" si="293"/>
        <v>45950.4148681055</v>
      </c>
      <c r="W1415" s="2">
        <f t="shared" si="294"/>
        <v>45971.3980815348</v>
      </c>
      <c r="X1415" t="str">
        <f t="shared" si="295"/>
        <v>健康</v>
      </c>
      <c r="Y1415" s="8" t="str">
        <f>_xlfn.IFS(COUNTIF($B$2:B1415,B1415)=1,"-",OR(AND(X1414="高滞销风险",OR(X1415="中滞销风险",X1415="低滞销风险",X1415="健康")),AND(X1414="中滞销风险",OR(X1415="低滞销风险",X1415="健康")),AND(X1414="低滞销风险",X1415="健康")),"改善",X1414=X1415,"维持不变",OR(AND(X1414="健康",OR(X1415="低滞销风险",X1415="中滞销风险",X1415="高滞销风险")),AND(X1414="低滞销风险",OR(X1415="中滞销风险",X1415="高滞销风险")),AND(X1414="中滞销风险",X1415="高滞销风险")),"恶化")</f>
        <v>改善</v>
      </c>
      <c r="Z1415" s="10">
        <f t="shared" si="296"/>
        <v>0</v>
      </c>
      <c r="AA1415" s="10">
        <f t="shared" si="297"/>
        <v>0</v>
      </c>
      <c r="AB1415" s="10">
        <f t="shared" si="298"/>
        <v>0</v>
      </c>
      <c r="AC1415" s="10">
        <f t="shared" si="299"/>
        <v>77.3980815347722</v>
      </c>
      <c r="AD1415" s="10">
        <f t="shared" si="300"/>
        <v>0</v>
      </c>
      <c r="AE1415" s="11">
        <f t="shared" si="301"/>
        <v>16.68</v>
      </c>
    </row>
    <row r="1416" spans="1:31">
      <c r="A1416" s="5">
        <v>45901</v>
      </c>
      <c r="B1416" s="1" t="s">
        <v>772</v>
      </c>
      <c r="C1416" s="1" t="s">
        <v>773</v>
      </c>
      <c r="D1416" s="1" t="s">
        <v>757</v>
      </c>
      <c r="E1416" s="1">
        <v>22.73</v>
      </c>
      <c r="F1416" s="1">
        <v>27.29</v>
      </c>
      <c r="G1416" s="1">
        <v>24.14</v>
      </c>
      <c r="H1416" s="1">
        <v>19.43</v>
      </c>
      <c r="I1416" s="1" t="s">
        <v>50</v>
      </c>
      <c r="J1416" s="1">
        <v>191</v>
      </c>
      <c r="K1416" s="1" t="s">
        <v>35</v>
      </c>
      <c r="L1416" s="1" t="s">
        <v>36</v>
      </c>
      <c r="M1416" s="1" t="s">
        <v>37</v>
      </c>
      <c r="N1416" s="1">
        <v>429</v>
      </c>
      <c r="O1416" s="1">
        <v>668</v>
      </c>
      <c r="P1416" s="1">
        <v>0</v>
      </c>
      <c r="Q1416" s="1">
        <v>14</v>
      </c>
      <c r="R1416" s="1">
        <v>0</v>
      </c>
      <c r="S1416" s="1">
        <v>600</v>
      </c>
      <c r="T1416">
        <f t="shared" si="291"/>
        <v>1097</v>
      </c>
      <c r="U1416">
        <f t="shared" si="292"/>
        <v>1711</v>
      </c>
      <c r="V1416" s="2">
        <f t="shared" si="293"/>
        <v>45949.262208535</v>
      </c>
      <c r="W1416" s="2">
        <f t="shared" si="294"/>
        <v>45976.274967004</v>
      </c>
      <c r="X1416" t="str">
        <f t="shared" si="295"/>
        <v>健康</v>
      </c>
      <c r="Y1416" s="8" t="str">
        <f>_xlfn.IFS(COUNTIF($B$2:B1416,B1416)=1,"-",OR(AND(X1415="高滞销风险",OR(X1416="中滞销风险",X1416="低滞销风险",X1416="健康")),AND(X1415="中滞销风险",OR(X1416="低滞销风险",X1416="健康")),AND(X1415="低滞销风险",X1416="健康")),"改善",X1415=X1416,"维持不变",OR(AND(X1415="健康",OR(X1416="低滞销风险",X1416="中滞销风险",X1416="高滞销风险")),AND(X1415="低滞销风险",OR(X1416="中滞销风险",X1416="高滞销风险")),AND(X1415="中滞销风险",X1416="高滞销风险")),"恶化")</f>
        <v>维持不变</v>
      </c>
      <c r="Z1416" s="10">
        <f t="shared" si="296"/>
        <v>0</v>
      </c>
      <c r="AA1416" s="10">
        <f t="shared" si="297"/>
        <v>0</v>
      </c>
      <c r="AB1416" s="10">
        <f t="shared" si="298"/>
        <v>0</v>
      </c>
      <c r="AC1416" s="10">
        <f t="shared" si="299"/>
        <v>75.2749670039595</v>
      </c>
      <c r="AD1416" s="10">
        <f t="shared" si="300"/>
        <v>0</v>
      </c>
      <c r="AE1416" s="11">
        <f t="shared" si="301"/>
        <v>22.73</v>
      </c>
    </row>
    <row r="1417" spans="1:31">
      <c r="A1417" s="5">
        <v>45908</v>
      </c>
      <c r="B1417" s="1" t="s">
        <v>772</v>
      </c>
      <c r="C1417" s="1" t="s">
        <v>773</v>
      </c>
      <c r="D1417" s="1" t="s">
        <v>757</v>
      </c>
      <c r="E1417" s="1">
        <v>26.06</v>
      </c>
      <c r="F1417" s="1">
        <v>28.43</v>
      </c>
      <c r="G1417" s="1">
        <v>27.86</v>
      </c>
      <c r="H1417" s="1">
        <v>23.93</v>
      </c>
      <c r="I1417" s="1" t="s">
        <v>50</v>
      </c>
      <c r="J1417" s="1">
        <v>199</v>
      </c>
      <c r="K1417" s="1" t="s">
        <v>38</v>
      </c>
      <c r="L1417" s="1" t="s">
        <v>39</v>
      </c>
      <c r="M1417" s="1" t="s">
        <v>40</v>
      </c>
      <c r="N1417" s="1">
        <v>289</v>
      </c>
      <c r="O1417" s="1">
        <v>611</v>
      </c>
      <c r="P1417" s="1">
        <v>0</v>
      </c>
      <c r="Q1417" s="1">
        <v>14</v>
      </c>
      <c r="R1417" s="1">
        <v>0</v>
      </c>
      <c r="S1417" s="1">
        <v>1000</v>
      </c>
      <c r="T1417">
        <f t="shared" si="291"/>
        <v>900</v>
      </c>
      <c r="U1417">
        <f t="shared" si="292"/>
        <v>1914</v>
      </c>
      <c r="V1417" s="2">
        <f t="shared" si="293"/>
        <v>45942.5356868764</v>
      </c>
      <c r="W1417" s="2">
        <f t="shared" si="294"/>
        <v>45981.4458940906</v>
      </c>
      <c r="X1417" t="str">
        <f t="shared" si="295"/>
        <v>健康</v>
      </c>
      <c r="Y1417" s="8" t="str">
        <f>_xlfn.IFS(COUNTIF($B$2:B1417,B1417)=1,"-",OR(AND(X1416="高滞销风险",OR(X1417="中滞销风险",X1417="低滞销风险",X1417="健康")),AND(X1416="中滞销风险",OR(X1417="低滞销风险",X1417="健康")),AND(X1416="低滞销风险",X1417="健康")),"改善",X1416=X1417,"维持不变",OR(AND(X1416="健康",OR(X1417="低滞销风险",X1417="中滞销风险",X1417="高滞销风险")),AND(X1416="低滞销风险",OR(X1417="中滞销风险",X1417="高滞销风险")),AND(X1416="中滞销风险",X1417="高滞销风险")),"恶化")</f>
        <v>维持不变</v>
      </c>
      <c r="Z1417" s="10">
        <f t="shared" si="296"/>
        <v>0</v>
      </c>
      <c r="AA1417" s="10">
        <f t="shared" si="297"/>
        <v>0</v>
      </c>
      <c r="AB1417" s="10">
        <f t="shared" si="298"/>
        <v>0</v>
      </c>
      <c r="AC1417" s="10">
        <f t="shared" si="299"/>
        <v>73.4458940905602</v>
      </c>
      <c r="AD1417" s="10">
        <f t="shared" si="300"/>
        <v>0</v>
      </c>
      <c r="AE1417" s="11">
        <f t="shared" si="301"/>
        <v>26.06</v>
      </c>
    </row>
    <row r="1418" spans="1:31">
      <c r="A1418" s="5">
        <v>45887</v>
      </c>
      <c r="B1418" s="1" t="s">
        <v>774</v>
      </c>
      <c r="C1418" s="1" t="s">
        <v>775</v>
      </c>
      <c r="D1418" s="1" t="s">
        <v>757</v>
      </c>
      <c r="E1418" s="1">
        <v>8.11</v>
      </c>
      <c r="F1418" s="1">
        <v>10.86</v>
      </c>
      <c r="G1418" s="1">
        <v>10.07</v>
      </c>
      <c r="H1418" s="1">
        <v>5.68</v>
      </c>
      <c r="I1418" s="1" t="s">
        <v>50</v>
      </c>
      <c r="J1418" s="1">
        <v>76</v>
      </c>
      <c r="K1418" s="1" t="s">
        <v>51</v>
      </c>
      <c r="L1418" s="1" t="s">
        <v>52</v>
      </c>
      <c r="M1418" s="1" t="s">
        <v>53</v>
      </c>
      <c r="N1418" s="1">
        <v>303</v>
      </c>
      <c r="O1418" s="1">
        <v>175</v>
      </c>
      <c r="P1418" s="1">
        <v>90</v>
      </c>
      <c r="Q1418" s="1">
        <v>112</v>
      </c>
      <c r="R1418" s="1">
        <v>0</v>
      </c>
      <c r="S1418" s="1">
        <v>2</v>
      </c>
      <c r="T1418">
        <f t="shared" si="291"/>
        <v>568</v>
      </c>
      <c r="U1418">
        <f t="shared" si="292"/>
        <v>682</v>
      </c>
      <c r="V1418" s="2">
        <f t="shared" si="293"/>
        <v>45957.0369913687</v>
      </c>
      <c r="W1418" s="2">
        <f t="shared" si="294"/>
        <v>45971.0937114673</v>
      </c>
      <c r="X1418" t="str">
        <f t="shared" si="295"/>
        <v>健康</v>
      </c>
      <c r="Y1418" s="8" t="str">
        <f>_xlfn.IFS(COUNTIF($B$2:B1418,B1418)=1,"-",OR(AND(X1417="高滞销风险",OR(X1418="中滞销风险",X1418="低滞销风险",X1418="健康")),AND(X1417="中滞销风险",OR(X1418="低滞销风险",X1418="健康")),AND(X1417="低滞销风险",X1418="健康")),"改善",X1417=X1418,"维持不变",OR(AND(X1417="健康",OR(X1418="低滞销风险",X1418="中滞销风险",X1418="高滞销风险")),AND(X1417="低滞销风险",OR(X1418="中滞销风险",X1418="高滞销风险")),AND(X1417="中滞销风险",X1418="高滞销风险")),"恶化")</f>
        <v>-</v>
      </c>
      <c r="Z1418" s="10">
        <f t="shared" si="296"/>
        <v>0</v>
      </c>
      <c r="AA1418" s="10">
        <f t="shared" si="297"/>
        <v>0</v>
      </c>
      <c r="AB1418" s="10">
        <f t="shared" si="298"/>
        <v>0</v>
      </c>
      <c r="AC1418" s="10">
        <f t="shared" si="299"/>
        <v>84.0937114673243</v>
      </c>
      <c r="AD1418" s="10">
        <f t="shared" si="300"/>
        <v>0</v>
      </c>
      <c r="AE1418" s="11">
        <f t="shared" si="301"/>
        <v>8.11</v>
      </c>
    </row>
    <row r="1419" spans="1:31">
      <c r="A1419" s="5">
        <v>45894</v>
      </c>
      <c r="B1419" s="1" t="s">
        <v>774</v>
      </c>
      <c r="C1419" s="1" t="s">
        <v>775</v>
      </c>
      <c r="D1419" s="1" t="s">
        <v>757</v>
      </c>
      <c r="E1419" s="1">
        <v>9.62</v>
      </c>
      <c r="F1419" s="1">
        <v>10.86</v>
      </c>
      <c r="G1419" s="1">
        <v>10.86</v>
      </c>
      <c r="H1419" s="1">
        <v>8.39</v>
      </c>
      <c r="I1419" s="1" t="s">
        <v>50</v>
      </c>
      <c r="J1419" s="1">
        <v>76</v>
      </c>
      <c r="K1419" s="1" t="s">
        <v>43</v>
      </c>
      <c r="L1419" s="1" t="s">
        <v>44</v>
      </c>
      <c r="M1419" s="1" t="s">
        <v>45</v>
      </c>
      <c r="N1419" s="1">
        <v>282</v>
      </c>
      <c r="O1419" s="1">
        <v>276</v>
      </c>
      <c r="P1419" s="1">
        <v>0</v>
      </c>
      <c r="Q1419" s="1">
        <v>2</v>
      </c>
      <c r="R1419" s="1">
        <v>0</v>
      </c>
      <c r="S1419" s="1">
        <v>200</v>
      </c>
      <c r="T1419">
        <f t="shared" si="291"/>
        <v>558</v>
      </c>
      <c r="U1419">
        <f t="shared" si="292"/>
        <v>760</v>
      </c>
      <c r="V1419" s="2">
        <f t="shared" si="293"/>
        <v>45952.0041580042</v>
      </c>
      <c r="W1419" s="2">
        <f t="shared" si="294"/>
        <v>45973.0020790021</v>
      </c>
      <c r="X1419" t="str">
        <f t="shared" si="295"/>
        <v>健康</v>
      </c>
      <c r="Y1419" s="8" t="str">
        <f>_xlfn.IFS(COUNTIF($B$2:B1419,B1419)=1,"-",OR(AND(X1418="高滞销风险",OR(X1419="中滞销风险",X1419="低滞销风险",X1419="健康")),AND(X1418="中滞销风险",OR(X1419="低滞销风险",X1419="健康")),AND(X1418="低滞销风险",X1419="健康")),"改善",X1418=X1419,"维持不变",OR(AND(X1418="健康",OR(X1419="低滞销风险",X1419="中滞销风险",X1419="高滞销风险")),AND(X1418="低滞销风险",OR(X1419="中滞销风险",X1419="高滞销风险")),AND(X1418="中滞销风险",X1419="高滞销风险")),"恶化")</f>
        <v>维持不变</v>
      </c>
      <c r="Z1419" s="10">
        <f t="shared" si="296"/>
        <v>0</v>
      </c>
      <c r="AA1419" s="10">
        <f t="shared" si="297"/>
        <v>0</v>
      </c>
      <c r="AB1419" s="10">
        <f t="shared" si="298"/>
        <v>0</v>
      </c>
      <c r="AC1419" s="10">
        <f t="shared" si="299"/>
        <v>79.002079002079</v>
      </c>
      <c r="AD1419" s="10">
        <f t="shared" si="300"/>
        <v>0</v>
      </c>
      <c r="AE1419" s="11">
        <f t="shared" si="301"/>
        <v>9.62</v>
      </c>
    </row>
    <row r="1420" spans="1:31">
      <c r="A1420" s="5">
        <v>45901</v>
      </c>
      <c r="B1420" s="1" t="s">
        <v>774</v>
      </c>
      <c r="C1420" s="1" t="s">
        <v>775</v>
      </c>
      <c r="D1420" s="1" t="s">
        <v>757</v>
      </c>
      <c r="E1420" s="1">
        <v>9.71</v>
      </c>
      <c r="F1420" s="1">
        <v>9.71</v>
      </c>
      <c r="G1420" s="1">
        <v>10.29</v>
      </c>
      <c r="H1420" s="1">
        <v>10.18</v>
      </c>
      <c r="I1420" s="1" t="s">
        <v>54</v>
      </c>
      <c r="J1420" s="1">
        <v>68</v>
      </c>
      <c r="K1420" s="1" t="s">
        <v>35</v>
      </c>
      <c r="L1420" s="1" t="s">
        <v>36</v>
      </c>
      <c r="M1420" s="1" t="s">
        <v>37</v>
      </c>
      <c r="N1420" s="1">
        <v>235</v>
      </c>
      <c r="O1420" s="1">
        <v>306</v>
      </c>
      <c r="P1420" s="1">
        <v>0</v>
      </c>
      <c r="Q1420" s="1">
        <v>2</v>
      </c>
      <c r="R1420" s="1">
        <v>0</v>
      </c>
      <c r="S1420" s="1">
        <v>200</v>
      </c>
      <c r="T1420">
        <f t="shared" si="291"/>
        <v>541</v>
      </c>
      <c r="U1420">
        <f t="shared" si="292"/>
        <v>743</v>
      </c>
      <c r="V1420" s="2">
        <f t="shared" si="293"/>
        <v>45956.7157569516</v>
      </c>
      <c r="W1420" s="2">
        <f t="shared" si="294"/>
        <v>45977.5190525232</v>
      </c>
      <c r="X1420" t="str">
        <f t="shared" si="295"/>
        <v>健康</v>
      </c>
      <c r="Y1420" s="8" t="str">
        <f>_xlfn.IFS(COUNTIF($B$2:B1420,B1420)=1,"-",OR(AND(X1419="高滞销风险",OR(X1420="中滞销风险",X1420="低滞销风险",X1420="健康")),AND(X1419="中滞销风险",OR(X1420="低滞销风险",X1420="健康")),AND(X1419="低滞销风险",X1420="健康")),"改善",X1419=X1420,"维持不变",OR(AND(X1419="健康",OR(X1420="低滞销风险",X1420="中滞销风险",X1420="高滞销风险")),AND(X1419="低滞销风险",OR(X1420="中滞销风险",X1420="高滞销风险")),AND(X1419="中滞销风险",X1420="高滞销风险")),"恶化")</f>
        <v>维持不变</v>
      </c>
      <c r="Z1420" s="10">
        <f t="shared" si="296"/>
        <v>0</v>
      </c>
      <c r="AA1420" s="10">
        <f t="shared" si="297"/>
        <v>0</v>
      </c>
      <c r="AB1420" s="10">
        <f t="shared" si="298"/>
        <v>0</v>
      </c>
      <c r="AC1420" s="10">
        <f t="shared" si="299"/>
        <v>76.519052523172</v>
      </c>
      <c r="AD1420" s="10">
        <f t="shared" si="300"/>
        <v>0</v>
      </c>
      <c r="AE1420" s="11">
        <f t="shared" si="301"/>
        <v>9.71</v>
      </c>
    </row>
    <row r="1421" spans="1:31">
      <c r="A1421" s="5">
        <v>45908</v>
      </c>
      <c r="B1421" s="1" t="s">
        <v>774</v>
      </c>
      <c r="C1421" s="1" t="s">
        <v>775</v>
      </c>
      <c r="D1421" s="1" t="s">
        <v>757</v>
      </c>
      <c r="E1421" s="1">
        <v>8.43</v>
      </c>
      <c r="F1421" s="1">
        <v>8.43</v>
      </c>
      <c r="G1421" s="1">
        <v>9.07</v>
      </c>
      <c r="H1421" s="1">
        <v>9.96</v>
      </c>
      <c r="I1421" s="1" t="s">
        <v>54</v>
      </c>
      <c r="J1421" s="1">
        <v>59</v>
      </c>
      <c r="K1421" s="1" t="s">
        <v>38</v>
      </c>
      <c r="L1421" s="1" t="s">
        <v>39</v>
      </c>
      <c r="M1421" s="1" t="s">
        <v>40</v>
      </c>
      <c r="N1421" s="1">
        <v>176</v>
      </c>
      <c r="O1421" s="1">
        <v>425</v>
      </c>
      <c r="P1421" s="1">
        <v>0</v>
      </c>
      <c r="Q1421" s="1">
        <v>82</v>
      </c>
      <c r="R1421" s="1">
        <v>0</v>
      </c>
      <c r="S1421" s="1">
        <v>0</v>
      </c>
      <c r="T1421">
        <f t="shared" si="291"/>
        <v>601</v>
      </c>
      <c r="U1421">
        <f t="shared" si="292"/>
        <v>683</v>
      </c>
      <c r="V1421" s="2">
        <f t="shared" si="293"/>
        <v>45979.2930011862</v>
      </c>
      <c r="W1421" s="2">
        <f t="shared" si="294"/>
        <v>45989.0201660735</v>
      </c>
      <c r="X1421" t="str">
        <f t="shared" si="295"/>
        <v>健康</v>
      </c>
      <c r="Y1421" s="8" t="str">
        <f>_xlfn.IFS(COUNTIF($B$2:B1421,B1421)=1,"-",OR(AND(X1420="高滞销风险",OR(X1421="中滞销风险",X1421="低滞销风险",X1421="健康")),AND(X1420="中滞销风险",OR(X1421="低滞销风险",X1421="健康")),AND(X1420="低滞销风险",X1421="健康")),"改善",X1420=X1421,"维持不变",OR(AND(X1420="健康",OR(X1421="低滞销风险",X1421="中滞销风险",X1421="高滞销风险")),AND(X1420="低滞销风险",OR(X1421="中滞销风险",X1421="高滞销风险")),AND(X1420="中滞销风险",X1421="高滞销风险")),"恶化")</f>
        <v>维持不变</v>
      </c>
      <c r="Z1421" s="10">
        <f t="shared" si="296"/>
        <v>0</v>
      </c>
      <c r="AA1421" s="10">
        <f t="shared" si="297"/>
        <v>0</v>
      </c>
      <c r="AB1421" s="10">
        <f t="shared" si="298"/>
        <v>0</v>
      </c>
      <c r="AC1421" s="10">
        <f t="shared" si="299"/>
        <v>81.0201660735469</v>
      </c>
      <c r="AD1421" s="10">
        <f t="shared" si="300"/>
        <v>0</v>
      </c>
      <c r="AE1421" s="11">
        <f t="shared" si="301"/>
        <v>8.43</v>
      </c>
    </row>
    <row r="1422" spans="1:31">
      <c r="A1422" s="5">
        <v>45887</v>
      </c>
      <c r="B1422" s="1" t="s">
        <v>776</v>
      </c>
      <c r="C1422" s="1" t="s">
        <v>777</v>
      </c>
      <c r="D1422" s="1" t="s">
        <v>757</v>
      </c>
      <c r="E1422" s="1">
        <v>17.69</v>
      </c>
      <c r="F1422" s="1">
        <v>21.57</v>
      </c>
      <c r="G1422" s="1">
        <v>23.07</v>
      </c>
      <c r="H1422" s="1">
        <v>13.21</v>
      </c>
      <c r="I1422" s="1" t="s">
        <v>50</v>
      </c>
      <c r="J1422" s="1">
        <v>151</v>
      </c>
      <c r="K1422" s="1" t="s">
        <v>51</v>
      </c>
      <c r="L1422" s="1" t="s">
        <v>52</v>
      </c>
      <c r="M1422" s="1" t="s">
        <v>53</v>
      </c>
      <c r="N1422" s="1">
        <v>622</v>
      </c>
      <c r="O1422" s="1">
        <v>1026</v>
      </c>
      <c r="P1422" s="1">
        <v>0</v>
      </c>
      <c r="Q1422" s="1">
        <v>312</v>
      </c>
      <c r="R1422" s="1">
        <v>0</v>
      </c>
      <c r="S1422" s="1">
        <v>202</v>
      </c>
      <c r="T1422">
        <f t="shared" si="291"/>
        <v>1648</v>
      </c>
      <c r="U1422">
        <f t="shared" si="292"/>
        <v>2162</v>
      </c>
      <c r="V1422" s="2">
        <f t="shared" si="293"/>
        <v>45980.1599773884</v>
      </c>
      <c r="W1422" s="2">
        <f t="shared" si="294"/>
        <v>46009.2159412097</v>
      </c>
      <c r="X1422" t="str">
        <f t="shared" si="295"/>
        <v>中滞销风险</v>
      </c>
      <c r="Y1422" s="8" t="str">
        <f>_xlfn.IFS(COUNTIF($B$2:B1422,B1422)=1,"-",OR(AND(X1421="高滞销风险",OR(X1422="中滞销风险",X1422="低滞销风险",X1422="健康")),AND(X1421="中滞销风险",OR(X1422="低滞销风险",X1422="健康")),AND(X1421="低滞销风险",X1422="健康")),"改善",X1421=X1422,"维持不变",OR(AND(X1421="健康",OR(X1422="低滞销风险",X1422="中滞销风险",X1422="高滞销风险")),AND(X1421="低滞销风险",OR(X1422="中滞销风险",X1422="高滞销风险")),AND(X1421="中滞销风险",X1422="高滞销风险")),"恶化")</f>
        <v>-</v>
      </c>
      <c r="Z1422" s="10">
        <f t="shared" si="296"/>
        <v>0</v>
      </c>
      <c r="AA1422" s="10">
        <f t="shared" si="297"/>
        <v>304.55</v>
      </c>
      <c r="AB1422" s="10">
        <f t="shared" si="298"/>
        <v>304.55</v>
      </c>
      <c r="AC1422" s="10">
        <f t="shared" si="299"/>
        <v>122.215941209723</v>
      </c>
      <c r="AD1422" s="10">
        <f t="shared" si="300"/>
        <v>17.2159412097244</v>
      </c>
      <c r="AE1422" s="11">
        <f t="shared" si="301"/>
        <v>20.5904761904762</v>
      </c>
    </row>
    <row r="1423" spans="1:31">
      <c r="A1423" s="5">
        <v>45894</v>
      </c>
      <c r="B1423" s="1" t="s">
        <v>776</v>
      </c>
      <c r="C1423" s="1" t="s">
        <v>777</v>
      </c>
      <c r="D1423" s="1" t="s">
        <v>757</v>
      </c>
      <c r="E1423" s="1">
        <v>22.26</v>
      </c>
      <c r="F1423" s="1">
        <v>25.71</v>
      </c>
      <c r="G1423" s="1">
        <v>23.64</v>
      </c>
      <c r="H1423" s="1">
        <v>19.64</v>
      </c>
      <c r="I1423" s="1" t="s">
        <v>50</v>
      </c>
      <c r="J1423" s="1">
        <v>180</v>
      </c>
      <c r="K1423" s="1" t="s">
        <v>43</v>
      </c>
      <c r="L1423" s="1" t="s">
        <v>44</v>
      </c>
      <c r="M1423" s="1" t="s">
        <v>45</v>
      </c>
      <c r="N1423" s="1">
        <v>712</v>
      </c>
      <c r="O1423" s="1">
        <v>747</v>
      </c>
      <c r="P1423" s="1">
        <v>0</v>
      </c>
      <c r="Q1423" s="1">
        <v>512</v>
      </c>
      <c r="R1423" s="1">
        <v>0</v>
      </c>
      <c r="S1423" s="1">
        <v>2</v>
      </c>
      <c r="T1423">
        <f t="shared" si="291"/>
        <v>1459</v>
      </c>
      <c r="U1423">
        <f t="shared" si="292"/>
        <v>1973</v>
      </c>
      <c r="V1423" s="2">
        <f t="shared" si="293"/>
        <v>45959.5435759209</v>
      </c>
      <c r="W1423" s="2">
        <f t="shared" si="294"/>
        <v>45982.6343216532</v>
      </c>
      <c r="X1423" t="str">
        <f t="shared" si="295"/>
        <v>健康</v>
      </c>
      <c r="Y1423" s="8" t="str">
        <f>_xlfn.IFS(COUNTIF($B$2:B1423,B1423)=1,"-",OR(AND(X1422="高滞销风险",OR(X1423="中滞销风险",X1423="低滞销风险",X1423="健康")),AND(X1422="中滞销风险",OR(X1423="低滞销风险",X1423="健康")),AND(X1422="低滞销风险",X1423="健康")),"改善",X1422=X1423,"维持不变",OR(AND(X1422="健康",OR(X1423="低滞销风险",X1423="中滞销风险",X1423="高滞销风险")),AND(X1422="低滞销风险",OR(X1423="中滞销风险",X1423="高滞销风险")),AND(X1422="中滞销风险",X1423="高滞销风险")),"恶化")</f>
        <v>改善</v>
      </c>
      <c r="Z1423" s="10">
        <f t="shared" si="296"/>
        <v>0</v>
      </c>
      <c r="AA1423" s="10">
        <f t="shared" si="297"/>
        <v>0</v>
      </c>
      <c r="AB1423" s="10">
        <f t="shared" si="298"/>
        <v>0</v>
      </c>
      <c r="AC1423" s="10">
        <f t="shared" si="299"/>
        <v>88.6343216531896</v>
      </c>
      <c r="AD1423" s="10">
        <f t="shared" si="300"/>
        <v>0</v>
      </c>
      <c r="AE1423" s="11">
        <f t="shared" si="301"/>
        <v>22.26</v>
      </c>
    </row>
    <row r="1424" spans="1:31">
      <c r="A1424" s="5">
        <v>45901</v>
      </c>
      <c r="B1424" s="1" t="s">
        <v>776</v>
      </c>
      <c r="C1424" s="1" t="s">
        <v>777</v>
      </c>
      <c r="D1424" s="1" t="s">
        <v>757</v>
      </c>
      <c r="E1424" s="1">
        <v>26.7</v>
      </c>
      <c r="F1424" s="1">
        <v>28.86</v>
      </c>
      <c r="G1424" s="1">
        <v>27.29</v>
      </c>
      <c r="H1424" s="1">
        <v>25.18</v>
      </c>
      <c r="I1424" s="1" t="s">
        <v>50</v>
      </c>
      <c r="J1424" s="1">
        <v>202</v>
      </c>
      <c r="K1424" s="1" t="s">
        <v>35</v>
      </c>
      <c r="L1424" s="1" t="s">
        <v>36</v>
      </c>
      <c r="M1424" s="1" t="s">
        <v>37</v>
      </c>
      <c r="N1424" s="1">
        <v>767</v>
      </c>
      <c r="O1424" s="1">
        <v>807</v>
      </c>
      <c r="P1424" s="1">
        <v>0</v>
      </c>
      <c r="Q1424" s="1">
        <v>212</v>
      </c>
      <c r="R1424" s="1">
        <v>0</v>
      </c>
      <c r="S1424" s="1">
        <v>0</v>
      </c>
      <c r="T1424">
        <f t="shared" si="291"/>
        <v>1574</v>
      </c>
      <c r="U1424">
        <f t="shared" si="292"/>
        <v>1786</v>
      </c>
      <c r="V1424" s="2">
        <f t="shared" si="293"/>
        <v>45959.9513108614</v>
      </c>
      <c r="W1424" s="2">
        <f t="shared" si="294"/>
        <v>45967.8913857678</v>
      </c>
      <c r="X1424" t="str">
        <f t="shared" si="295"/>
        <v>健康</v>
      </c>
      <c r="Y1424" s="8" t="str">
        <f>_xlfn.IFS(COUNTIF($B$2:B1424,B1424)=1,"-",OR(AND(X1423="高滞销风险",OR(X1424="中滞销风险",X1424="低滞销风险",X1424="健康")),AND(X1423="中滞销风险",OR(X1424="低滞销风险",X1424="健康")),AND(X1423="低滞销风险",X1424="健康")),"改善",X1423=X1424,"维持不变",OR(AND(X1423="健康",OR(X1424="低滞销风险",X1424="中滞销风险",X1424="高滞销风险")),AND(X1423="低滞销风险",OR(X1424="中滞销风险",X1424="高滞销风险")),AND(X1423="中滞销风险",X1424="高滞销风险")),"恶化")</f>
        <v>维持不变</v>
      </c>
      <c r="Z1424" s="10">
        <f t="shared" si="296"/>
        <v>0</v>
      </c>
      <c r="AA1424" s="10">
        <f t="shared" si="297"/>
        <v>0</v>
      </c>
      <c r="AB1424" s="10">
        <f t="shared" si="298"/>
        <v>0</v>
      </c>
      <c r="AC1424" s="10">
        <f t="shared" si="299"/>
        <v>66.8913857677903</v>
      </c>
      <c r="AD1424" s="10">
        <f t="shared" si="300"/>
        <v>0</v>
      </c>
      <c r="AE1424" s="11">
        <f t="shared" si="301"/>
        <v>26.7</v>
      </c>
    </row>
    <row r="1425" spans="1:31">
      <c r="A1425" s="5">
        <v>45908</v>
      </c>
      <c r="B1425" s="1" t="s">
        <v>776</v>
      </c>
      <c r="C1425" s="1" t="s">
        <v>777</v>
      </c>
      <c r="D1425" s="1" t="s">
        <v>757</v>
      </c>
      <c r="E1425" s="1">
        <v>27.93</v>
      </c>
      <c r="F1425" s="1">
        <v>29.57</v>
      </c>
      <c r="G1425" s="1">
        <v>29.21</v>
      </c>
      <c r="H1425" s="1">
        <v>26.43</v>
      </c>
      <c r="I1425" s="1" t="s">
        <v>50</v>
      </c>
      <c r="J1425" s="1">
        <v>207</v>
      </c>
      <c r="K1425" s="1" t="s">
        <v>38</v>
      </c>
      <c r="L1425" s="1" t="s">
        <v>39</v>
      </c>
      <c r="M1425" s="1" t="s">
        <v>40</v>
      </c>
      <c r="N1425" s="1">
        <v>636</v>
      </c>
      <c r="O1425" s="1">
        <v>949</v>
      </c>
      <c r="P1425" s="1">
        <v>0</v>
      </c>
      <c r="Q1425" s="1">
        <v>12</v>
      </c>
      <c r="R1425" s="1">
        <v>0</v>
      </c>
      <c r="S1425" s="1">
        <v>400</v>
      </c>
      <c r="T1425">
        <f t="shared" si="291"/>
        <v>1585</v>
      </c>
      <c r="U1425">
        <f t="shared" si="292"/>
        <v>1997</v>
      </c>
      <c r="V1425" s="2">
        <f t="shared" si="293"/>
        <v>45964.7490153956</v>
      </c>
      <c r="W1425" s="2">
        <f t="shared" si="294"/>
        <v>45979.500179019</v>
      </c>
      <c r="X1425" t="str">
        <f t="shared" si="295"/>
        <v>健康</v>
      </c>
      <c r="Y1425" s="8" t="str">
        <f>_xlfn.IFS(COUNTIF($B$2:B1425,B1425)=1,"-",OR(AND(X1424="高滞销风险",OR(X1425="中滞销风险",X1425="低滞销风险",X1425="健康")),AND(X1424="中滞销风险",OR(X1425="低滞销风险",X1425="健康")),AND(X1424="低滞销风险",X1425="健康")),"改善",X1424=X1425,"维持不变",OR(AND(X1424="健康",OR(X1425="低滞销风险",X1425="中滞销风险",X1425="高滞销风险")),AND(X1424="低滞销风险",OR(X1425="中滞销风险",X1425="高滞销风险")),AND(X1424="中滞销风险",X1425="高滞销风险")),"恶化")</f>
        <v>维持不变</v>
      </c>
      <c r="Z1425" s="10">
        <f t="shared" si="296"/>
        <v>0</v>
      </c>
      <c r="AA1425" s="10">
        <f t="shared" si="297"/>
        <v>0</v>
      </c>
      <c r="AB1425" s="10">
        <f t="shared" si="298"/>
        <v>0</v>
      </c>
      <c r="AC1425" s="10">
        <f t="shared" si="299"/>
        <v>71.500179018976</v>
      </c>
      <c r="AD1425" s="10">
        <f t="shared" si="300"/>
        <v>0</v>
      </c>
      <c r="AE1425" s="11">
        <f t="shared" si="301"/>
        <v>27.93</v>
      </c>
    </row>
    <row r="1426" spans="1:31">
      <c r="A1426" s="5">
        <v>45887</v>
      </c>
      <c r="B1426" s="1" t="s">
        <v>778</v>
      </c>
      <c r="C1426" s="1" t="s">
        <v>779</v>
      </c>
      <c r="D1426" s="1" t="s">
        <v>757</v>
      </c>
      <c r="E1426" s="1">
        <v>5.38</v>
      </c>
      <c r="F1426" s="1">
        <v>6</v>
      </c>
      <c r="G1426" s="1">
        <v>7.29</v>
      </c>
      <c r="H1426" s="1">
        <v>4.25</v>
      </c>
      <c r="I1426" s="1" t="s">
        <v>50</v>
      </c>
      <c r="J1426" s="1">
        <v>42</v>
      </c>
      <c r="K1426" s="1" t="s">
        <v>51</v>
      </c>
      <c r="L1426" s="1" t="s">
        <v>52</v>
      </c>
      <c r="M1426" s="1" t="s">
        <v>53</v>
      </c>
      <c r="N1426" s="1">
        <v>201</v>
      </c>
      <c r="O1426" s="1">
        <v>302</v>
      </c>
      <c r="P1426" s="1">
        <v>90</v>
      </c>
      <c r="Q1426" s="1">
        <v>240</v>
      </c>
      <c r="R1426" s="1">
        <v>0</v>
      </c>
      <c r="S1426" s="1">
        <v>0</v>
      </c>
      <c r="T1426">
        <f t="shared" si="291"/>
        <v>593</v>
      </c>
      <c r="U1426">
        <f t="shared" si="292"/>
        <v>833</v>
      </c>
      <c r="V1426" s="2">
        <f t="shared" si="293"/>
        <v>45997.2230483271</v>
      </c>
      <c r="W1426" s="2">
        <f t="shared" si="294"/>
        <v>46041.8327137546</v>
      </c>
      <c r="X1426" t="str">
        <f t="shared" si="295"/>
        <v>高滞销风险</v>
      </c>
      <c r="Y1426" s="8" t="str">
        <f>_xlfn.IFS(COUNTIF($B$2:B1426,B1426)=1,"-",OR(AND(X1425="高滞销风险",OR(X1426="中滞销风险",X1426="低滞销风险",X1426="健康")),AND(X1425="中滞销风险",OR(X1426="低滞销风险",X1426="健康")),AND(X1425="低滞销风险",X1426="健康")),"改善",X1425=X1426,"维持不变",OR(AND(X1425="健康",OR(X1426="低滞销风险",X1426="中滞销风险",X1426="高滞销风险")),AND(X1425="低滞销风险",OR(X1426="中滞销风险",X1426="高滞销风险")),AND(X1425="中滞销风险",X1426="高滞销风险")),"恶化")</f>
        <v>-</v>
      </c>
      <c r="Z1426" s="10">
        <f t="shared" si="296"/>
        <v>28.1</v>
      </c>
      <c r="AA1426" s="10">
        <f t="shared" si="297"/>
        <v>240</v>
      </c>
      <c r="AB1426" s="10">
        <f t="shared" si="298"/>
        <v>268.1</v>
      </c>
      <c r="AC1426" s="10">
        <f t="shared" si="299"/>
        <v>154.832713754647</v>
      </c>
      <c r="AD1426" s="10">
        <f t="shared" si="300"/>
        <v>49.8327137546439</v>
      </c>
      <c r="AE1426" s="11">
        <f t="shared" si="301"/>
        <v>7.93333333333333</v>
      </c>
    </row>
    <row r="1427" spans="1:31">
      <c r="A1427" s="5">
        <v>45894</v>
      </c>
      <c r="B1427" s="1" t="s">
        <v>778</v>
      </c>
      <c r="C1427" s="1" t="s">
        <v>779</v>
      </c>
      <c r="D1427" s="1" t="s">
        <v>757</v>
      </c>
      <c r="E1427" s="1">
        <v>5.57</v>
      </c>
      <c r="F1427" s="1">
        <v>5.57</v>
      </c>
      <c r="G1427" s="1">
        <v>5.79</v>
      </c>
      <c r="H1427" s="1">
        <v>5.64</v>
      </c>
      <c r="I1427" s="1" t="s">
        <v>54</v>
      </c>
      <c r="J1427" s="1">
        <v>39</v>
      </c>
      <c r="K1427" s="1" t="s">
        <v>43</v>
      </c>
      <c r="L1427" s="1" t="s">
        <v>44</v>
      </c>
      <c r="M1427" s="1" t="s">
        <v>45</v>
      </c>
      <c r="N1427" s="1">
        <v>239</v>
      </c>
      <c r="O1427" s="1">
        <v>317</v>
      </c>
      <c r="P1427" s="1">
        <v>0</v>
      </c>
      <c r="Q1427" s="1">
        <v>240</v>
      </c>
      <c r="R1427" s="1">
        <v>0</v>
      </c>
      <c r="S1427" s="1">
        <v>0</v>
      </c>
      <c r="T1427">
        <f t="shared" si="291"/>
        <v>556</v>
      </c>
      <c r="U1427">
        <f t="shared" si="292"/>
        <v>796</v>
      </c>
      <c r="V1427" s="2">
        <f t="shared" si="293"/>
        <v>45993.8204667864</v>
      </c>
      <c r="W1427" s="2">
        <f t="shared" si="294"/>
        <v>46036.908438061</v>
      </c>
      <c r="X1427" t="str">
        <f t="shared" si="295"/>
        <v>高滞销风险</v>
      </c>
      <c r="Y1427" s="8" t="str">
        <f>_xlfn.IFS(COUNTIF($B$2:B1427,B1427)=1,"-",OR(AND(X1426="高滞销风险",OR(X1427="中滞销风险",X1427="低滞销风险",X1427="健康")),AND(X1426="中滞销风险",OR(X1427="低滞销风险",X1427="健康")),AND(X1426="低滞销风险",X1427="健康")),"改善",X1426=X1427,"维持不变",OR(AND(X1426="健康",OR(X1427="低滞销风险",X1427="中滞销风险",X1427="高滞销风险")),AND(X1426="低滞销风险",OR(X1427="中滞销风险",X1427="高滞销风险")),AND(X1426="中滞销风险",X1427="高滞销风险")),"恶化")</f>
        <v>维持不变</v>
      </c>
      <c r="Z1427" s="10">
        <f t="shared" si="296"/>
        <v>10.14</v>
      </c>
      <c r="AA1427" s="10">
        <f t="shared" si="297"/>
        <v>240</v>
      </c>
      <c r="AB1427" s="10">
        <f t="shared" si="298"/>
        <v>250.14</v>
      </c>
      <c r="AC1427" s="10">
        <f t="shared" si="299"/>
        <v>142.908438061041</v>
      </c>
      <c r="AD1427" s="10">
        <f t="shared" si="300"/>
        <v>44.9084380610439</v>
      </c>
      <c r="AE1427" s="11">
        <f t="shared" si="301"/>
        <v>8.12244897959184</v>
      </c>
    </row>
    <row r="1428" spans="1:31">
      <c r="A1428" s="5">
        <v>45901</v>
      </c>
      <c r="B1428" s="1" t="s">
        <v>778</v>
      </c>
      <c r="C1428" s="1" t="s">
        <v>779</v>
      </c>
      <c r="D1428" s="1" t="s">
        <v>757</v>
      </c>
      <c r="E1428" s="1">
        <v>8.62</v>
      </c>
      <c r="F1428" s="1">
        <v>10.57</v>
      </c>
      <c r="G1428" s="1">
        <v>8.07</v>
      </c>
      <c r="H1428" s="1">
        <v>7.68</v>
      </c>
      <c r="I1428" s="1" t="s">
        <v>50</v>
      </c>
      <c r="J1428" s="1">
        <v>74</v>
      </c>
      <c r="K1428" s="1" t="s">
        <v>35</v>
      </c>
      <c r="L1428" s="1" t="s">
        <v>36</v>
      </c>
      <c r="M1428" s="1" t="s">
        <v>37</v>
      </c>
      <c r="N1428" s="1">
        <v>258</v>
      </c>
      <c r="O1428" s="1">
        <v>232</v>
      </c>
      <c r="P1428" s="1">
        <v>0</v>
      </c>
      <c r="Q1428" s="1">
        <v>240</v>
      </c>
      <c r="R1428" s="1">
        <v>0</v>
      </c>
      <c r="S1428" s="1">
        <v>0</v>
      </c>
      <c r="T1428">
        <f t="shared" si="291"/>
        <v>490</v>
      </c>
      <c r="U1428">
        <f t="shared" si="292"/>
        <v>730</v>
      </c>
      <c r="V1428" s="2">
        <f t="shared" si="293"/>
        <v>45957.8445475638</v>
      </c>
      <c r="W1428" s="2">
        <f t="shared" si="294"/>
        <v>45985.686774942</v>
      </c>
      <c r="X1428" t="str">
        <f t="shared" si="295"/>
        <v>健康</v>
      </c>
      <c r="Y1428" s="8" t="str">
        <f>_xlfn.IFS(COUNTIF($B$2:B1428,B1428)=1,"-",OR(AND(X1427="高滞销风险",OR(X1428="中滞销风险",X1428="低滞销风险",X1428="健康")),AND(X1427="中滞销风险",OR(X1428="低滞销风险",X1428="健康")),AND(X1427="低滞销风险",X1428="健康")),"改善",X1427=X1428,"维持不变",OR(AND(X1427="健康",OR(X1428="低滞销风险",X1428="中滞销风险",X1428="高滞销风险")),AND(X1427="低滞销风险",OR(X1428="中滞销风险",X1428="高滞销风险")),AND(X1427="中滞销风险",X1428="高滞销风险")),"恶化")</f>
        <v>改善</v>
      </c>
      <c r="Z1428" s="10">
        <f t="shared" si="296"/>
        <v>0</v>
      </c>
      <c r="AA1428" s="10">
        <f t="shared" si="297"/>
        <v>0</v>
      </c>
      <c r="AB1428" s="10">
        <f t="shared" si="298"/>
        <v>0</v>
      </c>
      <c r="AC1428" s="10">
        <f t="shared" si="299"/>
        <v>84.6867749419954</v>
      </c>
      <c r="AD1428" s="10">
        <f t="shared" si="300"/>
        <v>0</v>
      </c>
      <c r="AE1428" s="11">
        <f t="shared" si="301"/>
        <v>8.62</v>
      </c>
    </row>
    <row r="1429" spans="1:31">
      <c r="A1429" s="5">
        <v>45908</v>
      </c>
      <c r="B1429" s="1" t="s">
        <v>778</v>
      </c>
      <c r="C1429" s="1" t="s">
        <v>779</v>
      </c>
      <c r="D1429" s="1" t="s">
        <v>757</v>
      </c>
      <c r="E1429" s="1">
        <v>10.05</v>
      </c>
      <c r="F1429" s="1">
        <v>11.86</v>
      </c>
      <c r="G1429" s="1">
        <v>11.21</v>
      </c>
      <c r="H1429" s="1">
        <v>8.5</v>
      </c>
      <c r="I1429" s="1" t="s">
        <v>50</v>
      </c>
      <c r="J1429" s="1">
        <v>83</v>
      </c>
      <c r="K1429" s="1" t="s">
        <v>38</v>
      </c>
      <c r="L1429" s="1" t="s">
        <v>39</v>
      </c>
      <c r="M1429" s="1" t="s">
        <v>40</v>
      </c>
      <c r="N1429" s="1">
        <v>307</v>
      </c>
      <c r="O1429" s="1">
        <v>296</v>
      </c>
      <c r="P1429" s="1">
        <v>0</v>
      </c>
      <c r="Q1429" s="1">
        <v>45</v>
      </c>
      <c r="R1429" s="1">
        <v>0</v>
      </c>
      <c r="S1429" s="1">
        <v>150</v>
      </c>
      <c r="T1429">
        <f t="shared" si="291"/>
        <v>603</v>
      </c>
      <c r="U1429">
        <f t="shared" si="292"/>
        <v>798</v>
      </c>
      <c r="V1429" s="2">
        <f t="shared" si="293"/>
        <v>45968</v>
      </c>
      <c r="W1429" s="2">
        <f t="shared" si="294"/>
        <v>45987.4029850746</v>
      </c>
      <c r="X1429" t="str">
        <f t="shared" si="295"/>
        <v>健康</v>
      </c>
      <c r="Y1429" s="8" t="str">
        <f>_xlfn.IFS(COUNTIF($B$2:B1429,B1429)=1,"-",OR(AND(X1428="高滞销风险",OR(X1429="中滞销风险",X1429="低滞销风险",X1429="健康")),AND(X1428="中滞销风险",OR(X1429="低滞销风险",X1429="健康")),AND(X1428="低滞销风险",X1429="健康")),"改善",X1428=X1429,"维持不变",OR(AND(X1428="健康",OR(X1429="低滞销风险",X1429="中滞销风险",X1429="高滞销风险")),AND(X1428="低滞销风险",OR(X1429="中滞销风险",X1429="高滞销风险")),AND(X1428="中滞销风险",X1429="高滞销风险")),"恶化")</f>
        <v>维持不变</v>
      </c>
      <c r="Z1429" s="10">
        <f t="shared" si="296"/>
        <v>0</v>
      </c>
      <c r="AA1429" s="10">
        <f t="shared" si="297"/>
        <v>0</v>
      </c>
      <c r="AB1429" s="10">
        <f t="shared" si="298"/>
        <v>0</v>
      </c>
      <c r="AC1429" s="10">
        <f t="shared" si="299"/>
        <v>79.4029850746269</v>
      </c>
      <c r="AD1429" s="10">
        <f t="shared" si="300"/>
        <v>0</v>
      </c>
      <c r="AE1429" s="11">
        <f t="shared" si="301"/>
        <v>10.05</v>
      </c>
    </row>
    <row r="1430" spans="1:31">
      <c r="A1430" s="5">
        <v>45887</v>
      </c>
      <c r="B1430" s="1" t="s">
        <v>780</v>
      </c>
      <c r="C1430" s="1" t="s">
        <v>781</v>
      </c>
      <c r="D1430" s="1" t="s">
        <v>757</v>
      </c>
      <c r="E1430" s="1">
        <v>2.09</v>
      </c>
      <c r="F1430" s="1">
        <v>2.14</v>
      </c>
      <c r="G1430" s="1">
        <v>2.93</v>
      </c>
      <c r="H1430" s="1">
        <v>1.71</v>
      </c>
      <c r="I1430" s="1" t="s">
        <v>50</v>
      </c>
      <c r="J1430" s="1">
        <v>15</v>
      </c>
      <c r="K1430" s="1" t="s">
        <v>51</v>
      </c>
      <c r="L1430" s="1" t="s">
        <v>52</v>
      </c>
      <c r="M1430" s="1" t="s">
        <v>53</v>
      </c>
      <c r="N1430" s="1">
        <v>46</v>
      </c>
      <c r="O1430" s="1">
        <v>206</v>
      </c>
      <c r="P1430" s="1">
        <v>0</v>
      </c>
      <c r="Q1430" s="1">
        <v>118</v>
      </c>
      <c r="R1430" s="1">
        <v>0</v>
      </c>
      <c r="S1430" s="1">
        <v>0</v>
      </c>
      <c r="T1430">
        <f t="shared" si="291"/>
        <v>252</v>
      </c>
      <c r="U1430">
        <f t="shared" si="292"/>
        <v>370</v>
      </c>
      <c r="V1430" s="2">
        <f t="shared" si="293"/>
        <v>46007.5741626794</v>
      </c>
      <c r="W1430" s="2">
        <f t="shared" si="294"/>
        <v>46064.033492823</v>
      </c>
      <c r="X1430" t="str">
        <f t="shared" si="295"/>
        <v>高滞销风险</v>
      </c>
      <c r="Y1430" s="8" t="str">
        <f>_xlfn.IFS(COUNTIF($B$2:B1430,B1430)=1,"-",OR(AND(X1429="高滞销风险",OR(X1430="中滞销风险",X1430="低滞销风险",X1430="健康")),AND(X1429="中滞销风险",OR(X1430="低滞销风险",X1430="健康")),AND(X1429="低滞销风险",X1430="健康")),"改善",X1429=X1430,"维持不变",OR(AND(X1429="健康",OR(X1430="低滞销风险",X1430="中滞销风险",X1430="高滞销风险")),AND(X1429="低滞销风险",OR(X1430="中滞销风险",X1430="高滞销风险")),AND(X1429="中滞销风险",X1430="高滞销风险")),"恶化")</f>
        <v>-</v>
      </c>
      <c r="Z1430" s="10">
        <f t="shared" si="296"/>
        <v>32.55</v>
      </c>
      <c r="AA1430" s="10">
        <f t="shared" si="297"/>
        <v>118</v>
      </c>
      <c r="AB1430" s="10">
        <f t="shared" si="298"/>
        <v>150.55</v>
      </c>
      <c r="AC1430" s="10">
        <f t="shared" si="299"/>
        <v>177.033492822967</v>
      </c>
      <c r="AD1430" s="10">
        <f t="shared" si="300"/>
        <v>72.033492822964</v>
      </c>
      <c r="AE1430" s="11">
        <f t="shared" si="301"/>
        <v>3.52380952380952</v>
      </c>
    </row>
    <row r="1431" spans="1:31">
      <c r="A1431" s="5">
        <v>45894</v>
      </c>
      <c r="B1431" s="1" t="s">
        <v>780</v>
      </c>
      <c r="C1431" s="1" t="s">
        <v>781</v>
      </c>
      <c r="D1431" s="1" t="s">
        <v>757</v>
      </c>
      <c r="E1431" s="1">
        <v>2.65</v>
      </c>
      <c r="F1431" s="1">
        <v>3</v>
      </c>
      <c r="G1431" s="1">
        <v>2.57</v>
      </c>
      <c r="H1431" s="1">
        <v>2.46</v>
      </c>
      <c r="I1431" s="1" t="s">
        <v>50</v>
      </c>
      <c r="J1431" s="1">
        <v>21</v>
      </c>
      <c r="K1431" s="1" t="s">
        <v>43</v>
      </c>
      <c r="L1431" s="1" t="s">
        <v>44</v>
      </c>
      <c r="M1431" s="1" t="s">
        <v>45</v>
      </c>
      <c r="N1431" s="1">
        <v>66</v>
      </c>
      <c r="O1431" s="1">
        <v>164</v>
      </c>
      <c r="P1431" s="1">
        <v>0</v>
      </c>
      <c r="Q1431" s="1">
        <v>118</v>
      </c>
      <c r="R1431" s="1">
        <v>0</v>
      </c>
      <c r="S1431" s="1">
        <v>0</v>
      </c>
      <c r="T1431">
        <f t="shared" si="291"/>
        <v>230</v>
      </c>
      <c r="U1431">
        <f t="shared" si="292"/>
        <v>348</v>
      </c>
      <c r="V1431" s="2">
        <f t="shared" si="293"/>
        <v>45980.7924528302</v>
      </c>
      <c r="W1431" s="2">
        <f t="shared" si="294"/>
        <v>46025.320754717</v>
      </c>
      <c r="X1431" t="str">
        <f t="shared" si="295"/>
        <v>高滞销风险</v>
      </c>
      <c r="Y1431" s="8" t="str">
        <f>_xlfn.IFS(COUNTIF($B$2:B1431,B1431)=1,"-",OR(AND(X1430="高滞销风险",OR(X1431="中滞销风险",X1431="低滞销风险",X1431="健康")),AND(X1430="中滞销风险",OR(X1431="低滞销风险",X1431="健康")),AND(X1430="低滞销风险",X1431="健康")),"改善",X1430=X1431,"维持不变",OR(AND(X1430="健康",OR(X1431="低滞销风险",X1431="中滞销风险",X1431="高滞销风险")),AND(X1430="低滞销风险",OR(X1431="中滞销风险",X1431="高滞销风险")),AND(X1430="中滞销风险",X1431="高滞销风险")),"恶化")</f>
        <v>维持不变</v>
      </c>
      <c r="Z1431" s="10">
        <f t="shared" si="296"/>
        <v>0</v>
      </c>
      <c r="AA1431" s="10">
        <f t="shared" si="297"/>
        <v>88.3</v>
      </c>
      <c r="AB1431" s="10">
        <f t="shared" si="298"/>
        <v>88.3</v>
      </c>
      <c r="AC1431" s="10">
        <f t="shared" si="299"/>
        <v>131.320754716981</v>
      </c>
      <c r="AD1431" s="10">
        <f t="shared" si="300"/>
        <v>33.3207547169804</v>
      </c>
      <c r="AE1431" s="11">
        <f t="shared" si="301"/>
        <v>3.55102040816327</v>
      </c>
    </row>
    <row r="1432" spans="1:31">
      <c r="A1432" s="5">
        <v>45901</v>
      </c>
      <c r="B1432" s="1" t="s">
        <v>780</v>
      </c>
      <c r="C1432" s="1" t="s">
        <v>781</v>
      </c>
      <c r="D1432" s="1" t="s">
        <v>757</v>
      </c>
      <c r="E1432" s="1">
        <v>3.06</v>
      </c>
      <c r="F1432" s="1">
        <v>3.14</v>
      </c>
      <c r="G1432" s="1">
        <v>3.07</v>
      </c>
      <c r="H1432" s="1">
        <v>3</v>
      </c>
      <c r="I1432" s="1" t="s">
        <v>50</v>
      </c>
      <c r="J1432" s="1">
        <v>22</v>
      </c>
      <c r="K1432" s="1" t="s">
        <v>35</v>
      </c>
      <c r="L1432" s="1" t="s">
        <v>36</v>
      </c>
      <c r="M1432" s="1" t="s">
        <v>37</v>
      </c>
      <c r="N1432" s="1">
        <v>73</v>
      </c>
      <c r="O1432" s="1">
        <v>142</v>
      </c>
      <c r="P1432" s="1">
        <v>0</v>
      </c>
      <c r="Q1432" s="1">
        <v>118</v>
      </c>
      <c r="R1432" s="1">
        <v>0</v>
      </c>
      <c r="S1432" s="1">
        <v>0</v>
      </c>
      <c r="T1432">
        <f t="shared" si="291"/>
        <v>215</v>
      </c>
      <c r="U1432">
        <f t="shared" si="292"/>
        <v>333</v>
      </c>
      <c r="V1432" s="2">
        <f t="shared" si="293"/>
        <v>45971.2614379085</v>
      </c>
      <c r="W1432" s="2">
        <f t="shared" si="294"/>
        <v>46009.8235294118</v>
      </c>
      <c r="X1432" t="str">
        <f t="shared" si="295"/>
        <v>中滞销风险</v>
      </c>
      <c r="Y1432" s="8" t="str">
        <f>_xlfn.IFS(COUNTIF($B$2:B1432,B1432)=1,"-",OR(AND(X1431="高滞销风险",OR(X1432="中滞销风险",X1432="低滞销风险",X1432="健康")),AND(X1431="中滞销风险",OR(X1432="低滞销风险",X1432="健康")),AND(X1431="低滞销风险",X1432="健康")),"改善",X1431=X1432,"维持不变",OR(AND(X1431="健康",OR(X1432="低滞销风险",X1432="中滞销风险",X1432="高滞销风险")),AND(X1431="低滞销风险",OR(X1432="中滞销风险",X1432="高滞销风险")),AND(X1431="中滞销风险",X1432="高滞销风险")),"恶化")</f>
        <v>改善</v>
      </c>
      <c r="Z1432" s="10">
        <f t="shared" si="296"/>
        <v>0</v>
      </c>
      <c r="AA1432" s="10">
        <f t="shared" si="297"/>
        <v>54.54</v>
      </c>
      <c r="AB1432" s="10">
        <f t="shared" si="298"/>
        <v>54.54</v>
      </c>
      <c r="AC1432" s="10">
        <f t="shared" si="299"/>
        <v>108.823529411765</v>
      </c>
      <c r="AD1432" s="10">
        <f t="shared" si="300"/>
        <v>17.8235294117621</v>
      </c>
      <c r="AE1432" s="11">
        <f t="shared" si="301"/>
        <v>3.65934065934066</v>
      </c>
    </row>
    <row r="1433" spans="1:31">
      <c r="A1433" s="5">
        <v>45908</v>
      </c>
      <c r="B1433" s="1" t="s">
        <v>780</v>
      </c>
      <c r="C1433" s="1" t="s">
        <v>781</v>
      </c>
      <c r="D1433" s="1" t="s">
        <v>757</v>
      </c>
      <c r="E1433" s="1">
        <v>1.86</v>
      </c>
      <c r="F1433" s="1">
        <v>1.86</v>
      </c>
      <c r="G1433" s="1">
        <v>2.5</v>
      </c>
      <c r="H1433" s="1">
        <v>2.54</v>
      </c>
      <c r="I1433" s="1" t="s">
        <v>54</v>
      </c>
      <c r="J1433" s="1">
        <v>13</v>
      </c>
      <c r="K1433" s="1" t="s">
        <v>38</v>
      </c>
      <c r="L1433" s="1" t="s">
        <v>39</v>
      </c>
      <c r="M1433" s="1" t="s">
        <v>40</v>
      </c>
      <c r="N1433" s="1">
        <v>97</v>
      </c>
      <c r="O1433" s="1">
        <v>102</v>
      </c>
      <c r="P1433" s="1">
        <v>0</v>
      </c>
      <c r="Q1433" s="1">
        <v>118</v>
      </c>
      <c r="R1433" s="1">
        <v>0</v>
      </c>
      <c r="S1433" s="1">
        <v>0</v>
      </c>
      <c r="T1433">
        <f t="shared" si="291"/>
        <v>199</v>
      </c>
      <c r="U1433">
        <f t="shared" si="292"/>
        <v>317</v>
      </c>
      <c r="V1433" s="2">
        <f t="shared" si="293"/>
        <v>46014.9892473118</v>
      </c>
      <c r="W1433" s="2">
        <f t="shared" si="294"/>
        <v>46078.4301075269</v>
      </c>
      <c r="X1433" t="str">
        <f t="shared" si="295"/>
        <v>高滞销风险</v>
      </c>
      <c r="Y1433" s="8" t="str">
        <f>_xlfn.IFS(COUNTIF($B$2:B1433,B1433)=1,"-",OR(AND(X1432="高滞销风险",OR(X1433="中滞销风险",X1433="低滞销风险",X1433="健康")),AND(X1432="中滞销风险",OR(X1433="低滞销风险",X1433="健康")),AND(X1432="低滞销风险",X1433="健康")),"改善",X1432=X1433,"维持不变",OR(AND(X1432="健康",OR(X1433="低滞销风险",X1433="中滞销风险",X1433="高滞销风险")),AND(X1432="低滞销风险",OR(X1433="中滞销风险",X1433="高滞销风险")),AND(X1432="中滞销风险",X1433="高滞销风险")),"恶化")</f>
        <v>恶化</v>
      </c>
      <c r="Z1433" s="10">
        <f t="shared" si="296"/>
        <v>42.76</v>
      </c>
      <c r="AA1433" s="10">
        <f t="shared" si="297"/>
        <v>118</v>
      </c>
      <c r="AB1433" s="10">
        <f t="shared" si="298"/>
        <v>160.76</v>
      </c>
      <c r="AC1433" s="10">
        <f t="shared" si="299"/>
        <v>170.430107526882</v>
      </c>
      <c r="AD1433" s="10">
        <f t="shared" si="300"/>
        <v>86.4301075268813</v>
      </c>
      <c r="AE1433" s="11">
        <f t="shared" si="301"/>
        <v>3.77380952380952</v>
      </c>
    </row>
    <row r="1434" spans="1:31">
      <c r="A1434" s="5">
        <v>45887</v>
      </c>
      <c r="B1434" s="1" t="s">
        <v>782</v>
      </c>
      <c r="C1434" s="1" t="s">
        <v>783</v>
      </c>
      <c r="D1434" s="1" t="s">
        <v>757</v>
      </c>
      <c r="E1434" s="1">
        <v>1.01</v>
      </c>
      <c r="F1434" s="1">
        <v>1.43</v>
      </c>
      <c r="G1434" s="1">
        <v>1.21</v>
      </c>
      <c r="H1434" s="1">
        <v>0.68</v>
      </c>
      <c r="I1434" s="1" t="s">
        <v>50</v>
      </c>
      <c r="J1434" s="1">
        <v>10</v>
      </c>
      <c r="K1434" s="1" t="s">
        <v>51</v>
      </c>
      <c r="L1434" s="1" t="s">
        <v>52</v>
      </c>
      <c r="M1434" s="1" t="s">
        <v>53</v>
      </c>
      <c r="N1434" s="1">
        <v>238</v>
      </c>
      <c r="O1434" s="1">
        <v>1</v>
      </c>
      <c r="P1434" s="1">
        <v>0</v>
      </c>
      <c r="Q1434" s="1">
        <v>4</v>
      </c>
      <c r="R1434" s="1">
        <v>0</v>
      </c>
      <c r="S1434" s="1">
        <v>0</v>
      </c>
      <c r="T1434">
        <f t="shared" si="291"/>
        <v>239</v>
      </c>
      <c r="U1434">
        <f t="shared" si="292"/>
        <v>243</v>
      </c>
      <c r="V1434" s="2">
        <f t="shared" si="293"/>
        <v>46123.6336633663</v>
      </c>
      <c r="W1434" s="2">
        <f t="shared" si="294"/>
        <v>46127.5940594059</v>
      </c>
      <c r="X1434" t="str">
        <f t="shared" si="295"/>
        <v>高滞销风险</v>
      </c>
      <c r="Y1434" s="8" t="str">
        <f>_xlfn.IFS(COUNTIF($B$2:B1434,B1434)=1,"-",OR(AND(X1433="高滞销风险",OR(X1434="中滞销风险",X1434="低滞销风险",X1434="健康")),AND(X1433="中滞销风险",OR(X1434="低滞销风险",X1434="健康")),AND(X1433="低滞销风险",X1434="健康")),"改善",X1433=X1434,"维持不变",OR(AND(X1433="健康",OR(X1434="低滞销风险",X1434="中滞销风险",X1434="高滞销风险")),AND(X1433="低滞销风险",OR(X1434="中滞销风险",X1434="高滞销风险")),AND(X1433="中滞销风险",X1434="高滞销风险")),"恶化")</f>
        <v>-</v>
      </c>
      <c r="Z1434" s="10">
        <f t="shared" si="296"/>
        <v>132.95</v>
      </c>
      <c r="AA1434" s="10">
        <f t="shared" si="297"/>
        <v>4</v>
      </c>
      <c r="AB1434" s="10">
        <f t="shared" si="298"/>
        <v>136.95</v>
      </c>
      <c r="AC1434" s="10">
        <f t="shared" si="299"/>
        <v>240.594059405941</v>
      </c>
      <c r="AD1434" s="10">
        <f t="shared" si="300"/>
        <v>135.594059405943</v>
      </c>
      <c r="AE1434" s="11">
        <f t="shared" si="301"/>
        <v>2.31428571428571</v>
      </c>
    </row>
    <row r="1435" spans="1:31">
      <c r="A1435" s="5">
        <v>45894</v>
      </c>
      <c r="B1435" s="1" t="s">
        <v>782</v>
      </c>
      <c r="C1435" s="1" t="s">
        <v>783</v>
      </c>
      <c r="D1435" s="1" t="s">
        <v>757</v>
      </c>
      <c r="E1435" s="1">
        <v>1.08</v>
      </c>
      <c r="F1435" s="1">
        <v>1.14</v>
      </c>
      <c r="G1435" s="1">
        <v>1.29</v>
      </c>
      <c r="H1435" s="1">
        <v>0.96</v>
      </c>
      <c r="I1435" s="1" t="s">
        <v>50</v>
      </c>
      <c r="J1435" s="1">
        <v>8</v>
      </c>
      <c r="K1435" s="1" t="s">
        <v>43</v>
      </c>
      <c r="L1435" s="1" t="s">
        <v>44</v>
      </c>
      <c r="M1435" s="1" t="s">
        <v>45</v>
      </c>
      <c r="N1435" s="1">
        <v>231</v>
      </c>
      <c r="O1435" s="1">
        <v>1</v>
      </c>
      <c r="P1435" s="1">
        <v>0</v>
      </c>
      <c r="Q1435" s="1">
        <v>4</v>
      </c>
      <c r="R1435" s="1">
        <v>0</v>
      </c>
      <c r="S1435" s="1">
        <v>0</v>
      </c>
      <c r="T1435">
        <f t="shared" si="291"/>
        <v>232</v>
      </c>
      <c r="U1435">
        <f t="shared" si="292"/>
        <v>236</v>
      </c>
      <c r="V1435" s="2">
        <f t="shared" si="293"/>
        <v>46108.8148148148</v>
      </c>
      <c r="W1435" s="2">
        <f t="shared" si="294"/>
        <v>46112.5185185185</v>
      </c>
      <c r="X1435" t="str">
        <f t="shared" si="295"/>
        <v>高滞销风险</v>
      </c>
      <c r="Y1435" s="8" t="str">
        <f>_xlfn.IFS(COUNTIF($B$2:B1435,B1435)=1,"-",OR(AND(X1434="高滞销风险",OR(X1435="中滞销风险",X1435="低滞销风险",X1435="健康")),AND(X1434="中滞销风险",OR(X1435="低滞销风险",X1435="健康")),AND(X1434="低滞销风险",X1435="健康")),"改善",X1434=X1435,"维持不变",OR(AND(X1434="健康",OR(X1435="低滞销风险",X1435="中滞销风险",X1435="高滞销风险")),AND(X1434="低滞销风险",OR(X1435="中滞销风险",X1435="高滞销风险")),AND(X1434="中滞销风险",X1435="高滞销风险")),"恶化")</f>
        <v>维持不变</v>
      </c>
      <c r="Z1435" s="10">
        <f t="shared" si="296"/>
        <v>126.16</v>
      </c>
      <c r="AA1435" s="10">
        <f t="shared" si="297"/>
        <v>4</v>
      </c>
      <c r="AB1435" s="10">
        <f t="shared" si="298"/>
        <v>130.16</v>
      </c>
      <c r="AC1435" s="10">
        <f t="shared" si="299"/>
        <v>218.518518518519</v>
      </c>
      <c r="AD1435" s="10">
        <f t="shared" si="300"/>
        <v>120.518518518518</v>
      </c>
      <c r="AE1435" s="11">
        <f t="shared" si="301"/>
        <v>2.40816326530612</v>
      </c>
    </row>
    <row r="1436" spans="1:31">
      <c r="A1436" s="5">
        <v>45901</v>
      </c>
      <c r="B1436" s="1" t="s">
        <v>782</v>
      </c>
      <c r="C1436" s="1" t="s">
        <v>783</v>
      </c>
      <c r="D1436" s="1" t="s">
        <v>757</v>
      </c>
      <c r="E1436" s="1">
        <v>1.54</v>
      </c>
      <c r="F1436" s="1">
        <v>1.86</v>
      </c>
      <c r="G1436" s="1">
        <v>1.5</v>
      </c>
      <c r="H1436" s="1">
        <v>1.36</v>
      </c>
      <c r="I1436" s="1" t="s">
        <v>50</v>
      </c>
      <c r="J1436" s="1">
        <v>13</v>
      </c>
      <c r="K1436" s="1" t="s">
        <v>35</v>
      </c>
      <c r="L1436" s="1" t="s">
        <v>36</v>
      </c>
      <c r="M1436" s="1" t="s">
        <v>37</v>
      </c>
      <c r="N1436" s="1">
        <v>220</v>
      </c>
      <c r="O1436" s="1">
        <v>1</v>
      </c>
      <c r="P1436" s="1">
        <v>0</v>
      </c>
      <c r="Q1436" s="1">
        <v>4</v>
      </c>
      <c r="R1436" s="1">
        <v>0</v>
      </c>
      <c r="S1436" s="1">
        <v>0</v>
      </c>
      <c r="T1436">
        <f t="shared" si="291"/>
        <v>221</v>
      </c>
      <c r="U1436">
        <f t="shared" si="292"/>
        <v>225</v>
      </c>
      <c r="V1436" s="2">
        <f t="shared" si="293"/>
        <v>46044.5064935065</v>
      </c>
      <c r="W1436" s="2">
        <f t="shared" si="294"/>
        <v>46047.1038961039</v>
      </c>
      <c r="X1436" t="str">
        <f t="shared" si="295"/>
        <v>高滞销风险</v>
      </c>
      <c r="Y1436" s="8" t="str">
        <f>_xlfn.IFS(COUNTIF($B$2:B1436,B1436)=1,"-",OR(AND(X1435="高滞销风险",OR(X1436="中滞销风险",X1436="低滞销风险",X1436="健康")),AND(X1435="中滞销风险",OR(X1436="低滞销风险",X1436="健康")),AND(X1435="低滞销风险",X1436="健康")),"改善",X1435=X1436,"维持不变",OR(AND(X1435="健康",OR(X1436="低滞销风险",X1436="中滞销风险",X1436="高滞销风险")),AND(X1435="低滞销风险",OR(X1436="中滞销风险",X1436="高滞销风险")),AND(X1435="中滞销风险",X1436="高滞销风险")),"恶化")</f>
        <v>维持不变</v>
      </c>
      <c r="Z1436" s="10">
        <f t="shared" si="296"/>
        <v>80.86</v>
      </c>
      <c r="AA1436" s="10">
        <f t="shared" si="297"/>
        <v>4</v>
      </c>
      <c r="AB1436" s="10">
        <f t="shared" si="298"/>
        <v>84.86</v>
      </c>
      <c r="AC1436" s="10">
        <f t="shared" si="299"/>
        <v>146.103896103896</v>
      </c>
      <c r="AD1436" s="10">
        <f t="shared" si="300"/>
        <v>55.1038961038939</v>
      </c>
      <c r="AE1436" s="11">
        <f t="shared" si="301"/>
        <v>2.47252747252747</v>
      </c>
    </row>
    <row r="1437" spans="1:31">
      <c r="A1437" s="5">
        <v>45908</v>
      </c>
      <c r="B1437" s="1" t="s">
        <v>782</v>
      </c>
      <c r="C1437" s="1" t="s">
        <v>783</v>
      </c>
      <c r="D1437" s="1" t="s">
        <v>757</v>
      </c>
      <c r="E1437" s="1">
        <v>2.01</v>
      </c>
      <c r="F1437" s="1">
        <v>2.43</v>
      </c>
      <c r="G1437" s="1">
        <v>2.14</v>
      </c>
      <c r="H1437" s="1">
        <v>1.71</v>
      </c>
      <c r="I1437" s="1" t="s">
        <v>50</v>
      </c>
      <c r="J1437" s="1">
        <v>17</v>
      </c>
      <c r="K1437" s="1" t="s">
        <v>38</v>
      </c>
      <c r="L1437" s="1" t="s">
        <v>39</v>
      </c>
      <c r="M1437" s="1" t="s">
        <v>40</v>
      </c>
      <c r="N1437" s="1">
        <v>200</v>
      </c>
      <c r="O1437" s="1">
        <v>1</v>
      </c>
      <c r="P1437" s="1">
        <v>0</v>
      </c>
      <c r="Q1437" s="1">
        <v>4</v>
      </c>
      <c r="R1437" s="1">
        <v>0</v>
      </c>
      <c r="S1437" s="1">
        <v>0</v>
      </c>
      <c r="T1437">
        <f t="shared" si="291"/>
        <v>201</v>
      </c>
      <c r="U1437">
        <f t="shared" si="292"/>
        <v>205</v>
      </c>
      <c r="V1437" s="2">
        <f t="shared" si="293"/>
        <v>46008</v>
      </c>
      <c r="W1437" s="2">
        <f t="shared" si="294"/>
        <v>46009.9900497512</v>
      </c>
      <c r="X1437" t="str">
        <f t="shared" si="295"/>
        <v>中滞销风险</v>
      </c>
      <c r="Y1437" s="8" t="str">
        <f>_xlfn.IFS(COUNTIF($B$2:B1437,B1437)=1,"-",OR(AND(X1436="高滞销风险",OR(X1437="中滞销风险",X1437="低滞销风险",X1437="健康")),AND(X1436="中滞销风险",OR(X1437="低滞销风险",X1437="健康")),AND(X1436="低滞销风险",X1437="健康")),"改善",X1436=X1437,"维持不变",OR(AND(X1436="健康",OR(X1437="低滞销风险",X1437="中滞销风险",X1437="高滞销风险")),AND(X1436="低滞销风险",OR(X1437="中滞销风险",X1437="高滞销风险")),AND(X1436="中滞销风险",X1437="高滞销风险")),"恶化")</f>
        <v>改善</v>
      </c>
      <c r="Z1437" s="10">
        <f t="shared" si="296"/>
        <v>32.16</v>
      </c>
      <c r="AA1437" s="10">
        <f t="shared" si="297"/>
        <v>4</v>
      </c>
      <c r="AB1437" s="10">
        <f t="shared" si="298"/>
        <v>36.16</v>
      </c>
      <c r="AC1437" s="10">
        <f t="shared" si="299"/>
        <v>101.990049751244</v>
      </c>
      <c r="AD1437" s="10">
        <f t="shared" si="300"/>
        <v>17.9900497512426</v>
      </c>
      <c r="AE1437" s="11">
        <f t="shared" si="301"/>
        <v>2.44047619047619</v>
      </c>
    </row>
    <row r="1438" spans="1:31">
      <c r="A1438" s="5">
        <v>45887</v>
      </c>
      <c r="B1438" s="1" t="s">
        <v>784</v>
      </c>
      <c r="C1438" s="1" t="s">
        <v>785</v>
      </c>
      <c r="D1438" s="1" t="s">
        <v>757</v>
      </c>
      <c r="E1438" s="1">
        <v>18.81</v>
      </c>
      <c r="F1438" s="1">
        <v>21.14</v>
      </c>
      <c r="G1438" s="1">
        <v>25.36</v>
      </c>
      <c r="H1438" s="1">
        <v>14.79</v>
      </c>
      <c r="I1438" s="1" t="s">
        <v>50</v>
      </c>
      <c r="J1438" s="1">
        <v>148</v>
      </c>
      <c r="K1438" s="1" t="s">
        <v>51</v>
      </c>
      <c r="L1438" s="1" t="s">
        <v>52</v>
      </c>
      <c r="M1438" s="1" t="s">
        <v>53</v>
      </c>
      <c r="N1438" s="1">
        <v>654</v>
      </c>
      <c r="O1438" s="1">
        <v>702</v>
      </c>
      <c r="P1438" s="1">
        <v>0</v>
      </c>
      <c r="Q1438" s="1">
        <v>7</v>
      </c>
      <c r="R1438" s="1">
        <v>0</v>
      </c>
      <c r="S1438" s="1">
        <v>800</v>
      </c>
      <c r="T1438">
        <f t="shared" si="291"/>
        <v>1356</v>
      </c>
      <c r="U1438">
        <f t="shared" si="292"/>
        <v>2163</v>
      </c>
      <c r="V1438" s="2">
        <f t="shared" si="293"/>
        <v>45959.0893141946</v>
      </c>
      <c r="W1438" s="2">
        <f t="shared" si="294"/>
        <v>46001.9920255183</v>
      </c>
      <c r="X1438" t="str">
        <f t="shared" si="295"/>
        <v>低滞销风险</v>
      </c>
      <c r="Y1438" s="8" t="str">
        <f>_xlfn.IFS(COUNTIF($B$2:B1438,B1438)=1,"-",OR(AND(X1437="高滞销风险",OR(X1438="中滞销风险",X1438="低滞销风险",X1438="健康")),AND(X1437="中滞销风险",OR(X1438="低滞销风险",X1438="健康")),AND(X1437="低滞销风险",X1438="健康")),"改善",X1437=X1438,"维持不变",OR(AND(X1437="健康",OR(X1438="低滞销风险",X1438="中滞销风险",X1438="高滞销风险")),AND(X1437="低滞销风险",OR(X1438="中滞销风险",X1438="高滞销风险")),AND(X1437="中滞销风险",X1438="高滞销风险")),"恶化")</f>
        <v>-</v>
      </c>
      <c r="Z1438" s="10">
        <f t="shared" si="296"/>
        <v>0</v>
      </c>
      <c r="AA1438" s="10">
        <f t="shared" si="297"/>
        <v>187.95</v>
      </c>
      <c r="AB1438" s="10">
        <f t="shared" si="298"/>
        <v>187.95</v>
      </c>
      <c r="AC1438" s="10">
        <f t="shared" si="299"/>
        <v>114.992025518341</v>
      </c>
      <c r="AD1438" s="10">
        <f t="shared" si="300"/>
        <v>9.99202551833878</v>
      </c>
      <c r="AE1438" s="11">
        <f t="shared" si="301"/>
        <v>20.6</v>
      </c>
    </row>
    <row r="1439" spans="1:31">
      <c r="A1439" s="5">
        <v>45894</v>
      </c>
      <c r="B1439" s="1" t="s">
        <v>784</v>
      </c>
      <c r="C1439" s="1" t="s">
        <v>785</v>
      </c>
      <c r="D1439" s="1" t="s">
        <v>757</v>
      </c>
      <c r="E1439" s="1">
        <v>21.88</v>
      </c>
      <c r="F1439" s="1">
        <v>23.57</v>
      </c>
      <c r="G1439" s="1">
        <v>22.36</v>
      </c>
      <c r="H1439" s="1">
        <v>20.68</v>
      </c>
      <c r="I1439" s="1" t="s">
        <v>50</v>
      </c>
      <c r="J1439" s="1">
        <v>165</v>
      </c>
      <c r="K1439" s="1" t="s">
        <v>43</v>
      </c>
      <c r="L1439" s="1" t="s">
        <v>44</v>
      </c>
      <c r="M1439" s="1" t="s">
        <v>45</v>
      </c>
      <c r="N1439" s="1">
        <v>687</v>
      </c>
      <c r="O1439" s="1">
        <v>771</v>
      </c>
      <c r="P1439" s="1">
        <v>0</v>
      </c>
      <c r="Q1439" s="1">
        <v>529</v>
      </c>
      <c r="R1439" s="1">
        <v>0</v>
      </c>
      <c r="S1439" s="1">
        <v>3</v>
      </c>
      <c r="T1439">
        <f t="shared" si="291"/>
        <v>1458</v>
      </c>
      <c r="U1439">
        <f t="shared" si="292"/>
        <v>1990</v>
      </c>
      <c r="V1439" s="2">
        <f t="shared" si="293"/>
        <v>45960.6361974406</v>
      </c>
      <c r="W1439" s="2">
        <f t="shared" si="294"/>
        <v>45984.9506398537</v>
      </c>
      <c r="X1439" t="str">
        <f t="shared" si="295"/>
        <v>健康</v>
      </c>
      <c r="Y1439" s="8" t="str">
        <f>_xlfn.IFS(COUNTIF($B$2:B1439,B1439)=1,"-",OR(AND(X1438="高滞销风险",OR(X1439="中滞销风险",X1439="低滞销风险",X1439="健康")),AND(X1438="中滞销风险",OR(X1439="低滞销风险",X1439="健康")),AND(X1438="低滞销风险",X1439="健康")),"改善",X1438=X1439,"维持不变",OR(AND(X1438="健康",OR(X1439="低滞销风险",X1439="中滞销风险",X1439="高滞销风险")),AND(X1438="低滞销风险",OR(X1439="中滞销风险",X1439="高滞销风险")),AND(X1438="中滞销风险",X1439="高滞销风险")),"恶化")</f>
        <v>改善</v>
      </c>
      <c r="Z1439" s="10">
        <f t="shared" si="296"/>
        <v>0</v>
      </c>
      <c r="AA1439" s="10">
        <f t="shared" si="297"/>
        <v>0</v>
      </c>
      <c r="AB1439" s="10">
        <f t="shared" si="298"/>
        <v>0</v>
      </c>
      <c r="AC1439" s="10">
        <f t="shared" si="299"/>
        <v>90.9506398537477</v>
      </c>
      <c r="AD1439" s="10">
        <f t="shared" si="300"/>
        <v>0</v>
      </c>
      <c r="AE1439" s="11">
        <f t="shared" si="301"/>
        <v>21.88</v>
      </c>
    </row>
    <row r="1440" spans="1:31">
      <c r="A1440" s="5">
        <v>45901</v>
      </c>
      <c r="B1440" s="1" t="s">
        <v>784</v>
      </c>
      <c r="C1440" s="1" t="s">
        <v>785</v>
      </c>
      <c r="D1440" s="1" t="s">
        <v>757</v>
      </c>
      <c r="E1440" s="1">
        <v>24.92</v>
      </c>
      <c r="F1440" s="1">
        <v>25.29</v>
      </c>
      <c r="G1440" s="1">
        <v>24.43</v>
      </c>
      <c r="H1440" s="1">
        <v>24.89</v>
      </c>
      <c r="I1440" s="1" t="s">
        <v>50</v>
      </c>
      <c r="J1440" s="1">
        <v>177</v>
      </c>
      <c r="K1440" s="1" t="s">
        <v>35</v>
      </c>
      <c r="L1440" s="1" t="s">
        <v>36</v>
      </c>
      <c r="M1440" s="1" t="s">
        <v>37</v>
      </c>
      <c r="N1440" s="1">
        <v>779</v>
      </c>
      <c r="O1440" s="1">
        <v>728</v>
      </c>
      <c r="P1440" s="1">
        <v>0</v>
      </c>
      <c r="Q1440" s="1">
        <v>329</v>
      </c>
      <c r="R1440" s="1">
        <v>0</v>
      </c>
      <c r="S1440" s="1">
        <v>3</v>
      </c>
      <c r="T1440">
        <f t="shared" si="291"/>
        <v>1507</v>
      </c>
      <c r="U1440">
        <f t="shared" si="292"/>
        <v>1839</v>
      </c>
      <c r="V1440" s="2">
        <f t="shared" si="293"/>
        <v>45961.4735152488</v>
      </c>
      <c r="W1440" s="2">
        <f t="shared" si="294"/>
        <v>45974.7961476726</v>
      </c>
      <c r="X1440" t="str">
        <f t="shared" si="295"/>
        <v>健康</v>
      </c>
      <c r="Y1440" s="8" t="str">
        <f>_xlfn.IFS(COUNTIF($B$2:B1440,B1440)=1,"-",OR(AND(X1439="高滞销风险",OR(X1440="中滞销风险",X1440="低滞销风险",X1440="健康")),AND(X1439="中滞销风险",OR(X1440="低滞销风险",X1440="健康")),AND(X1439="低滞销风险",X1440="健康")),"改善",X1439=X1440,"维持不变",OR(AND(X1439="健康",OR(X1440="低滞销风险",X1440="中滞销风险",X1440="高滞销风险")),AND(X1439="低滞销风险",OR(X1440="中滞销风险",X1440="高滞销风险")),AND(X1439="中滞销风险",X1440="高滞销风险")),"恶化")</f>
        <v>维持不变</v>
      </c>
      <c r="Z1440" s="10">
        <f t="shared" si="296"/>
        <v>0</v>
      </c>
      <c r="AA1440" s="10">
        <f t="shared" si="297"/>
        <v>0</v>
      </c>
      <c r="AB1440" s="10">
        <f t="shared" si="298"/>
        <v>0</v>
      </c>
      <c r="AC1440" s="10">
        <f t="shared" si="299"/>
        <v>73.7961476725522</v>
      </c>
      <c r="AD1440" s="10">
        <f t="shared" si="300"/>
        <v>0</v>
      </c>
      <c r="AE1440" s="11">
        <f t="shared" si="301"/>
        <v>24.92</v>
      </c>
    </row>
    <row r="1441" spans="1:31">
      <c r="A1441" s="5">
        <v>45908</v>
      </c>
      <c r="B1441" s="1" t="s">
        <v>784</v>
      </c>
      <c r="C1441" s="1" t="s">
        <v>785</v>
      </c>
      <c r="D1441" s="1" t="s">
        <v>757</v>
      </c>
      <c r="E1441" s="1">
        <v>20.71</v>
      </c>
      <c r="F1441" s="1">
        <v>20.71</v>
      </c>
      <c r="G1441" s="1">
        <v>23</v>
      </c>
      <c r="H1441" s="1">
        <v>22.68</v>
      </c>
      <c r="I1441" s="1" t="s">
        <v>54</v>
      </c>
      <c r="J1441" s="1">
        <v>145</v>
      </c>
      <c r="K1441" s="1" t="s">
        <v>38</v>
      </c>
      <c r="L1441" s="1" t="s">
        <v>39</v>
      </c>
      <c r="M1441" s="1" t="s">
        <v>40</v>
      </c>
      <c r="N1441" s="1">
        <v>868</v>
      </c>
      <c r="O1441" s="1">
        <v>673</v>
      </c>
      <c r="P1441" s="1">
        <v>0</v>
      </c>
      <c r="Q1441" s="1">
        <v>43</v>
      </c>
      <c r="R1441" s="1">
        <v>0</v>
      </c>
      <c r="S1441" s="1">
        <v>99</v>
      </c>
      <c r="T1441">
        <f t="shared" si="291"/>
        <v>1541</v>
      </c>
      <c r="U1441">
        <f t="shared" si="292"/>
        <v>1683</v>
      </c>
      <c r="V1441" s="2">
        <f t="shared" si="293"/>
        <v>45982.40849831</v>
      </c>
      <c r="W1441" s="2">
        <f t="shared" si="294"/>
        <v>45989.2650893288</v>
      </c>
      <c r="X1441" t="str">
        <f t="shared" si="295"/>
        <v>健康</v>
      </c>
      <c r="Y1441" s="8" t="str">
        <f>_xlfn.IFS(COUNTIF($B$2:B1441,B1441)=1,"-",OR(AND(X1440="高滞销风险",OR(X1441="中滞销风险",X1441="低滞销风险",X1441="健康")),AND(X1440="中滞销风险",OR(X1441="低滞销风险",X1441="健康")),AND(X1440="低滞销风险",X1441="健康")),"改善",X1440=X1441,"维持不变",OR(AND(X1440="健康",OR(X1441="低滞销风险",X1441="中滞销风险",X1441="高滞销风险")),AND(X1440="低滞销风险",OR(X1441="中滞销风险",X1441="高滞销风险")),AND(X1440="中滞销风险",X1441="高滞销风险")),"恶化")</f>
        <v>维持不变</v>
      </c>
      <c r="Z1441" s="10">
        <f t="shared" si="296"/>
        <v>0</v>
      </c>
      <c r="AA1441" s="10">
        <f t="shared" si="297"/>
        <v>0</v>
      </c>
      <c r="AB1441" s="10">
        <f t="shared" si="298"/>
        <v>0</v>
      </c>
      <c r="AC1441" s="10">
        <f t="shared" si="299"/>
        <v>81.2650893288266</v>
      </c>
      <c r="AD1441" s="10">
        <f t="shared" si="300"/>
        <v>0</v>
      </c>
      <c r="AE1441" s="11">
        <f t="shared" si="301"/>
        <v>20.71</v>
      </c>
    </row>
    <row r="1442" spans="1:31">
      <c r="A1442" s="5">
        <v>45887</v>
      </c>
      <c r="B1442" s="1" t="s">
        <v>786</v>
      </c>
      <c r="C1442" s="1" t="s">
        <v>787</v>
      </c>
      <c r="D1442" s="1" t="s">
        <v>757</v>
      </c>
      <c r="E1442" s="1">
        <v>8.95</v>
      </c>
      <c r="F1442" s="1">
        <v>11.43</v>
      </c>
      <c r="G1442" s="1">
        <v>11.71</v>
      </c>
      <c r="H1442" s="1">
        <v>6.36</v>
      </c>
      <c r="I1442" s="1" t="s">
        <v>50</v>
      </c>
      <c r="J1442" s="1">
        <v>80</v>
      </c>
      <c r="K1442" s="1" t="s">
        <v>51</v>
      </c>
      <c r="L1442" s="1" t="s">
        <v>52</v>
      </c>
      <c r="M1442" s="1" t="s">
        <v>53</v>
      </c>
      <c r="N1442" s="1">
        <v>245</v>
      </c>
      <c r="O1442" s="1">
        <v>316</v>
      </c>
      <c r="P1442" s="1">
        <v>135</v>
      </c>
      <c r="Q1442" s="1">
        <v>4</v>
      </c>
      <c r="R1442" s="1">
        <v>0</v>
      </c>
      <c r="S1442" s="1">
        <v>200</v>
      </c>
      <c r="T1442">
        <f t="shared" si="291"/>
        <v>696</v>
      </c>
      <c r="U1442">
        <f t="shared" si="292"/>
        <v>900</v>
      </c>
      <c r="V1442" s="2">
        <f t="shared" si="293"/>
        <v>45964.7653631285</v>
      </c>
      <c r="W1442" s="2">
        <f t="shared" si="294"/>
        <v>45987.5586592179</v>
      </c>
      <c r="X1442" t="str">
        <f t="shared" si="295"/>
        <v>健康</v>
      </c>
      <c r="Y1442" s="8" t="str">
        <f>_xlfn.IFS(COUNTIF($B$2:B1442,B1442)=1,"-",OR(AND(X1441="高滞销风险",OR(X1442="中滞销风险",X1442="低滞销风险",X1442="健康")),AND(X1441="中滞销风险",OR(X1442="低滞销风险",X1442="健康")),AND(X1441="低滞销风险",X1442="健康")),"改善",X1441=X1442,"维持不变",OR(AND(X1441="健康",OR(X1442="低滞销风险",X1442="中滞销风险",X1442="高滞销风险")),AND(X1441="低滞销风险",OR(X1442="中滞销风险",X1442="高滞销风险")),AND(X1441="中滞销风险",X1442="高滞销风险")),"恶化")</f>
        <v>-</v>
      </c>
      <c r="Z1442" s="10">
        <f t="shared" si="296"/>
        <v>0</v>
      </c>
      <c r="AA1442" s="10">
        <f t="shared" si="297"/>
        <v>0</v>
      </c>
      <c r="AB1442" s="10">
        <f t="shared" si="298"/>
        <v>0</v>
      </c>
      <c r="AC1442" s="10">
        <f t="shared" si="299"/>
        <v>100.558659217877</v>
      </c>
      <c r="AD1442" s="10">
        <f t="shared" si="300"/>
        <v>0</v>
      </c>
      <c r="AE1442" s="11">
        <f t="shared" si="301"/>
        <v>8.95</v>
      </c>
    </row>
    <row r="1443" spans="1:31">
      <c r="A1443" s="5">
        <v>45894</v>
      </c>
      <c r="B1443" s="1" t="s">
        <v>786</v>
      </c>
      <c r="C1443" s="1" t="s">
        <v>787</v>
      </c>
      <c r="D1443" s="1" t="s">
        <v>757</v>
      </c>
      <c r="E1443" s="1">
        <v>10.32</v>
      </c>
      <c r="F1443" s="1">
        <v>11.43</v>
      </c>
      <c r="G1443" s="1">
        <v>11.43</v>
      </c>
      <c r="H1443" s="1">
        <v>9.21</v>
      </c>
      <c r="I1443" s="1" t="s">
        <v>50</v>
      </c>
      <c r="J1443" s="1">
        <v>80</v>
      </c>
      <c r="K1443" s="1" t="s">
        <v>43</v>
      </c>
      <c r="L1443" s="1" t="s">
        <v>44</v>
      </c>
      <c r="M1443" s="1" t="s">
        <v>45</v>
      </c>
      <c r="N1443" s="1">
        <v>216</v>
      </c>
      <c r="O1443" s="1">
        <v>403</v>
      </c>
      <c r="P1443" s="1">
        <v>0</v>
      </c>
      <c r="Q1443" s="1">
        <v>204</v>
      </c>
      <c r="R1443" s="1">
        <v>0</v>
      </c>
      <c r="S1443" s="1">
        <v>200</v>
      </c>
      <c r="T1443">
        <f t="shared" si="291"/>
        <v>619</v>
      </c>
      <c r="U1443">
        <f t="shared" si="292"/>
        <v>1023</v>
      </c>
      <c r="V1443" s="2">
        <f t="shared" si="293"/>
        <v>45953.980620155</v>
      </c>
      <c r="W1443" s="2">
        <f t="shared" si="294"/>
        <v>45993.1279069767</v>
      </c>
      <c r="X1443" t="str">
        <f t="shared" si="295"/>
        <v>低滞销风险</v>
      </c>
      <c r="Y1443" s="8" t="str">
        <f>_xlfn.IFS(COUNTIF($B$2:B1443,B1443)=1,"-",OR(AND(X1442="高滞销风险",OR(X1443="中滞销风险",X1443="低滞销风险",X1443="健康")),AND(X1442="中滞销风险",OR(X1443="低滞销风险",X1443="健康")),AND(X1442="低滞销风险",X1443="健康")),"改善",X1442=X1443,"维持不变",OR(AND(X1442="健康",OR(X1443="低滞销风险",X1443="中滞销风险",X1443="高滞销风险")),AND(X1442="低滞销风险",OR(X1443="中滞销风险",X1443="高滞销风险")),AND(X1442="中滞销风险",X1443="高滞销风险")),"恶化")</f>
        <v>恶化</v>
      </c>
      <c r="Z1443" s="10">
        <f t="shared" si="296"/>
        <v>0</v>
      </c>
      <c r="AA1443" s="10">
        <f t="shared" si="297"/>
        <v>11.64</v>
      </c>
      <c r="AB1443" s="10">
        <f t="shared" si="298"/>
        <v>11.64</v>
      </c>
      <c r="AC1443" s="10">
        <f t="shared" si="299"/>
        <v>99.1279069767442</v>
      </c>
      <c r="AD1443" s="10">
        <f t="shared" si="300"/>
        <v>1.12790697674063</v>
      </c>
      <c r="AE1443" s="11">
        <f t="shared" si="301"/>
        <v>10.4387755102041</v>
      </c>
    </row>
    <row r="1444" spans="1:31">
      <c r="A1444" s="5">
        <v>45901</v>
      </c>
      <c r="B1444" s="1" t="s">
        <v>786</v>
      </c>
      <c r="C1444" s="1" t="s">
        <v>787</v>
      </c>
      <c r="D1444" s="1" t="s">
        <v>757</v>
      </c>
      <c r="E1444" s="1">
        <v>11.65</v>
      </c>
      <c r="F1444" s="1">
        <v>11.71</v>
      </c>
      <c r="G1444" s="1">
        <v>11.57</v>
      </c>
      <c r="H1444" s="1">
        <v>11.64</v>
      </c>
      <c r="I1444" s="1" t="s">
        <v>50</v>
      </c>
      <c r="J1444" s="1">
        <v>82</v>
      </c>
      <c r="K1444" s="1" t="s">
        <v>35</v>
      </c>
      <c r="L1444" s="1" t="s">
        <v>36</v>
      </c>
      <c r="M1444" s="1" t="s">
        <v>37</v>
      </c>
      <c r="N1444" s="1">
        <v>256</v>
      </c>
      <c r="O1444" s="1">
        <v>463</v>
      </c>
      <c r="P1444" s="1">
        <v>0</v>
      </c>
      <c r="Q1444" s="1">
        <v>24</v>
      </c>
      <c r="R1444" s="1">
        <v>0</v>
      </c>
      <c r="S1444" s="1">
        <v>200</v>
      </c>
      <c r="T1444">
        <f t="shared" si="291"/>
        <v>719</v>
      </c>
      <c r="U1444">
        <f t="shared" si="292"/>
        <v>943</v>
      </c>
      <c r="V1444" s="2">
        <f t="shared" si="293"/>
        <v>45962.7167381974</v>
      </c>
      <c r="W1444" s="2">
        <f t="shared" si="294"/>
        <v>45981.9442060086</v>
      </c>
      <c r="X1444" t="str">
        <f t="shared" si="295"/>
        <v>健康</v>
      </c>
      <c r="Y1444" s="8" t="str">
        <f>_xlfn.IFS(COUNTIF($B$2:B1444,B1444)=1,"-",OR(AND(X1443="高滞销风险",OR(X1444="中滞销风险",X1444="低滞销风险",X1444="健康")),AND(X1443="中滞销风险",OR(X1444="低滞销风险",X1444="健康")),AND(X1443="低滞销风险",X1444="健康")),"改善",X1443=X1444,"维持不变",OR(AND(X1443="健康",OR(X1444="低滞销风险",X1444="中滞销风险",X1444="高滞销风险")),AND(X1443="低滞销风险",OR(X1444="中滞销风险",X1444="高滞销风险")),AND(X1443="中滞销风险",X1444="高滞销风险")),"恶化")</f>
        <v>改善</v>
      </c>
      <c r="Z1444" s="10">
        <f t="shared" si="296"/>
        <v>0</v>
      </c>
      <c r="AA1444" s="10">
        <f t="shared" si="297"/>
        <v>0</v>
      </c>
      <c r="AB1444" s="10">
        <f t="shared" si="298"/>
        <v>0</v>
      </c>
      <c r="AC1444" s="10">
        <f t="shared" si="299"/>
        <v>80.9442060085837</v>
      </c>
      <c r="AD1444" s="10">
        <f t="shared" si="300"/>
        <v>0</v>
      </c>
      <c r="AE1444" s="11">
        <f t="shared" si="301"/>
        <v>11.65</v>
      </c>
    </row>
    <row r="1445" spans="1:31">
      <c r="A1445" s="5">
        <v>45908</v>
      </c>
      <c r="B1445" s="1" t="s">
        <v>786</v>
      </c>
      <c r="C1445" s="1" t="s">
        <v>787</v>
      </c>
      <c r="D1445" s="1" t="s">
        <v>757</v>
      </c>
      <c r="E1445" s="1">
        <v>12.02</v>
      </c>
      <c r="F1445" s="1">
        <v>12.43</v>
      </c>
      <c r="G1445" s="1">
        <v>12.07</v>
      </c>
      <c r="H1445" s="1">
        <v>11.75</v>
      </c>
      <c r="I1445" s="1" t="s">
        <v>50</v>
      </c>
      <c r="J1445" s="1">
        <v>87</v>
      </c>
      <c r="K1445" s="1" t="s">
        <v>38</v>
      </c>
      <c r="L1445" s="1" t="s">
        <v>39</v>
      </c>
      <c r="M1445" s="1" t="s">
        <v>40</v>
      </c>
      <c r="N1445" s="1">
        <v>319</v>
      </c>
      <c r="O1445" s="1">
        <v>322</v>
      </c>
      <c r="P1445" s="1">
        <v>0</v>
      </c>
      <c r="Q1445" s="1">
        <v>224</v>
      </c>
      <c r="R1445" s="1">
        <v>0</v>
      </c>
      <c r="S1445" s="1">
        <v>0</v>
      </c>
      <c r="T1445">
        <f t="shared" si="291"/>
        <v>641</v>
      </c>
      <c r="U1445">
        <f t="shared" si="292"/>
        <v>865</v>
      </c>
      <c r="V1445" s="2">
        <f t="shared" si="293"/>
        <v>45961.3277870216</v>
      </c>
      <c r="W1445" s="2">
        <f t="shared" si="294"/>
        <v>45979.9633943428</v>
      </c>
      <c r="X1445" t="str">
        <f t="shared" si="295"/>
        <v>健康</v>
      </c>
      <c r="Y1445" s="8" t="str">
        <f>_xlfn.IFS(COUNTIF($B$2:B1445,B1445)=1,"-",OR(AND(X1444="高滞销风险",OR(X1445="中滞销风险",X1445="低滞销风险",X1445="健康")),AND(X1444="中滞销风险",OR(X1445="低滞销风险",X1445="健康")),AND(X1444="低滞销风险",X1445="健康")),"改善",X1444=X1445,"维持不变",OR(AND(X1444="健康",OR(X1445="低滞销风险",X1445="中滞销风险",X1445="高滞销风险")),AND(X1444="低滞销风险",OR(X1445="中滞销风险",X1445="高滞销风险")),AND(X1444="中滞销风险",X1445="高滞销风险")),"恶化")</f>
        <v>维持不变</v>
      </c>
      <c r="Z1445" s="10">
        <f t="shared" si="296"/>
        <v>0</v>
      </c>
      <c r="AA1445" s="10">
        <f t="shared" si="297"/>
        <v>0</v>
      </c>
      <c r="AB1445" s="10">
        <f t="shared" si="298"/>
        <v>0</v>
      </c>
      <c r="AC1445" s="10">
        <f t="shared" si="299"/>
        <v>71.9633943427621</v>
      </c>
      <c r="AD1445" s="10">
        <f t="shared" si="300"/>
        <v>0</v>
      </c>
      <c r="AE1445" s="11">
        <f t="shared" si="301"/>
        <v>12.02</v>
      </c>
    </row>
    <row r="1446" spans="1:31">
      <c r="A1446" s="5">
        <v>45887</v>
      </c>
      <c r="B1446" s="1" t="s">
        <v>788</v>
      </c>
      <c r="C1446" s="1" t="s">
        <v>789</v>
      </c>
      <c r="D1446" s="1" t="s">
        <v>757</v>
      </c>
      <c r="E1446" s="1">
        <v>9.27</v>
      </c>
      <c r="F1446" s="1">
        <v>11.14</v>
      </c>
      <c r="G1446" s="1">
        <v>12.14</v>
      </c>
      <c r="H1446" s="1">
        <v>7</v>
      </c>
      <c r="I1446" s="1" t="s">
        <v>50</v>
      </c>
      <c r="J1446" s="1">
        <v>78</v>
      </c>
      <c r="K1446" s="1" t="s">
        <v>51</v>
      </c>
      <c r="L1446" s="1" t="s">
        <v>52</v>
      </c>
      <c r="M1446" s="1" t="s">
        <v>53</v>
      </c>
      <c r="N1446" s="1">
        <v>267</v>
      </c>
      <c r="O1446" s="1">
        <v>251</v>
      </c>
      <c r="P1446" s="1">
        <v>0</v>
      </c>
      <c r="Q1446" s="1">
        <v>3</v>
      </c>
      <c r="R1446" s="1">
        <v>0</v>
      </c>
      <c r="S1446" s="1">
        <v>401</v>
      </c>
      <c r="T1446">
        <f t="shared" si="291"/>
        <v>518</v>
      </c>
      <c r="U1446">
        <f t="shared" si="292"/>
        <v>922</v>
      </c>
      <c r="V1446" s="2">
        <f t="shared" si="293"/>
        <v>45942.879180151</v>
      </c>
      <c r="W1446" s="2">
        <f t="shared" si="294"/>
        <v>45986.4606256742</v>
      </c>
      <c r="X1446" t="str">
        <f t="shared" si="295"/>
        <v>健康</v>
      </c>
      <c r="Y1446" s="8" t="str">
        <f>_xlfn.IFS(COUNTIF($B$2:B1446,B1446)=1,"-",OR(AND(X1445="高滞销风险",OR(X1446="中滞销风险",X1446="低滞销风险",X1446="健康")),AND(X1445="中滞销风险",OR(X1446="低滞销风险",X1446="健康")),AND(X1445="低滞销风险",X1446="健康")),"改善",X1445=X1446,"维持不变",OR(AND(X1445="健康",OR(X1446="低滞销风险",X1446="中滞销风险",X1446="高滞销风险")),AND(X1445="低滞销风险",OR(X1446="中滞销风险",X1446="高滞销风险")),AND(X1445="中滞销风险",X1446="高滞销风险")),"恶化")</f>
        <v>-</v>
      </c>
      <c r="Z1446" s="10">
        <f t="shared" si="296"/>
        <v>0</v>
      </c>
      <c r="AA1446" s="10">
        <f t="shared" si="297"/>
        <v>0</v>
      </c>
      <c r="AB1446" s="10">
        <f t="shared" si="298"/>
        <v>0</v>
      </c>
      <c r="AC1446" s="10">
        <f t="shared" si="299"/>
        <v>99.4606256742179</v>
      </c>
      <c r="AD1446" s="10">
        <f t="shared" si="300"/>
        <v>0</v>
      </c>
      <c r="AE1446" s="11">
        <f t="shared" si="301"/>
        <v>9.27</v>
      </c>
    </row>
    <row r="1447" spans="1:31">
      <c r="A1447" s="5">
        <v>45894</v>
      </c>
      <c r="B1447" s="1" t="s">
        <v>788</v>
      </c>
      <c r="C1447" s="1" t="s">
        <v>789</v>
      </c>
      <c r="D1447" s="1" t="s">
        <v>757</v>
      </c>
      <c r="E1447" s="1">
        <v>10.24</v>
      </c>
      <c r="F1447" s="1">
        <v>10.71</v>
      </c>
      <c r="G1447" s="1">
        <v>10.93</v>
      </c>
      <c r="H1447" s="1">
        <v>9.68</v>
      </c>
      <c r="I1447" s="1" t="s">
        <v>50</v>
      </c>
      <c r="J1447" s="1">
        <v>75</v>
      </c>
      <c r="K1447" s="1" t="s">
        <v>43</v>
      </c>
      <c r="L1447" s="1" t="s">
        <v>44</v>
      </c>
      <c r="M1447" s="1" t="s">
        <v>45</v>
      </c>
      <c r="N1447" s="1">
        <v>254</v>
      </c>
      <c r="O1447" s="1">
        <v>521</v>
      </c>
      <c r="P1447" s="1">
        <v>0</v>
      </c>
      <c r="Q1447" s="1">
        <v>75</v>
      </c>
      <c r="R1447" s="1">
        <v>0</v>
      </c>
      <c r="S1447" s="1">
        <v>154</v>
      </c>
      <c r="T1447">
        <f t="shared" si="291"/>
        <v>775</v>
      </c>
      <c r="U1447">
        <f t="shared" si="292"/>
        <v>1004</v>
      </c>
      <c r="V1447" s="2">
        <f t="shared" si="293"/>
        <v>45969.68359375</v>
      </c>
      <c r="W1447" s="2">
        <f t="shared" si="294"/>
        <v>45992.046875</v>
      </c>
      <c r="X1447" t="str">
        <f t="shared" si="295"/>
        <v>低滞销风险</v>
      </c>
      <c r="Y1447" s="8" t="str">
        <f>_xlfn.IFS(COUNTIF($B$2:B1447,B1447)=1,"-",OR(AND(X1446="高滞销风险",OR(X1447="中滞销风险",X1447="低滞销风险",X1447="健康")),AND(X1446="中滞销风险",OR(X1447="低滞销风险",X1447="健康")),AND(X1446="低滞销风险",X1447="健康")),"改善",X1446=X1447,"维持不变",OR(AND(X1446="健康",OR(X1447="低滞销风险",X1447="中滞销风险",X1447="高滞销风险")),AND(X1446="低滞销风险",OR(X1447="中滞销风险",X1447="高滞销风险")),AND(X1446="中滞销风险",X1447="高滞销风险")),"恶化")</f>
        <v>恶化</v>
      </c>
      <c r="Z1447" s="10">
        <f t="shared" si="296"/>
        <v>0</v>
      </c>
      <c r="AA1447" s="10">
        <f t="shared" si="297"/>
        <v>0.480000000000018</v>
      </c>
      <c r="AB1447" s="10">
        <f t="shared" si="298"/>
        <v>0.480000000000018</v>
      </c>
      <c r="AC1447" s="10">
        <f t="shared" si="299"/>
        <v>98.046875</v>
      </c>
      <c r="AD1447" s="10">
        <f t="shared" si="300"/>
        <v>0.046875</v>
      </c>
      <c r="AE1447" s="11">
        <f t="shared" si="301"/>
        <v>10.2448979591837</v>
      </c>
    </row>
    <row r="1448" spans="1:31">
      <c r="A1448" s="5">
        <v>45901</v>
      </c>
      <c r="B1448" s="1" t="s">
        <v>788</v>
      </c>
      <c r="C1448" s="1" t="s">
        <v>789</v>
      </c>
      <c r="D1448" s="1" t="s">
        <v>757</v>
      </c>
      <c r="E1448" s="1">
        <v>10.71</v>
      </c>
      <c r="F1448" s="1">
        <v>10.71</v>
      </c>
      <c r="G1448" s="1">
        <v>10.71</v>
      </c>
      <c r="H1448" s="1">
        <v>11.43</v>
      </c>
      <c r="I1448" s="1" t="s">
        <v>54</v>
      </c>
      <c r="J1448" s="1">
        <v>75</v>
      </c>
      <c r="K1448" s="1" t="s">
        <v>35</v>
      </c>
      <c r="L1448" s="1" t="s">
        <v>36</v>
      </c>
      <c r="M1448" s="1" t="s">
        <v>37</v>
      </c>
      <c r="N1448" s="1">
        <v>289</v>
      </c>
      <c r="O1448" s="1">
        <v>417</v>
      </c>
      <c r="P1448" s="1">
        <v>0</v>
      </c>
      <c r="Q1448" s="1">
        <v>75</v>
      </c>
      <c r="R1448" s="1">
        <v>0</v>
      </c>
      <c r="S1448" s="1">
        <v>154</v>
      </c>
      <c r="T1448">
        <f t="shared" si="291"/>
        <v>706</v>
      </c>
      <c r="U1448">
        <f t="shared" si="292"/>
        <v>935</v>
      </c>
      <c r="V1448" s="2">
        <f t="shared" si="293"/>
        <v>45966.9197012138</v>
      </c>
      <c r="W1448" s="2">
        <f t="shared" si="294"/>
        <v>45988.3015873016</v>
      </c>
      <c r="X1448" t="str">
        <f t="shared" si="295"/>
        <v>健康</v>
      </c>
      <c r="Y1448" s="8" t="str">
        <f>_xlfn.IFS(COUNTIF($B$2:B1448,B1448)=1,"-",OR(AND(X1447="高滞销风险",OR(X1448="中滞销风险",X1448="低滞销风险",X1448="健康")),AND(X1447="中滞销风险",OR(X1448="低滞销风险",X1448="健康")),AND(X1447="低滞销风险",X1448="健康")),"改善",X1447=X1448,"维持不变",OR(AND(X1447="健康",OR(X1448="低滞销风险",X1448="中滞销风险",X1448="高滞销风险")),AND(X1447="低滞销风险",OR(X1448="中滞销风险",X1448="高滞销风险")),AND(X1447="中滞销风险",X1448="高滞销风险")),"恶化")</f>
        <v>改善</v>
      </c>
      <c r="Z1448" s="10">
        <f t="shared" si="296"/>
        <v>0</v>
      </c>
      <c r="AA1448" s="10">
        <f t="shared" si="297"/>
        <v>0</v>
      </c>
      <c r="AB1448" s="10">
        <f t="shared" si="298"/>
        <v>0</v>
      </c>
      <c r="AC1448" s="10">
        <f t="shared" si="299"/>
        <v>87.3015873015873</v>
      </c>
      <c r="AD1448" s="10">
        <f t="shared" si="300"/>
        <v>0</v>
      </c>
      <c r="AE1448" s="11">
        <f t="shared" si="301"/>
        <v>10.71</v>
      </c>
    </row>
    <row r="1449" spans="1:31">
      <c r="A1449" s="5">
        <v>45908</v>
      </c>
      <c r="B1449" s="1" t="s">
        <v>788</v>
      </c>
      <c r="C1449" s="1" t="s">
        <v>789</v>
      </c>
      <c r="D1449" s="1" t="s">
        <v>757</v>
      </c>
      <c r="E1449" s="1">
        <v>11.97</v>
      </c>
      <c r="F1449" s="1">
        <v>13</v>
      </c>
      <c r="G1449" s="1">
        <v>11.86</v>
      </c>
      <c r="H1449" s="1">
        <v>11.39</v>
      </c>
      <c r="I1449" s="1" t="s">
        <v>50</v>
      </c>
      <c r="J1449" s="1">
        <v>91</v>
      </c>
      <c r="K1449" s="1" t="s">
        <v>38</v>
      </c>
      <c r="L1449" s="1" t="s">
        <v>39</v>
      </c>
      <c r="M1449" s="1" t="s">
        <v>40</v>
      </c>
      <c r="N1449" s="1">
        <v>290</v>
      </c>
      <c r="O1449" s="1">
        <v>325</v>
      </c>
      <c r="P1449" s="1">
        <v>0</v>
      </c>
      <c r="Q1449" s="1">
        <v>146</v>
      </c>
      <c r="R1449" s="1">
        <v>0</v>
      </c>
      <c r="S1449" s="1">
        <v>78</v>
      </c>
      <c r="T1449">
        <f t="shared" si="291"/>
        <v>615</v>
      </c>
      <c r="U1449">
        <f t="shared" si="292"/>
        <v>839</v>
      </c>
      <c r="V1449" s="2">
        <f t="shared" si="293"/>
        <v>45959.3784461153</v>
      </c>
      <c r="W1449" s="2">
        <f t="shared" si="294"/>
        <v>45978.0918964077</v>
      </c>
      <c r="X1449" t="str">
        <f t="shared" si="295"/>
        <v>健康</v>
      </c>
      <c r="Y1449" s="8" t="str">
        <f>_xlfn.IFS(COUNTIF($B$2:B1449,B1449)=1,"-",OR(AND(X1448="高滞销风险",OR(X1449="中滞销风险",X1449="低滞销风险",X1449="健康")),AND(X1448="中滞销风险",OR(X1449="低滞销风险",X1449="健康")),AND(X1448="低滞销风险",X1449="健康")),"改善",X1448=X1449,"维持不变",OR(AND(X1448="健康",OR(X1449="低滞销风险",X1449="中滞销风险",X1449="高滞销风险")),AND(X1448="低滞销风险",OR(X1449="中滞销风险",X1449="高滞销风险")),AND(X1448="中滞销风险",X1449="高滞销风险")),"恶化")</f>
        <v>维持不变</v>
      </c>
      <c r="Z1449" s="10">
        <f t="shared" si="296"/>
        <v>0</v>
      </c>
      <c r="AA1449" s="10">
        <f t="shared" si="297"/>
        <v>0</v>
      </c>
      <c r="AB1449" s="10">
        <f t="shared" si="298"/>
        <v>0</v>
      </c>
      <c r="AC1449" s="10">
        <f t="shared" si="299"/>
        <v>70.0918964076859</v>
      </c>
      <c r="AD1449" s="10">
        <f t="shared" si="300"/>
        <v>0</v>
      </c>
      <c r="AE1449" s="11">
        <f t="shared" si="301"/>
        <v>11.97</v>
      </c>
    </row>
    <row r="1450" spans="1:31">
      <c r="A1450" s="5">
        <v>45887</v>
      </c>
      <c r="B1450" s="1" t="s">
        <v>790</v>
      </c>
      <c r="C1450" s="1" t="s">
        <v>791</v>
      </c>
      <c r="D1450" s="1" t="s">
        <v>757</v>
      </c>
      <c r="E1450" s="1">
        <v>14.51</v>
      </c>
      <c r="F1450" s="1">
        <v>16.86</v>
      </c>
      <c r="G1450" s="1">
        <v>19.5</v>
      </c>
      <c r="H1450" s="1">
        <v>11.11</v>
      </c>
      <c r="I1450" s="1" t="s">
        <v>50</v>
      </c>
      <c r="J1450" s="1">
        <v>118</v>
      </c>
      <c r="K1450" s="1" t="s">
        <v>51</v>
      </c>
      <c r="L1450" s="1" t="s">
        <v>52</v>
      </c>
      <c r="M1450" s="1" t="s">
        <v>53</v>
      </c>
      <c r="N1450" s="1">
        <v>233</v>
      </c>
      <c r="O1450" s="1">
        <v>984</v>
      </c>
      <c r="P1450" s="1">
        <v>0</v>
      </c>
      <c r="Q1450" s="1">
        <v>4</v>
      </c>
      <c r="R1450" s="1">
        <v>0</v>
      </c>
      <c r="S1450" s="1">
        <v>401</v>
      </c>
      <c r="T1450">
        <f t="shared" si="291"/>
        <v>1217</v>
      </c>
      <c r="U1450">
        <f t="shared" si="292"/>
        <v>1622</v>
      </c>
      <c r="V1450" s="2">
        <f t="shared" si="293"/>
        <v>45970.8731909028</v>
      </c>
      <c r="W1450" s="2">
        <f t="shared" si="294"/>
        <v>45998.7849758787</v>
      </c>
      <c r="X1450" t="str">
        <f t="shared" si="295"/>
        <v>低滞销风险</v>
      </c>
      <c r="Y1450" s="8" t="str">
        <f>_xlfn.IFS(COUNTIF($B$2:B1450,B1450)=1,"-",OR(AND(X1449="高滞销风险",OR(X1450="中滞销风险",X1450="低滞销风险",X1450="健康")),AND(X1449="中滞销风险",OR(X1450="低滞销风险",X1450="健康")),AND(X1449="低滞销风险",X1450="健康")),"改善",X1449=X1450,"维持不变",OR(AND(X1449="健康",OR(X1450="低滞销风险",X1450="中滞销风险",X1450="高滞销风险")),AND(X1449="低滞销风险",OR(X1450="中滞销风险",X1450="高滞销风险")),AND(X1449="中滞销风险",X1450="高滞销风险")),"恶化")</f>
        <v>-</v>
      </c>
      <c r="Z1450" s="10">
        <f t="shared" si="296"/>
        <v>0</v>
      </c>
      <c r="AA1450" s="10">
        <f t="shared" si="297"/>
        <v>98.45</v>
      </c>
      <c r="AB1450" s="10">
        <f t="shared" si="298"/>
        <v>98.45</v>
      </c>
      <c r="AC1450" s="10">
        <f t="shared" si="299"/>
        <v>111.784975878704</v>
      </c>
      <c r="AD1450" s="10">
        <f t="shared" si="300"/>
        <v>6.78497587870515</v>
      </c>
      <c r="AE1450" s="11">
        <f t="shared" si="301"/>
        <v>15.447619047619</v>
      </c>
    </row>
    <row r="1451" spans="1:31">
      <c r="A1451" s="5">
        <v>45894</v>
      </c>
      <c r="B1451" s="1" t="s">
        <v>790</v>
      </c>
      <c r="C1451" s="1" t="s">
        <v>791</v>
      </c>
      <c r="D1451" s="1" t="s">
        <v>757</v>
      </c>
      <c r="E1451" s="1">
        <v>17.44</v>
      </c>
      <c r="F1451" s="1">
        <v>19.43</v>
      </c>
      <c r="G1451" s="1">
        <v>18.14</v>
      </c>
      <c r="H1451" s="1">
        <v>15.96</v>
      </c>
      <c r="I1451" s="1" t="s">
        <v>50</v>
      </c>
      <c r="J1451" s="1">
        <v>136</v>
      </c>
      <c r="K1451" s="1" t="s">
        <v>43</v>
      </c>
      <c r="L1451" s="1" t="s">
        <v>44</v>
      </c>
      <c r="M1451" s="1" t="s">
        <v>45</v>
      </c>
      <c r="N1451" s="1">
        <v>335</v>
      </c>
      <c r="O1451" s="1">
        <v>749</v>
      </c>
      <c r="P1451" s="1">
        <v>0</v>
      </c>
      <c r="Q1451" s="1">
        <v>204</v>
      </c>
      <c r="R1451" s="1">
        <v>0</v>
      </c>
      <c r="S1451" s="1">
        <v>201</v>
      </c>
      <c r="T1451">
        <f t="shared" si="291"/>
        <v>1084</v>
      </c>
      <c r="U1451">
        <f t="shared" si="292"/>
        <v>1489</v>
      </c>
      <c r="V1451" s="2">
        <f t="shared" si="293"/>
        <v>45956.1559633028</v>
      </c>
      <c r="W1451" s="2">
        <f t="shared" si="294"/>
        <v>45979.378440367</v>
      </c>
      <c r="X1451" t="str">
        <f t="shared" si="295"/>
        <v>健康</v>
      </c>
      <c r="Y1451" s="8" t="str">
        <f>_xlfn.IFS(COUNTIF($B$2:B1451,B1451)=1,"-",OR(AND(X1450="高滞销风险",OR(X1451="中滞销风险",X1451="低滞销风险",X1451="健康")),AND(X1450="中滞销风险",OR(X1451="低滞销风险",X1451="健康")),AND(X1450="低滞销风险",X1451="健康")),"改善",X1450=X1451,"维持不变",OR(AND(X1450="健康",OR(X1451="低滞销风险",X1451="中滞销风险",X1451="高滞销风险")),AND(X1450="低滞销风险",OR(X1451="中滞销风险",X1451="高滞销风险")),AND(X1450="中滞销风险",X1451="高滞销风险")),"恶化")</f>
        <v>改善</v>
      </c>
      <c r="Z1451" s="10">
        <f t="shared" si="296"/>
        <v>0</v>
      </c>
      <c r="AA1451" s="10">
        <f t="shared" si="297"/>
        <v>0</v>
      </c>
      <c r="AB1451" s="10">
        <f t="shared" si="298"/>
        <v>0</v>
      </c>
      <c r="AC1451" s="10">
        <f t="shared" si="299"/>
        <v>85.3784403669725</v>
      </c>
      <c r="AD1451" s="10">
        <f t="shared" si="300"/>
        <v>0</v>
      </c>
      <c r="AE1451" s="11">
        <f t="shared" si="301"/>
        <v>17.44</v>
      </c>
    </row>
    <row r="1452" spans="1:31">
      <c r="A1452" s="5">
        <v>45901</v>
      </c>
      <c r="B1452" s="1" t="s">
        <v>790</v>
      </c>
      <c r="C1452" s="1" t="s">
        <v>791</v>
      </c>
      <c r="D1452" s="1" t="s">
        <v>757</v>
      </c>
      <c r="E1452" s="1">
        <v>16.57</v>
      </c>
      <c r="F1452" s="1">
        <v>16.57</v>
      </c>
      <c r="G1452" s="1">
        <v>18</v>
      </c>
      <c r="H1452" s="1">
        <v>18.75</v>
      </c>
      <c r="I1452" s="1" t="s">
        <v>54</v>
      </c>
      <c r="J1452" s="1">
        <v>116</v>
      </c>
      <c r="K1452" s="1" t="s">
        <v>35</v>
      </c>
      <c r="L1452" s="1" t="s">
        <v>36</v>
      </c>
      <c r="M1452" s="1" t="s">
        <v>37</v>
      </c>
      <c r="N1452" s="1">
        <v>421</v>
      </c>
      <c r="O1452" s="1">
        <v>704</v>
      </c>
      <c r="P1452" s="1">
        <v>0</v>
      </c>
      <c r="Q1452" s="1">
        <v>254</v>
      </c>
      <c r="R1452" s="1">
        <v>0</v>
      </c>
      <c r="S1452" s="1">
        <v>0</v>
      </c>
      <c r="T1452">
        <f t="shared" si="291"/>
        <v>1125</v>
      </c>
      <c r="U1452">
        <f t="shared" si="292"/>
        <v>1379</v>
      </c>
      <c r="V1452" s="2">
        <f t="shared" si="293"/>
        <v>45968.8937839469</v>
      </c>
      <c r="W1452" s="2">
        <f t="shared" si="294"/>
        <v>45984.2226916113</v>
      </c>
      <c r="X1452" t="str">
        <f t="shared" si="295"/>
        <v>健康</v>
      </c>
      <c r="Y1452" s="8" t="str">
        <f>_xlfn.IFS(COUNTIF($B$2:B1452,B1452)=1,"-",OR(AND(X1451="高滞销风险",OR(X1452="中滞销风险",X1452="低滞销风险",X1452="健康")),AND(X1451="中滞销风险",OR(X1452="低滞销风险",X1452="健康")),AND(X1451="低滞销风险",X1452="健康")),"改善",X1451=X1452,"维持不变",OR(AND(X1451="健康",OR(X1452="低滞销风险",X1452="中滞销风险",X1452="高滞销风险")),AND(X1451="低滞销风险",OR(X1452="中滞销风险",X1452="高滞销风险")),AND(X1451="中滞销风险",X1452="高滞销风险")),"恶化")</f>
        <v>维持不变</v>
      </c>
      <c r="Z1452" s="10">
        <f t="shared" si="296"/>
        <v>0</v>
      </c>
      <c r="AA1452" s="10">
        <f t="shared" si="297"/>
        <v>0</v>
      </c>
      <c r="AB1452" s="10">
        <f t="shared" si="298"/>
        <v>0</v>
      </c>
      <c r="AC1452" s="10">
        <f t="shared" si="299"/>
        <v>83.2226916113458</v>
      </c>
      <c r="AD1452" s="10">
        <f t="shared" si="300"/>
        <v>0</v>
      </c>
      <c r="AE1452" s="11">
        <f t="shared" si="301"/>
        <v>16.57</v>
      </c>
    </row>
    <row r="1453" spans="1:31">
      <c r="A1453" s="5">
        <v>45908</v>
      </c>
      <c r="B1453" s="1" t="s">
        <v>790</v>
      </c>
      <c r="C1453" s="1" t="s">
        <v>791</v>
      </c>
      <c r="D1453" s="1" t="s">
        <v>757</v>
      </c>
      <c r="E1453" s="1">
        <v>14.71</v>
      </c>
      <c r="F1453" s="1">
        <v>14.71</v>
      </c>
      <c r="G1453" s="1">
        <v>15.64</v>
      </c>
      <c r="H1453" s="1">
        <v>16.89</v>
      </c>
      <c r="I1453" s="1" t="s">
        <v>54</v>
      </c>
      <c r="J1453" s="1">
        <v>103</v>
      </c>
      <c r="K1453" s="1" t="s">
        <v>38</v>
      </c>
      <c r="L1453" s="1" t="s">
        <v>39</v>
      </c>
      <c r="M1453" s="1" t="s">
        <v>40</v>
      </c>
      <c r="N1453" s="1">
        <v>456</v>
      </c>
      <c r="O1453" s="1">
        <v>639</v>
      </c>
      <c r="P1453" s="1">
        <v>0</v>
      </c>
      <c r="Q1453" s="1">
        <v>124</v>
      </c>
      <c r="R1453" s="1">
        <v>0</v>
      </c>
      <c r="S1453" s="1">
        <v>50</v>
      </c>
      <c r="T1453">
        <f t="shared" si="291"/>
        <v>1095</v>
      </c>
      <c r="U1453">
        <f t="shared" si="292"/>
        <v>1269</v>
      </c>
      <c r="V1453" s="2">
        <f t="shared" si="293"/>
        <v>45982.439157036</v>
      </c>
      <c r="W1453" s="2">
        <f t="shared" si="294"/>
        <v>45994.2678450034</v>
      </c>
      <c r="X1453" t="str">
        <f t="shared" si="295"/>
        <v>低滞销风险</v>
      </c>
      <c r="Y1453" s="8" t="str">
        <f>_xlfn.IFS(COUNTIF($B$2:B1453,B1453)=1,"-",OR(AND(X1452="高滞销风险",OR(X1453="中滞销风险",X1453="低滞销风险",X1453="健康")),AND(X1452="中滞销风险",OR(X1453="低滞销风险",X1453="健康")),AND(X1452="低滞销风险",X1453="健康")),"改善",X1452=X1453,"维持不变",OR(AND(X1452="健康",OR(X1453="低滞销风险",X1453="中滞销风险",X1453="高滞销风险")),AND(X1452="低滞销风险",OR(X1453="中滞销风险",X1453="高滞销风险")),AND(X1452="中滞销风险",X1453="高滞销风险")),"恶化")</f>
        <v>恶化</v>
      </c>
      <c r="Z1453" s="10">
        <f t="shared" si="296"/>
        <v>0</v>
      </c>
      <c r="AA1453" s="10">
        <f t="shared" si="297"/>
        <v>33.3599999999999</v>
      </c>
      <c r="AB1453" s="10">
        <f t="shared" si="298"/>
        <v>33.3599999999999</v>
      </c>
      <c r="AC1453" s="10">
        <f t="shared" si="299"/>
        <v>86.267845003399</v>
      </c>
      <c r="AD1453" s="10">
        <f t="shared" si="300"/>
        <v>2.2678450034</v>
      </c>
      <c r="AE1453" s="11">
        <f t="shared" si="301"/>
        <v>15.1071428571429</v>
      </c>
    </row>
    <row r="1454" spans="1:31">
      <c r="A1454" s="5">
        <v>45887</v>
      </c>
      <c r="B1454" s="1" t="s">
        <v>792</v>
      </c>
      <c r="C1454" s="1" t="s">
        <v>793</v>
      </c>
      <c r="D1454" s="1" t="s">
        <v>757</v>
      </c>
      <c r="E1454" s="1">
        <v>10.22</v>
      </c>
      <c r="F1454" s="1">
        <v>12.43</v>
      </c>
      <c r="G1454" s="1">
        <v>13.43</v>
      </c>
      <c r="H1454" s="1">
        <v>7.61</v>
      </c>
      <c r="I1454" s="1" t="s">
        <v>50</v>
      </c>
      <c r="J1454" s="1">
        <v>87</v>
      </c>
      <c r="K1454" s="1" t="s">
        <v>51</v>
      </c>
      <c r="L1454" s="1" t="s">
        <v>52</v>
      </c>
      <c r="M1454" s="1" t="s">
        <v>53</v>
      </c>
      <c r="N1454" s="1">
        <v>251</v>
      </c>
      <c r="O1454" s="1">
        <v>745</v>
      </c>
      <c r="P1454" s="1">
        <v>0</v>
      </c>
      <c r="Q1454" s="1">
        <v>4</v>
      </c>
      <c r="R1454" s="1">
        <v>0</v>
      </c>
      <c r="S1454" s="1">
        <v>202</v>
      </c>
      <c r="T1454">
        <f t="shared" si="291"/>
        <v>996</v>
      </c>
      <c r="U1454">
        <f t="shared" si="292"/>
        <v>1202</v>
      </c>
      <c r="V1454" s="2">
        <f t="shared" si="293"/>
        <v>45984.4559686888</v>
      </c>
      <c r="W1454" s="2">
        <f t="shared" si="294"/>
        <v>46004.6125244618</v>
      </c>
      <c r="X1454" t="str">
        <f t="shared" si="295"/>
        <v>中滞销风险</v>
      </c>
      <c r="Y1454" s="8" t="str">
        <f>_xlfn.IFS(COUNTIF($B$2:B1454,B1454)=1,"-",OR(AND(X1453="高滞销风险",OR(X1454="中滞销风险",X1454="低滞销风险",X1454="健康")),AND(X1453="中滞销风险",OR(X1454="低滞销风险",X1454="健康")),AND(X1453="低滞销风险",X1454="健康")),"改善",X1453=X1454,"维持不变",OR(AND(X1453="健康",OR(X1454="低滞销风险",X1454="中滞销风险",X1454="高滞销风险")),AND(X1453="低滞销风险",OR(X1454="中滞销风险",X1454="高滞销风险")),AND(X1453="中滞销风险",X1454="高滞销风险")),"恶化")</f>
        <v>-</v>
      </c>
      <c r="Z1454" s="10">
        <f t="shared" si="296"/>
        <v>0</v>
      </c>
      <c r="AA1454" s="10">
        <f t="shared" si="297"/>
        <v>128.9</v>
      </c>
      <c r="AB1454" s="10">
        <f t="shared" si="298"/>
        <v>128.9</v>
      </c>
      <c r="AC1454" s="10">
        <f t="shared" si="299"/>
        <v>117.61252446184</v>
      </c>
      <c r="AD1454" s="10">
        <f t="shared" si="300"/>
        <v>12.6125244618379</v>
      </c>
      <c r="AE1454" s="11">
        <f t="shared" si="301"/>
        <v>11.447619047619</v>
      </c>
    </row>
    <row r="1455" spans="1:31">
      <c r="A1455" s="5">
        <v>45894</v>
      </c>
      <c r="B1455" s="1" t="s">
        <v>792</v>
      </c>
      <c r="C1455" s="1" t="s">
        <v>793</v>
      </c>
      <c r="D1455" s="1" t="s">
        <v>757</v>
      </c>
      <c r="E1455" s="1">
        <v>11.12</v>
      </c>
      <c r="F1455" s="1">
        <v>11.57</v>
      </c>
      <c r="G1455" s="1">
        <v>12</v>
      </c>
      <c r="H1455" s="1">
        <v>10.5</v>
      </c>
      <c r="I1455" s="1" t="s">
        <v>50</v>
      </c>
      <c r="J1455" s="1">
        <v>81</v>
      </c>
      <c r="K1455" s="1" t="s">
        <v>43</v>
      </c>
      <c r="L1455" s="1" t="s">
        <v>44</v>
      </c>
      <c r="M1455" s="1" t="s">
        <v>45</v>
      </c>
      <c r="N1455" s="1">
        <v>352</v>
      </c>
      <c r="O1455" s="1">
        <v>576</v>
      </c>
      <c r="P1455" s="1">
        <v>0</v>
      </c>
      <c r="Q1455" s="1">
        <v>204</v>
      </c>
      <c r="R1455" s="1">
        <v>0</v>
      </c>
      <c r="S1455" s="1">
        <v>2</v>
      </c>
      <c r="T1455">
        <f t="shared" si="291"/>
        <v>928</v>
      </c>
      <c r="U1455">
        <f t="shared" si="292"/>
        <v>1134</v>
      </c>
      <c r="V1455" s="2">
        <f t="shared" si="293"/>
        <v>45977.4532374101</v>
      </c>
      <c r="W1455" s="2">
        <f t="shared" si="294"/>
        <v>45995.9784172662</v>
      </c>
      <c r="X1455" t="str">
        <f t="shared" si="295"/>
        <v>低滞销风险</v>
      </c>
      <c r="Y1455" s="8" t="str">
        <f>_xlfn.IFS(COUNTIF($B$2:B1455,B1455)=1,"-",OR(AND(X1454="高滞销风险",OR(X1455="中滞销风险",X1455="低滞销风险",X1455="健康")),AND(X1454="中滞销风险",OR(X1455="低滞销风险",X1455="健康")),AND(X1454="低滞销风险",X1455="健康")),"改善",X1454=X1455,"维持不变",OR(AND(X1454="健康",OR(X1455="低滞销风险",X1455="中滞销风险",X1455="高滞销风险")),AND(X1454="低滞销风险",OR(X1455="中滞销风险",X1455="高滞销风险")),AND(X1454="中滞销风险",X1455="高滞销风险")),"恶化")</f>
        <v>改善</v>
      </c>
      <c r="Z1455" s="10">
        <f t="shared" si="296"/>
        <v>0</v>
      </c>
      <c r="AA1455" s="10">
        <f t="shared" si="297"/>
        <v>44.24</v>
      </c>
      <c r="AB1455" s="10">
        <f t="shared" si="298"/>
        <v>44.24</v>
      </c>
      <c r="AC1455" s="10">
        <f t="shared" si="299"/>
        <v>101.978417266187</v>
      </c>
      <c r="AD1455" s="10">
        <f t="shared" si="300"/>
        <v>3.97841726618935</v>
      </c>
      <c r="AE1455" s="11">
        <f t="shared" si="301"/>
        <v>11.5714285714286</v>
      </c>
    </row>
    <row r="1456" spans="1:31">
      <c r="A1456" s="5">
        <v>45901</v>
      </c>
      <c r="B1456" s="1" t="s">
        <v>792</v>
      </c>
      <c r="C1456" s="1" t="s">
        <v>793</v>
      </c>
      <c r="D1456" s="1" t="s">
        <v>757</v>
      </c>
      <c r="E1456" s="1">
        <v>12.79</v>
      </c>
      <c r="F1456" s="1">
        <v>13</v>
      </c>
      <c r="G1456" s="1">
        <v>12.29</v>
      </c>
      <c r="H1456" s="1">
        <v>12.86</v>
      </c>
      <c r="I1456" s="1" t="s">
        <v>50</v>
      </c>
      <c r="J1456" s="1">
        <v>91</v>
      </c>
      <c r="K1456" s="1" t="s">
        <v>35</v>
      </c>
      <c r="L1456" s="1" t="s">
        <v>36</v>
      </c>
      <c r="M1456" s="1" t="s">
        <v>37</v>
      </c>
      <c r="N1456" s="1">
        <v>442</v>
      </c>
      <c r="O1456" s="1">
        <v>394</v>
      </c>
      <c r="P1456" s="1">
        <v>0</v>
      </c>
      <c r="Q1456" s="1">
        <v>204</v>
      </c>
      <c r="R1456" s="1">
        <v>0</v>
      </c>
      <c r="S1456" s="1">
        <v>1</v>
      </c>
      <c r="T1456">
        <f t="shared" si="291"/>
        <v>836</v>
      </c>
      <c r="U1456">
        <f t="shared" si="292"/>
        <v>1041</v>
      </c>
      <c r="V1456" s="2">
        <f t="shared" si="293"/>
        <v>45966.3635652854</v>
      </c>
      <c r="W1456" s="2">
        <f t="shared" si="294"/>
        <v>45982.3917122752</v>
      </c>
      <c r="X1456" t="str">
        <f t="shared" si="295"/>
        <v>健康</v>
      </c>
      <c r="Y1456" s="8" t="str">
        <f>_xlfn.IFS(COUNTIF($B$2:B1456,B1456)=1,"-",OR(AND(X1455="高滞销风险",OR(X1456="中滞销风险",X1456="低滞销风险",X1456="健康")),AND(X1455="中滞销风险",OR(X1456="低滞销风险",X1456="健康")),AND(X1455="低滞销风险",X1456="健康")),"改善",X1455=X1456,"维持不变",OR(AND(X1455="健康",OR(X1456="低滞销风险",X1456="中滞销风险",X1456="高滞销风险")),AND(X1455="低滞销风险",OR(X1456="中滞销风险",X1456="高滞销风险")),AND(X1455="中滞销风险",X1456="高滞销风险")),"恶化")</f>
        <v>改善</v>
      </c>
      <c r="Z1456" s="10">
        <f t="shared" si="296"/>
        <v>0</v>
      </c>
      <c r="AA1456" s="10">
        <f t="shared" si="297"/>
        <v>0</v>
      </c>
      <c r="AB1456" s="10">
        <f t="shared" si="298"/>
        <v>0</v>
      </c>
      <c r="AC1456" s="10">
        <f t="shared" si="299"/>
        <v>81.391712275215</v>
      </c>
      <c r="AD1456" s="10">
        <f t="shared" si="300"/>
        <v>0</v>
      </c>
      <c r="AE1456" s="11">
        <f t="shared" si="301"/>
        <v>12.79</v>
      </c>
    </row>
    <row r="1457" spans="1:31">
      <c r="A1457" s="5">
        <v>45908</v>
      </c>
      <c r="B1457" s="1" t="s">
        <v>792</v>
      </c>
      <c r="C1457" s="1" t="s">
        <v>793</v>
      </c>
      <c r="D1457" s="1" t="s">
        <v>757</v>
      </c>
      <c r="E1457" s="1">
        <v>13.95</v>
      </c>
      <c r="F1457" s="1">
        <v>15.29</v>
      </c>
      <c r="G1457" s="1">
        <v>14.14</v>
      </c>
      <c r="H1457" s="1">
        <v>13.07</v>
      </c>
      <c r="I1457" s="1" t="s">
        <v>50</v>
      </c>
      <c r="J1457" s="1">
        <v>107</v>
      </c>
      <c r="K1457" s="1" t="s">
        <v>38</v>
      </c>
      <c r="L1457" s="1" t="s">
        <v>39</v>
      </c>
      <c r="M1457" s="1" t="s">
        <v>40</v>
      </c>
      <c r="N1457" s="1">
        <v>408</v>
      </c>
      <c r="O1457" s="1">
        <v>384</v>
      </c>
      <c r="P1457" s="1">
        <v>0</v>
      </c>
      <c r="Q1457" s="1">
        <v>144</v>
      </c>
      <c r="R1457" s="1">
        <v>0</v>
      </c>
      <c r="S1457" s="1">
        <v>1</v>
      </c>
      <c r="T1457">
        <f t="shared" si="291"/>
        <v>792</v>
      </c>
      <c r="U1457">
        <f t="shared" si="292"/>
        <v>937</v>
      </c>
      <c r="V1457" s="2">
        <f t="shared" si="293"/>
        <v>45964.7741935484</v>
      </c>
      <c r="W1457" s="2">
        <f t="shared" si="294"/>
        <v>45975.1684587814</v>
      </c>
      <c r="X1457" t="str">
        <f t="shared" si="295"/>
        <v>健康</v>
      </c>
      <c r="Y1457" s="8" t="str">
        <f>_xlfn.IFS(COUNTIF($B$2:B1457,B1457)=1,"-",OR(AND(X1456="高滞销风险",OR(X1457="中滞销风险",X1457="低滞销风险",X1457="健康")),AND(X1456="中滞销风险",OR(X1457="低滞销风险",X1457="健康")),AND(X1456="低滞销风险",X1457="健康")),"改善",X1456=X1457,"维持不变",OR(AND(X1456="健康",OR(X1457="低滞销风险",X1457="中滞销风险",X1457="高滞销风险")),AND(X1456="低滞销风险",OR(X1457="中滞销风险",X1457="高滞销风险")),AND(X1456="中滞销风险",X1457="高滞销风险")),"恶化")</f>
        <v>维持不变</v>
      </c>
      <c r="Z1457" s="10">
        <f t="shared" si="296"/>
        <v>0</v>
      </c>
      <c r="AA1457" s="10">
        <f t="shared" si="297"/>
        <v>0</v>
      </c>
      <c r="AB1457" s="10">
        <f t="shared" si="298"/>
        <v>0</v>
      </c>
      <c r="AC1457" s="10">
        <f t="shared" si="299"/>
        <v>67.168458781362</v>
      </c>
      <c r="AD1457" s="10">
        <f t="shared" si="300"/>
        <v>0</v>
      </c>
      <c r="AE1457" s="11">
        <f t="shared" si="301"/>
        <v>13.95</v>
      </c>
    </row>
    <row r="1458" spans="1:31">
      <c r="A1458" s="5">
        <v>45887</v>
      </c>
      <c r="B1458" s="1" t="s">
        <v>794</v>
      </c>
      <c r="C1458" s="1" t="s">
        <v>795</v>
      </c>
      <c r="D1458" s="1" t="s">
        <v>757</v>
      </c>
      <c r="E1458" s="1">
        <v>10.82</v>
      </c>
      <c r="F1458" s="1">
        <v>13.57</v>
      </c>
      <c r="G1458" s="1">
        <v>14</v>
      </c>
      <c r="H1458" s="1">
        <v>7.89</v>
      </c>
      <c r="I1458" s="1" t="s">
        <v>50</v>
      </c>
      <c r="J1458" s="1">
        <v>95</v>
      </c>
      <c r="K1458" s="1" t="s">
        <v>51</v>
      </c>
      <c r="L1458" s="1" t="s">
        <v>52</v>
      </c>
      <c r="M1458" s="1" t="s">
        <v>53</v>
      </c>
      <c r="N1458" s="1">
        <v>373</v>
      </c>
      <c r="O1458" s="1">
        <v>435</v>
      </c>
      <c r="P1458" s="1">
        <v>0</v>
      </c>
      <c r="Q1458" s="1">
        <v>1</v>
      </c>
      <c r="R1458" s="1">
        <v>0</v>
      </c>
      <c r="S1458" s="1">
        <v>402</v>
      </c>
      <c r="T1458">
        <f t="shared" ref="T1458:T1521" si="302">N1458+O1458+P1458</f>
        <v>808</v>
      </c>
      <c r="U1458">
        <f t="shared" ref="U1458:U1521" si="303">T1458+Q1458+R1458+S1458</f>
        <v>1211</v>
      </c>
      <c r="V1458" s="2">
        <f t="shared" ref="V1458:V1521" si="304">A1458+T1458/E1458</f>
        <v>45961.6765249538</v>
      </c>
      <c r="W1458" s="2">
        <f t="shared" ref="W1458:W1521" si="305">A1458+U1458/E1458</f>
        <v>45998.9223659889</v>
      </c>
      <c r="X1458" t="str">
        <f t="shared" ref="X1458:X1521" si="306">_xlfn.IFS(AD1458&gt;=20,"高滞销风险",AD1458&gt;=10,"中滞销风险",AD1458&gt;0,"低滞销风险",AD1458=0,"健康")</f>
        <v>低滞销风险</v>
      </c>
      <c r="Y1458" s="8" t="str">
        <f>_xlfn.IFS(COUNTIF($B$2:B1458,B1458)=1,"-",OR(AND(X1457="高滞销风险",OR(X1458="中滞销风险",X1458="低滞销风险",X1458="健康")),AND(X1457="中滞销风险",OR(X1458="低滞销风险",X1458="健康")),AND(X1457="低滞销风险",X1458="健康")),"改善",X1457=X1458,"维持不变",OR(AND(X1457="健康",OR(X1458="低滞销风险",X1458="中滞销风险",X1458="高滞销风险")),AND(X1457="低滞销风险",OR(X1458="中滞销风险",X1458="高滞销风险")),AND(X1457="中滞销风险",X1458="高滞销风险")),"恶化")</f>
        <v>-</v>
      </c>
      <c r="Z1458" s="10">
        <f t="shared" ref="Z1458:Z1521" si="307">IF(V1458&gt;=DATE(2025,12,1),T1458-(DATE(2025,12,1)-A1458)*E1458,0)</f>
        <v>0</v>
      </c>
      <c r="AA1458" s="10">
        <f t="shared" ref="AA1458:AA1521" si="308">AB1458-Z1458</f>
        <v>74.8999999999999</v>
      </c>
      <c r="AB1458" s="10">
        <f t="shared" ref="AB1458:AB1521" si="309">IF(W1458&gt;=DATE(2025,12,1),U1458-(DATE(2025,12,1)-A1458)*E1458,0)</f>
        <v>74.8999999999999</v>
      </c>
      <c r="AC1458" s="10">
        <f t="shared" ref="AC1458:AC1521" si="310">U1458/E1458</f>
        <v>111.922365988909</v>
      </c>
      <c r="AD1458" s="10">
        <f t="shared" ref="AD1458:AD1521" si="311">IF(W1458&gt;DATE(2025,12,1),W1458-DATE(2025,12,1),0)</f>
        <v>6.92236598891031</v>
      </c>
      <c r="AE1458" s="11">
        <f t="shared" ref="AE1458:AE1521" si="312">IF(X1458="健康",E1458,U1458/(DATE(2025,12,1)-A1458))</f>
        <v>11.5333333333333</v>
      </c>
    </row>
    <row r="1459" spans="1:31">
      <c r="A1459" s="5">
        <v>45894</v>
      </c>
      <c r="B1459" s="1" t="s">
        <v>794</v>
      </c>
      <c r="C1459" s="1" t="s">
        <v>795</v>
      </c>
      <c r="D1459" s="1" t="s">
        <v>757</v>
      </c>
      <c r="E1459" s="1">
        <v>12.43</v>
      </c>
      <c r="F1459" s="1">
        <v>13.57</v>
      </c>
      <c r="G1459" s="1">
        <v>13.57</v>
      </c>
      <c r="H1459" s="1">
        <v>11.29</v>
      </c>
      <c r="I1459" s="1" t="s">
        <v>50</v>
      </c>
      <c r="J1459" s="1">
        <v>95</v>
      </c>
      <c r="K1459" s="1" t="s">
        <v>43</v>
      </c>
      <c r="L1459" s="1" t="s">
        <v>44</v>
      </c>
      <c r="M1459" s="1" t="s">
        <v>45</v>
      </c>
      <c r="N1459" s="1">
        <v>336</v>
      </c>
      <c r="O1459" s="1">
        <v>379</v>
      </c>
      <c r="P1459" s="1">
        <v>0</v>
      </c>
      <c r="Q1459" s="1">
        <v>1</v>
      </c>
      <c r="R1459" s="1">
        <v>0</v>
      </c>
      <c r="S1459" s="1">
        <v>401</v>
      </c>
      <c r="T1459">
        <f t="shared" si="302"/>
        <v>715</v>
      </c>
      <c r="U1459">
        <f t="shared" si="303"/>
        <v>1117</v>
      </c>
      <c r="V1459" s="2">
        <f t="shared" si="304"/>
        <v>45951.5221238938</v>
      </c>
      <c r="W1459" s="2">
        <f t="shared" si="305"/>
        <v>45983.863234111</v>
      </c>
      <c r="X1459" t="str">
        <f t="shared" si="306"/>
        <v>健康</v>
      </c>
      <c r="Y1459" s="8" t="str">
        <f>_xlfn.IFS(COUNTIF($B$2:B1459,B1459)=1,"-",OR(AND(X1458="高滞销风险",OR(X1459="中滞销风险",X1459="低滞销风险",X1459="健康")),AND(X1458="中滞销风险",OR(X1459="低滞销风险",X1459="健康")),AND(X1458="低滞销风险",X1459="健康")),"改善",X1458=X1459,"维持不变",OR(AND(X1458="健康",OR(X1459="低滞销风险",X1459="中滞销风险",X1459="高滞销风险")),AND(X1458="低滞销风险",OR(X1459="中滞销风险",X1459="高滞销风险")),AND(X1458="中滞销风险",X1459="高滞销风险")),"恶化")</f>
        <v>改善</v>
      </c>
      <c r="Z1459" s="10">
        <f t="shared" si="307"/>
        <v>0</v>
      </c>
      <c r="AA1459" s="10">
        <f t="shared" si="308"/>
        <v>0</v>
      </c>
      <c r="AB1459" s="10">
        <f t="shared" si="309"/>
        <v>0</v>
      </c>
      <c r="AC1459" s="10">
        <f t="shared" si="310"/>
        <v>89.8632341110217</v>
      </c>
      <c r="AD1459" s="10">
        <f t="shared" si="311"/>
        <v>0</v>
      </c>
      <c r="AE1459" s="11">
        <f t="shared" si="312"/>
        <v>12.43</v>
      </c>
    </row>
    <row r="1460" spans="1:31">
      <c r="A1460" s="5">
        <v>45901</v>
      </c>
      <c r="B1460" s="1" t="s">
        <v>794</v>
      </c>
      <c r="C1460" s="1" t="s">
        <v>795</v>
      </c>
      <c r="D1460" s="1" t="s">
        <v>757</v>
      </c>
      <c r="E1460" s="1">
        <v>11.86</v>
      </c>
      <c r="F1460" s="1">
        <v>11.86</v>
      </c>
      <c r="G1460" s="1">
        <v>12.71</v>
      </c>
      <c r="H1460" s="1">
        <v>13.36</v>
      </c>
      <c r="I1460" s="1" t="s">
        <v>54</v>
      </c>
      <c r="J1460" s="1">
        <v>83</v>
      </c>
      <c r="K1460" s="1" t="s">
        <v>35</v>
      </c>
      <c r="L1460" s="1" t="s">
        <v>36</v>
      </c>
      <c r="M1460" s="1" t="s">
        <v>37</v>
      </c>
      <c r="N1460" s="1">
        <v>322</v>
      </c>
      <c r="O1460" s="1">
        <v>499</v>
      </c>
      <c r="P1460" s="1">
        <v>0</v>
      </c>
      <c r="Q1460" s="1">
        <v>20</v>
      </c>
      <c r="R1460" s="1">
        <v>0</v>
      </c>
      <c r="S1460" s="1">
        <v>201</v>
      </c>
      <c r="T1460">
        <f t="shared" si="302"/>
        <v>821</v>
      </c>
      <c r="U1460">
        <f t="shared" si="303"/>
        <v>1042</v>
      </c>
      <c r="V1460" s="2">
        <f t="shared" si="304"/>
        <v>45970.2242833052</v>
      </c>
      <c r="W1460" s="2">
        <f t="shared" si="305"/>
        <v>45988.8583473862</v>
      </c>
      <c r="X1460" t="str">
        <f t="shared" si="306"/>
        <v>健康</v>
      </c>
      <c r="Y1460" s="8" t="str">
        <f>_xlfn.IFS(COUNTIF($B$2:B1460,B1460)=1,"-",OR(AND(X1459="高滞销风险",OR(X1460="中滞销风险",X1460="低滞销风险",X1460="健康")),AND(X1459="中滞销风险",OR(X1460="低滞销风险",X1460="健康")),AND(X1459="低滞销风险",X1460="健康")),"改善",X1459=X1460,"维持不变",OR(AND(X1459="健康",OR(X1460="低滞销风险",X1460="中滞销风险",X1460="高滞销风险")),AND(X1459="低滞销风险",OR(X1460="中滞销风险",X1460="高滞销风险")),AND(X1459="中滞销风险",X1460="高滞销风险")),"恶化")</f>
        <v>维持不变</v>
      </c>
      <c r="Z1460" s="10">
        <f t="shared" si="307"/>
        <v>0</v>
      </c>
      <c r="AA1460" s="10">
        <f t="shared" si="308"/>
        <v>0</v>
      </c>
      <c r="AB1460" s="10">
        <f t="shared" si="309"/>
        <v>0</v>
      </c>
      <c r="AC1460" s="10">
        <f t="shared" si="310"/>
        <v>87.858347386172</v>
      </c>
      <c r="AD1460" s="10">
        <f t="shared" si="311"/>
        <v>0</v>
      </c>
      <c r="AE1460" s="11">
        <f t="shared" si="312"/>
        <v>11.86</v>
      </c>
    </row>
    <row r="1461" spans="1:31">
      <c r="A1461" s="5">
        <v>45908</v>
      </c>
      <c r="B1461" s="1" t="s">
        <v>794</v>
      </c>
      <c r="C1461" s="1" t="s">
        <v>795</v>
      </c>
      <c r="D1461" s="1" t="s">
        <v>757</v>
      </c>
      <c r="E1461" s="1">
        <v>10.43</v>
      </c>
      <c r="F1461" s="1">
        <v>10.43</v>
      </c>
      <c r="G1461" s="1">
        <v>11.14</v>
      </c>
      <c r="H1461" s="1">
        <v>12.36</v>
      </c>
      <c r="I1461" s="1" t="s">
        <v>54</v>
      </c>
      <c r="J1461" s="1">
        <v>73</v>
      </c>
      <c r="K1461" s="1" t="s">
        <v>38</v>
      </c>
      <c r="L1461" s="1" t="s">
        <v>39</v>
      </c>
      <c r="M1461" s="1" t="s">
        <v>40</v>
      </c>
      <c r="N1461" s="1">
        <v>249</v>
      </c>
      <c r="O1461" s="1">
        <v>538</v>
      </c>
      <c r="P1461" s="1">
        <v>0</v>
      </c>
      <c r="Q1461" s="1">
        <v>170</v>
      </c>
      <c r="R1461" s="1">
        <v>0</v>
      </c>
      <c r="S1461" s="1">
        <v>1</v>
      </c>
      <c r="T1461">
        <f t="shared" si="302"/>
        <v>787</v>
      </c>
      <c r="U1461">
        <f t="shared" si="303"/>
        <v>958</v>
      </c>
      <c r="V1461" s="2">
        <f t="shared" si="304"/>
        <v>45983.4554170662</v>
      </c>
      <c r="W1461" s="2">
        <f t="shared" si="305"/>
        <v>45999.8504314477</v>
      </c>
      <c r="X1461" t="str">
        <f t="shared" si="306"/>
        <v>低滞销风险</v>
      </c>
      <c r="Y1461" s="8" t="str">
        <f>_xlfn.IFS(COUNTIF($B$2:B1461,B1461)=1,"-",OR(AND(X1460="高滞销风险",OR(X1461="中滞销风险",X1461="低滞销风险",X1461="健康")),AND(X1460="中滞销风险",OR(X1461="低滞销风险",X1461="健康")),AND(X1460="低滞销风险",X1461="健康")),"改善",X1460=X1461,"维持不变",OR(AND(X1460="健康",OR(X1461="低滞销风险",X1461="中滞销风险",X1461="高滞销风险")),AND(X1460="低滞销风险",OR(X1461="中滞销风险",X1461="高滞销风险")),AND(X1460="中滞销风险",X1461="高滞销风险")),"恶化")</f>
        <v>恶化</v>
      </c>
      <c r="Z1461" s="10">
        <f t="shared" si="307"/>
        <v>0</v>
      </c>
      <c r="AA1461" s="10">
        <f t="shared" si="308"/>
        <v>81.88</v>
      </c>
      <c r="AB1461" s="10">
        <f t="shared" si="309"/>
        <v>81.88</v>
      </c>
      <c r="AC1461" s="10">
        <f t="shared" si="310"/>
        <v>91.8504314477469</v>
      </c>
      <c r="AD1461" s="10">
        <f t="shared" si="311"/>
        <v>7.85043144774681</v>
      </c>
      <c r="AE1461" s="11">
        <f t="shared" si="312"/>
        <v>11.4047619047619</v>
      </c>
    </row>
    <row r="1462" spans="1:31">
      <c r="A1462" s="5">
        <v>45887</v>
      </c>
      <c r="B1462" s="1" t="s">
        <v>796</v>
      </c>
      <c r="C1462" s="1" t="s">
        <v>797</v>
      </c>
      <c r="D1462" s="1" t="s">
        <v>757</v>
      </c>
      <c r="E1462" s="1">
        <v>3.26</v>
      </c>
      <c r="F1462" s="1">
        <v>3.71</v>
      </c>
      <c r="G1462" s="1">
        <v>4.57</v>
      </c>
      <c r="H1462" s="1">
        <v>2.46</v>
      </c>
      <c r="I1462" s="1" t="s">
        <v>50</v>
      </c>
      <c r="J1462" s="1">
        <v>26</v>
      </c>
      <c r="K1462" s="1" t="s">
        <v>51</v>
      </c>
      <c r="L1462" s="1" t="s">
        <v>52</v>
      </c>
      <c r="M1462" s="1" t="s">
        <v>53</v>
      </c>
      <c r="N1462" s="1">
        <v>90</v>
      </c>
      <c r="O1462" s="1">
        <v>202</v>
      </c>
      <c r="P1462" s="1">
        <v>0</v>
      </c>
      <c r="Q1462" s="1">
        <v>6</v>
      </c>
      <c r="R1462" s="1">
        <v>0</v>
      </c>
      <c r="S1462" s="1">
        <v>1</v>
      </c>
      <c r="T1462">
        <f t="shared" si="302"/>
        <v>292</v>
      </c>
      <c r="U1462">
        <f t="shared" si="303"/>
        <v>299</v>
      </c>
      <c r="V1462" s="2">
        <f t="shared" si="304"/>
        <v>45976.5705521472</v>
      </c>
      <c r="W1462" s="2">
        <f t="shared" si="305"/>
        <v>45978.717791411</v>
      </c>
      <c r="X1462" t="str">
        <f t="shared" si="306"/>
        <v>健康</v>
      </c>
      <c r="Y1462" s="8" t="str">
        <f>_xlfn.IFS(COUNTIF($B$2:B1462,B1462)=1,"-",OR(AND(X1461="高滞销风险",OR(X1462="中滞销风险",X1462="低滞销风险",X1462="健康")),AND(X1461="中滞销风险",OR(X1462="低滞销风险",X1462="健康")),AND(X1461="低滞销风险",X1462="健康")),"改善",X1461=X1462,"维持不变",OR(AND(X1461="健康",OR(X1462="低滞销风险",X1462="中滞销风险",X1462="高滞销风险")),AND(X1461="低滞销风险",OR(X1462="中滞销风险",X1462="高滞销风险")),AND(X1461="中滞销风险",X1462="高滞销风险")),"恶化")</f>
        <v>-</v>
      </c>
      <c r="Z1462" s="10">
        <f t="shared" si="307"/>
        <v>0</v>
      </c>
      <c r="AA1462" s="10">
        <f t="shared" si="308"/>
        <v>0</v>
      </c>
      <c r="AB1462" s="10">
        <f t="shared" si="309"/>
        <v>0</v>
      </c>
      <c r="AC1462" s="10">
        <f t="shared" si="310"/>
        <v>91.717791411043</v>
      </c>
      <c r="AD1462" s="10">
        <f t="shared" si="311"/>
        <v>0</v>
      </c>
      <c r="AE1462" s="11">
        <f t="shared" si="312"/>
        <v>3.26</v>
      </c>
    </row>
    <row r="1463" spans="1:31">
      <c r="A1463" s="5">
        <v>45894</v>
      </c>
      <c r="B1463" s="1" t="s">
        <v>796</v>
      </c>
      <c r="C1463" s="1" t="s">
        <v>797</v>
      </c>
      <c r="D1463" s="1" t="s">
        <v>757</v>
      </c>
      <c r="E1463" s="1">
        <v>2.43</v>
      </c>
      <c r="F1463" s="1">
        <v>2.43</v>
      </c>
      <c r="G1463" s="1">
        <v>3.07</v>
      </c>
      <c r="H1463" s="1">
        <v>3.07</v>
      </c>
      <c r="I1463" s="1" t="s">
        <v>54</v>
      </c>
      <c r="J1463" s="1">
        <v>17</v>
      </c>
      <c r="K1463" s="1" t="s">
        <v>43</v>
      </c>
      <c r="L1463" s="1" t="s">
        <v>44</v>
      </c>
      <c r="M1463" s="1" t="s">
        <v>45</v>
      </c>
      <c r="N1463" s="1">
        <v>94</v>
      </c>
      <c r="O1463" s="1">
        <v>182</v>
      </c>
      <c r="P1463" s="1">
        <v>0</v>
      </c>
      <c r="Q1463" s="1">
        <v>6</v>
      </c>
      <c r="R1463" s="1">
        <v>0</v>
      </c>
      <c r="S1463" s="1">
        <v>1</v>
      </c>
      <c r="T1463">
        <f t="shared" si="302"/>
        <v>276</v>
      </c>
      <c r="U1463">
        <f t="shared" si="303"/>
        <v>283</v>
      </c>
      <c r="V1463" s="2">
        <f t="shared" si="304"/>
        <v>46007.5802469136</v>
      </c>
      <c r="W1463" s="2">
        <f t="shared" si="305"/>
        <v>46010.4609053498</v>
      </c>
      <c r="X1463" t="str">
        <f t="shared" si="306"/>
        <v>中滞销风险</v>
      </c>
      <c r="Y1463" s="8" t="str">
        <f>_xlfn.IFS(COUNTIF($B$2:B1463,B1463)=1,"-",OR(AND(X1462="高滞销风险",OR(X1463="中滞销风险",X1463="低滞销风险",X1463="健康")),AND(X1462="中滞销风险",OR(X1463="低滞销风险",X1463="健康")),AND(X1462="低滞销风险",X1463="健康")),"改善",X1462=X1463,"维持不变",OR(AND(X1462="健康",OR(X1463="低滞销风险",X1463="中滞销风险",X1463="高滞销风险")),AND(X1462="低滞销风险",OR(X1463="中滞销风险",X1463="高滞销风险")),AND(X1462="中滞销风险",X1463="高滞销风险")),"恶化")</f>
        <v>恶化</v>
      </c>
      <c r="Z1463" s="10">
        <f t="shared" si="307"/>
        <v>37.86</v>
      </c>
      <c r="AA1463" s="10">
        <f t="shared" si="308"/>
        <v>7</v>
      </c>
      <c r="AB1463" s="10">
        <f t="shared" si="309"/>
        <v>44.86</v>
      </c>
      <c r="AC1463" s="10">
        <f t="shared" si="310"/>
        <v>116.460905349794</v>
      </c>
      <c r="AD1463" s="10">
        <f t="shared" si="311"/>
        <v>18.4609053497916</v>
      </c>
      <c r="AE1463" s="11">
        <f t="shared" si="312"/>
        <v>2.88775510204082</v>
      </c>
    </row>
    <row r="1464" spans="1:31">
      <c r="A1464" s="5">
        <v>45901</v>
      </c>
      <c r="B1464" s="1" t="s">
        <v>796</v>
      </c>
      <c r="C1464" s="1" t="s">
        <v>797</v>
      </c>
      <c r="D1464" s="1" t="s">
        <v>757</v>
      </c>
      <c r="E1464" s="1">
        <v>3.43</v>
      </c>
      <c r="F1464" s="1">
        <v>3.43</v>
      </c>
      <c r="G1464" s="1">
        <v>2.93</v>
      </c>
      <c r="H1464" s="1">
        <v>3.75</v>
      </c>
      <c r="I1464" s="1" t="s">
        <v>54</v>
      </c>
      <c r="J1464" s="1">
        <v>24</v>
      </c>
      <c r="K1464" s="1" t="s">
        <v>35</v>
      </c>
      <c r="L1464" s="1" t="s">
        <v>36</v>
      </c>
      <c r="M1464" s="1" t="s">
        <v>37</v>
      </c>
      <c r="N1464" s="1">
        <v>181</v>
      </c>
      <c r="O1464" s="1">
        <v>72</v>
      </c>
      <c r="P1464" s="1">
        <v>0</v>
      </c>
      <c r="Q1464" s="1">
        <v>6</v>
      </c>
      <c r="R1464" s="1">
        <v>0</v>
      </c>
      <c r="S1464" s="1">
        <v>0</v>
      </c>
      <c r="T1464">
        <f t="shared" si="302"/>
        <v>253</v>
      </c>
      <c r="U1464">
        <f t="shared" si="303"/>
        <v>259</v>
      </c>
      <c r="V1464" s="2">
        <f t="shared" si="304"/>
        <v>45974.7609329446</v>
      </c>
      <c r="W1464" s="2">
        <f t="shared" si="305"/>
        <v>45976.5102040816</v>
      </c>
      <c r="X1464" t="str">
        <f t="shared" si="306"/>
        <v>健康</v>
      </c>
      <c r="Y1464" s="8" t="str">
        <f>_xlfn.IFS(COUNTIF($B$2:B1464,B1464)=1,"-",OR(AND(X1463="高滞销风险",OR(X1464="中滞销风险",X1464="低滞销风险",X1464="健康")),AND(X1463="中滞销风险",OR(X1464="低滞销风险",X1464="健康")),AND(X1463="低滞销风险",X1464="健康")),"改善",X1463=X1464,"维持不变",OR(AND(X1463="健康",OR(X1464="低滞销风险",X1464="中滞销风险",X1464="高滞销风险")),AND(X1463="低滞销风险",OR(X1464="中滞销风险",X1464="高滞销风险")),AND(X1463="中滞销风险",X1464="高滞销风险")),"恶化")</f>
        <v>改善</v>
      </c>
      <c r="Z1464" s="10">
        <f t="shared" si="307"/>
        <v>0</v>
      </c>
      <c r="AA1464" s="10">
        <f t="shared" si="308"/>
        <v>0</v>
      </c>
      <c r="AB1464" s="10">
        <f t="shared" si="309"/>
        <v>0</v>
      </c>
      <c r="AC1464" s="10">
        <f t="shared" si="310"/>
        <v>75.5102040816327</v>
      </c>
      <c r="AD1464" s="10">
        <f t="shared" si="311"/>
        <v>0</v>
      </c>
      <c r="AE1464" s="11">
        <f t="shared" si="312"/>
        <v>3.43</v>
      </c>
    </row>
    <row r="1465" spans="1:31">
      <c r="A1465" s="5">
        <v>45908</v>
      </c>
      <c r="B1465" s="1" t="s">
        <v>796</v>
      </c>
      <c r="C1465" s="1" t="s">
        <v>797</v>
      </c>
      <c r="D1465" s="1" t="s">
        <v>757</v>
      </c>
      <c r="E1465" s="1">
        <v>4.16</v>
      </c>
      <c r="F1465" s="1">
        <v>5</v>
      </c>
      <c r="G1465" s="1">
        <v>4.21</v>
      </c>
      <c r="H1465" s="1">
        <v>3.64</v>
      </c>
      <c r="I1465" s="1" t="s">
        <v>50</v>
      </c>
      <c r="J1465" s="1">
        <v>35</v>
      </c>
      <c r="K1465" s="1" t="s">
        <v>38</v>
      </c>
      <c r="L1465" s="1" t="s">
        <v>39</v>
      </c>
      <c r="M1465" s="1" t="s">
        <v>40</v>
      </c>
      <c r="N1465" s="1">
        <v>167</v>
      </c>
      <c r="O1465" s="1">
        <v>49</v>
      </c>
      <c r="P1465" s="1">
        <v>0</v>
      </c>
      <c r="Q1465" s="1">
        <v>6</v>
      </c>
      <c r="R1465" s="1">
        <v>0</v>
      </c>
      <c r="S1465" s="1">
        <v>0</v>
      </c>
      <c r="T1465">
        <f t="shared" si="302"/>
        <v>216</v>
      </c>
      <c r="U1465">
        <f t="shared" si="303"/>
        <v>222</v>
      </c>
      <c r="V1465" s="2">
        <f t="shared" si="304"/>
        <v>45959.9230769231</v>
      </c>
      <c r="W1465" s="2">
        <f t="shared" si="305"/>
        <v>45961.3653846154</v>
      </c>
      <c r="X1465" t="str">
        <f t="shared" si="306"/>
        <v>健康</v>
      </c>
      <c r="Y1465" s="8" t="str">
        <f>_xlfn.IFS(COUNTIF($B$2:B1465,B1465)=1,"-",OR(AND(X1464="高滞销风险",OR(X1465="中滞销风险",X1465="低滞销风险",X1465="健康")),AND(X1464="中滞销风险",OR(X1465="低滞销风险",X1465="健康")),AND(X1464="低滞销风险",X1465="健康")),"改善",X1464=X1465,"维持不变",OR(AND(X1464="健康",OR(X1465="低滞销风险",X1465="中滞销风险",X1465="高滞销风险")),AND(X1464="低滞销风险",OR(X1465="中滞销风险",X1465="高滞销风险")),AND(X1464="中滞销风险",X1465="高滞销风险")),"恶化")</f>
        <v>维持不变</v>
      </c>
      <c r="Z1465" s="10">
        <f t="shared" si="307"/>
        <v>0</v>
      </c>
      <c r="AA1465" s="10">
        <f t="shared" si="308"/>
        <v>0</v>
      </c>
      <c r="AB1465" s="10">
        <f t="shared" si="309"/>
        <v>0</v>
      </c>
      <c r="AC1465" s="10">
        <f t="shared" si="310"/>
        <v>53.3653846153846</v>
      </c>
      <c r="AD1465" s="10">
        <f t="shared" si="311"/>
        <v>0</v>
      </c>
      <c r="AE1465" s="11">
        <f t="shared" si="312"/>
        <v>4.16</v>
      </c>
    </row>
    <row r="1466" spans="1:31">
      <c r="A1466" s="5">
        <v>45887</v>
      </c>
      <c r="B1466" s="1" t="s">
        <v>798</v>
      </c>
      <c r="C1466" s="1" t="s">
        <v>799</v>
      </c>
      <c r="D1466" s="1" t="s">
        <v>757</v>
      </c>
      <c r="E1466" s="1">
        <v>0.84</v>
      </c>
      <c r="F1466" s="1">
        <v>0.86</v>
      </c>
      <c r="G1466" s="1">
        <v>1.14</v>
      </c>
      <c r="H1466" s="1">
        <v>0.71</v>
      </c>
      <c r="I1466" s="1" t="s">
        <v>50</v>
      </c>
      <c r="J1466" s="1">
        <v>6</v>
      </c>
      <c r="K1466" s="1" t="s">
        <v>51</v>
      </c>
      <c r="L1466" s="1" t="s">
        <v>52</v>
      </c>
      <c r="M1466" s="1" t="s">
        <v>53</v>
      </c>
      <c r="N1466" s="1">
        <v>105</v>
      </c>
      <c r="O1466" s="1">
        <v>33</v>
      </c>
      <c r="P1466" s="1">
        <v>0</v>
      </c>
      <c r="Q1466" s="1">
        <v>117</v>
      </c>
      <c r="R1466" s="1">
        <v>0</v>
      </c>
      <c r="S1466" s="1">
        <v>0</v>
      </c>
      <c r="T1466">
        <f t="shared" si="302"/>
        <v>138</v>
      </c>
      <c r="U1466">
        <f t="shared" si="303"/>
        <v>255</v>
      </c>
      <c r="V1466" s="2">
        <f t="shared" si="304"/>
        <v>46051.2857142857</v>
      </c>
      <c r="W1466" s="2">
        <f t="shared" si="305"/>
        <v>46190.5714285714</v>
      </c>
      <c r="X1466" t="str">
        <f t="shared" si="306"/>
        <v>高滞销风险</v>
      </c>
      <c r="Y1466" s="8" t="str">
        <f>_xlfn.IFS(COUNTIF($B$2:B1466,B1466)=1,"-",OR(AND(X1465="高滞销风险",OR(X1466="中滞销风险",X1466="低滞销风险",X1466="健康")),AND(X1465="中滞销风险",OR(X1466="低滞销风险",X1466="健康")),AND(X1465="低滞销风险",X1466="健康")),"改善",X1465=X1466,"维持不变",OR(AND(X1465="健康",OR(X1466="低滞销风险",X1466="中滞销风险",X1466="高滞销风险")),AND(X1465="低滞销风险",OR(X1466="中滞销风险",X1466="高滞销风险")),AND(X1465="中滞销风险",X1466="高滞销风险")),"恶化")</f>
        <v>-</v>
      </c>
      <c r="Z1466" s="10">
        <f t="shared" si="307"/>
        <v>49.8</v>
      </c>
      <c r="AA1466" s="10">
        <f t="shared" si="308"/>
        <v>117</v>
      </c>
      <c r="AB1466" s="10">
        <f t="shared" si="309"/>
        <v>166.8</v>
      </c>
      <c r="AC1466" s="10">
        <f t="shared" si="310"/>
        <v>303.571428571429</v>
      </c>
      <c r="AD1466" s="10">
        <f t="shared" si="311"/>
        <v>198.571428571428</v>
      </c>
      <c r="AE1466" s="11">
        <f t="shared" si="312"/>
        <v>2.42857142857143</v>
      </c>
    </row>
    <row r="1467" spans="1:31">
      <c r="A1467" s="5">
        <v>45894</v>
      </c>
      <c r="B1467" s="1" t="s">
        <v>798</v>
      </c>
      <c r="C1467" s="1" t="s">
        <v>799</v>
      </c>
      <c r="D1467" s="1" t="s">
        <v>757</v>
      </c>
      <c r="E1467" s="1">
        <v>2.09</v>
      </c>
      <c r="F1467" s="1">
        <v>3.14</v>
      </c>
      <c r="G1467" s="1">
        <v>2</v>
      </c>
      <c r="H1467" s="1">
        <v>1.5</v>
      </c>
      <c r="I1467" s="1" t="s">
        <v>50</v>
      </c>
      <c r="J1467" s="1">
        <v>22</v>
      </c>
      <c r="K1467" s="1" t="s">
        <v>43</v>
      </c>
      <c r="L1467" s="1" t="s">
        <v>44</v>
      </c>
      <c r="M1467" s="1" t="s">
        <v>45</v>
      </c>
      <c r="N1467" s="1">
        <v>107</v>
      </c>
      <c r="O1467" s="1">
        <v>15</v>
      </c>
      <c r="P1467" s="1">
        <v>0</v>
      </c>
      <c r="Q1467" s="1">
        <v>117</v>
      </c>
      <c r="R1467" s="1">
        <v>0</v>
      </c>
      <c r="S1467" s="1">
        <v>0</v>
      </c>
      <c r="T1467">
        <f t="shared" si="302"/>
        <v>122</v>
      </c>
      <c r="U1467">
        <f t="shared" si="303"/>
        <v>239</v>
      </c>
      <c r="V1467" s="2">
        <f t="shared" si="304"/>
        <v>45952.3732057416</v>
      </c>
      <c r="W1467" s="2">
        <f t="shared" si="305"/>
        <v>46008.3540669856</v>
      </c>
      <c r="X1467" t="str">
        <f t="shared" si="306"/>
        <v>中滞销风险</v>
      </c>
      <c r="Y1467" s="8" t="str">
        <f>_xlfn.IFS(COUNTIF($B$2:B1467,B1467)=1,"-",OR(AND(X1466="高滞销风险",OR(X1467="中滞销风险",X1467="低滞销风险",X1467="健康")),AND(X1466="中滞销风险",OR(X1467="低滞销风险",X1467="健康")),AND(X1466="低滞销风险",X1467="健康")),"改善",X1466=X1467,"维持不变",OR(AND(X1466="健康",OR(X1467="低滞销风险",X1467="中滞销风险",X1467="高滞销风险")),AND(X1466="低滞销风险",OR(X1467="中滞销风险",X1467="高滞销风险")),AND(X1466="中滞销风险",X1467="高滞销风险")),"恶化")</f>
        <v>改善</v>
      </c>
      <c r="Z1467" s="10">
        <f t="shared" si="307"/>
        <v>0</v>
      </c>
      <c r="AA1467" s="10">
        <f t="shared" si="308"/>
        <v>34.18</v>
      </c>
      <c r="AB1467" s="10">
        <f t="shared" si="309"/>
        <v>34.18</v>
      </c>
      <c r="AC1467" s="10">
        <f t="shared" si="310"/>
        <v>114.354066985646</v>
      </c>
      <c r="AD1467" s="10">
        <f t="shared" si="311"/>
        <v>16.3540669856447</v>
      </c>
      <c r="AE1467" s="11">
        <f t="shared" si="312"/>
        <v>2.43877551020408</v>
      </c>
    </row>
    <row r="1468" spans="1:31">
      <c r="A1468" s="5">
        <v>45901</v>
      </c>
      <c r="B1468" s="1" t="s">
        <v>798</v>
      </c>
      <c r="C1468" s="1" t="s">
        <v>799</v>
      </c>
      <c r="D1468" s="1" t="s">
        <v>757</v>
      </c>
      <c r="E1468" s="1">
        <v>2.19</v>
      </c>
      <c r="F1468" s="1">
        <v>2.29</v>
      </c>
      <c r="G1468" s="1">
        <v>2.71</v>
      </c>
      <c r="H1468" s="1">
        <v>1.93</v>
      </c>
      <c r="I1468" s="1" t="s">
        <v>50</v>
      </c>
      <c r="J1468" s="1">
        <v>16</v>
      </c>
      <c r="K1468" s="1" t="s">
        <v>35</v>
      </c>
      <c r="L1468" s="1" t="s">
        <v>36</v>
      </c>
      <c r="M1468" s="1" t="s">
        <v>37</v>
      </c>
      <c r="N1468" s="1">
        <v>104</v>
      </c>
      <c r="O1468" s="1">
        <v>30</v>
      </c>
      <c r="P1468" s="1">
        <v>0</v>
      </c>
      <c r="Q1468" s="1">
        <v>87</v>
      </c>
      <c r="R1468" s="1">
        <v>0</v>
      </c>
      <c r="S1468" s="1">
        <v>0</v>
      </c>
      <c r="T1468">
        <f t="shared" si="302"/>
        <v>134</v>
      </c>
      <c r="U1468">
        <f t="shared" si="303"/>
        <v>221</v>
      </c>
      <c r="V1468" s="2">
        <f t="shared" si="304"/>
        <v>45962.1872146119</v>
      </c>
      <c r="W1468" s="2">
        <f t="shared" si="305"/>
        <v>46001.9132420091</v>
      </c>
      <c r="X1468" t="str">
        <f t="shared" si="306"/>
        <v>低滞销风险</v>
      </c>
      <c r="Y1468" s="8" t="str">
        <f>_xlfn.IFS(COUNTIF($B$2:B1468,B1468)=1,"-",OR(AND(X1467="高滞销风险",OR(X1468="中滞销风险",X1468="低滞销风险",X1468="健康")),AND(X1467="中滞销风险",OR(X1468="低滞销风险",X1468="健康")),AND(X1467="低滞销风险",X1468="健康")),"改善",X1467=X1468,"维持不变",OR(AND(X1467="健康",OR(X1468="低滞销风险",X1468="中滞销风险",X1468="高滞销风险")),AND(X1467="低滞销风险",OR(X1468="中滞销风险",X1468="高滞销风险")),AND(X1467="中滞销风险",X1468="高滞销风险")),"恶化")</f>
        <v>改善</v>
      </c>
      <c r="Z1468" s="10">
        <f t="shared" si="307"/>
        <v>0</v>
      </c>
      <c r="AA1468" s="10">
        <f t="shared" si="308"/>
        <v>21.71</v>
      </c>
      <c r="AB1468" s="10">
        <f t="shared" si="309"/>
        <v>21.71</v>
      </c>
      <c r="AC1468" s="10">
        <f t="shared" si="310"/>
        <v>100.913242009132</v>
      </c>
      <c r="AD1468" s="10">
        <f t="shared" si="311"/>
        <v>9.91324200913368</v>
      </c>
      <c r="AE1468" s="11">
        <f t="shared" si="312"/>
        <v>2.42857142857143</v>
      </c>
    </row>
    <row r="1469" spans="1:31">
      <c r="A1469" s="5">
        <v>45908</v>
      </c>
      <c r="B1469" s="1" t="s">
        <v>798</v>
      </c>
      <c r="C1469" s="1" t="s">
        <v>799</v>
      </c>
      <c r="D1469" s="1" t="s">
        <v>757</v>
      </c>
      <c r="E1469" s="1">
        <v>2.59</v>
      </c>
      <c r="F1469" s="1">
        <v>3</v>
      </c>
      <c r="G1469" s="1">
        <v>2.64</v>
      </c>
      <c r="H1469" s="1">
        <v>2.32</v>
      </c>
      <c r="I1469" s="1" t="s">
        <v>50</v>
      </c>
      <c r="J1469" s="1">
        <v>21</v>
      </c>
      <c r="K1469" s="1" t="s">
        <v>38</v>
      </c>
      <c r="L1469" s="1" t="s">
        <v>39</v>
      </c>
      <c r="M1469" s="1" t="s">
        <v>40</v>
      </c>
      <c r="N1469" s="1">
        <v>86</v>
      </c>
      <c r="O1469" s="1">
        <v>110</v>
      </c>
      <c r="P1469" s="1">
        <v>0</v>
      </c>
      <c r="Q1469" s="1">
        <v>7</v>
      </c>
      <c r="R1469" s="1">
        <v>0</v>
      </c>
      <c r="S1469" s="1">
        <v>0</v>
      </c>
      <c r="T1469">
        <f t="shared" si="302"/>
        <v>196</v>
      </c>
      <c r="U1469">
        <f t="shared" si="303"/>
        <v>203</v>
      </c>
      <c r="V1469" s="2">
        <f t="shared" si="304"/>
        <v>45983.6756756757</v>
      </c>
      <c r="W1469" s="2">
        <f t="shared" si="305"/>
        <v>45986.3783783784</v>
      </c>
      <c r="X1469" t="str">
        <f t="shared" si="306"/>
        <v>健康</v>
      </c>
      <c r="Y1469" s="8" t="str">
        <f>_xlfn.IFS(COUNTIF($B$2:B1469,B1469)=1,"-",OR(AND(X1468="高滞销风险",OR(X1469="中滞销风险",X1469="低滞销风险",X1469="健康")),AND(X1468="中滞销风险",OR(X1469="低滞销风险",X1469="健康")),AND(X1468="低滞销风险",X1469="健康")),"改善",X1468=X1469,"维持不变",OR(AND(X1468="健康",OR(X1469="低滞销风险",X1469="中滞销风险",X1469="高滞销风险")),AND(X1468="低滞销风险",OR(X1469="中滞销风险",X1469="高滞销风险")),AND(X1468="中滞销风险",X1469="高滞销风险")),"恶化")</f>
        <v>改善</v>
      </c>
      <c r="Z1469" s="10">
        <f t="shared" si="307"/>
        <v>0</v>
      </c>
      <c r="AA1469" s="10">
        <f t="shared" si="308"/>
        <v>0</v>
      </c>
      <c r="AB1469" s="10">
        <f t="shared" si="309"/>
        <v>0</v>
      </c>
      <c r="AC1469" s="10">
        <f t="shared" si="310"/>
        <v>78.3783783783784</v>
      </c>
      <c r="AD1469" s="10">
        <f t="shared" si="311"/>
        <v>0</v>
      </c>
      <c r="AE1469" s="11">
        <f t="shared" si="312"/>
        <v>2.59</v>
      </c>
    </row>
    <row r="1470" spans="1:31">
      <c r="A1470" s="5">
        <v>45887</v>
      </c>
      <c r="B1470" s="1" t="s">
        <v>800</v>
      </c>
      <c r="C1470" s="1" t="s">
        <v>801</v>
      </c>
      <c r="D1470" s="1" t="s">
        <v>757</v>
      </c>
      <c r="E1470" s="1">
        <v>3.36</v>
      </c>
      <c r="F1470" s="1">
        <v>4.71</v>
      </c>
      <c r="G1470" s="1">
        <v>4</v>
      </c>
      <c r="H1470" s="1">
        <v>2.29</v>
      </c>
      <c r="I1470" s="1" t="s">
        <v>50</v>
      </c>
      <c r="J1470" s="1">
        <v>33</v>
      </c>
      <c r="K1470" s="1" t="s">
        <v>51</v>
      </c>
      <c r="L1470" s="1" t="s">
        <v>52</v>
      </c>
      <c r="M1470" s="1" t="s">
        <v>53</v>
      </c>
      <c r="N1470" s="1">
        <v>252</v>
      </c>
      <c r="O1470" s="1">
        <v>55</v>
      </c>
      <c r="P1470" s="1">
        <v>0</v>
      </c>
      <c r="Q1470" s="1">
        <v>42</v>
      </c>
      <c r="R1470" s="1">
        <v>0</v>
      </c>
      <c r="S1470" s="1">
        <v>0</v>
      </c>
      <c r="T1470">
        <f t="shared" si="302"/>
        <v>307</v>
      </c>
      <c r="U1470">
        <f t="shared" si="303"/>
        <v>349</v>
      </c>
      <c r="V1470" s="2">
        <f t="shared" si="304"/>
        <v>45978.369047619</v>
      </c>
      <c r="W1470" s="2">
        <f t="shared" si="305"/>
        <v>45990.869047619</v>
      </c>
      <c r="X1470" t="str">
        <f t="shared" si="306"/>
        <v>健康</v>
      </c>
      <c r="Y1470" s="8" t="str">
        <f>_xlfn.IFS(COUNTIF($B$2:B1470,B1470)=1,"-",OR(AND(X1469="高滞销风险",OR(X1470="中滞销风险",X1470="低滞销风险",X1470="健康")),AND(X1469="中滞销风险",OR(X1470="低滞销风险",X1470="健康")),AND(X1469="低滞销风险",X1470="健康")),"改善",X1469=X1470,"维持不变",OR(AND(X1469="健康",OR(X1470="低滞销风险",X1470="中滞销风险",X1470="高滞销风险")),AND(X1469="低滞销风险",OR(X1470="中滞销风险",X1470="高滞销风险")),AND(X1469="中滞销风险",X1470="高滞销风险")),"恶化")</f>
        <v>-</v>
      </c>
      <c r="Z1470" s="10">
        <f t="shared" si="307"/>
        <v>0</v>
      </c>
      <c r="AA1470" s="10">
        <f t="shared" si="308"/>
        <v>0</v>
      </c>
      <c r="AB1470" s="10">
        <f t="shared" si="309"/>
        <v>0</v>
      </c>
      <c r="AC1470" s="10">
        <f t="shared" si="310"/>
        <v>103.869047619048</v>
      </c>
      <c r="AD1470" s="10">
        <f t="shared" si="311"/>
        <v>0</v>
      </c>
      <c r="AE1470" s="11">
        <f t="shared" si="312"/>
        <v>3.36</v>
      </c>
    </row>
    <row r="1471" spans="1:31">
      <c r="A1471" s="5">
        <v>45894</v>
      </c>
      <c r="B1471" s="1" t="s">
        <v>800</v>
      </c>
      <c r="C1471" s="1" t="s">
        <v>801</v>
      </c>
      <c r="D1471" s="1" t="s">
        <v>757</v>
      </c>
      <c r="E1471" s="1">
        <v>4.09</v>
      </c>
      <c r="F1471" s="1">
        <v>4.71</v>
      </c>
      <c r="G1471" s="1">
        <v>4.71</v>
      </c>
      <c r="H1471" s="1">
        <v>3.46</v>
      </c>
      <c r="I1471" s="1" t="s">
        <v>50</v>
      </c>
      <c r="J1471" s="1">
        <v>33</v>
      </c>
      <c r="K1471" s="1" t="s">
        <v>43</v>
      </c>
      <c r="L1471" s="1" t="s">
        <v>44</v>
      </c>
      <c r="M1471" s="1" t="s">
        <v>45</v>
      </c>
      <c r="N1471" s="1">
        <v>230</v>
      </c>
      <c r="O1471" s="1">
        <v>84</v>
      </c>
      <c r="P1471" s="1">
        <v>0</v>
      </c>
      <c r="Q1471" s="1">
        <v>2</v>
      </c>
      <c r="R1471" s="1">
        <v>0</v>
      </c>
      <c r="S1471" s="1">
        <v>0</v>
      </c>
      <c r="T1471">
        <f t="shared" si="302"/>
        <v>314</v>
      </c>
      <c r="U1471">
        <f t="shared" si="303"/>
        <v>316</v>
      </c>
      <c r="V1471" s="2">
        <f t="shared" si="304"/>
        <v>45970.7726161369</v>
      </c>
      <c r="W1471" s="2">
        <f t="shared" si="305"/>
        <v>45971.2616136919</v>
      </c>
      <c r="X1471" t="str">
        <f t="shared" si="306"/>
        <v>健康</v>
      </c>
      <c r="Y1471" s="8" t="str">
        <f>_xlfn.IFS(COUNTIF($B$2:B1471,B1471)=1,"-",OR(AND(X1470="高滞销风险",OR(X1471="中滞销风险",X1471="低滞销风险",X1471="健康")),AND(X1470="中滞销风险",OR(X1471="低滞销风险",X1471="健康")),AND(X1470="低滞销风险",X1471="健康")),"改善",X1470=X1471,"维持不变",OR(AND(X1470="健康",OR(X1471="低滞销风险",X1471="中滞销风险",X1471="高滞销风险")),AND(X1470="低滞销风险",OR(X1471="中滞销风险",X1471="高滞销风险")),AND(X1470="中滞销风险",X1471="高滞销风险")),"恶化")</f>
        <v>维持不变</v>
      </c>
      <c r="Z1471" s="10">
        <f t="shared" si="307"/>
        <v>0</v>
      </c>
      <c r="AA1471" s="10">
        <f t="shared" si="308"/>
        <v>0</v>
      </c>
      <c r="AB1471" s="10">
        <f t="shared" si="309"/>
        <v>0</v>
      </c>
      <c r="AC1471" s="10">
        <f t="shared" si="310"/>
        <v>77.2616136919315</v>
      </c>
      <c r="AD1471" s="10">
        <f t="shared" si="311"/>
        <v>0</v>
      </c>
      <c r="AE1471" s="11">
        <f t="shared" si="312"/>
        <v>4.09</v>
      </c>
    </row>
    <row r="1472" spans="1:31">
      <c r="A1472" s="5">
        <v>45901</v>
      </c>
      <c r="B1472" s="1" t="s">
        <v>800</v>
      </c>
      <c r="C1472" s="1" t="s">
        <v>801</v>
      </c>
      <c r="D1472" s="1" t="s">
        <v>757</v>
      </c>
      <c r="E1472" s="1">
        <v>4.46</v>
      </c>
      <c r="F1472" s="1">
        <v>4.57</v>
      </c>
      <c r="G1472" s="1">
        <v>4.64</v>
      </c>
      <c r="H1472" s="1">
        <v>4.32</v>
      </c>
      <c r="I1472" s="1" t="s">
        <v>50</v>
      </c>
      <c r="J1472" s="1">
        <v>32</v>
      </c>
      <c r="K1472" s="1" t="s">
        <v>35</v>
      </c>
      <c r="L1472" s="1" t="s">
        <v>36</v>
      </c>
      <c r="M1472" s="1" t="s">
        <v>37</v>
      </c>
      <c r="N1472" s="1">
        <v>210</v>
      </c>
      <c r="O1472" s="1">
        <v>72</v>
      </c>
      <c r="P1472" s="1">
        <v>0</v>
      </c>
      <c r="Q1472" s="1">
        <v>2</v>
      </c>
      <c r="R1472" s="1">
        <v>0</v>
      </c>
      <c r="S1472" s="1">
        <v>150</v>
      </c>
      <c r="T1472">
        <f t="shared" si="302"/>
        <v>282</v>
      </c>
      <c r="U1472">
        <f t="shared" si="303"/>
        <v>434</v>
      </c>
      <c r="V1472" s="2">
        <f t="shared" si="304"/>
        <v>45964.2286995516</v>
      </c>
      <c r="W1472" s="2">
        <f t="shared" si="305"/>
        <v>45998.3094170404</v>
      </c>
      <c r="X1472" t="str">
        <f t="shared" si="306"/>
        <v>低滞销风险</v>
      </c>
      <c r="Y1472" s="8" t="str">
        <f>_xlfn.IFS(COUNTIF($B$2:B1472,B1472)=1,"-",OR(AND(X1471="高滞销风险",OR(X1472="中滞销风险",X1472="低滞销风险",X1472="健康")),AND(X1471="中滞销风险",OR(X1472="低滞销风险",X1472="健康")),AND(X1471="低滞销风险",X1472="健康")),"改善",X1471=X1472,"维持不变",OR(AND(X1471="健康",OR(X1472="低滞销风险",X1472="中滞销风险",X1472="高滞销风险")),AND(X1471="低滞销风险",OR(X1472="中滞销风险",X1472="高滞销风险")),AND(X1471="中滞销风险",X1472="高滞销风险")),"恶化")</f>
        <v>恶化</v>
      </c>
      <c r="Z1472" s="10">
        <f t="shared" si="307"/>
        <v>0</v>
      </c>
      <c r="AA1472" s="10">
        <f t="shared" si="308"/>
        <v>28.14</v>
      </c>
      <c r="AB1472" s="10">
        <f t="shared" si="309"/>
        <v>28.14</v>
      </c>
      <c r="AC1472" s="10">
        <f t="shared" si="310"/>
        <v>97.3094170403587</v>
      </c>
      <c r="AD1472" s="10">
        <f t="shared" si="311"/>
        <v>6.30941704035649</v>
      </c>
      <c r="AE1472" s="11">
        <f t="shared" si="312"/>
        <v>4.76923076923077</v>
      </c>
    </row>
    <row r="1473" spans="1:31">
      <c r="A1473" s="5">
        <v>45908</v>
      </c>
      <c r="B1473" s="1" t="s">
        <v>800</v>
      </c>
      <c r="C1473" s="1" t="s">
        <v>801</v>
      </c>
      <c r="D1473" s="1" t="s">
        <v>757</v>
      </c>
      <c r="E1473" s="1">
        <v>5.13</v>
      </c>
      <c r="F1473" s="1">
        <v>5.57</v>
      </c>
      <c r="G1473" s="1">
        <v>5.07</v>
      </c>
      <c r="H1473" s="1">
        <v>4.89</v>
      </c>
      <c r="I1473" s="1" t="s">
        <v>50</v>
      </c>
      <c r="J1473" s="1">
        <v>39</v>
      </c>
      <c r="K1473" s="1" t="s">
        <v>38</v>
      </c>
      <c r="L1473" s="1" t="s">
        <v>39</v>
      </c>
      <c r="M1473" s="1" t="s">
        <v>40</v>
      </c>
      <c r="N1473" s="1">
        <v>177</v>
      </c>
      <c r="O1473" s="1">
        <v>69</v>
      </c>
      <c r="P1473" s="1">
        <v>0</v>
      </c>
      <c r="Q1473" s="1">
        <v>2</v>
      </c>
      <c r="R1473" s="1">
        <v>0</v>
      </c>
      <c r="S1473" s="1">
        <v>150</v>
      </c>
      <c r="T1473">
        <f t="shared" si="302"/>
        <v>246</v>
      </c>
      <c r="U1473">
        <f t="shared" si="303"/>
        <v>398</v>
      </c>
      <c r="V1473" s="2">
        <f t="shared" si="304"/>
        <v>45955.9532163743</v>
      </c>
      <c r="W1473" s="2">
        <f t="shared" si="305"/>
        <v>45985.5828460039</v>
      </c>
      <c r="X1473" t="str">
        <f t="shared" si="306"/>
        <v>健康</v>
      </c>
      <c r="Y1473" s="8" t="str">
        <f>_xlfn.IFS(COUNTIF($B$2:B1473,B1473)=1,"-",OR(AND(X1472="高滞销风险",OR(X1473="中滞销风险",X1473="低滞销风险",X1473="健康")),AND(X1472="中滞销风险",OR(X1473="低滞销风险",X1473="健康")),AND(X1472="低滞销风险",X1473="健康")),"改善",X1472=X1473,"维持不变",OR(AND(X1472="健康",OR(X1473="低滞销风险",X1473="中滞销风险",X1473="高滞销风险")),AND(X1472="低滞销风险",OR(X1473="中滞销风险",X1473="高滞销风险")),AND(X1472="中滞销风险",X1473="高滞销风险")),"恶化")</f>
        <v>改善</v>
      </c>
      <c r="Z1473" s="10">
        <f t="shared" si="307"/>
        <v>0</v>
      </c>
      <c r="AA1473" s="10">
        <f t="shared" si="308"/>
        <v>0</v>
      </c>
      <c r="AB1473" s="10">
        <f t="shared" si="309"/>
        <v>0</v>
      </c>
      <c r="AC1473" s="10">
        <f t="shared" si="310"/>
        <v>77.5828460038986</v>
      </c>
      <c r="AD1473" s="10">
        <f t="shared" si="311"/>
        <v>0</v>
      </c>
      <c r="AE1473" s="11">
        <f t="shared" si="312"/>
        <v>5.13</v>
      </c>
    </row>
    <row r="1474" spans="1:31">
      <c r="A1474" s="5">
        <v>45887</v>
      </c>
      <c r="B1474" s="1" t="s">
        <v>802</v>
      </c>
      <c r="C1474" s="1" t="s">
        <v>803</v>
      </c>
      <c r="D1474" s="1" t="s">
        <v>757</v>
      </c>
      <c r="E1474" s="1">
        <v>0.64</v>
      </c>
      <c r="F1474" s="1">
        <v>0.57</v>
      </c>
      <c r="G1474" s="1">
        <v>1</v>
      </c>
      <c r="H1474" s="1">
        <v>0.54</v>
      </c>
      <c r="I1474" s="1" t="s">
        <v>50</v>
      </c>
      <c r="J1474" s="1">
        <v>4</v>
      </c>
      <c r="K1474" s="1" t="s">
        <v>51</v>
      </c>
      <c r="L1474" s="1" t="s">
        <v>52</v>
      </c>
      <c r="M1474" s="1" t="s">
        <v>53</v>
      </c>
      <c r="N1474" s="1">
        <v>82</v>
      </c>
      <c r="O1474" s="1">
        <v>0</v>
      </c>
      <c r="P1474" s="1">
        <v>0</v>
      </c>
      <c r="Q1474" s="1">
        <v>194</v>
      </c>
      <c r="R1474" s="1">
        <v>0</v>
      </c>
      <c r="S1474" s="1">
        <v>29</v>
      </c>
      <c r="T1474">
        <f t="shared" si="302"/>
        <v>82</v>
      </c>
      <c r="U1474">
        <f t="shared" si="303"/>
        <v>305</v>
      </c>
      <c r="V1474" s="2">
        <f t="shared" si="304"/>
        <v>46015.125</v>
      </c>
      <c r="W1474" s="2">
        <f t="shared" si="305"/>
        <v>46363.5625</v>
      </c>
      <c r="X1474" t="str">
        <f t="shared" si="306"/>
        <v>高滞销风险</v>
      </c>
      <c r="Y1474" s="8" t="str">
        <f>_xlfn.IFS(COUNTIF($B$2:B1474,B1474)=1,"-",OR(AND(X1473="高滞销风险",OR(X1474="中滞销风险",X1474="低滞销风险",X1474="健康")),AND(X1473="中滞销风险",OR(X1474="低滞销风险",X1474="健康")),AND(X1473="低滞销风险",X1474="健康")),"改善",X1473=X1474,"维持不变",OR(AND(X1473="健康",OR(X1474="低滞销风险",X1474="中滞销风险",X1474="高滞销风险")),AND(X1473="低滞销风险",OR(X1474="中滞销风险",X1474="高滞销风险")),AND(X1473="中滞销风险",X1474="高滞销风险")),"恶化")</f>
        <v>-</v>
      </c>
      <c r="Z1474" s="10">
        <f t="shared" si="307"/>
        <v>14.8</v>
      </c>
      <c r="AA1474" s="10">
        <f t="shared" si="308"/>
        <v>223</v>
      </c>
      <c r="AB1474" s="10">
        <f t="shared" si="309"/>
        <v>237.8</v>
      </c>
      <c r="AC1474" s="10">
        <f t="shared" si="310"/>
        <v>476.5625</v>
      </c>
      <c r="AD1474" s="10">
        <f t="shared" si="311"/>
        <v>371.5625</v>
      </c>
      <c r="AE1474" s="11">
        <f t="shared" si="312"/>
        <v>2.9047619047619</v>
      </c>
    </row>
    <row r="1475" spans="1:31">
      <c r="A1475" s="5">
        <v>45894</v>
      </c>
      <c r="B1475" s="1" t="s">
        <v>802</v>
      </c>
      <c r="C1475" s="1" t="s">
        <v>803</v>
      </c>
      <c r="D1475" s="1" t="s">
        <v>757</v>
      </c>
      <c r="E1475" s="1">
        <v>0.7</v>
      </c>
      <c r="F1475" s="1">
        <v>0.71</v>
      </c>
      <c r="G1475" s="1">
        <v>0.64</v>
      </c>
      <c r="H1475" s="1">
        <v>0.71</v>
      </c>
      <c r="I1475" s="1" t="s">
        <v>50</v>
      </c>
      <c r="J1475" s="1">
        <v>5</v>
      </c>
      <c r="K1475" s="1" t="s">
        <v>43</v>
      </c>
      <c r="L1475" s="1" t="s">
        <v>44</v>
      </c>
      <c r="M1475" s="1" t="s">
        <v>45</v>
      </c>
      <c r="N1475" s="1">
        <v>78</v>
      </c>
      <c r="O1475" s="1">
        <v>0</v>
      </c>
      <c r="P1475" s="1">
        <v>0</v>
      </c>
      <c r="Q1475" s="1">
        <v>194</v>
      </c>
      <c r="R1475" s="1">
        <v>0</v>
      </c>
      <c r="S1475" s="1">
        <v>29</v>
      </c>
      <c r="T1475">
        <f t="shared" si="302"/>
        <v>78</v>
      </c>
      <c r="U1475">
        <f t="shared" si="303"/>
        <v>301</v>
      </c>
      <c r="V1475" s="2">
        <f t="shared" si="304"/>
        <v>46005.4285714286</v>
      </c>
      <c r="W1475" s="2">
        <f t="shared" si="305"/>
        <v>46324</v>
      </c>
      <c r="X1475" t="str">
        <f t="shared" si="306"/>
        <v>高滞销风险</v>
      </c>
      <c r="Y1475" s="8" t="str">
        <f>_xlfn.IFS(COUNTIF($B$2:B1475,B1475)=1,"-",OR(AND(X1474="高滞销风险",OR(X1475="中滞销风险",X1475="低滞销风险",X1475="健康")),AND(X1474="中滞销风险",OR(X1475="低滞销风险",X1475="健康")),AND(X1474="低滞销风险",X1475="健康")),"改善",X1474=X1475,"维持不变",OR(AND(X1474="健康",OR(X1475="低滞销风险",X1475="中滞销风险",X1475="高滞销风险")),AND(X1474="低滞销风险",OR(X1475="中滞销风险",X1475="高滞销风险")),AND(X1474="中滞销风险",X1475="高滞销风险")),"恶化")</f>
        <v>维持不变</v>
      </c>
      <c r="Z1475" s="10">
        <f t="shared" si="307"/>
        <v>9.40000000000001</v>
      </c>
      <c r="AA1475" s="10">
        <f t="shared" si="308"/>
        <v>223</v>
      </c>
      <c r="AB1475" s="10">
        <f t="shared" si="309"/>
        <v>232.4</v>
      </c>
      <c r="AC1475" s="10">
        <f t="shared" si="310"/>
        <v>430</v>
      </c>
      <c r="AD1475" s="10">
        <f t="shared" si="311"/>
        <v>332</v>
      </c>
      <c r="AE1475" s="11">
        <f t="shared" si="312"/>
        <v>3.07142857142857</v>
      </c>
    </row>
    <row r="1476" spans="1:31">
      <c r="A1476" s="5">
        <v>45901</v>
      </c>
      <c r="B1476" s="1" t="s">
        <v>802</v>
      </c>
      <c r="C1476" s="1" t="s">
        <v>803</v>
      </c>
      <c r="D1476" s="1" t="s">
        <v>757</v>
      </c>
      <c r="E1476" s="1">
        <v>0.86</v>
      </c>
      <c r="F1476" s="1">
        <v>0.86</v>
      </c>
      <c r="G1476" s="1">
        <v>0.79</v>
      </c>
      <c r="H1476" s="1">
        <v>0.89</v>
      </c>
      <c r="I1476" s="1" t="s">
        <v>54</v>
      </c>
      <c r="J1476" s="1">
        <v>6</v>
      </c>
      <c r="K1476" s="1" t="s">
        <v>35</v>
      </c>
      <c r="L1476" s="1" t="s">
        <v>36</v>
      </c>
      <c r="M1476" s="1" t="s">
        <v>37</v>
      </c>
      <c r="N1476" s="1">
        <v>72</v>
      </c>
      <c r="O1476" s="1">
        <v>0</v>
      </c>
      <c r="P1476" s="1">
        <v>0</v>
      </c>
      <c r="Q1476" s="1">
        <v>194</v>
      </c>
      <c r="R1476" s="1">
        <v>0</v>
      </c>
      <c r="S1476" s="1">
        <v>29</v>
      </c>
      <c r="T1476">
        <f t="shared" si="302"/>
        <v>72</v>
      </c>
      <c r="U1476">
        <f t="shared" si="303"/>
        <v>295</v>
      </c>
      <c r="V1476" s="2">
        <f t="shared" si="304"/>
        <v>45984.7209302326</v>
      </c>
      <c r="W1476" s="2">
        <f t="shared" si="305"/>
        <v>46244.023255814</v>
      </c>
      <c r="X1476" t="str">
        <f t="shared" si="306"/>
        <v>高滞销风险</v>
      </c>
      <c r="Y1476" s="8" t="str">
        <f>_xlfn.IFS(COUNTIF($B$2:B1476,B1476)=1,"-",OR(AND(X1475="高滞销风险",OR(X1476="中滞销风险",X1476="低滞销风险",X1476="健康")),AND(X1475="中滞销风险",OR(X1476="低滞销风险",X1476="健康")),AND(X1475="低滞销风险",X1476="健康")),"改善",X1475=X1476,"维持不变",OR(AND(X1475="健康",OR(X1476="低滞销风险",X1476="中滞销风险",X1476="高滞销风险")),AND(X1475="低滞销风险",OR(X1476="中滞销风险",X1476="高滞销风险")),AND(X1475="中滞销风险",X1476="高滞销风险")),"恶化")</f>
        <v>维持不变</v>
      </c>
      <c r="Z1476" s="10">
        <f t="shared" si="307"/>
        <v>0</v>
      </c>
      <c r="AA1476" s="10">
        <f t="shared" si="308"/>
        <v>216.74</v>
      </c>
      <c r="AB1476" s="10">
        <f t="shared" si="309"/>
        <v>216.74</v>
      </c>
      <c r="AC1476" s="10">
        <f t="shared" si="310"/>
        <v>343.023255813953</v>
      </c>
      <c r="AD1476" s="10">
        <f t="shared" si="311"/>
        <v>252.023255813954</v>
      </c>
      <c r="AE1476" s="11">
        <f t="shared" si="312"/>
        <v>3.24175824175824</v>
      </c>
    </row>
    <row r="1477" spans="1:31">
      <c r="A1477" s="5">
        <v>45908</v>
      </c>
      <c r="B1477" s="1" t="s">
        <v>802</v>
      </c>
      <c r="C1477" s="1" t="s">
        <v>803</v>
      </c>
      <c r="D1477" s="1" t="s">
        <v>757</v>
      </c>
      <c r="E1477" s="1">
        <v>0.8</v>
      </c>
      <c r="F1477" s="1">
        <v>0.86</v>
      </c>
      <c r="G1477" s="1">
        <v>0.86</v>
      </c>
      <c r="H1477" s="1">
        <v>0.75</v>
      </c>
      <c r="I1477" s="1" t="s">
        <v>50</v>
      </c>
      <c r="J1477" s="1">
        <v>6</v>
      </c>
      <c r="K1477" s="1" t="s">
        <v>38</v>
      </c>
      <c r="L1477" s="1" t="s">
        <v>39</v>
      </c>
      <c r="M1477" s="1" t="s">
        <v>40</v>
      </c>
      <c r="N1477" s="1">
        <v>67</v>
      </c>
      <c r="O1477" s="1">
        <v>0</v>
      </c>
      <c r="P1477" s="1">
        <v>0</v>
      </c>
      <c r="Q1477" s="1">
        <v>194</v>
      </c>
      <c r="R1477" s="1">
        <v>0</v>
      </c>
      <c r="S1477" s="1">
        <v>29</v>
      </c>
      <c r="T1477">
        <f t="shared" si="302"/>
        <v>67</v>
      </c>
      <c r="U1477">
        <f t="shared" si="303"/>
        <v>290</v>
      </c>
      <c r="V1477" s="2">
        <f t="shared" si="304"/>
        <v>45991.75</v>
      </c>
      <c r="W1477" s="2">
        <f t="shared" si="305"/>
        <v>46270.5</v>
      </c>
      <c r="X1477" t="str">
        <f t="shared" si="306"/>
        <v>高滞销风险</v>
      </c>
      <c r="Y1477" s="8" t="str">
        <f>_xlfn.IFS(COUNTIF($B$2:B1477,B1477)=1,"-",OR(AND(X1476="高滞销风险",OR(X1477="中滞销风险",X1477="低滞销风险",X1477="健康")),AND(X1476="中滞销风险",OR(X1477="低滞销风险",X1477="健康")),AND(X1476="低滞销风险",X1477="健康")),"改善",X1476=X1477,"维持不变",OR(AND(X1476="健康",OR(X1477="低滞销风险",X1477="中滞销风险",X1477="高滞销风险")),AND(X1476="低滞销风险",OR(X1477="中滞销风险",X1477="高滞销风险")),AND(X1476="中滞销风险",X1477="高滞销风险")),"恶化")</f>
        <v>维持不变</v>
      </c>
      <c r="Z1477" s="10">
        <f t="shared" si="307"/>
        <v>0</v>
      </c>
      <c r="AA1477" s="10">
        <f t="shared" si="308"/>
        <v>222.8</v>
      </c>
      <c r="AB1477" s="10">
        <f t="shared" si="309"/>
        <v>222.8</v>
      </c>
      <c r="AC1477" s="10">
        <f t="shared" si="310"/>
        <v>362.5</v>
      </c>
      <c r="AD1477" s="10">
        <f t="shared" si="311"/>
        <v>278.5</v>
      </c>
      <c r="AE1477" s="11">
        <f t="shared" si="312"/>
        <v>3.45238095238095</v>
      </c>
    </row>
    <row r="1478" spans="1:31">
      <c r="A1478" s="5">
        <v>45887</v>
      </c>
      <c r="B1478" s="1" t="s">
        <v>804</v>
      </c>
      <c r="C1478" s="1" t="s">
        <v>805</v>
      </c>
      <c r="D1478" s="1" t="s">
        <v>757</v>
      </c>
      <c r="E1478" s="1">
        <v>0.7</v>
      </c>
      <c r="F1478" s="1">
        <v>1.14</v>
      </c>
      <c r="G1478" s="1">
        <v>0.79</v>
      </c>
      <c r="H1478" s="1">
        <v>0.39</v>
      </c>
      <c r="I1478" s="1" t="s">
        <v>50</v>
      </c>
      <c r="J1478" s="1">
        <v>8</v>
      </c>
      <c r="K1478" s="1" t="s">
        <v>51</v>
      </c>
      <c r="L1478" s="1" t="s">
        <v>52</v>
      </c>
      <c r="M1478" s="1" t="s">
        <v>53</v>
      </c>
      <c r="N1478" s="1">
        <v>120</v>
      </c>
      <c r="O1478" s="1">
        <v>0</v>
      </c>
      <c r="P1478" s="1">
        <v>0</v>
      </c>
      <c r="Q1478" s="1">
        <v>59</v>
      </c>
      <c r="R1478" s="1">
        <v>0</v>
      </c>
      <c r="S1478" s="1">
        <v>0</v>
      </c>
      <c r="T1478">
        <f t="shared" si="302"/>
        <v>120</v>
      </c>
      <c r="U1478">
        <f t="shared" si="303"/>
        <v>179</v>
      </c>
      <c r="V1478" s="2">
        <f t="shared" si="304"/>
        <v>46058.4285714286</v>
      </c>
      <c r="W1478" s="2">
        <f t="shared" si="305"/>
        <v>46142.7142857143</v>
      </c>
      <c r="X1478" t="str">
        <f t="shared" si="306"/>
        <v>高滞销风险</v>
      </c>
      <c r="Y1478" s="8" t="str">
        <f>_xlfn.IFS(COUNTIF($B$2:B1478,B1478)=1,"-",OR(AND(X1477="高滞销风险",OR(X1478="中滞销风险",X1478="低滞销风险",X1478="健康")),AND(X1477="中滞销风险",OR(X1478="低滞销风险",X1478="健康")),AND(X1477="低滞销风险",X1478="健康")),"改善",X1477=X1478,"维持不变",OR(AND(X1477="健康",OR(X1478="低滞销风险",X1478="中滞销风险",X1478="高滞销风险")),AND(X1477="低滞销风险",OR(X1478="中滞销风险",X1478="高滞销风险")),AND(X1477="中滞销风险",X1478="高滞销风险")),"恶化")</f>
        <v>-</v>
      </c>
      <c r="Z1478" s="10">
        <f t="shared" si="307"/>
        <v>46.5</v>
      </c>
      <c r="AA1478" s="10">
        <f t="shared" si="308"/>
        <v>59</v>
      </c>
      <c r="AB1478" s="10">
        <f t="shared" si="309"/>
        <v>105.5</v>
      </c>
      <c r="AC1478" s="10">
        <f t="shared" si="310"/>
        <v>255.714285714286</v>
      </c>
      <c r="AD1478" s="10">
        <f t="shared" si="311"/>
        <v>150.714285714283</v>
      </c>
      <c r="AE1478" s="11">
        <f t="shared" si="312"/>
        <v>1.7047619047619</v>
      </c>
    </row>
    <row r="1479" spans="1:31">
      <c r="A1479" s="5">
        <v>45894</v>
      </c>
      <c r="B1479" s="1" t="s">
        <v>804</v>
      </c>
      <c r="C1479" s="1" t="s">
        <v>805</v>
      </c>
      <c r="D1479" s="1" t="s">
        <v>757</v>
      </c>
      <c r="E1479" s="1">
        <v>0.61</v>
      </c>
      <c r="F1479" s="1">
        <v>0.57</v>
      </c>
      <c r="G1479" s="1">
        <v>0.86</v>
      </c>
      <c r="H1479" s="1">
        <v>0.54</v>
      </c>
      <c r="I1479" s="1" t="s">
        <v>50</v>
      </c>
      <c r="J1479" s="1">
        <v>4</v>
      </c>
      <c r="K1479" s="1" t="s">
        <v>43</v>
      </c>
      <c r="L1479" s="1" t="s">
        <v>44</v>
      </c>
      <c r="M1479" s="1" t="s">
        <v>45</v>
      </c>
      <c r="N1479" s="1">
        <v>115</v>
      </c>
      <c r="O1479" s="1">
        <v>0</v>
      </c>
      <c r="P1479" s="1">
        <v>0</v>
      </c>
      <c r="Q1479" s="1">
        <v>59</v>
      </c>
      <c r="R1479" s="1">
        <v>0</v>
      </c>
      <c r="S1479" s="1">
        <v>0</v>
      </c>
      <c r="T1479">
        <f t="shared" si="302"/>
        <v>115</v>
      </c>
      <c r="U1479">
        <f t="shared" si="303"/>
        <v>174</v>
      </c>
      <c r="V1479" s="2">
        <f t="shared" si="304"/>
        <v>46082.5245901639</v>
      </c>
      <c r="W1479" s="2">
        <f t="shared" si="305"/>
        <v>46179.2459016393</v>
      </c>
      <c r="X1479" t="str">
        <f t="shared" si="306"/>
        <v>高滞销风险</v>
      </c>
      <c r="Y1479" s="8" t="str">
        <f>_xlfn.IFS(COUNTIF($B$2:B1479,B1479)=1,"-",OR(AND(X1478="高滞销风险",OR(X1479="中滞销风险",X1479="低滞销风险",X1479="健康")),AND(X1478="中滞销风险",OR(X1479="低滞销风险",X1479="健康")),AND(X1478="低滞销风险",X1479="健康")),"改善",X1478=X1479,"维持不变",OR(AND(X1478="健康",OR(X1479="低滞销风险",X1479="中滞销风险",X1479="高滞销风险")),AND(X1478="低滞销风险",OR(X1479="中滞销风险",X1479="高滞销风险")),AND(X1478="中滞销风险",X1479="高滞销风险")),"恶化")</f>
        <v>维持不变</v>
      </c>
      <c r="Z1479" s="10">
        <f t="shared" si="307"/>
        <v>55.22</v>
      </c>
      <c r="AA1479" s="10">
        <f t="shared" si="308"/>
        <v>59</v>
      </c>
      <c r="AB1479" s="10">
        <f t="shared" si="309"/>
        <v>114.22</v>
      </c>
      <c r="AC1479" s="10">
        <f t="shared" si="310"/>
        <v>285.245901639344</v>
      </c>
      <c r="AD1479" s="10">
        <f t="shared" si="311"/>
        <v>187.245901639348</v>
      </c>
      <c r="AE1479" s="11">
        <f t="shared" si="312"/>
        <v>1.77551020408163</v>
      </c>
    </row>
    <row r="1480" spans="1:31">
      <c r="A1480" s="5">
        <v>45901</v>
      </c>
      <c r="B1480" s="1" t="s">
        <v>804</v>
      </c>
      <c r="C1480" s="1" t="s">
        <v>805</v>
      </c>
      <c r="D1480" s="1" t="s">
        <v>757</v>
      </c>
      <c r="E1480" s="1">
        <v>0.7</v>
      </c>
      <c r="F1480" s="1">
        <v>0.71</v>
      </c>
      <c r="G1480" s="1">
        <v>0.64</v>
      </c>
      <c r="H1480" s="1">
        <v>0.71</v>
      </c>
      <c r="I1480" s="1" t="s">
        <v>50</v>
      </c>
      <c r="J1480" s="1">
        <v>5</v>
      </c>
      <c r="K1480" s="1" t="s">
        <v>35</v>
      </c>
      <c r="L1480" s="1" t="s">
        <v>36</v>
      </c>
      <c r="M1480" s="1" t="s">
        <v>37</v>
      </c>
      <c r="N1480" s="1">
        <v>110</v>
      </c>
      <c r="O1480" s="1">
        <v>0</v>
      </c>
      <c r="P1480" s="1">
        <v>0</v>
      </c>
      <c r="Q1480" s="1">
        <v>59</v>
      </c>
      <c r="R1480" s="1">
        <v>0</v>
      </c>
      <c r="S1480" s="1">
        <v>0</v>
      </c>
      <c r="T1480">
        <f t="shared" si="302"/>
        <v>110</v>
      </c>
      <c r="U1480">
        <f t="shared" si="303"/>
        <v>169</v>
      </c>
      <c r="V1480" s="2">
        <f t="shared" si="304"/>
        <v>46058.1428571429</v>
      </c>
      <c r="W1480" s="2">
        <f t="shared" si="305"/>
        <v>46142.4285714286</v>
      </c>
      <c r="X1480" t="str">
        <f t="shared" si="306"/>
        <v>高滞销风险</v>
      </c>
      <c r="Y1480" s="8" t="str">
        <f>_xlfn.IFS(COUNTIF($B$2:B1480,B1480)=1,"-",OR(AND(X1479="高滞销风险",OR(X1480="中滞销风险",X1480="低滞销风险",X1480="健康")),AND(X1479="中滞销风险",OR(X1480="低滞销风险",X1480="健康")),AND(X1479="低滞销风险",X1480="健康")),"改善",X1479=X1480,"维持不变",OR(AND(X1479="健康",OR(X1480="低滞销风险",X1480="中滞销风险",X1480="高滞销风险")),AND(X1479="低滞销风险",OR(X1480="中滞销风险",X1480="高滞销风险")),AND(X1479="中滞销风险",X1480="高滞销风险")),"恶化")</f>
        <v>维持不变</v>
      </c>
      <c r="Z1480" s="10">
        <f t="shared" si="307"/>
        <v>46.3</v>
      </c>
      <c r="AA1480" s="10">
        <f t="shared" si="308"/>
        <v>59</v>
      </c>
      <c r="AB1480" s="10">
        <f t="shared" si="309"/>
        <v>105.3</v>
      </c>
      <c r="AC1480" s="10">
        <f t="shared" si="310"/>
        <v>241.428571428571</v>
      </c>
      <c r="AD1480" s="10">
        <f t="shared" si="311"/>
        <v>150.428571428572</v>
      </c>
      <c r="AE1480" s="11">
        <f t="shared" si="312"/>
        <v>1.85714285714286</v>
      </c>
    </row>
    <row r="1481" spans="1:31">
      <c r="A1481" s="5">
        <v>45908</v>
      </c>
      <c r="B1481" s="1" t="s">
        <v>804</v>
      </c>
      <c r="C1481" s="1" t="s">
        <v>805</v>
      </c>
      <c r="D1481" s="1" t="s">
        <v>757</v>
      </c>
      <c r="E1481" s="1">
        <v>0.29</v>
      </c>
      <c r="F1481" s="1">
        <v>0.29</v>
      </c>
      <c r="G1481" s="1">
        <v>0.5</v>
      </c>
      <c r="H1481" s="1">
        <v>0.68</v>
      </c>
      <c r="I1481" s="1" t="s">
        <v>54</v>
      </c>
      <c r="J1481" s="1">
        <v>2</v>
      </c>
      <c r="K1481" s="1" t="s">
        <v>38</v>
      </c>
      <c r="L1481" s="1" t="s">
        <v>39</v>
      </c>
      <c r="M1481" s="1" t="s">
        <v>40</v>
      </c>
      <c r="N1481" s="1">
        <v>108</v>
      </c>
      <c r="O1481" s="1">
        <v>0</v>
      </c>
      <c r="P1481" s="1">
        <v>0</v>
      </c>
      <c r="Q1481" s="1">
        <v>59</v>
      </c>
      <c r="R1481" s="1">
        <v>0</v>
      </c>
      <c r="S1481" s="1">
        <v>0</v>
      </c>
      <c r="T1481">
        <f t="shared" si="302"/>
        <v>108</v>
      </c>
      <c r="U1481">
        <f t="shared" si="303"/>
        <v>167</v>
      </c>
      <c r="V1481" s="2">
        <f t="shared" si="304"/>
        <v>46280.4137931034</v>
      </c>
      <c r="W1481" s="2">
        <f t="shared" si="305"/>
        <v>46483.8620689655</v>
      </c>
      <c r="X1481" t="str">
        <f t="shared" si="306"/>
        <v>高滞销风险</v>
      </c>
      <c r="Y1481" s="8" t="str">
        <f>_xlfn.IFS(COUNTIF($B$2:B1481,B1481)=1,"-",OR(AND(X1480="高滞销风险",OR(X1481="中滞销风险",X1481="低滞销风险",X1481="健康")),AND(X1480="中滞销风险",OR(X1481="低滞销风险",X1481="健康")),AND(X1480="低滞销风险",X1481="健康")),"改善",X1480=X1481,"维持不变",OR(AND(X1480="健康",OR(X1481="低滞销风险",X1481="中滞销风险",X1481="高滞销风险")),AND(X1480="低滞销风险",OR(X1481="中滞销风险",X1481="高滞销风险")),AND(X1480="中滞销风险",X1481="高滞销风险")),"恶化")</f>
        <v>维持不变</v>
      </c>
      <c r="Z1481" s="10">
        <f t="shared" si="307"/>
        <v>83.64</v>
      </c>
      <c r="AA1481" s="10">
        <f t="shared" si="308"/>
        <v>59</v>
      </c>
      <c r="AB1481" s="10">
        <f t="shared" si="309"/>
        <v>142.64</v>
      </c>
      <c r="AC1481" s="10">
        <f t="shared" si="310"/>
        <v>575.862068965517</v>
      </c>
      <c r="AD1481" s="10">
        <f t="shared" si="311"/>
        <v>491.862068965514</v>
      </c>
      <c r="AE1481" s="11">
        <f t="shared" si="312"/>
        <v>1.98809523809524</v>
      </c>
    </row>
    <row r="1482" spans="1:31">
      <c r="A1482" s="5">
        <v>45887</v>
      </c>
      <c r="B1482" s="1" t="s">
        <v>806</v>
      </c>
      <c r="C1482" s="1" t="s">
        <v>807</v>
      </c>
      <c r="D1482" s="1" t="s">
        <v>757</v>
      </c>
      <c r="E1482" s="1">
        <v>0.92</v>
      </c>
      <c r="F1482" s="1">
        <v>1.14</v>
      </c>
      <c r="G1482" s="1">
        <v>1.21</v>
      </c>
      <c r="H1482" s="1">
        <v>0.68</v>
      </c>
      <c r="I1482" s="1" t="s">
        <v>50</v>
      </c>
      <c r="J1482" s="1">
        <v>8</v>
      </c>
      <c r="K1482" s="1" t="s">
        <v>51</v>
      </c>
      <c r="L1482" s="1" t="s">
        <v>52</v>
      </c>
      <c r="M1482" s="1" t="s">
        <v>53</v>
      </c>
      <c r="N1482" s="1">
        <v>85</v>
      </c>
      <c r="O1482" s="1">
        <v>0</v>
      </c>
      <c r="P1482" s="1">
        <v>0</v>
      </c>
      <c r="Q1482" s="1">
        <v>119</v>
      </c>
      <c r="R1482" s="1">
        <v>0</v>
      </c>
      <c r="S1482" s="1">
        <v>0</v>
      </c>
      <c r="T1482">
        <f t="shared" si="302"/>
        <v>85</v>
      </c>
      <c r="U1482">
        <f t="shared" si="303"/>
        <v>204</v>
      </c>
      <c r="V1482" s="2">
        <f t="shared" si="304"/>
        <v>45979.3913043478</v>
      </c>
      <c r="W1482" s="2">
        <f t="shared" si="305"/>
        <v>46108.7391304348</v>
      </c>
      <c r="X1482" t="str">
        <f t="shared" si="306"/>
        <v>高滞销风险</v>
      </c>
      <c r="Y1482" s="8" t="str">
        <f>_xlfn.IFS(COUNTIF($B$2:B1482,B1482)=1,"-",OR(AND(X1481="高滞销风险",OR(X1482="中滞销风险",X1482="低滞销风险",X1482="健康")),AND(X1481="中滞销风险",OR(X1482="低滞销风险",X1482="健康")),AND(X1481="低滞销风险",X1482="健康")),"改善",X1481=X1482,"维持不变",OR(AND(X1481="健康",OR(X1482="低滞销风险",X1482="中滞销风险",X1482="高滞销风险")),AND(X1481="低滞销风险",OR(X1482="中滞销风险",X1482="高滞销风险")),AND(X1481="中滞销风险",X1482="高滞销风险")),"恶化")</f>
        <v>-</v>
      </c>
      <c r="Z1482" s="10">
        <f t="shared" si="307"/>
        <v>0</v>
      </c>
      <c r="AA1482" s="10">
        <f t="shared" si="308"/>
        <v>107.4</v>
      </c>
      <c r="AB1482" s="10">
        <f t="shared" si="309"/>
        <v>107.4</v>
      </c>
      <c r="AC1482" s="10">
        <f t="shared" si="310"/>
        <v>221.739130434783</v>
      </c>
      <c r="AD1482" s="10">
        <f t="shared" si="311"/>
        <v>116.739130434784</v>
      </c>
      <c r="AE1482" s="11">
        <f t="shared" si="312"/>
        <v>1.94285714285714</v>
      </c>
    </row>
    <row r="1483" spans="1:31">
      <c r="A1483" s="5">
        <v>45894</v>
      </c>
      <c r="B1483" s="1" t="s">
        <v>806</v>
      </c>
      <c r="C1483" s="1" t="s">
        <v>807</v>
      </c>
      <c r="D1483" s="1" t="s">
        <v>757</v>
      </c>
      <c r="E1483" s="1">
        <v>1.2</v>
      </c>
      <c r="F1483" s="1">
        <v>1.43</v>
      </c>
      <c r="G1483" s="1">
        <v>1.29</v>
      </c>
      <c r="H1483" s="1">
        <v>1.04</v>
      </c>
      <c r="I1483" s="1" t="s">
        <v>50</v>
      </c>
      <c r="J1483" s="1">
        <v>10</v>
      </c>
      <c r="K1483" s="1" t="s">
        <v>43</v>
      </c>
      <c r="L1483" s="1" t="s">
        <v>44</v>
      </c>
      <c r="M1483" s="1" t="s">
        <v>45</v>
      </c>
      <c r="N1483" s="1">
        <v>75</v>
      </c>
      <c r="O1483" s="1">
        <v>0</v>
      </c>
      <c r="P1483" s="1">
        <v>0</v>
      </c>
      <c r="Q1483" s="1">
        <v>119</v>
      </c>
      <c r="R1483" s="1">
        <v>0</v>
      </c>
      <c r="S1483" s="1">
        <v>0</v>
      </c>
      <c r="T1483">
        <f t="shared" si="302"/>
        <v>75</v>
      </c>
      <c r="U1483">
        <f t="shared" si="303"/>
        <v>194</v>
      </c>
      <c r="V1483" s="2">
        <f t="shared" si="304"/>
        <v>45956.5</v>
      </c>
      <c r="W1483" s="2">
        <f t="shared" si="305"/>
        <v>46055.6666666667</v>
      </c>
      <c r="X1483" t="str">
        <f t="shared" si="306"/>
        <v>高滞销风险</v>
      </c>
      <c r="Y1483" s="8" t="str">
        <f>_xlfn.IFS(COUNTIF($B$2:B1483,B1483)=1,"-",OR(AND(X1482="高滞销风险",OR(X1483="中滞销风险",X1483="低滞销风险",X1483="健康")),AND(X1482="中滞销风险",OR(X1483="低滞销风险",X1483="健康")),AND(X1482="低滞销风险",X1483="健康")),"改善",X1482=X1483,"维持不变",OR(AND(X1482="健康",OR(X1483="低滞销风险",X1483="中滞销风险",X1483="高滞销风险")),AND(X1482="低滞销风险",OR(X1483="中滞销风险",X1483="高滞销风险")),AND(X1482="中滞销风险",X1483="高滞销风险")),"恶化")</f>
        <v>维持不变</v>
      </c>
      <c r="Z1483" s="10">
        <f t="shared" si="307"/>
        <v>0</v>
      </c>
      <c r="AA1483" s="10">
        <f t="shared" si="308"/>
        <v>76.4</v>
      </c>
      <c r="AB1483" s="10">
        <f t="shared" si="309"/>
        <v>76.4</v>
      </c>
      <c r="AC1483" s="10">
        <f t="shared" si="310"/>
        <v>161.666666666667</v>
      </c>
      <c r="AD1483" s="10">
        <f t="shared" si="311"/>
        <v>63.6666666666642</v>
      </c>
      <c r="AE1483" s="11">
        <f t="shared" si="312"/>
        <v>1.97959183673469</v>
      </c>
    </row>
    <row r="1484" spans="1:31">
      <c r="A1484" s="5">
        <v>45901</v>
      </c>
      <c r="B1484" s="1" t="s">
        <v>806</v>
      </c>
      <c r="C1484" s="1" t="s">
        <v>807</v>
      </c>
      <c r="D1484" s="1" t="s">
        <v>757</v>
      </c>
      <c r="E1484" s="1">
        <v>0.29</v>
      </c>
      <c r="F1484" s="1">
        <v>0.29</v>
      </c>
      <c r="G1484" s="1">
        <v>0.86</v>
      </c>
      <c r="H1484" s="1">
        <v>1.04</v>
      </c>
      <c r="I1484" s="1" t="s">
        <v>54</v>
      </c>
      <c r="J1484" s="1">
        <v>2</v>
      </c>
      <c r="K1484" s="1" t="s">
        <v>35</v>
      </c>
      <c r="L1484" s="1" t="s">
        <v>36</v>
      </c>
      <c r="M1484" s="1" t="s">
        <v>37</v>
      </c>
      <c r="N1484" s="1">
        <v>73</v>
      </c>
      <c r="O1484" s="1">
        <v>0</v>
      </c>
      <c r="P1484" s="1">
        <v>0</v>
      </c>
      <c r="Q1484" s="1">
        <v>119</v>
      </c>
      <c r="R1484" s="1">
        <v>0</v>
      </c>
      <c r="S1484" s="1">
        <v>0</v>
      </c>
      <c r="T1484">
        <f t="shared" si="302"/>
        <v>73</v>
      </c>
      <c r="U1484">
        <f t="shared" si="303"/>
        <v>192</v>
      </c>
      <c r="V1484" s="2">
        <f t="shared" si="304"/>
        <v>46152.724137931</v>
      </c>
      <c r="W1484" s="2">
        <f t="shared" si="305"/>
        <v>46563.0689655172</v>
      </c>
      <c r="X1484" t="str">
        <f t="shared" si="306"/>
        <v>高滞销风险</v>
      </c>
      <c r="Y1484" s="8" t="str">
        <f>_xlfn.IFS(COUNTIF($B$2:B1484,B1484)=1,"-",OR(AND(X1483="高滞销风险",OR(X1484="中滞销风险",X1484="低滞销风险",X1484="健康")),AND(X1483="中滞销风险",OR(X1484="低滞销风险",X1484="健康")),AND(X1483="低滞销风险",X1484="健康")),"改善",X1483=X1484,"维持不变",OR(AND(X1483="健康",OR(X1484="低滞销风险",X1484="中滞销风险",X1484="高滞销风险")),AND(X1483="低滞销风险",OR(X1484="中滞销风险",X1484="高滞销风险")),AND(X1483="中滞销风险",X1484="高滞销风险")),"恶化")</f>
        <v>维持不变</v>
      </c>
      <c r="Z1484" s="10">
        <f t="shared" si="307"/>
        <v>46.61</v>
      </c>
      <c r="AA1484" s="10">
        <f t="shared" si="308"/>
        <v>119</v>
      </c>
      <c r="AB1484" s="10">
        <f t="shared" si="309"/>
        <v>165.61</v>
      </c>
      <c r="AC1484" s="10">
        <f t="shared" si="310"/>
        <v>662.068965517241</v>
      </c>
      <c r="AD1484" s="10">
        <f t="shared" si="311"/>
        <v>571.068965517239</v>
      </c>
      <c r="AE1484" s="11">
        <f t="shared" si="312"/>
        <v>2.10989010989011</v>
      </c>
    </row>
    <row r="1485" spans="1:31">
      <c r="A1485" s="5">
        <v>45908</v>
      </c>
      <c r="B1485" s="1" t="s">
        <v>806</v>
      </c>
      <c r="C1485" s="1" t="s">
        <v>807</v>
      </c>
      <c r="D1485" s="1" t="s">
        <v>757</v>
      </c>
      <c r="E1485" s="1">
        <v>1.06</v>
      </c>
      <c r="F1485" s="1">
        <v>1.29</v>
      </c>
      <c r="G1485" s="1">
        <v>0.79</v>
      </c>
      <c r="H1485" s="1">
        <v>1.04</v>
      </c>
      <c r="I1485" s="1" t="s">
        <v>50</v>
      </c>
      <c r="J1485" s="1">
        <v>9</v>
      </c>
      <c r="K1485" s="1" t="s">
        <v>38</v>
      </c>
      <c r="L1485" s="1" t="s">
        <v>39</v>
      </c>
      <c r="M1485" s="1" t="s">
        <v>40</v>
      </c>
      <c r="N1485" s="1">
        <v>64</v>
      </c>
      <c r="O1485" s="1">
        <v>0</v>
      </c>
      <c r="P1485" s="1">
        <v>0</v>
      </c>
      <c r="Q1485" s="1">
        <v>119</v>
      </c>
      <c r="R1485" s="1">
        <v>0</v>
      </c>
      <c r="S1485" s="1">
        <v>0</v>
      </c>
      <c r="T1485">
        <f t="shared" si="302"/>
        <v>64</v>
      </c>
      <c r="U1485">
        <f t="shared" si="303"/>
        <v>183</v>
      </c>
      <c r="V1485" s="2">
        <f t="shared" si="304"/>
        <v>45968.3773584906</v>
      </c>
      <c r="W1485" s="2">
        <f t="shared" si="305"/>
        <v>46080.641509434</v>
      </c>
      <c r="X1485" t="str">
        <f t="shared" si="306"/>
        <v>高滞销风险</v>
      </c>
      <c r="Y1485" s="8" t="str">
        <f>_xlfn.IFS(COUNTIF($B$2:B1485,B1485)=1,"-",OR(AND(X1484="高滞销风险",OR(X1485="中滞销风险",X1485="低滞销风险",X1485="健康")),AND(X1484="中滞销风险",OR(X1485="低滞销风险",X1485="健康")),AND(X1484="低滞销风险",X1485="健康")),"改善",X1484=X1485,"维持不变",OR(AND(X1484="健康",OR(X1485="低滞销风险",X1485="中滞销风险",X1485="高滞销风险")),AND(X1484="低滞销风险",OR(X1485="中滞销风险",X1485="高滞销风险")),AND(X1484="中滞销风险",X1485="高滞销风险")),"恶化")</f>
        <v>维持不变</v>
      </c>
      <c r="Z1485" s="10">
        <f t="shared" si="307"/>
        <v>0</v>
      </c>
      <c r="AA1485" s="10">
        <f t="shared" si="308"/>
        <v>93.96</v>
      </c>
      <c r="AB1485" s="10">
        <f t="shared" si="309"/>
        <v>93.96</v>
      </c>
      <c r="AC1485" s="10">
        <f t="shared" si="310"/>
        <v>172.641509433962</v>
      </c>
      <c r="AD1485" s="10">
        <f t="shared" si="311"/>
        <v>88.6415094339609</v>
      </c>
      <c r="AE1485" s="11">
        <f t="shared" si="312"/>
        <v>2.17857142857143</v>
      </c>
    </row>
    <row r="1486" spans="1:31">
      <c r="A1486" s="5">
        <v>45887</v>
      </c>
      <c r="B1486" s="1" t="s">
        <v>808</v>
      </c>
      <c r="C1486" s="1" t="s">
        <v>809</v>
      </c>
      <c r="D1486" s="1" t="s">
        <v>757</v>
      </c>
      <c r="E1486" s="1">
        <v>1.09</v>
      </c>
      <c r="F1486" s="1">
        <v>1.57</v>
      </c>
      <c r="G1486" s="1">
        <v>1.29</v>
      </c>
      <c r="H1486" s="1">
        <v>0.71</v>
      </c>
      <c r="I1486" s="1" t="s">
        <v>50</v>
      </c>
      <c r="J1486" s="1">
        <v>11</v>
      </c>
      <c r="K1486" s="1" t="s">
        <v>51</v>
      </c>
      <c r="L1486" s="1" t="s">
        <v>52</v>
      </c>
      <c r="M1486" s="1" t="s">
        <v>53</v>
      </c>
      <c r="N1486" s="1">
        <v>41</v>
      </c>
      <c r="O1486" s="1">
        <v>22</v>
      </c>
      <c r="P1486" s="1">
        <v>0</v>
      </c>
      <c r="Q1486" s="1">
        <v>19</v>
      </c>
      <c r="R1486" s="1">
        <v>0</v>
      </c>
      <c r="S1486" s="1">
        <v>0</v>
      </c>
      <c r="T1486">
        <f t="shared" si="302"/>
        <v>63</v>
      </c>
      <c r="U1486">
        <f t="shared" si="303"/>
        <v>82</v>
      </c>
      <c r="V1486" s="2">
        <f t="shared" si="304"/>
        <v>45944.7981651376</v>
      </c>
      <c r="W1486" s="2">
        <f t="shared" si="305"/>
        <v>45962.2293577982</v>
      </c>
      <c r="X1486" t="str">
        <f t="shared" si="306"/>
        <v>健康</v>
      </c>
      <c r="Y1486" s="8" t="str">
        <f>_xlfn.IFS(COUNTIF($B$2:B1486,B1486)=1,"-",OR(AND(X1485="高滞销风险",OR(X1486="中滞销风险",X1486="低滞销风险",X1486="健康")),AND(X1485="中滞销风险",OR(X1486="低滞销风险",X1486="健康")),AND(X1485="低滞销风险",X1486="健康")),"改善",X1485=X1486,"维持不变",OR(AND(X1485="健康",OR(X1486="低滞销风险",X1486="中滞销风险",X1486="高滞销风险")),AND(X1485="低滞销风险",OR(X1486="中滞销风险",X1486="高滞销风险")),AND(X1485="中滞销风险",X1486="高滞销风险")),"恶化")</f>
        <v>-</v>
      </c>
      <c r="Z1486" s="10">
        <f t="shared" si="307"/>
        <v>0</v>
      </c>
      <c r="AA1486" s="10">
        <f t="shared" si="308"/>
        <v>0</v>
      </c>
      <c r="AB1486" s="10">
        <f t="shared" si="309"/>
        <v>0</v>
      </c>
      <c r="AC1486" s="10">
        <f t="shared" si="310"/>
        <v>75.2293577981651</v>
      </c>
      <c r="AD1486" s="10">
        <f t="shared" si="311"/>
        <v>0</v>
      </c>
      <c r="AE1486" s="11">
        <f t="shared" si="312"/>
        <v>1.09</v>
      </c>
    </row>
    <row r="1487" spans="1:31">
      <c r="A1487" s="5">
        <v>45894</v>
      </c>
      <c r="B1487" s="1" t="s">
        <v>808</v>
      </c>
      <c r="C1487" s="1" t="s">
        <v>809</v>
      </c>
      <c r="D1487" s="1" t="s">
        <v>757</v>
      </c>
      <c r="E1487" s="1">
        <v>1.26</v>
      </c>
      <c r="F1487" s="1">
        <v>1.43</v>
      </c>
      <c r="G1487" s="1">
        <v>1.5</v>
      </c>
      <c r="H1487" s="1">
        <v>1.07</v>
      </c>
      <c r="I1487" s="1" t="s">
        <v>50</v>
      </c>
      <c r="J1487" s="1">
        <v>10</v>
      </c>
      <c r="K1487" s="1" t="s">
        <v>43</v>
      </c>
      <c r="L1487" s="1" t="s">
        <v>44</v>
      </c>
      <c r="M1487" s="1" t="s">
        <v>45</v>
      </c>
      <c r="N1487" s="1">
        <v>40</v>
      </c>
      <c r="O1487" s="1">
        <v>31</v>
      </c>
      <c r="P1487" s="1">
        <v>0</v>
      </c>
      <c r="Q1487" s="1">
        <v>4</v>
      </c>
      <c r="R1487" s="1">
        <v>0</v>
      </c>
      <c r="S1487" s="1">
        <v>0</v>
      </c>
      <c r="T1487">
        <f t="shared" si="302"/>
        <v>71</v>
      </c>
      <c r="U1487">
        <f t="shared" si="303"/>
        <v>75</v>
      </c>
      <c r="V1487" s="2">
        <f t="shared" si="304"/>
        <v>45950.3492063492</v>
      </c>
      <c r="W1487" s="2">
        <f t="shared" si="305"/>
        <v>45953.5238095238</v>
      </c>
      <c r="X1487" t="str">
        <f t="shared" si="306"/>
        <v>健康</v>
      </c>
      <c r="Y1487" s="8" t="str">
        <f>_xlfn.IFS(COUNTIF($B$2:B1487,B1487)=1,"-",OR(AND(X1486="高滞销风险",OR(X1487="中滞销风险",X1487="低滞销风险",X1487="健康")),AND(X1486="中滞销风险",OR(X1487="低滞销风险",X1487="健康")),AND(X1486="低滞销风险",X1487="健康")),"改善",X1486=X1487,"维持不变",OR(AND(X1486="健康",OR(X1487="低滞销风险",X1487="中滞销风险",X1487="高滞销风险")),AND(X1486="低滞销风险",OR(X1487="中滞销风险",X1487="高滞销风险")),AND(X1486="中滞销风险",X1487="高滞销风险")),"恶化")</f>
        <v>维持不变</v>
      </c>
      <c r="Z1487" s="10">
        <f t="shared" si="307"/>
        <v>0</v>
      </c>
      <c r="AA1487" s="10">
        <f t="shared" si="308"/>
        <v>0</v>
      </c>
      <c r="AB1487" s="10">
        <f t="shared" si="309"/>
        <v>0</v>
      </c>
      <c r="AC1487" s="10">
        <f t="shared" si="310"/>
        <v>59.5238095238095</v>
      </c>
      <c r="AD1487" s="10">
        <f t="shared" si="311"/>
        <v>0</v>
      </c>
      <c r="AE1487" s="11">
        <f t="shared" si="312"/>
        <v>1.26</v>
      </c>
    </row>
    <row r="1488" spans="1:31">
      <c r="A1488" s="5">
        <v>45901</v>
      </c>
      <c r="B1488" s="1" t="s">
        <v>808</v>
      </c>
      <c r="C1488" s="1" t="s">
        <v>809</v>
      </c>
      <c r="D1488" s="1" t="s">
        <v>757</v>
      </c>
      <c r="E1488" s="1">
        <v>1</v>
      </c>
      <c r="F1488" s="1">
        <v>1</v>
      </c>
      <c r="G1488" s="1">
        <v>1.21</v>
      </c>
      <c r="H1488" s="1">
        <v>1.25</v>
      </c>
      <c r="I1488" s="1" t="s">
        <v>54</v>
      </c>
      <c r="J1488" s="1">
        <v>7</v>
      </c>
      <c r="K1488" s="1" t="s">
        <v>35</v>
      </c>
      <c r="L1488" s="1" t="s">
        <v>36</v>
      </c>
      <c r="M1488" s="1" t="s">
        <v>37</v>
      </c>
      <c r="N1488" s="1">
        <v>38</v>
      </c>
      <c r="O1488" s="1">
        <v>25</v>
      </c>
      <c r="P1488" s="1">
        <v>0</v>
      </c>
      <c r="Q1488" s="1">
        <v>4</v>
      </c>
      <c r="R1488" s="1">
        <v>0</v>
      </c>
      <c r="S1488" s="1">
        <v>0</v>
      </c>
      <c r="T1488">
        <f t="shared" si="302"/>
        <v>63</v>
      </c>
      <c r="U1488">
        <f t="shared" si="303"/>
        <v>67</v>
      </c>
      <c r="V1488" s="2">
        <f t="shared" si="304"/>
        <v>45964</v>
      </c>
      <c r="W1488" s="2">
        <f t="shared" si="305"/>
        <v>45968</v>
      </c>
      <c r="X1488" t="str">
        <f t="shared" si="306"/>
        <v>健康</v>
      </c>
      <c r="Y1488" s="8" t="str">
        <f>_xlfn.IFS(COUNTIF($B$2:B1488,B1488)=1,"-",OR(AND(X1487="高滞销风险",OR(X1488="中滞销风险",X1488="低滞销风险",X1488="健康")),AND(X1487="中滞销风险",OR(X1488="低滞销风险",X1488="健康")),AND(X1487="低滞销风险",X1488="健康")),"改善",X1487=X1488,"维持不变",OR(AND(X1487="健康",OR(X1488="低滞销风险",X1488="中滞销风险",X1488="高滞销风险")),AND(X1487="低滞销风险",OR(X1488="中滞销风险",X1488="高滞销风险")),AND(X1487="中滞销风险",X1488="高滞销风险")),"恶化")</f>
        <v>维持不变</v>
      </c>
      <c r="Z1488" s="10">
        <f t="shared" si="307"/>
        <v>0</v>
      </c>
      <c r="AA1488" s="10">
        <f t="shared" si="308"/>
        <v>0</v>
      </c>
      <c r="AB1488" s="10">
        <f t="shared" si="309"/>
        <v>0</v>
      </c>
      <c r="AC1488" s="10">
        <f t="shared" si="310"/>
        <v>67</v>
      </c>
      <c r="AD1488" s="10">
        <f t="shared" si="311"/>
        <v>0</v>
      </c>
      <c r="AE1488" s="11">
        <f t="shared" si="312"/>
        <v>1</v>
      </c>
    </row>
    <row r="1489" spans="1:31">
      <c r="A1489" s="5">
        <v>45908</v>
      </c>
      <c r="B1489" s="1" t="s">
        <v>808</v>
      </c>
      <c r="C1489" s="1" t="s">
        <v>809</v>
      </c>
      <c r="D1489" s="1" t="s">
        <v>757</v>
      </c>
      <c r="E1489" s="1">
        <v>1.58</v>
      </c>
      <c r="F1489" s="1">
        <v>1.86</v>
      </c>
      <c r="G1489" s="1">
        <v>1.43</v>
      </c>
      <c r="H1489" s="1">
        <v>1.46</v>
      </c>
      <c r="I1489" s="1" t="s">
        <v>50</v>
      </c>
      <c r="J1489" s="1">
        <v>13</v>
      </c>
      <c r="K1489" s="1" t="s">
        <v>38</v>
      </c>
      <c r="L1489" s="1" t="s">
        <v>39</v>
      </c>
      <c r="M1489" s="1" t="s">
        <v>40</v>
      </c>
      <c r="N1489" s="1">
        <v>23</v>
      </c>
      <c r="O1489" s="1">
        <v>25</v>
      </c>
      <c r="P1489" s="1">
        <v>0</v>
      </c>
      <c r="Q1489" s="1">
        <v>4</v>
      </c>
      <c r="R1489" s="1">
        <v>0</v>
      </c>
      <c r="S1489" s="1">
        <v>0</v>
      </c>
      <c r="T1489">
        <f t="shared" si="302"/>
        <v>48</v>
      </c>
      <c r="U1489">
        <f t="shared" si="303"/>
        <v>52</v>
      </c>
      <c r="V1489" s="2">
        <f t="shared" si="304"/>
        <v>45938.3797468354</v>
      </c>
      <c r="W1489" s="2">
        <f t="shared" si="305"/>
        <v>45940.9113924051</v>
      </c>
      <c r="X1489" t="str">
        <f t="shared" si="306"/>
        <v>健康</v>
      </c>
      <c r="Y1489" s="8" t="str">
        <f>_xlfn.IFS(COUNTIF($B$2:B1489,B1489)=1,"-",OR(AND(X1488="高滞销风险",OR(X1489="中滞销风险",X1489="低滞销风险",X1489="健康")),AND(X1488="中滞销风险",OR(X1489="低滞销风险",X1489="健康")),AND(X1488="低滞销风险",X1489="健康")),"改善",X1488=X1489,"维持不变",OR(AND(X1488="健康",OR(X1489="低滞销风险",X1489="中滞销风险",X1489="高滞销风险")),AND(X1488="低滞销风险",OR(X1489="中滞销风险",X1489="高滞销风险")),AND(X1488="中滞销风险",X1489="高滞销风险")),"恶化")</f>
        <v>维持不变</v>
      </c>
      <c r="Z1489" s="10">
        <f t="shared" si="307"/>
        <v>0</v>
      </c>
      <c r="AA1489" s="10">
        <f t="shared" si="308"/>
        <v>0</v>
      </c>
      <c r="AB1489" s="10">
        <f t="shared" si="309"/>
        <v>0</v>
      </c>
      <c r="AC1489" s="10">
        <f t="shared" si="310"/>
        <v>32.9113924050633</v>
      </c>
      <c r="AD1489" s="10">
        <f t="shared" si="311"/>
        <v>0</v>
      </c>
      <c r="AE1489" s="11">
        <f t="shared" si="312"/>
        <v>1.58</v>
      </c>
    </row>
    <row r="1490" spans="1:31">
      <c r="A1490" s="5">
        <v>45887</v>
      </c>
      <c r="B1490" s="1" t="s">
        <v>810</v>
      </c>
      <c r="C1490" s="1" t="s">
        <v>811</v>
      </c>
      <c r="D1490" s="1" t="s">
        <v>757</v>
      </c>
      <c r="E1490" s="1">
        <v>0.7</v>
      </c>
      <c r="F1490" s="1">
        <v>0.86</v>
      </c>
      <c r="G1490" s="1">
        <v>0.79</v>
      </c>
      <c r="H1490" s="1">
        <v>0.57</v>
      </c>
      <c r="I1490" s="1" t="s">
        <v>50</v>
      </c>
      <c r="J1490" s="1">
        <v>6</v>
      </c>
      <c r="K1490" s="1" t="s">
        <v>51</v>
      </c>
      <c r="L1490" s="1" t="s">
        <v>52</v>
      </c>
      <c r="M1490" s="1" t="s">
        <v>53</v>
      </c>
      <c r="N1490" s="1">
        <v>17</v>
      </c>
      <c r="O1490" s="1">
        <v>48</v>
      </c>
      <c r="P1490" s="1">
        <v>0</v>
      </c>
      <c r="Q1490" s="1">
        <v>27</v>
      </c>
      <c r="R1490" s="1">
        <v>0</v>
      </c>
      <c r="S1490" s="1">
        <v>0</v>
      </c>
      <c r="T1490">
        <f t="shared" si="302"/>
        <v>65</v>
      </c>
      <c r="U1490">
        <f t="shared" si="303"/>
        <v>92</v>
      </c>
      <c r="V1490" s="2">
        <f t="shared" si="304"/>
        <v>45979.8571428571</v>
      </c>
      <c r="W1490" s="2">
        <f t="shared" si="305"/>
        <v>46018.4285714286</v>
      </c>
      <c r="X1490" t="str">
        <f t="shared" si="306"/>
        <v>高滞销风险</v>
      </c>
      <c r="Y1490" s="8" t="str">
        <f>_xlfn.IFS(COUNTIF($B$2:B1490,B1490)=1,"-",OR(AND(X1489="高滞销风险",OR(X1490="中滞销风险",X1490="低滞销风险",X1490="健康")),AND(X1489="中滞销风险",OR(X1490="低滞销风险",X1490="健康")),AND(X1489="低滞销风险",X1490="健康")),"改善",X1489=X1490,"维持不变",OR(AND(X1489="健康",OR(X1490="低滞销风险",X1490="中滞销风险",X1490="高滞销风险")),AND(X1489="低滞销风险",OR(X1490="中滞销风险",X1490="高滞销风险")),AND(X1489="中滞销风险",X1490="高滞销风险")),"恶化")</f>
        <v>-</v>
      </c>
      <c r="Z1490" s="10">
        <f t="shared" si="307"/>
        <v>0</v>
      </c>
      <c r="AA1490" s="10">
        <f t="shared" si="308"/>
        <v>18.5</v>
      </c>
      <c r="AB1490" s="10">
        <f t="shared" si="309"/>
        <v>18.5</v>
      </c>
      <c r="AC1490" s="10">
        <f t="shared" si="310"/>
        <v>131.428571428571</v>
      </c>
      <c r="AD1490" s="10">
        <f t="shared" si="311"/>
        <v>26.4285714285725</v>
      </c>
      <c r="AE1490" s="11">
        <f t="shared" si="312"/>
        <v>0.876190476190476</v>
      </c>
    </row>
    <row r="1491" spans="1:31">
      <c r="A1491" s="5">
        <v>45894</v>
      </c>
      <c r="B1491" s="1" t="s">
        <v>810</v>
      </c>
      <c r="C1491" s="1" t="s">
        <v>811</v>
      </c>
      <c r="D1491" s="1" t="s">
        <v>757</v>
      </c>
      <c r="E1491" s="1">
        <v>0.43</v>
      </c>
      <c r="F1491" s="1">
        <v>0.43</v>
      </c>
      <c r="G1491" s="1">
        <v>0.64</v>
      </c>
      <c r="H1491" s="1">
        <v>0.68</v>
      </c>
      <c r="I1491" s="1" t="s">
        <v>54</v>
      </c>
      <c r="J1491" s="1">
        <v>3</v>
      </c>
      <c r="K1491" s="1" t="s">
        <v>43</v>
      </c>
      <c r="L1491" s="1" t="s">
        <v>44</v>
      </c>
      <c r="M1491" s="1" t="s">
        <v>45</v>
      </c>
      <c r="N1491" s="1">
        <v>26</v>
      </c>
      <c r="O1491" s="1">
        <v>36</v>
      </c>
      <c r="P1491" s="1">
        <v>0</v>
      </c>
      <c r="Q1491" s="1">
        <v>27</v>
      </c>
      <c r="R1491" s="1">
        <v>0</v>
      </c>
      <c r="S1491" s="1">
        <v>0</v>
      </c>
      <c r="T1491">
        <f t="shared" si="302"/>
        <v>62</v>
      </c>
      <c r="U1491">
        <f t="shared" si="303"/>
        <v>89</v>
      </c>
      <c r="V1491" s="2">
        <f t="shared" si="304"/>
        <v>46038.1860465116</v>
      </c>
      <c r="W1491" s="2">
        <f t="shared" si="305"/>
        <v>46100.976744186</v>
      </c>
      <c r="X1491" t="str">
        <f t="shared" si="306"/>
        <v>高滞销风险</v>
      </c>
      <c r="Y1491" s="8" t="str">
        <f>_xlfn.IFS(COUNTIF($B$2:B1491,B1491)=1,"-",OR(AND(X1490="高滞销风险",OR(X1491="中滞销风险",X1491="低滞销风险",X1491="健康")),AND(X1490="中滞销风险",OR(X1491="低滞销风险",X1491="健康")),AND(X1490="低滞销风险",X1491="健康")),"改善",X1490=X1491,"维持不变",OR(AND(X1490="健康",OR(X1491="低滞销风险",X1491="中滞销风险",X1491="高滞销风险")),AND(X1490="低滞销风险",OR(X1491="中滞销风险",X1491="高滞销风险")),AND(X1490="中滞销风险",X1491="高滞销风险")),"恶化")</f>
        <v>维持不变</v>
      </c>
      <c r="Z1491" s="10">
        <f t="shared" si="307"/>
        <v>19.86</v>
      </c>
      <c r="AA1491" s="10">
        <f t="shared" si="308"/>
        <v>27</v>
      </c>
      <c r="AB1491" s="10">
        <f t="shared" si="309"/>
        <v>46.86</v>
      </c>
      <c r="AC1491" s="10">
        <f t="shared" si="310"/>
        <v>206.976744186047</v>
      </c>
      <c r="AD1491" s="10">
        <f t="shared" si="311"/>
        <v>108.976744186046</v>
      </c>
      <c r="AE1491" s="11">
        <f t="shared" si="312"/>
        <v>0.908163265306122</v>
      </c>
    </row>
    <row r="1492" spans="1:31">
      <c r="A1492" s="5">
        <v>45901</v>
      </c>
      <c r="B1492" s="1" t="s">
        <v>810</v>
      </c>
      <c r="C1492" s="1" t="s">
        <v>811</v>
      </c>
      <c r="D1492" s="1" t="s">
        <v>757</v>
      </c>
      <c r="E1492" s="1">
        <v>0.57</v>
      </c>
      <c r="F1492" s="1">
        <v>0.57</v>
      </c>
      <c r="G1492" s="1">
        <v>0.5</v>
      </c>
      <c r="H1492" s="1">
        <v>0.64</v>
      </c>
      <c r="I1492" s="1" t="s">
        <v>54</v>
      </c>
      <c r="J1492" s="1">
        <v>4</v>
      </c>
      <c r="K1492" s="1" t="s">
        <v>35</v>
      </c>
      <c r="L1492" s="1" t="s">
        <v>36</v>
      </c>
      <c r="M1492" s="1" t="s">
        <v>37</v>
      </c>
      <c r="N1492" s="1">
        <v>39</v>
      </c>
      <c r="O1492" s="1">
        <v>18</v>
      </c>
      <c r="P1492" s="1">
        <v>0</v>
      </c>
      <c r="Q1492" s="1">
        <v>27</v>
      </c>
      <c r="R1492" s="1">
        <v>0</v>
      </c>
      <c r="S1492" s="1">
        <v>0</v>
      </c>
      <c r="T1492">
        <f t="shared" si="302"/>
        <v>57</v>
      </c>
      <c r="U1492">
        <f t="shared" si="303"/>
        <v>84</v>
      </c>
      <c r="V1492" s="2">
        <f t="shared" si="304"/>
        <v>46001</v>
      </c>
      <c r="W1492" s="2">
        <f t="shared" si="305"/>
        <v>46048.3684210526</v>
      </c>
      <c r="X1492" t="str">
        <f t="shared" si="306"/>
        <v>高滞销风险</v>
      </c>
      <c r="Y1492" s="8" t="str">
        <f>_xlfn.IFS(COUNTIF($B$2:B1492,B1492)=1,"-",OR(AND(X1491="高滞销风险",OR(X1492="中滞销风险",X1492="低滞销风险",X1492="健康")),AND(X1491="中滞销风险",OR(X1492="低滞销风险",X1492="健康")),AND(X1491="低滞销风险",X1492="健康")),"改善",X1491=X1492,"维持不变",OR(AND(X1491="健康",OR(X1492="低滞销风险",X1492="中滞销风险",X1492="高滞销风险")),AND(X1491="低滞销风险",OR(X1492="中滞销风险",X1492="高滞销风险")),AND(X1491="中滞销风险",X1492="高滞销风险")),"恶化")</f>
        <v>维持不变</v>
      </c>
      <c r="Z1492" s="10">
        <f t="shared" si="307"/>
        <v>5.13</v>
      </c>
      <c r="AA1492" s="10">
        <f t="shared" si="308"/>
        <v>27</v>
      </c>
      <c r="AB1492" s="10">
        <f t="shared" si="309"/>
        <v>32.13</v>
      </c>
      <c r="AC1492" s="10">
        <f t="shared" si="310"/>
        <v>147.368421052632</v>
      </c>
      <c r="AD1492" s="10">
        <f t="shared" si="311"/>
        <v>56.3684210526335</v>
      </c>
      <c r="AE1492" s="11">
        <f t="shared" si="312"/>
        <v>0.923076923076923</v>
      </c>
    </row>
    <row r="1493" spans="1:31">
      <c r="A1493" s="5">
        <v>45908</v>
      </c>
      <c r="B1493" s="1" t="s">
        <v>810</v>
      </c>
      <c r="C1493" s="1" t="s">
        <v>811</v>
      </c>
      <c r="D1493" s="1" t="s">
        <v>757</v>
      </c>
      <c r="E1493" s="1">
        <v>0.81</v>
      </c>
      <c r="F1493" s="1">
        <v>1</v>
      </c>
      <c r="G1493" s="1">
        <v>0.79</v>
      </c>
      <c r="H1493" s="1">
        <v>0.71</v>
      </c>
      <c r="I1493" s="1" t="s">
        <v>50</v>
      </c>
      <c r="J1493" s="1">
        <v>7</v>
      </c>
      <c r="K1493" s="1" t="s">
        <v>38</v>
      </c>
      <c r="L1493" s="1" t="s">
        <v>39</v>
      </c>
      <c r="M1493" s="1" t="s">
        <v>40</v>
      </c>
      <c r="N1493" s="1">
        <v>40</v>
      </c>
      <c r="O1493" s="1">
        <v>12</v>
      </c>
      <c r="P1493" s="1">
        <v>0</v>
      </c>
      <c r="Q1493" s="1">
        <v>27</v>
      </c>
      <c r="R1493" s="1">
        <v>0</v>
      </c>
      <c r="S1493" s="1">
        <v>0</v>
      </c>
      <c r="T1493">
        <f t="shared" si="302"/>
        <v>52</v>
      </c>
      <c r="U1493">
        <f t="shared" si="303"/>
        <v>79</v>
      </c>
      <c r="V1493" s="2">
        <f t="shared" si="304"/>
        <v>45972.1975308642</v>
      </c>
      <c r="W1493" s="2">
        <f t="shared" si="305"/>
        <v>46005.5308641975</v>
      </c>
      <c r="X1493" t="str">
        <f t="shared" si="306"/>
        <v>中滞销风险</v>
      </c>
      <c r="Y1493" s="8" t="str">
        <f>_xlfn.IFS(COUNTIF($B$2:B1493,B1493)=1,"-",OR(AND(X1492="高滞销风险",OR(X1493="中滞销风险",X1493="低滞销风险",X1493="健康")),AND(X1492="中滞销风险",OR(X1493="低滞销风险",X1493="健康")),AND(X1492="低滞销风险",X1493="健康")),"改善",X1492=X1493,"维持不变",OR(AND(X1492="健康",OR(X1493="低滞销风险",X1493="中滞销风险",X1493="高滞销风险")),AND(X1492="低滞销风险",OR(X1493="中滞销风险",X1493="高滞销风险")),AND(X1492="中滞销风险",X1493="高滞销风险")),"恶化")</f>
        <v>改善</v>
      </c>
      <c r="Z1493" s="10">
        <f t="shared" si="307"/>
        <v>0</v>
      </c>
      <c r="AA1493" s="10">
        <f t="shared" si="308"/>
        <v>10.96</v>
      </c>
      <c r="AB1493" s="10">
        <f t="shared" si="309"/>
        <v>10.96</v>
      </c>
      <c r="AC1493" s="10">
        <f t="shared" si="310"/>
        <v>97.5308641975309</v>
      </c>
      <c r="AD1493" s="10">
        <f t="shared" si="311"/>
        <v>13.530864197528</v>
      </c>
      <c r="AE1493" s="11">
        <f t="shared" si="312"/>
        <v>0.94047619047619</v>
      </c>
    </row>
    <row r="1494" spans="1:31">
      <c r="A1494" s="5">
        <v>45887</v>
      </c>
      <c r="B1494" s="1" t="s">
        <v>812</v>
      </c>
      <c r="C1494" s="1" t="s">
        <v>813</v>
      </c>
      <c r="D1494" s="1" t="s">
        <v>757</v>
      </c>
      <c r="E1494" s="1">
        <v>5.57</v>
      </c>
      <c r="F1494" s="1">
        <v>7.29</v>
      </c>
      <c r="G1494" s="1">
        <v>7.29</v>
      </c>
      <c r="H1494" s="1">
        <v>3.86</v>
      </c>
      <c r="I1494" s="1" t="s">
        <v>50</v>
      </c>
      <c r="J1494" s="1">
        <v>51</v>
      </c>
      <c r="K1494" s="1" t="s">
        <v>51</v>
      </c>
      <c r="L1494" s="1" t="s">
        <v>52</v>
      </c>
      <c r="M1494" s="1" t="s">
        <v>53</v>
      </c>
      <c r="N1494" s="1">
        <v>123</v>
      </c>
      <c r="O1494" s="1">
        <v>247</v>
      </c>
      <c r="P1494" s="1">
        <v>0</v>
      </c>
      <c r="Q1494" s="1">
        <v>6</v>
      </c>
      <c r="R1494" s="1">
        <v>0</v>
      </c>
      <c r="S1494" s="1">
        <v>200</v>
      </c>
      <c r="T1494">
        <f t="shared" si="302"/>
        <v>370</v>
      </c>
      <c r="U1494">
        <f t="shared" si="303"/>
        <v>576</v>
      </c>
      <c r="V1494" s="2">
        <f t="shared" si="304"/>
        <v>45953.4272890485</v>
      </c>
      <c r="W1494" s="2">
        <f t="shared" si="305"/>
        <v>45990.4111310592</v>
      </c>
      <c r="X1494" t="str">
        <f t="shared" si="306"/>
        <v>健康</v>
      </c>
      <c r="Y1494" s="8" t="str">
        <f>_xlfn.IFS(COUNTIF($B$2:B1494,B1494)=1,"-",OR(AND(X1493="高滞销风险",OR(X1494="中滞销风险",X1494="低滞销风险",X1494="健康")),AND(X1493="中滞销风险",OR(X1494="低滞销风险",X1494="健康")),AND(X1493="低滞销风险",X1494="健康")),"改善",X1493=X1494,"维持不变",OR(AND(X1493="健康",OR(X1494="低滞销风险",X1494="中滞销风险",X1494="高滞销风险")),AND(X1493="低滞销风险",OR(X1494="中滞销风险",X1494="高滞销风险")),AND(X1493="中滞销风险",X1494="高滞销风险")),"恶化")</f>
        <v>-</v>
      </c>
      <c r="Z1494" s="10">
        <f t="shared" si="307"/>
        <v>0</v>
      </c>
      <c r="AA1494" s="10">
        <f t="shared" si="308"/>
        <v>0</v>
      </c>
      <c r="AB1494" s="10">
        <f t="shared" si="309"/>
        <v>0</v>
      </c>
      <c r="AC1494" s="10">
        <f t="shared" si="310"/>
        <v>103.411131059246</v>
      </c>
      <c r="AD1494" s="10">
        <f t="shared" si="311"/>
        <v>0</v>
      </c>
      <c r="AE1494" s="11">
        <f t="shared" si="312"/>
        <v>5.57</v>
      </c>
    </row>
    <row r="1495" spans="1:31">
      <c r="A1495" s="5">
        <v>45894</v>
      </c>
      <c r="B1495" s="1" t="s">
        <v>812</v>
      </c>
      <c r="C1495" s="1" t="s">
        <v>813</v>
      </c>
      <c r="D1495" s="1" t="s">
        <v>757</v>
      </c>
      <c r="E1495" s="1">
        <v>4.71</v>
      </c>
      <c r="F1495" s="1">
        <v>4.71</v>
      </c>
      <c r="G1495" s="1">
        <v>6</v>
      </c>
      <c r="H1495" s="1">
        <v>5.04</v>
      </c>
      <c r="I1495" s="1" t="s">
        <v>54</v>
      </c>
      <c r="J1495" s="1">
        <v>33</v>
      </c>
      <c r="K1495" s="1" t="s">
        <v>43</v>
      </c>
      <c r="L1495" s="1" t="s">
        <v>44</v>
      </c>
      <c r="M1495" s="1" t="s">
        <v>45</v>
      </c>
      <c r="N1495" s="1">
        <v>154</v>
      </c>
      <c r="O1495" s="1">
        <v>309</v>
      </c>
      <c r="P1495" s="1">
        <v>0</v>
      </c>
      <c r="Q1495" s="1">
        <v>81</v>
      </c>
      <c r="R1495" s="1">
        <v>0</v>
      </c>
      <c r="S1495" s="1">
        <v>0</v>
      </c>
      <c r="T1495">
        <f t="shared" si="302"/>
        <v>463</v>
      </c>
      <c r="U1495">
        <f t="shared" si="303"/>
        <v>544</v>
      </c>
      <c r="V1495" s="2">
        <f t="shared" si="304"/>
        <v>45992.3014861996</v>
      </c>
      <c r="W1495" s="2">
        <f t="shared" si="305"/>
        <v>46009.4989384289</v>
      </c>
      <c r="X1495" t="str">
        <f t="shared" si="306"/>
        <v>中滞销风险</v>
      </c>
      <c r="Y1495" s="8" t="str">
        <f>_xlfn.IFS(COUNTIF($B$2:B1495,B1495)=1,"-",OR(AND(X1494="高滞销风险",OR(X1495="中滞销风险",X1495="低滞销风险",X1495="健康")),AND(X1494="中滞销风险",OR(X1495="低滞销风险",X1495="健康")),AND(X1494="低滞销风险",X1495="健康")),"改善",X1494=X1495,"维持不变",OR(AND(X1494="健康",OR(X1495="低滞销风险",X1495="中滞销风险",X1495="高滞销风险")),AND(X1494="低滞销风险",OR(X1495="中滞销风险",X1495="高滞销风险")),AND(X1494="中滞销风险",X1495="高滞销风险")),"恶化")</f>
        <v>恶化</v>
      </c>
      <c r="Z1495" s="10">
        <f t="shared" si="307"/>
        <v>1.42000000000002</v>
      </c>
      <c r="AA1495" s="10">
        <f t="shared" si="308"/>
        <v>81</v>
      </c>
      <c r="AB1495" s="10">
        <f t="shared" si="309"/>
        <v>82.42</v>
      </c>
      <c r="AC1495" s="10">
        <f t="shared" si="310"/>
        <v>115.498938428875</v>
      </c>
      <c r="AD1495" s="10">
        <f t="shared" si="311"/>
        <v>17.4989384288783</v>
      </c>
      <c r="AE1495" s="11">
        <f t="shared" si="312"/>
        <v>5.55102040816327</v>
      </c>
    </row>
    <row r="1496" spans="1:31">
      <c r="A1496" s="5">
        <v>45901</v>
      </c>
      <c r="B1496" s="1" t="s">
        <v>812</v>
      </c>
      <c r="C1496" s="1" t="s">
        <v>813</v>
      </c>
      <c r="D1496" s="1" t="s">
        <v>757</v>
      </c>
      <c r="E1496" s="1">
        <v>6.14</v>
      </c>
      <c r="F1496" s="1">
        <v>6.14</v>
      </c>
      <c r="G1496" s="1">
        <v>5.43</v>
      </c>
      <c r="H1496" s="1">
        <v>6.36</v>
      </c>
      <c r="I1496" s="1" t="s">
        <v>54</v>
      </c>
      <c r="J1496" s="1">
        <v>43</v>
      </c>
      <c r="K1496" s="1" t="s">
        <v>35</v>
      </c>
      <c r="L1496" s="1" t="s">
        <v>36</v>
      </c>
      <c r="M1496" s="1" t="s">
        <v>37</v>
      </c>
      <c r="N1496" s="1">
        <v>222</v>
      </c>
      <c r="O1496" s="1">
        <v>201</v>
      </c>
      <c r="P1496" s="1">
        <v>0</v>
      </c>
      <c r="Q1496" s="1">
        <v>81</v>
      </c>
      <c r="R1496" s="1">
        <v>0</v>
      </c>
      <c r="S1496" s="1">
        <v>0</v>
      </c>
      <c r="T1496">
        <f t="shared" si="302"/>
        <v>423</v>
      </c>
      <c r="U1496">
        <f t="shared" si="303"/>
        <v>504</v>
      </c>
      <c r="V1496" s="2">
        <f t="shared" si="304"/>
        <v>45969.8925081433</v>
      </c>
      <c r="W1496" s="2">
        <f t="shared" si="305"/>
        <v>45983.0846905537</v>
      </c>
      <c r="X1496" t="str">
        <f t="shared" si="306"/>
        <v>健康</v>
      </c>
      <c r="Y1496" s="8" t="str">
        <f>_xlfn.IFS(COUNTIF($B$2:B1496,B1496)=1,"-",OR(AND(X1495="高滞销风险",OR(X1496="中滞销风险",X1496="低滞销风险",X1496="健康")),AND(X1495="中滞销风险",OR(X1496="低滞销风险",X1496="健康")),AND(X1495="低滞销风险",X1496="健康")),"改善",X1495=X1496,"维持不变",OR(AND(X1495="健康",OR(X1496="低滞销风险",X1496="中滞销风险",X1496="高滞销风险")),AND(X1495="低滞销风险",OR(X1496="中滞销风险",X1496="高滞销风险")),AND(X1495="中滞销风险",X1496="高滞销风险")),"恶化")</f>
        <v>改善</v>
      </c>
      <c r="Z1496" s="10">
        <f t="shared" si="307"/>
        <v>0</v>
      </c>
      <c r="AA1496" s="10">
        <f t="shared" si="308"/>
        <v>0</v>
      </c>
      <c r="AB1496" s="10">
        <f t="shared" si="309"/>
        <v>0</v>
      </c>
      <c r="AC1496" s="10">
        <f t="shared" si="310"/>
        <v>82.0846905537459</v>
      </c>
      <c r="AD1496" s="10">
        <f t="shared" si="311"/>
        <v>0</v>
      </c>
      <c r="AE1496" s="11">
        <f t="shared" si="312"/>
        <v>6.14</v>
      </c>
    </row>
    <row r="1497" spans="1:31">
      <c r="A1497" s="5">
        <v>45908</v>
      </c>
      <c r="B1497" s="1" t="s">
        <v>812</v>
      </c>
      <c r="C1497" s="1" t="s">
        <v>813</v>
      </c>
      <c r="D1497" s="1" t="s">
        <v>757</v>
      </c>
      <c r="E1497" s="1">
        <v>5.71</v>
      </c>
      <c r="F1497" s="1">
        <v>5.71</v>
      </c>
      <c r="G1497" s="1">
        <v>5.93</v>
      </c>
      <c r="H1497" s="1">
        <v>5.96</v>
      </c>
      <c r="I1497" s="1" t="s">
        <v>54</v>
      </c>
      <c r="J1497" s="1">
        <v>40</v>
      </c>
      <c r="K1497" s="1" t="s">
        <v>38</v>
      </c>
      <c r="L1497" s="1" t="s">
        <v>39</v>
      </c>
      <c r="M1497" s="1" t="s">
        <v>40</v>
      </c>
      <c r="N1497" s="1">
        <v>245</v>
      </c>
      <c r="O1497" s="1">
        <v>140</v>
      </c>
      <c r="P1497" s="1">
        <v>0</v>
      </c>
      <c r="Q1497" s="1">
        <v>81</v>
      </c>
      <c r="R1497" s="1">
        <v>0</v>
      </c>
      <c r="S1497" s="1">
        <v>0</v>
      </c>
      <c r="T1497">
        <f t="shared" si="302"/>
        <v>385</v>
      </c>
      <c r="U1497">
        <f t="shared" si="303"/>
        <v>466</v>
      </c>
      <c r="V1497" s="2">
        <f t="shared" si="304"/>
        <v>45975.4255691769</v>
      </c>
      <c r="W1497" s="2">
        <f t="shared" si="305"/>
        <v>45989.6112084063</v>
      </c>
      <c r="X1497" t="str">
        <f t="shared" si="306"/>
        <v>健康</v>
      </c>
      <c r="Y1497" s="8" t="str">
        <f>_xlfn.IFS(COUNTIF($B$2:B1497,B1497)=1,"-",OR(AND(X1496="高滞销风险",OR(X1497="中滞销风险",X1497="低滞销风险",X1497="健康")),AND(X1496="中滞销风险",OR(X1497="低滞销风险",X1497="健康")),AND(X1496="低滞销风险",X1497="健康")),"改善",X1496=X1497,"维持不变",OR(AND(X1496="健康",OR(X1497="低滞销风险",X1497="中滞销风险",X1497="高滞销风险")),AND(X1496="低滞销风险",OR(X1497="中滞销风险",X1497="高滞销风险")),AND(X1496="中滞销风险",X1497="高滞销风险")),"恶化")</f>
        <v>维持不变</v>
      </c>
      <c r="Z1497" s="10">
        <f t="shared" si="307"/>
        <v>0</v>
      </c>
      <c r="AA1497" s="10">
        <f t="shared" si="308"/>
        <v>0</v>
      </c>
      <c r="AB1497" s="10">
        <f t="shared" si="309"/>
        <v>0</v>
      </c>
      <c r="AC1497" s="10">
        <f t="shared" si="310"/>
        <v>81.6112084063047</v>
      </c>
      <c r="AD1497" s="10">
        <f t="shared" si="311"/>
        <v>0</v>
      </c>
      <c r="AE1497" s="11">
        <f t="shared" si="312"/>
        <v>5.71</v>
      </c>
    </row>
    <row r="1498" spans="1:31">
      <c r="A1498" s="5">
        <v>45887</v>
      </c>
      <c r="B1498" s="1" t="s">
        <v>814</v>
      </c>
      <c r="C1498" s="1" t="s">
        <v>815</v>
      </c>
      <c r="D1498" s="1" t="s">
        <v>757</v>
      </c>
      <c r="E1498" s="1">
        <v>9.5</v>
      </c>
      <c r="F1498" s="1">
        <v>12</v>
      </c>
      <c r="G1498" s="1">
        <v>12.43</v>
      </c>
      <c r="H1498" s="1">
        <v>6.82</v>
      </c>
      <c r="I1498" s="1" t="s">
        <v>50</v>
      </c>
      <c r="J1498" s="1">
        <v>84</v>
      </c>
      <c r="K1498" s="1" t="s">
        <v>51</v>
      </c>
      <c r="L1498" s="1" t="s">
        <v>52</v>
      </c>
      <c r="M1498" s="1" t="s">
        <v>53</v>
      </c>
      <c r="N1498" s="1">
        <v>270</v>
      </c>
      <c r="O1498" s="1">
        <v>398</v>
      </c>
      <c r="P1498" s="1">
        <v>0</v>
      </c>
      <c r="Q1498" s="1">
        <v>0</v>
      </c>
      <c r="R1498" s="1">
        <v>0</v>
      </c>
      <c r="S1498" s="1">
        <v>250</v>
      </c>
      <c r="T1498">
        <f t="shared" si="302"/>
        <v>668</v>
      </c>
      <c r="U1498">
        <f t="shared" si="303"/>
        <v>918</v>
      </c>
      <c r="V1498" s="2">
        <f t="shared" si="304"/>
        <v>45957.3157894737</v>
      </c>
      <c r="W1498" s="2">
        <f t="shared" si="305"/>
        <v>45983.6315789474</v>
      </c>
      <c r="X1498" t="str">
        <f t="shared" si="306"/>
        <v>健康</v>
      </c>
      <c r="Y1498" s="8" t="str">
        <f>_xlfn.IFS(COUNTIF($B$2:B1498,B1498)=1,"-",OR(AND(X1497="高滞销风险",OR(X1498="中滞销风险",X1498="低滞销风险",X1498="健康")),AND(X1497="中滞销风险",OR(X1498="低滞销风险",X1498="健康")),AND(X1497="低滞销风险",X1498="健康")),"改善",X1497=X1498,"维持不变",OR(AND(X1497="健康",OR(X1498="低滞销风险",X1498="中滞销风险",X1498="高滞销风险")),AND(X1497="低滞销风险",OR(X1498="中滞销风险",X1498="高滞销风险")),AND(X1497="中滞销风险",X1498="高滞销风险")),"恶化")</f>
        <v>-</v>
      </c>
      <c r="Z1498" s="10">
        <f t="shared" si="307"/>
        <v>0</v>
      </c>
      <c r="AA1498" s="10">
        <f t="shared" si="308"/>
        <v>0</v>
      </c>
      <c r="AB1498" s="10">
        <f t="shared" si="309"/>
        <v>0</v>
      </c>
      <c r="AC1498" s="10">
        <f t="shared" si="310"/>
        <v>96.6315789473684</v>
      </c>
      <c r="AD1498" s="10">
        <f t="shared" si="311"/>
        <v>0</v>
      </c>
      <c r="AE1498" s="11">
        <f t="shared" si="312"/>
        <v>9.5</v>
      </c>
    </row>
    <row r="1499" spans="1:31">
      <c r="A1499" s="5">
        <v>45894</v>
      </c>
      <c r="B1499" s="1" t="s">
        <v>814</v>
      </c>
      <c r="C1499" s="1" t="s">
        <v>815</v>
      </c>
      <c r="D1499" s="1" t="s">
        <v>757</v>
      </c>
      <c r="E1499" s="1">
        <v>9.71</v>
      </c>
      <c r="F1499" s="1">
        <v>9.71</v>
      </c>
      <c r="G1499" s="1">
        <v>10.86</v>
      </c>
      <c r="H1499" s="1">
        <v>9.25</v>
      </c>
      <c r="I1499" s="1" t="s">
        <v>50</v>
      </c>
      <c r="J1499" s="1">
        <v>68</v>
      </c>
      <c r="K1499" s="1" t="s">
        <v>43</v>
      </c>
      <c r="L1499" s="1" t="s">
        <v>44</v>
      </c>
      <c r="M1499" s="1" t="s">
        <v>45</v>
      </c>
      <c r="N1499" s="1">
        <v>263</v>
      </c>
      <c r="O1499" s="1">
        <v>388</v>
      </c>
      <c r="P1499" s="1">
        <v>0</v>
      </c>
      <c r="Q1499" s="1">
        <v>200</v>
      </c>
      <c r="R1499" s="1">
        <v>0</v>
      </c>
      <c r="S1499" s="1">
        <v>50</v>
      </c>
      <c r="T1499">
        <f t="shared" si="302"/>
        <v>651</v>
      </c>
      <c r="U1499">
        <f t="shared" si="303"/>
        <v>901</v>
      </c>
      <c r="V1499" s="2">
        <f t="shared" si="304"/>
        <v>45961.044284243</v>
      </c>
      <c r="W1499" s="2">
        <f t="shared" si="305"/>
        <v>45986.7909371782</v>
      </c>
      <c r="X1499" t="str">
        <f t="shared" si="306"/>
        <v>健康</v>
      </c>
      <c r="Y1499" s="8" t="str">
        <f>_xlfn.IFS(COUNTIF($B$2:B1499,B1499)=1,"-",OR(AND(X1498="高滞销风险",OR(X1499="中滞销风险",X1499="低滞销风险",X1499="健康")),AND(X1498="中滞销风险",OR(X1499="低滞销风险",X1499="健康")),AND(X1498="低滞销风险",X1499="健康")),"改善",X1498=X1499,"维持不变",OR(AND(X1498="健康",OR(X1499="低滞销风险",X1499="中滞销风险",X1499="高滞销风险")),AND(X1498="低滞销风险",OR(X1499="中滞销风险",X1499="高滞销风险")),AND(X1498="中滞销风险",X1499="高滞销风险")),"恶化")</f>
        <v>维持不变</v>
      </c>
      <c r="Z1499" s="10">
        <f t="shared" si="307"/>
        <v>0</v>
      </c>
      <c r="AA1499" s="10">
        <f t="shared" si="308"/>
        <v>0</v>
      </c>
      <c r="AB1499" s="10">
        <f t="shared" si="309"/>
        <v>0</v>
      </c>
      <c r="AC1499" s="10">
        <f t="shared" si="310"/>
        <v>92.7909371781668</v>
      </c>
      <c r="AD1499" s="10">
        <f t="shared" si="311"/>
        <v>0</v>
      </c>
      <c r="AE1499" s="11">
        <f t="shared" si="312"/>
        <v>9.71</v>
      </c>
    </row>
    <row r="1500" spans="1:31">
      <c r="A1500" s="5">
        <v>45901</v>
      </c>
      <c r="B1500" s="1" t="s">
        <v>814</v>
      </c>
      <c r="C1500" s="1" t="s">
        <v>815</v>
      </c>
      <c r="D1500" s="1" t="s">
        <v>757</v>
      </c>
      <c r="E1500" s="1">
        <v>12.72</v>
      </c>
      <c r="F1500" s="1">
        <v>14.14</v>
      </c>
      <c r="G1500" s="1">
        <v>11.93</v>
      </c>
      <c r="H1500" s="1">
        <v>12.18</v>
      </c>
      <c r="I1500" s="1" t="s">
        <v>50</v>
      </c>
      <c r="J1500" s="1">
        <v>99</v>
      </c>
      <c r="K1500" s="1" t="s">
        <v>35</v>
      </c>
      <c r="L1500" s="1" t="s">
        <v>36</v>
      </c>
      <c r="M1500" s="1" t="s">
        <v>37</v>
      </c>
      <c r="N1500" s="1">
        <v>252</v>
      </c>
      <c r="O1500" s="1">
        <v>508</v>
      </c>
      <c r="P1500" s="1">
        <v>0</v>
      </c>
      <c r="Q1500" s="1">
        <v>50</v>
      </c>
      <c r="R1500" s="1">
        <v>0</v>
      </c>
      <c r="S1500" s="1">
        <v>100</v>
      </c>
      <c r="T1500">
        <f t="shared" si="302"/>
        <v>760</v>
      </c>
      <c r="U1500">
        <f t="shared" si="303"/>
        <v>910</v>
      </c>
      <c r="V1500" s="2">
        <f t="shared" si="304"/>
        <v>45960.748427673</v>
      </c>
      <c r="W1500" s="2">
        <f t="shared" si="305"/>
        <v>45972.5408805031</v>
      </c>
      <c r="X1500" t="str">
        <f t="shared" si="306"/>
        <v>健康</v>
      </c>
      <c r="Y1500" s="8" t="str">
        <f>_xlfn.IFS(COUNTIF($B$2:B1500,B1500)=1,"-",OR(AND(X1499="高滞销风险",OR(X1500="中滞销风险",X1500="低滞销风险",X1500="健康")),AND(X1499="中滞销风险",OR(X1500="低滞销风险",X1500="健康")),AND(X1499="低滞销风险",X1500="健康")),"改善",X1499=X1500,"维持不变",OR(AND(X1499="健康",OR(X1500="低滞销风险",X1500="中滞销风险",X1500="高滞销风险")),AND(X1499="低滞销风险",OR(X1500="中滞销风险",X1500="高滞销风险")),AND(X1499="中滞销风险",X1500="高滞销风险")),"恶化")</f>
        <v>维持不变</v>
      </c>
      <c r="Z1500" s="10">
        <f t="shared" si="307"/>
        <v>0</v>
      </c>
      <c r="AA1500" s="10">
        <f t="shared" si="308"/>
        <v>0</v>
      </c>
      <c r="AB1500" s="10">
        <f t="shared" si="309"/>
        <v>0</v>
      </c>
      <c r="AC1500" s="10">
        <f t="shared" si="310"/>
        <v>71.5408805031446</v>
      </c>
      <c r="AD1500" s="10">
        <f t="shared" si="311"/>
        <v>0</v>
      </c>
      <c r="AE1500" s="11">
        <f t="shared" si="312"/>
        <v>12.72</v>
      </c>
    </row>
    <row r="1501" spans="1:31">
      <c r="A1501" s="5">
        <v>45908</v>
      </c>
      <c r="B1501" s="1" t="s">
        <v>814</v>
      </c>
      <c r="C1501" s="1" t="s">
        <v>815</v>
      </c>
      <c r="D1501" s="1" t="s">
        <v>757</v>
      </c>
      <c r="E1501" s="1">
        <v>8.86</v>
      </c>
      <c r="F1501" s="1">
        <v>8.86</v>
      </c>
      <c r="G1501" s="1">
        <v>11.5</v>
      </c>
      <c r="H1501" s="1">
        <v>11.18</v>
      </c>
      <c r="I1501" s="1" t="s">
        <v>54</v>
      </c>
      <c r="J1501" s="1">
        <v>62</v>
      </c>
      <c r="K1501" s="1" t="s">
        <v>38</v>
      </c>
      <c r="L1501" s="1" t="s">
        <v>39</v>
      </c>
      <c r="M1501" s="1" t="s">
        <v>40</v>
      </c>
      <c r="N1501" s="1">
        <v>272</v>
      </c>
      <c r="O1501" s="1">
        <v>476</v>
      </c>
      <c r="P1501" s="1">
        <v>0</v>
      </c>
      <c r="Q1501" s="1">
        <v>10</v>
      </c>
      <c r="R1501" s="1">
        <v>0</v>
      </c>
      <c r="S1501" s="1">
        <v>100</v>
      </c>
      <c r="T1501">
        <f t="shared" si="302"/>
        <v>748</v>
      </c>
      <c r="U1501">
        <f t="shared" si="303"/>
        <v>858</v>
      </c>
      <c r="V1501" s="2">
        <f t="shared" si="304"/>
        <v>45992.4243792325</v>
      </c>
      <c r="W1501" s="2">
        <f t="shared" si="305"/>
        <v>46004.8397291196</v>
      </c>
      <c r="X1501" t="str">
        <f t="shared" si="306"/>
        <v>中滞销风险</v>
      </c>
      <c r="Y1501" s="8" t="str">
        <f>_xlfn.IFS(COUNTIF($B$2:B1501,B1501)=1,"-",OR(AND(X1500="高滞销风险",OR(X1501="中滞销风险",X1501="低滞销风险",X1501="健康")),AND(X1500="中滞销风险",OR(X1501="低滞销风险",X1501="健康")),AND(X1500="低滞销风险",X1501="健康")),"改善",X1500=X1501,"维持不变",OR(AND(X1500="健康",OR(X1501="低滞销风险",X1501="中滞销风险",X1501="高滞销风险")),AND(X1500="低滞销风险",OR(X1501="中滞销风险",X1501="高滞销风险")),AND(X1500="中滞销风险",X1501="高滞销风险")),"恶化")</f>
        <v>恶化</v>
      </c>
      <c r="Z1501" s="10">
        <f t="shared" si="307"/>
        <v>3.75999999999999</v>
      </c>
      <c r="AA1501" s="10">
        <f t="shared" si="308"/>
        <v>110</v>
      </c>
      <c r="AB1501" s="10">
        <f t="shared" si="309"/>
        <v>113.76</v>
      </c>
      <c r="AC1501" s="10">
        <f t="shared" si="310"/>
        <v>96.8397291196388</v>
      </c>
      <c r="AD1501" s="10">
        <f t="shared" si="311"/>
        <v>12.8397291196379</v>
      </c>
      <c r="AE1501" s="11">
        <f t="shared" si="312"/>
        <v>10.2142857142857</v>
      </c>
    </row>
    <row r="1502" spans="1:31">
      <c r="A1502" s="5">
        <v>45887</v>
      </c>
      <c r="B1502" s="1" t="s">
        <v>816</v>
      </c>
      <c r="C1502" s="1" t="s">
        <v>817</v>
      </c>
      <c r="D1502" s="1" t="s">
        <v>757</v>
      </c>
      <c r="E1502" s="1">
        <v>0.55</v>
      </c>
      <c r="F1502" s="1">
        <v>0.86</v>
      </c>
      <c r="G1502" s="1">
        <v>0.64</v>
      </c>
      <c r="H1502" s="1">
        <v>0.32</v>
      </c>
      <c r="I1502" s="1" t="s">
        <v>50</v>
      </c>
      <c r="J1502" s="1">
        <v>6</v>
      </c>
      <c r="K1502" s="1" t="s">
        <v>51</v>
      </c>
      <c r="L1502" s="1" t="s">
        <v>52</v>
      </c>
      <c r="M1502" s="1" t="s">
        <v>53</v>
      </c>
      <c r="N1502" s="1">
        <v>91</v>
      </c>
      <c r="O1502" s="1">
        <v>0</v>
      </c>
      <c r="P1502" s="1">
        <v>0</v>
      </c>
      <c r="Q1502" s="1">
        <v>169</v>
      </c>
      <c r="R1502" s="1">
        <v>0</v>
      </c>
      <c r="S1502" s="1">
        <v>0</v>
      </c>
      <c r="T1502">
        <f t="shared" si="302"/>
        <v>91</v>
      </c>
      <c r="U1502">
        <f t="shared" si="303"/>
        <v>260</v>
      </c>
      <c r="V1502" s="2">
        <f t="shared" si="304"/>
        <v>46052.4545454545</v>
      </c>
      <c r="W1502" s="2">
        <f t="shared" si="305"/>
        <v>46359.7272727273</v>
      </c>
      <c r="X1502" t="str">
        <f t="shared" si="306"/>
        <v>高滞销风险</v>
      </c>
      <c r="Y1502" s="8" t="str">
        <f>_xlfn.IFS(COUNTIF($B$2:B1502,B1502)=1,"-",OR(AND(X1501="高滞销风险",OR(X1502="中滞销风险",X1502="低滞销风险",X1502="健康")),AND(X1501="中滞销风险",OR(X1502="低滞销风险",X1502="健康")),AND(X1501="低滞销风险",X1502="健康")),"改善",X1501=X1502,"维持不变",OR(AND(X1501="健康",OR(X1502="低滞销风险",X1502="中滞销风险",X1502="高滞销风险")),AND(X1501="低滞销风险",OR(X1502="中滞销风险",X1502="高滞销风险")),AND(X1501="中滞销风险",X1502="高滞销风险")),"恶化")</f>
        <v>-</v>
      </c>
      <c r="Z1502" s="10">
        <f t="shared" si="307"/>
        <v>33.25</v>
      </c>
      <c r="AA1502" s="10">
        <f t="shared" si="308"/>
        <v>169</v>
      </c>
      <c r="AB1502" s="10">
        <f t="shared" si="309"/>
        <v>202.25</v>
      </c>
      <c r="AC1502" s="10">
        <f t="shared" si="310"/>
        <v>472.727272727273</v>
      </c>
      <c r="AD1502" s="10">
        <f t="shared" si="311"/>
        <v>367.727272727272</v>
      </c>
      <c r="AE1502" s="11">
        <f t="shared" si="312"/>
        <v>2.47619047619048</v>
      </c>
    </row>
    <row r="1503" spans="1:31">
      <c r="A1503" s="5">
        <v>45894</v>
      </c>
      <c r="B1503" s="1" t="s">
        <v>816</v>
      </c>
      <c r="C1503" s="1" t="s">
        <v>817</v>
      </c>
      <c r="D1503" s="1" t="s">
        <v>757</v>
      </c>
      <c r="E1503" s="1">
        <v>1</v>
      </c>
      <c r="F1503" s="1">
        <v>1.43</v>
      </c>
      <c r="G1503" s="1">
        <v>1.14</v>
      </c>
      <c r="H1503" s="1">
        <v>0.68</v>
      </c>
      <c r="I1503" s="1" t="s">
        <v>50</v>
      </c>
      <c r="J1503" s="1">
        <v>10</v>
      </c>
      <c r="K1503" s="1" t="s">
        <v>43</v>
      </c>
      <c r="L1503" s="1" t="s">
        <v>44</v>
      </c>
      <c r="M1503" s="1" t="s">
        <v>45</v>
      </c>
      <c r="N1503" s="1">
        <v>83</v>
      </c>
      <c r="O1503" s="1">
        <v>0</v>
      </c>
      <c r="P1503" s="1">
        <v>0</v>
      </c>
      <c r="Q1503" s="1">
        <v>169</v>
      </c>
      <c r="R1503" s="1">
        <v>0</v>
      </c>
      <c r="S1503" s="1">
        <v>0</v>
      </c>
      <c r="T1503">
        <f t="shared" si="302"/>
        <v>83</v>
      </c>
      <c r="U1503">
        <f t="shared" si="303"/>
        <v>252</v>
      </c>
      <c r="V1503" s="2">
        <f t="shared" si="304"/>
        <v>45977</v>
      </c>
      <c r="W1503" s="2">
        <f t="shared" si="305"/>
        <v>46146</v>
      </c>
      <c r="X1503" t="str">
        <f t="shared" si="306"/>
        <v>高滞销风险</v>
      </c>
      <c r="Y1503" s="8" t="str">
        <f>_xlfn.IFS(COUNTIF($B$2:B1503,B1503)=1,"-",OR(AND(X1502="高滞销风险",OR(X1503="中滞销风险",X1503="低滞销风险",X1503="健康")),AND(X1502="中滞销风险",OR(X1503="低滞销风险",X1503="健康")),AND(X1502="低滞销风险",X1503="健康")),"改善",X1502=X1503,"维持不变",OR(AND(X1502="健康",OR(X1503="低滞销风险",X1503="中滞销风险",X1503="高滞销风险")),AND(X1502="低滞销风险",OR(X1503="中滞销风险",X1503="高滞销风险")),AND(X1502="中滞销风险",X1503="高滞销风险")),"恶化")</f>
        <v>维持不变</v>
      </c>
      <c r="Z1503" s="10">
        <f t="shared" si="307"/>
        <v>0</v>
      </c>
      <c r="AA1503" s="10">
        <f t="shared" si="308"/>
        <v>154</v>
      </c>
      <c r="AB1503" s="10">
        <f t="shared" si="309"/>
        <v>154</v>
      </c>
      <c r="AC1503" s="10">
        <f t="shared" si="310"/>
        <v>252</v>
      </c>
      <c r="AD1503" s="10">
        <f t="shared" si="311"/>
        <v>154</v>
      </c>
      <c r="AE1503" s="11">
        <f t="shared" si="312"/>
        <v>2.57142857142857</v>
      </c>
    </row>
    <row r="1504" spans="1:31">
      <c r="A1504" s="5">
        <v>45901</v>
      </c>
      <c r="B1504" s="1" t="s">
        <v>816</v>
      </c>
      <c r="C1504" s="1" t="s">
        <v>817</v>
      </c>
      <c r="D1504" s="1" t="s">
        <v>757</v>
      </c>
      <c r="E1504" s="1">
        <v>0.57</v>
      </c>
      <c r="F1504" s="1">
        <v>0.57</v>
      </c>
      <c r="G1504" s="1">
        <v>1</v>
      </c>
      <c r="H1504" s="1">
        <v>0.82</v>
      </c>
      <c r="I1504" s="1" t="s">
        <v>54</v>
      </c>
      <c r="J1504" s="1">
        <v>4</v>
      </c>
      <c r="K1504" s="1" t="s">
        <v>35</v>
      </c>
      <c r="L1504" s="1" t="s">
        <v>36</v>
      </c>
      <c r="M1504" s="1" t="s">
        <v>37</v>
      </c>
      <c r="N1504" s="1">
        <v>80</v>
      </c>
      <c r="O1504" s="1">
        <v>0</v>
      </c>
      <c r="P1504" s="1">
        <v>0</v>
      </c>
      <c r="Q1504" s="1">
        <v>169</v>
      </c>
      <c r="R1504" s="1">
        <v>0</v>
      </c>
      <c r="S1504" s="1">
        <v>0</v>
      </c>
      <c r="T1504">
        <f t="shared" si="302"/>
        <v>80</v>
      </c>
      <c r="U1504">
        <f t="shared" si="303"/>
        <v>249</v>
      </c>
      <c r="V1504" s="2">
        <f t="shared" si="304"/>
        <v>46041.350877193</v>
      </c>
      <c r="W1504" s="2">
        <f t="shared" si="305"/>
        <v>46337.8421052632</v>
      </c>
      <c r="X1504" t="str">
        <f t="shared" si="306"/>
        <v>高滞销风险</v>
      </c>
      <c r="Y1504" s="8" t="str">
        <f>_xlfn.IFS(COUNTIF($B$2:B1504,B1504)=1,"-",OR(AND(X1503="高滞销风险",OR(X1504="中滞销风险",X1504="低滞销风险",X1504="健康")),AND(X1503="中滞销风险",OR(X1504="低滞销风险",X1504="健康")),AND(X1503="低滞销风险",X1504="健康")),"改善",X1503=X1504,"维持不变",OR(AND(X1503="健康",OR(X1504="低滞销风险",X1504="中滞销风险",X1504="高滞销风险")),AND(X1503="低滞销风险",OR(X1504="中滞销风险",X1504="高滞销风险")),AND(X1503="中滞销风险",X1504="高滞销风险")),"恶化")</f>
        <v>维持不变</v>
      </c>
      <c r="Z1504" s="10">
        <f t="shared" si="307"/>
        <v>28.13</v>
      </c>
      <c r="AA1504" s="10">
        <f t="shared" si="308"/>
        <v>169</v>
      </c>
      <c r="AB1504" s="10">
        <f t="shared" si="309"/>
        <v>197.13</v>
      </c>
      <c r="AC1504" s="10">
        <f t="shared" si="310"/>
        <v>436.842105263158</v>
      </c>
      <c r="AD1504" s="10">
        <f t="shared" si="311"/>
        <v>345.84210526316</v>
      </c>
      <c r="AE1504" s="11">
        <f t="shared" si="312"/>
        <v>2.73626373626374</v>
      </c>
    </row>
    <row r="1505" spans="1:31">
      <c r="A1505" s="5">
        <v>45908</v>
      </c>
      <c r="B1505" s="1" t="s">
        <v>816</v>
      </c>
      <c r="C1505" s="1" t="s">
        <v>817</v>
      </c>
      <c r="D1505" s="1" t="s">
        <v>757</v>
      </c>
      <c r="E1505" s="1">
        <v>0.43</v>
      </c>
      <c r="F1505" s="1">
        <v>0.43</v>
      </c>
      <c r="G1505" s="1">
        <v>0.5</v>
      </c>
      <c r="H1505" s="1">
        <v>0.82</v>
      </c>
      <c r="I1505" s="1" t="s">
        <v>54</v>
      </c>
      <c r="J1505" s="1">
        <v>3</v>
      </c>
      <c r="K1505" s="1" t="s">
        <v>38</v>
      </c>
      <c r="L1505" s="1" t="s">
        <v>39</v>
      </c>
      <c r="M1505" s="1" t="s">
        <v>40</v>
      </c>
      <c r="N1505" s="1">
        <v>75</v>
      </c>
      <c r="O1505" s="1">
        <v>0</v>
      </c>
      <c r="P1505" s="1">
        <v>0</v>
      </c>
      <c r="Q1505" s="1">
        <v>169</v>
      </c>
      <c r="R1505" s="1">
        <v>0</v>
      </c>
      <c r="S1505" s="1">
        <v>0</v>
      </c>
      <c r="T1505">
        <f t="shared" si="302"/>
        <v>75</v>
      </c>
      <c r="U1505">
        <f t="shared" si="303"/>
        <v>244</v>
      </c>
      <c r="V1505" s="2">
        <f t="shared" si="304"/>
        <v>46082.4186046512</v>
      </c>
      <c r="W1505" s="2">
        <f t="shared" si="305"/>
        <v>46475.4418604651</v>
      </c>
      <c r="X1505" t="str">
        <f t="shared" si="306"/>
        <v>高滞销风险</v>
      </c>
      <c r="Y1505" s="8" t="str">
        <f>_xlfn.IFS(COUNTIF($B$2:B1505,B1505)=1,"-",OR(AND(X1504="高滞销风险",OR(X1505="中滞销风险",X1505="低滞销风险",X1505="健康")),AND(X1504="中滞销风险",OR(X1505="低滞销风险",X1505="健康")),AND(X1504="低滞销风险",X1505="健康")),"改善",X1504=X1505,"维持不变",OR(AND(X1504="健康",OR(X1505="低滞销风险",X1505="中滞销风险",X1505="高滞销风险")),AND(X1504="低滞销风险",OR(X1505="中滞销风险",X1505="高滞销风险")),AND(X1504="中滞销风险",X1505="高滞销风险")),"恶化")</f>
        <v>维持不变</v>
      </c>
      <c r="Z1505" s="10">
        <f t="shared" si="307"/>
        <v>38.88</v>
      </c>
      <c r="AA1505" s="10">
        <f t="shared" si="308"/>
        <v>169</v>
      </c>
      <c r="AB1505" s="10">
        <f t="shared" si="309"/>
        <v>207.88</v>
      </c>
      <c r="AC1505" s="10">
        <f t="shared" si="310"/>
        <v>567.441860465116</v>
      </c>
      <c r="AD1505" s="10">
        <f t="shared" si="311"/>
        <v>483.441860465115</v>
      </c>
      <c r="AE1505" s="11">
        <f t="shared" si="312"/>
        <v>2.9047619047619</v>
      </c>
    </row>
    <row r="1506" spans="1:31">
      <c r="A1506" s="5">
        <v>45887</v>
      </c>
      <c r="B1506" s="1" t="s">
        <v>818</v>
      </c>
      <c r="C1506" s="1" t="s">
        <v>819</v>
      </c>
      <c r="D1506" s="1" t="s">
        <v>757</v>
      </c>
      <c r="E1506" s="1">
        <v>1.33</v>
      </c>
      <c r="F1506" s="1">
        <v>1.86</v>
      </c>
      <c r="G1506" s="1">
        <v>1.64</v>
      </c>
      <c r="H1506" s="1">
        <v>0.89</v>
      </c>
      <c r="I1506" s="1" t="s">
        <v>50</v>
      </c>
      <c r="J1506" s="1">
        <v>13</v>
      </c>
      <c r="K1506" s="1" t="s">
        <v>51</v>
      </c>
      <c r="L1506" s="1" t="s">
        <v>52</v>
      </c>
      <c r="M1506" s="1" t="s">
        <v>53</v>
      </c>
      <c r="N1506" s="1">
        <v>70</v>
      </c>
      <c r="O1506" s="1">
        <v>0</v>
      </c>
      <c r="P1506" s="1">
        <v>0</v>
      </c>
      <c r="Q1506" s="1">
        <v>79</v>
      </c>
      <c r="R1506" s="1">
        <v>0</v>
      </c>
      <c r="S1506" s="1">
        <v>0</v>
      </c>
      <c r="T1506">
        <f t="shared" si="302"/>
        <v>70</v>
      </c>
      <c r="U1506">
        <f t="shared" si="303"/>
        <v>149</v>
      </c>
      <c r="V1506" s="2">
        <f t="shared" si="304"/>
        <v>45939.6315789474</v>
      </c>
      <c r="W1506" s="2">
        <f t="shared" si="305"/>
        <v>45999.030075188</v>
      </c>
      <c r="X1506" t="str">
        <f t="shared" si="306"/>
        <v>低滞销风险</v>
      </c>
      <c r="Y1506" s="8" t="str">
        <f>_xlfn.IFS(COUNTIF($B$2:B1506,B1506)=1,"-",OR(AND(X1505="高滞销风险",OR(X1506="中滞销风险",X1506="低滞销风险",X1506="健康")),AND(X1505="中滞销风险",OR(X1506="低滞销风险",X1506="健康")),AND(X1505="低滞销风险",X1506="健康")),"改善",X1505=X1506,"维持不变",OR(AND(X1505="健康",OR(X1506="低滞销风险",X1506="中滞销风险",X1506="高滞销风险")),AND(X1505="低滞销风险",OR(X1506="中滞销风险",X1506="高滞销风险")),AND(X1505="中滞销风险",X1506="高滞销风险")),"恶化")</f>
        <v>-</v>
      </c>
      <c r="Z1506" s="10">
        <f t="shared" si="307"/>
        <v>0</v>
      </c>
      <c r="AA1506" s="10">
        <f t="shared" si="308"/>
        <v>9.34999999999999</v>
      </c>
      <c r="AB1506" s="10">
        <f t="shared" si="309"/>
        <v>9.34999999999999</v>
      </c>
      <c r="AC1506" s="10">
        <f t="shared" si="310"/>
        <v>112.03007518797</v>
      </c>
      <c r="AD1506" s="10">
        <f t="shared" si="311"/>
        <v>7.03007518796949</v>
      </c>
      <c r="AE1506" s="11">
        <f t="shared" si="312"/>
        <v>1.41904761904762</v>
      </c>
    </row>
    <row r="1507" spans="1:31">
      <c r="A1507" s="5">
        <v>45894</v>
      </c>
      <c r="B1507" s="1" t="s">
        <v>818</v>
      </c>
      <c r="C1507" s="1" t="s">
        <v>819</v>
      </c>
      <c r="D1507" s="1" t="s">
        <v>757</v>
      </c>
      <c r="E1507" s="1">
        <v>1.76</v>
      </c>
      <c r="F1507" s="1">
        <v>2.14</v>
      </c>
      <c r="G1507" s="1">
        <v>2</v>
      </c>
      <c r="H1507" s="1">
        <v>1.43</v>
      </c>
      <c r="I1507" s="1" t="s">
        <v>50</v>
      </c>
      <c r="J1507" s="1">
        <v>15</v>
      </c>
      <c r="K1507" s="1" t="s">
        <v>43</v>
      </c>
      <c r="L1507" s="1" t="s">
        <v>44</v>
      </c>
      <c r="M1507" s="1" t="s">
        <v>45</v>
      </c>
      <c r="N1507" s="1">
        <v>55</v>
      </c>
      <c r="O1507" s="1">
        <v>60</v>
      </c>
      <c r="P1507" s="1">
        <v>0</v>
      </c>
      <c r="Q1507" s="1">
        <v>19</v>
      </c>
      <c r="R1507" s="1">
        <v>0</v>
      </c>
      <c r="S1507" s="1">
        <v>0</v>
      </c>
      <c r="T1507">
        <f t="shared" si="302"/>
        <v>115</v>
      </c>
      <c r="U1507">
        <f t="shared" si="303"/>
        <v>134</v>
      </c>
      <c r="V1507" s="2">
        <f t="shared" si="304"/>
        <v>45959.3409090909</v>
      </c>
      <c r="W1507" s="2">
        <f t="shared" si="305"/>
        <v>45970.1363636364</v>
      </c>
      <c r="X1507" t="str">
        <f t="shared" si="306"/>
        <v>健康</v>
      </c>
      <c r="Y1507" s="8" t="str">
        <f>_xlfn.IFS(COUNTIF($B$2:B1507,B1507)=1,"-",OR(AND(X1506="高滞销风险",OR(X1507="中滞销风险",X1507="低滞销风险",X1507="健康")),AND(X1506="中滞销风险",OR(X1507="低滞销风险",X1507="健康")),AND(X1506="低滞销风险",X1507="健康")),"改善",X1506=X1507,"维持不变",OR(AND(X1506="健康",OR(X1507="低滞销风险",X1507="中滞销风险",X1507="高滞销风险")),AND(X1506="低滞销风险",OR(X1507="中滞销风险",X1507="高滞销风险")),AND(X1506="中滞销风险",X1507="高滞销风险")),"恶化")</f>
        <v>改善</v>
      </c>
      <c r="Z1507" s="10">
        <f t="shared" si="307"/>
        <v>0</v>
      </c>
      <c r="AA1507" s="10">
        <f t="shared" si="308"/>
        <v>0</v>
      </c>
      <c r="AB1507" s="10">
        <f t="shared" si="309"/>
        <v>0</v>
      </c>
      <c r="AC1507" s="10">
        <f t="shared" si="310"/>
        <v>76.1363636363636</v>
      </c>
      <c r="AD1507" s="10">
        <f t="shared" si="311"/>
        <v>0</v>
      </c>
      <c r="AE1507" s="11">
        <f t="shared" si="312"/>
        <v>1.76</v>
      </c>
    </row>
    <row r="1508" spans="1:31">
      <c r="A1508" s="5">
        <v>45901</v>
      </c>
      <c r="B1508" s="1" t="s">
        <v>818</v>
      </c>
      <c r="C1508" s="1" t="s">
        <v>819</v>
      </c>
      <c r="D1508" s="1" t="s">
        <v>757</v>
      </c>
      <c r="E1508" s="1">
        <v>1.71</v>
      </c>
      <c r="F1508" s="1">
        <v>1.71</v>
      </c>
      <c r="G1508" s="1">
        <v>1.93</v>
      </c>
      <c r="H1508" s="1">
        <v>1.79</v>
      </c>
      <c r="I1508" s="1" t="s">
        <v>54</v>
      </c>
      <c r="J1508" s="1">
        <v>12</v>
      </c>
      <c r="K1508" s="1" t="s">
        <v>35</v>
      </c>
      <c r="L1508" s="1" t="s">
        <v>36</v>
      </c>
      <c r="M1508" s="1" t="s">
        <v>37</v>
      </c>
      <c r="N1508" s="1">
        <v>43</v>
      </c>
      <c r="O1508" s="1">
        <v>75</v>
      </c>
      <c r="P1508" s="1">
        <v>0</v>
      </c>
      <c r="Q1508" s="1">
        <v>4</v>
      </c>
      <c r="R1508" s="1">
        <v>0</v>
      </c>
      <c r="S1508" s="1">
        <v>30</v>
      </c>
      <c r="T1508">
        <f t="shared" si="302"/>
        <v>118</v>
      </c>
      <c r="U1508">
        <f t="shared" si="303"/>
        <v>152</v>
      </c>
      <c r="V1508" s="2">
        <f t="shared" si="304"/>
        <v>45970.0058479532</v>
      </c>
      <c r="W1508" s="2">
        <f t="shared" si="305"/>
        <v>45989.8888888889</v>
      </c>
      <c r="X1508" t="str">
        <f t="shared" si="306"/>
        <v>健康</v>
      </c>
      <c r="Y1508" s="8" t="str">
        <f>_xlfn.IFS(COUNTIF($B$2:B1508,B1508)=1,"-",OR(AND(X1507="高滞销风险",OR(X1508="中滞销风险",X1508="低滞销风险",X1508="健康")),AND(X1507="中滞销风险",OR(X1508="低滞销风险",X1508="健康")),AND(X1507="低滞销风险",X1508="健康")),"改善",X1507=X1508,"维持不变",OR(AND(X1507="健康",OR(X1508="低滞销风险",X1508="中滞销风险",X1508="高滞销风险")),AND(X1507="低滞销风险",OR(X1508="中滞销风险",X1508="高滞销风险")),AND(X1507="中滞销风险",X1508="高滞销风险")),"恶化")</f>
        <v>维持不变</v>
      </c>
      <c r="Z1508" s="10">
        <f t="shared" si="307"/>
        <v>0</v>
      </c>
      <c r="AA1508" s="10">
        <f t="shared" si="308"/>
        <v>0</v>
      </c>
      <c r="AB1508" s="10">
        <f t="shared" si="309"/>
        <v>0</v>
      </c>
      <c r="AC1508" s="10">
        <f t="shared" si="310"/>
        <v>88.8888888888889</v>
      </c>
      <c r="AD1508" s="10">
        <f t="shared" si="311"/>
        <v>0</v>
      </c>
      <c r="AE1508" s="11">
        <f t="shared" si="312"/>
        <v>1.71</v>
      </c>
    </row>
    <row r="1509" spans="1:31">
      <c r="A1509" s="5">
        <v>45908</v>
      </c>
      <c r="B1509" s="1" t="s">
        <v>818</v>
      </c>
      <c r="C1509" s="1" t="s">
        <v>819</v>
      </c>
      <c r="D1509" s="1" t="s">
        <v>757</v>
      </c>
      <c r="E1509" s="1">
        <v>1.57</v>
      </c>
      <c r="F1509" s="1">
        <v>1.57</v>
      </c>
      <c r="G1509" s="1">
        <v>1.64</v>
      </c>
      <c r="H1509" s="1">
        <v>1.82</v>
      </c>
      <c r="I1509" s="1" t="s">
        <v>54</v>
      </c>
      <c r="J1509" s="1">
        <v>11</v>
      </c>
      <c r="K1509" s="1" t="s">
        <v>38</v>
      </c>
      <c r="L1509" s="1" t="s">
        <v>39</v>
      </c>
      <c r="M1509" s="1" t="s">
        <v>40</v>
      </c>
      <c r="N1509" s="1">
        <v>34</v>
      </c>
      <c r="O1509" s="1">
        <v>75</v>
      </c>
      <c r="P1509" s="1">
        <v>0</v>
      </c>
      <c r="Q1509" s="1">
        <v>34</v>
      </c>
      <c r="R1509" s="1">
        <v>0</v>
      </c>
      <c r="S1509" s="1">
        <v>0</v>
      </c>
      <c r="T1509">
        <f t="shared" si="302"/>
        <v>109</v>
      </c>
      <c r="U1509">
        <f t="shared" si="303"/>
        <v>143</v>
      </c>
      <c r="V1509" s="2">
        <f t="shared" si="304"/>
        <v>45977.4267515924</v>
      </c>
      <c r="W1509" s="2">
        <f t="shared" si="305"/>
        <v>45999.0828025478</v>
      </c>
      <c r="X1509" t="str">
        <f t="shared" si="306"/>
        <v>低滞销风险</v>
      </c>
      <c r="Y1509" s="8" t="str">
        <f>_xlfn.IFS(COUNTIF($B$2:B1509,B1509)=1,"-",OR(AND(X1508="高滞销风险",OR(X1509="中滞销风险",X1509="低滞销风险",X1509="健康")),AND(X1508="中滞销风险",OR(X1509="低滞销风险",X1509="健康")),AND(X1508="低滞销风险",X1509="健康")),"改善",X1508=X1509,"维持不变",OR(AND(X1508="健康",OR(X1509="低滞销风险",X1509="中滞销风险",X1509="高滞销风险")),AND(X1508="低滞销风险",OR(X1509="中滞销风险",X1509="高滞销风险")),AND(X1508="中滞销风险",X1509="高滞销风险")),"恶化")</f>
        <v>恶化</v>
      </c>
      <c r="Z1509" s="10">
        <f t="shared" si="307"/>
        <v>0</v>
      </c>
      <c r="AA1509" s="10">
        <f t="shared" si="308"/>
        <v>11.12</v>
      </c>
      <c r="AB1509" s="10">
        <f t="shared" si="309"/>
        <v>11.12</v>
      </c>
      <c r="AC1509" s="10">
        <f t="shared" si="310"/>
        <v>91.0828025477707</v>
      </c>
      <c r="AD1509" s="10">
        <f t="shared" si="311"/>
        <v>7.08280254776764</v>
      </c>
      <c r="AE1509" s="11">
        <f t="shared" si="312"/>
        <v>1.70238095238095</v>
      </c>
    </row>
    <row r="1510" spans="1:31">
      <c r="A1510" s="5">
        <v>45887</v>
      </c>
      <c r="B1510" s="1" t="s">
        <v>820</v>
      </c>
      <c r="C1510" s="1" t="s">
        <v>821</v>
      </c>
      <c r="D1510" s="1" t="s">
        <v>757</v>
      </c>
      <c r="E1510" s="1">
        <v>0.45</v>
      </c>
      <c r="F1510" s="1">
        <v>0.86</v>
      </c>
      <c r="G1510" s="1">
        <v>0.43</v>
      </c>
      <c r="H1510" s="1">
        <v>0.21</v>
      </c>
      <c r="I1510" s="1" t="s">
        <v>50</v>
      </c>
      <c r="J1510" s="1">
        <v>6</v>
      </c>
      <c r="K1510" s="1" t="s">
        <v>51</v>
      </c>
      <c r="L1510" s="1" t="s">
        <v>52</v>
      </c>
      <c r="M1510" s="1" t="s">
        <v>53</v>
      </c>
      <c r="N1510" s="1">
        <v>151</v>
      </c>
      <c r="O1510" s="1">
        <v>0</v>
      </c>
      <c r="P1510" s="1">
        <v>0</v>
      </c>
      <c r="Q1510" s="1">
        <v>53</v>
      </c>
      <c r="R1510" s="1">
        <v>0</v>
      </c>
      <c r="S1510" s="1">
        <v>0</v>
      </c>
      <c r="T1510">
        <f t="shared" si="302"/>
        <v>151</v>
      </c>
      <c r="U1510">
        <f t="shared" si="303"/>
        <v>204</v>
      </c>
      <c r="V1510" s="2">
        <f t="shared" si="304"/>
        <v>46222.5555555556</v>
      </c>
      <c r="W1510" s="2">
        <f t="shared" si="305"/>
        <v>46340.3333333333</v>
      </c>
      <c r="X1510" t="str">
        <f t="shared" si="306"/>
        <v>高滞销风险</v>
      </c>
      <c r="Y1510" s="8" t="str">
        <f>_xlfn.IFS(COUNTIF($B$2:B1510,B1510)=1,"-",OR(AND(X1509="高滞销风险",OR(X1510="中滞销风险",X1510="低滞销风险",X1510="健康")),AND(X1509="中滞销风险",OR(X1510="低滞销风险",X1510="健康")),AND(X1509="低滞销风险",X1510="健康")),"改善",X1509=X1510,"维持不变",OR(AND(X1509="健康",OR(X1510="低滞销风险",X1510="中滞销风险",X1510="高滞销风险")),AND(X1509="低滞销风险",OR(X1510="中滞销风险",X1510="高滞销风险")),AND(X1509="中滞销风险",X1510="高滞销风险")),"恶化")</f>
        <v>-</v>
      </c>
      <c r="Z1510" s="10">
        <f t="shared" si="307"/>
        <v>103.75</v>
      </c>
      <c r="AA1510" s="10">
        <f t="shared" si="308"/>
        <v>53</v>
      </c>
      <c r="AB1510" s="10">
        <f t="shared" si="309"/>
        <v>156.75</v>
      </c>
      <c r="AC1510" s="10">
        <f t="shared" si="310"/>
        <v>453.333333333333</v>
      </c>
      <c r="AD1510" s="10">
        <f t="shared" si="311"/>
        <v>348.333333333336</v>
      </c>
      <c r="AE1510" s="11">
        <f t="shared" si="312"/>
        <v>1.94285714285714</v>
      </c>
    </row>
    <row r="1511" spans="1:31">
      <c r="A1511" s="5">
        <v>45894</v>
      </c>
      <c r="B1511" s="1" t="s">
        <v>820</v>
      </c>
      <c r="C1511" s="1" t="s">
        <v>821</v>
      </c>
      <c r="D1511" s="1" t="s">
        <v>757</v>
      </c>
      <c r="E1511" s="1">
        <v>1.02</v>
      </c>
      <c r="F1511" s="1">
        <v>1.57</v>
      </c>
      <c r="G1511" s="1">
        <v>1.21</v>
      </c>
      <c r="H1511" s="1">
        <v>0.61</v>
      </c>
      <c r="I1511" s="1" t="s">
        <v>50</v>
      </c>
      <c r="J1511" s="1">
        <v>11</v>
      </c>
      <c r="K1511" s="1" t="s">
        <v>43</v>
      </c>
      <c r="L1511" s="1" t="s">
        <v>44</v>
      </c>
      <c r="M1511" s="1" t="s">
        <v>45</v>
      </c>
      <c r="N1511" s="1">
        <v>137</v>
      </c>
      <c r="O1511" s="1">
        <v>0</v>
      </c>
      <c r="P1511" s="1">
        <v>0</v>
      </c>
      <c r="Q1511" s="1">
        <v>53</v>
      </c>
      <c r="R1511" s="1">
        <v>0</v>
      </c>
      <c r="S1511" s="1">
        <v>0</v>
      </c>
      <c r="T1511">
        <f t="shared" si="302"/>
        <v>137</v>
      </c>
      <c r="U1511">
        <f t="shared" si="303"/>
        <v>190</v>
      </c>
      <c r="V1511" s="2">
        <f t="shared" si="304"/>
        <v>46028.3137254902</v>
      </c>
      <c r="W1511" s="2">
        <f t="shared" si="305"/>
        <v>46080.2745098039</v>
      </c>
      <c r="X1511" t="str">
        <f t="shared" si="306"/>
        <v>高滞销风险</v>
      </c>
      <c r="Y1511" s="8" t="str">
        <f>_xlfn.IFS(COUNTIF($B$2:B1511,B1511)=1,"-",OR(AND(X1510="高滞销风险",OR(X1511="中滞销风险",X1511="低滞销风险",X1511="健康")),AND(X1510="中滞销风险",OR(X1511="低滞销风险",X1511="健康")),AND(X1510="低滞销风险",X1511="健康")),"改善",X1510=X1511,"维持不变",OR(AND(X1510="健康",OR(X1511="低滞销风险",X1511="中滞销风险",X1511="高滞销风险")),AND(X1510="低滞销风险",OR(X1511="中滞销风险",X1511="高滞销风险")),AND(X1510="中滞销风险",X1511="高滞销风险")),"恶化")</f>
        <v>维持不变</v>
      </c>
      <c r="Z1511" s="10">
        <f t="shared" si="307"/>
        <v>37.04</v>
      </c>
      <c r="AA1511" s="10">
        <f t="shared" si="308"/>
        <v>53</v>
      </c>
      <c r="AB1511" s="10">
        <f t="shared" si="309"/>
        <v>90.04</v>
      </c>
      <c r="AC1511" s="10">
        <f t="shared" si="310"/>
        <v>186.274509803922</v>
      </c>
      <c r="AD1511" s="10">
        <f t="shared" si="311"/>
        <v>88.2745098039231</v>
      </c>
      <c r="AE1511" s="11">
        <f t="shared" si="312"/>
        <v>1.93877551020408</v>
      </c>
    </row>
    <row r="1512" spans="1:31">
      <c r="A1512" s="5">
        <v>45901</v>
      </c>
      <c r="B1512" s="1" t="s">
        <v>820</v>
      </c>
      <c r="C1512" s="1" t="s">
        <v>821</v>
      </c>
      <c r="D1512" s="1" t="s">
        <v>757</v>
      </c>
      <c r="E1512" s="1">
        <v>0.99</v>
      </c>
      <c r="F1512" s="1">
        <v>1</v>
      </c>
      <c r="G1512" s="1">
        <v>1.29</v>
      </c>
      <c r="H1512" s="1">
        <v>0.86</v>
      </c>
      <c r="I1512" s="1" t="s">
        <v>50</v>
      </c>
      <c r="J1512" s="1">
        <v>7</v>
      </c>
      <c r="K1512" s="1" t="s">
        <v>35</v>
      </c>
      <c r="L1512" s="1" t="s">
        <v>36</v>
      </c>
      <c r="M1512" s="1" t="s">
        <v>37</v>
      </c>
      <c r="N1512" s="1">
        <v>131</v>
      </c>
      <c r="O1512" s="1">
        <v>0</v>
      </c>
      <c r="P1512" s="1">
        <v>0</v>
      </c>
      <c r="Q1512" s="1">
        <v>53</v>
      </c>
      <c r="R1512" s="1">
        <v>0</v>
      </c>
      <c r="S1512" s="1">
        <v>0</v>
      </c>
      <c r="T1512">
        <f t="shared" si="302"/>
        <v>131</v>
      </c>
      <c r="U1512">
        <f t="shared" si="303"/>
        <v>184</v>
      </c>
      <c r="V1512" s="2">
        <f t="shared" si="304"/>
        <v>46033.3232323232</v>
      </c>
      <c r="W1512" s="2">
        <f t="shared" si="305"/>
        <v>46086.8585858586</v>
      </c>
      <c r="X1512" t="str">
        <f t="shared" si="306"/>
        <v>高滞销风险</v>
      </c>
      <c r="Y1512" s="8" t="str">
        <f>_xlfn.IFS(COUNTIF($B$2:B1512,B1512)=1,"-",OR(AND(X1511="高滞销风险",OR(X1512="中滞销风险",X1512="低滞销风险",X1512="健康")),AND(X1511="中滞销风险",OR(X1512="低滞销风险",X1512="健康")),AND(X1511="低滞销风险",X1512="健康")),"改善",X1511=X1512,"维持不变",OR(AND(X1511="健康",OR(X1512="低滞销风险",X1512="中滞销风险",X1512="高滞销风险")),AND(X1511="低滞销风险",OR(X1512="中滞销风险",X1512="高滞销风险")),AND(X1511="中滞销风险",X1512="高滞销风险")),"恶化")</f>
        <v>维持不变</v>
      </c>
      <c r="Z1512" s="10">
        <f t="shared" si="307"/>
        <v>40.91</v>
      </c>
      <c r="AA1512" s="10">
        <f t="shared" si="308"/>
        <v>53</v>
      </c>
      <c r="AB1512" s="10">
        <f t="shared" si="309"/>
        <v>93.91</v>
      </c>
      <c r="AC1512" s="10">
        <f t="shared" si="310"/>
        <v>185.858585858586</v>
      </c>
      <c r="AD1512" s="10">
        <f t="shared" si="311"/>
        <v>94.8585858585866</v>
      </c>
      <c r="AE1512" s="11">
        <f t="shared" si="312"/>
        <v>2.02197802197802</v>
      </c>
    </row>
    <row r="1513" spans="1:31">
      <c r="A1513" s="5">
        <v>45908</v>
      </c>
      <c r="B1513" s="1" t="s">
        <v>820</v>
      </c>
      <c r="C1513" s="1" t="s">
        <v>821</v>
      </c>
      <c r="D1513" s="1" t="s">
        <v>757</v>
      </c>
      <c r="E1513" s="1">
        <v>1</v>
      </c>
      <c r="F1513" s="1">
        <v>1</v>
      </c>
      <c r="G1513" s="1">
        <v>1</v>
      </c>
      <c r="H1513" s="1">
        <v>1.11</v>
      </c>
      <c r="I1513" s="1" t="s">
        <v>54</v>
      </c>
      <c r="J1513" s="1">
        <v>7</v>
      </c>
      <c r="K1513" s="1" t="s">
        <v>38</v>
      </c>
      <c r="L1513" s="1" t="s">
        <v>39</v>
      </c>
      <c r="M1513" s="1" t="s">
        <v>40</v>
      </c>
      <c r="N1513" s="1">
        <v>124</v>
      </c>
      <c r="O1513" s="1">
        <v>0</v>
      </c>
      <c r="P1513" s="1">
        <v>0</v>
      </c>
      <c r="Q1513" s="1">
        <v>53</v>
      </c>
      <c r="R1513" s="1">
        <v>0</v>
      </c>
      <c r="S1513" s="1">
        <v>0</v>
      </c>
      <c r="T1513">
        <f t="shared" si="302"/>
        <v>124</v>
      </c>
      <c r="U1513">
        <f t="shared" si="303"/>
        <v>177</v>
      </c>
      <c r="V1513" s="2">
        <f t="shared" si="304"/>
        <v>46032</v>
      </c>
      <c r="W1513" s="2">
        <f t="shared" si="305"/>
        <v>46085</v>
      </c>
      <c r="X1513" t="str">
        <f t="shared" si="306"/>
        <v>高滞销风险</v>
      </c>
      <c r="Y1513" s="8" t="str">
        <f>_xlfn.IFS(COUNTIF($B$2:B1513,B1513)=1,"-",OR(AND(X1512="高滞销风险",OR(X1513="中滞销风险",X1513="低滞销风险",X1513="健康")),AND(X1512="中滞销风险",OR(X1513="低滞销风险",X1513="健康")),AND(X1512="低滞销风险",X1513="健康")),"改善",X1512=X1513,"维持不变",OR(AND(X1512="健康",OR(X1513="低滞销风险",X1513="中滞销风险",X1513="高滞销风险")),AND(X1512="低滞销风险",OR(X1513="中滞销风险",X1513="高滞销风险")),AND(X1512="中滞销风险",X1513="高滞销风险")),"恶化")</f>
        <v>维持不变</v>
      </c>
      <c r="Z1513" s="10">
        <f t="shared" si="307"/>
        <v>40</v>
      </c>
      <c r="AA1513" s="10">
        <f t="shared" si="308"/>
        <v>53</v>
      </c>
      <c r="AB1513" s="10">
        <f t="shared" si="309"/>
        <v>93</v>
      </c>
      <c r="AC1513" s="10">
        <f t="shared" si="310"/>
        <v>177</v>
      </c>
      <c r="AD1513" s="10">
        <f t="shared" si="311"/>
        <v>93</v>
      </c>
      <c r="AE1513" s="11">
        <f t="shared" si="312"/>
        <v>2.10714285714286</v>
      </c>
    </row>
    <row r="1514" spans="1:31">
      <c r="A1514" s="5">
        <v>45887</v>
      </c>
      <c r="B1514" s="1" t="s">
        <v>822</v>
      </c>
      <c r="C1514" s="1" t="s">
        <v>823</v>
      </c>
      <c r="D1514" s="1" t="s">
        <v>757</v>
      </c>
      <c r="E1514" s="1">
        <v>1.52</v>
      </c>
      <c r="F1514" s="1">
        <v>2.43</v>
      </c>
      <c r="G1514" s="1">
        <v>1.71</v>
      </c>
      <c r="H1514" s="1">
        <v>0.89</v>
      </c>
      <c r="I1514" s="1" t="s">
        <v>50</v>
      </c>
      <c r="J1514" s="1">
        <v>17</v>
      </c>
      <c r="K1514" s="1" t="s">
        <v>51</v>
      </c>
      <c r="L1514" s="1" t="s">
        <v>52</v>
      </c>
      <c r="M1514" s="1" t="s">
        <v>53</v>
      </c>
      <c r="N1514" s="1">
        <v>166</v>
      </c>
      <c r="O1514" s="1">
        <v>0</v>
      </c>
      <c r="P1514" s="1">
        <v>0</v>
      </c>
      <c r="Q1514" s="1">
        <v>12</v>
      </c>
      <c r="R1514" s="1">
        <v>0</v>
      </c>
      <c r="S1514" s="1">
        <v>0</v>
      </c>
      <c r="T1514">
        <f t="shared" si="302"/>
        <v>166</v>
      </c>
      <c r="U1514">
        <f t="shared" si="303"/>
        <v>178</v>
      </c>
      <c r="V1514" s="2">
        <f t="shared" si="304"/>
        <v>45996.2105263158</v>
      </c>
      <c r="W1514" s="2">
        <f t="shared" si="305"/>
        <v>46004.1052631579</v>
      </c>
      <c r="X1514" t="str">
        <f t="shared" si="306"/>
        <v>中滞销风险</v>
      </c>
      <c r="Y1514" s="8" t="str">
        <f>_xlfn.IFS(COUNTIF($B$2:B1514,B1514)=1,"-",OR(AND(X1513="高滞销风险",OR(X1514="中滞销风险",X1514="低滞销风险",X1514="健康")),AND(X1513="中滞销风险",OR(X1514="低滞销风险",X1514="健康")),AND(X1513="低滞销风险",X1514="健康")),"改善",X1513=X1514,"维持不变",OR(AND(X1513="健康",OR(X1514="低滞销风险",X1514="中滞销风险",X1514="高滞销风险")),AND(X1513="低滞销风险",OR(X1514="中滞销风险",X1514="高滞销风险")),AND(X1513="中滞销风险",X1514="高滞销风险")),"恶化")</f>
        <v>-</v>
      </c>
      <c r="Z1514" s="10">
        <f t="shared" si="307"/>
        <v>6.40000000000001</v>
      </c>
      <c r="AA1514" s="10">
        <f t="shared" si="308"/>
        <v>12</v>
      </c>
      <c r="AB1514" s="10">
        <f t="shared" si="309"/>
        <v>18.4</v>
      </c>
      <c r="AC1514" s="10">
        <f t="shared" si="310"/>
        <v>117.105263157895</v>
      </c>
      <c r="AD1514" s="10">
        <f t="shared" si="311"/>
        <v>12.1052631578932</v>
      </c>
      <c r="AE1514" s="11">
        <f t="shared" si="312"/>
        <v>1.6952380952381</v>
      </c>
    </row>
    <row r="1515" spans="1:31">
      <c r="A1515" s="5">
        <v>45894</v>
      </c>
      <c r="B1515" s="1" t="s">
        <v>822</v>
      </c>
      <c r="C1515" s="1" t="s">
        <v>823</v>
      </c>
      <c r="D1515" s="1" t="s">
        <v>757</v>
      </c>
      <c r="E1515" s="1">
        <v>2.49</v>
      </c>
      <c r="F1515" s="1">
        <v>3.43</v>
      </c>
      <c r="G1515" s="1">
        <v>2.93</v>
      </c>
      <c r="H1515" s="1">
        <v>1.75</v>
      </c>
      <c r="I1515" s="1" t="s">
        <v>50</v>
      </c>
      <c r="J1515" s="1">
        <v>24</v>
      </c>
      <c r="K1515" s="1" t="s">
        <v>43</v>
      </c>
      <c r="L1515" s="1" t="s">
        <v>44</v>
      </c>
      <c r="M1515" s="1" t="s">
        <v>45</v>
      </c>
      <c r="N1515" s="1">
        <v>144</v>
      </c>
      <c r="O1515" s="1">
        <v>0</v>
      </c>
      <c r="P1515" s="1">
        <v>0</v>
      </c>
      <c r="Q1515" s="1">
        <v>12</v>
      </c>
      <c r="R1515" s="1">
        <v>0</v>
      </c>
      <c r="S1515" s="1">
        <v>0</v>
      </c>
      <c r="T1515">
        <f t="shared" si="302"/>
        <v>144</v>
      </c>
      <c r="U1515">
        <f t="shared" si="303"/>
        <v>156</v>
      </c>
      <c r="V1515" s="2">
        <f t="shared" si="304"/>
        <v>45951.8313253012</v>
      </c>
      <c r="W1515" s="2">
        <f t="shared" si="305"/>
        <v>45956.6506024096</v>
      </c>
      <c r="X1515" t="str">
        <f t="shared" si="306"/>
        <v>健康</v>
      </c>
      <c r="Y1515" s="8" t="str">
        <f>_xlfn.IFS(COUNTIF($B$2:B1515,B1515)=1,"-",OR(AND(X1514="高滞销风险",OR(X1515="中滞销风险",X1515="低滞销风险",X1515="健康")),AND(X1514="中滞销风险",OR(X1515="低滞销风险",X1515="健康")),AND(X1514="低滞销风险",X1515="健康")),"改善",X1514=X1515,"维持不变",OR(AND(X1514="健康",OR(X1515="低滞销风险",X1515="中滞销风险",X1515="高滞销风险")),AND(X1514="低滞销风险",OR(X1515="中滞销风险",X1515="高滞销风险")),AND(X1514="中滞销风险",X1515="高滞销风险")),"恶化")</f>
        <v>改善</v>
      </c>
      <c r="Z1515" s="10">
        <f t="shared" si="307"/>
        <v>0</v>
      </c>
      <c r="AA1515" s="10">
        <f t="shared" si="308"/>
        <v>0</v>
      </c>
      <c r="AB1515" s="10">
        <f t="shared" si="309"/>
        <v>0</v>
      </c>
      <c r="AC1515" s="10">
        <f t="shared" si="310"/>
        <v>62.6506024096386</v>
      </c>
      <c r="AD1515" s="10">
        <f t="shared" si="311"/>
        <v>0</v>
      </c>
      <c r="AE1515" s="11">
        <f t="shared" si="312"/>
        <v>2.49</v>
      </c>
    </row>
    <row r="1516" spans="1:31">
      <c r="A1516" s="5">
        <v>45901</v>
      </c>
      <c r="B1516" s="1" t="s">
        <v>822</v>
      </c>
      <c r="C1516" s="1" t="s">
        <v>823</v>
      </c>
      <c r="D1516" s="1" t="s">
        <v>757</v>
      </c>
      <c r="E1516" s="1">
        <v>2.85</v>
      </c>
      <c r="F1516" s="1">
        <v>3.14</v>
      </c>
      <c r="G1516" s="1">
        <v>3.29</v>
      </c>
      <c r="H1516" s="1">
        <v>2.5</v>
      </c>
      <c r="I1516" s="1" t="s">
        <v>50</v>
      </c>
      <c r="J1516" s="1">
        <v>22</v>
      </c>
      <c r="K1516" s="1" t="s">
        <v>35</v>
      </c>
      <c r="L1516" s="1" t="s">
        <v>36</v>
      </c>
      <c r="M1516" s="1" t="s">
        <v>37</v>
      </c>
      <c r="N1516" s="1">
        <v>122</v>
      </c>
      <c r="O1516" s="1">
        <v>10</v>
      </c>
      <c r="P1516" s="1">
        <v>0</v>
      </c>
      <c r="Q1516" s="1">
        <v>2</v>
      </c>
      <c r="R1516" s="1">
        <v>0</v>
      </c>
      <c r="S1516" s="1">
        <v>0</v>
      </c>
      <c r="T1516">
        <f t="shared" si="302"/>
        <v>132</v>
      </c>
      <c r="U1516">
        <f t="shared" si="303"/>
        <v>134</v>
      </c>
      <c r="V1516" s="2">
        <f t="shared" si="304"/>
        <v>45947.3157894737</v>
      </c>
      <c r="W1516" s="2">
        <f t="shared" si="305"/>
        <v>45948.0175438596</v>
      </c>
      <c r="X1516" t="str">
        <f t="shared" si="306"/>
        <v>健康</v>
      </c>
      <c r="Y1516" s="8" t="str">
        <f>_xlfn.IFS(COUNTIF($B$2:B1516,B1516)=1,"-",OR(AND(X1515="高滞销风险",OR(X1516="中滞销风险",X1516="低滞销风险",X1516="健康")),AND(X1515="中滞销风险",OR(X1516="低滞销风险",X1516="健康")),AND(X1515="低滞销风险",X1516="健康")),"改善",X1515=X1516,"维持不变",OR(AND(X1515="健康",OR(X1516="低滞销风险",X1516="中滞销风险",X1516="高滞销风险")),AND(X1515="低滞销风险",OR(X1516="中滞销风险",X1516="高滞销风险")),AND(X1515="中滞销风险",X1516="高滞销风险")),"恶化")</f>
        <v>维持不变</v>
      </c>
      <c r="Z1516" s="10">
        <f t="shared" si="307"/>
        <v>0</v>
      </c>
      <c r="AA1516" s="10">
        <f t="shared" si="308"/>
        <v>0</v>
      </c>
      <c r="AB1516" s="10">
        <f t="shared" si="309"/>
        <v>0</v>
      </c>
      <c r="AC1516" s="10">
        <f t="shared" si="310"/>
        <v>47.0175438596491</v>
      </c>
      <c r="AD1516" s="10">
        <f t="shared" si="311"/>
        <v>0</v>
      </c>
      <c r="AE1516" s="11">
        <f t="shared" si="312"/>
        <v>2.85</v>
      </c>
    </row>
    <row r="1517" spans="1:31">
      <c r="A1517" s="5">
        <v>45908</v>
      </c>
      <c r="B1517" s="1" t="s">
        <v>822</v>
      </c>
      <c r="C1517" s="1" t="s">
        <v>823</v>
      </c>
      <c r="D1517" s="1" t="s">
        <v>757</v>
      </c>
      <c r="E1517" s="1">
        <v>2</v>
      </c>
      <c r="F1517" s="1">
        <v>2</v>
      </c>
      <c r="G1517" s="1">
        <v>2.57</v>
      </c>
      <c r="H1517" s="1">
        <v>2.75</v>
      </c>
      <c r="I1517" s="1" t="s">
        <v>54</v>
      </c>
      <c r="J1517" s="1">
        <v>14</v>
      </c>
      <c r="K1517" s="1" t="s">
        <v>38</v>
      </c>
      <c r="L1517" s="1" t="s">
        <v>39</v>
      </c>
      <c r="M1517" s="1" t="s">
        <v>40</v>
      </c>
      <c r="N1517" s="1">
        <v>108</v>
      </c>
      <c r="O1517" s="1">
        <v>10</v>
      </c>
      <c r="P1517" s="1">
        <v>0</v>
      </c>
      <c r="Q1517" s="1">
        <v>2</v>
      </c>
      <c r="R1517" s="1">
        <v>0</v>
      </c>
      <c r="S1517" s="1">
        <v>0</v>
      </c>
      <c r="T1517">
        <f t="shared" si="302"/>
        <v>118</v>
      </c>
      <c r="U1517">
        <f t="shared" si="303"/>
        <v>120</v>
      </c>
      <c r="V1517" s="2">
        <f t="shared" si="304"/>
        <v>45967</v>
      </c>
      <c r="W1517" s="2">
        <f t="shared" si="305"/>
        <v>45968</v>
      </c>
      <c r="X1517" t="str">
        <f t="shared" si="306"/>
        <v>健康</v>
      </c>
      <c r="Y1517" s="8" t="str">
        <f>_xlfn.IFS(COUNTIF($B$2:B1517,B1517)=1,"-",OR(AND(X1516="高滞销风险",OR(X1517="中滞销风险",X1517="低滞销风险",X1517="健康")),AND(X1516="中滞销风险",OR(X1517="低滞销风险",X1517="健康")),AND(X1516="低滞销风险",X1517="健康")),"改善",X1516=X1517,"维持不变",OR(AND(X1516="健康",OR(X1517="低滞销风险",X1517="中滞销风险",X1517="高滞销风险")),AND(X1516="低滞销风险",OR(X1517="中滞销风险",X1517="高滞销风险")),AND(X1516="中滞销风险",X1517="高滞销风险")),"恶化")</f>
        <v>维持不变</v>
      </c>
      <c r="Z1517" s="10">
        <f t="shared" si="307"/>
        <v>0</v>
      </c>
      <c r="AA1517" s="10">
        <f t="shared" si="308"/>
        <v>0</v>
      </c>
      <c r="AB1517" s="10">
        <f t="shared" si="309"/>
        <v>0</v>
      </c>
      <c r="AC1517" s="10">
        <f t="shared" si="310"/>
        <v>60</v>
      </c>
      <c r="AD1517" s="10">
        <f t="shared" si="311"/>
        <v>0</v>
      </c>
      <c r="AE1517" s="11">
        <f t="shared" si="312"/>
        <v>2</v>
      </c>
    </row>
    <row r="1518" spans="1:31">
      <c r="A1518" s="5">
        <v>45887</v>
      </c>
      <c r="B1518" s="1" t="s">
        <v>824</v>
      </c>
      <c r="C1518" s="1" t="s">
        <v>825</v>
      </c>
      <c r="D1518" s="1" t="s">
        <v>757</v>
      </c>
      <c r="E1518" s="1">
        <v>3.08</v>
      </c>
      <c r="F1518" s="1">
        <v>3.57</v>
      </c>
      <c r="G1518" s="1">
        <v>4.21</v>
      </c>
      <c r="H1518" s="1">
        <v>2.32</v>
      </c>
      <c r="I1518" s="1" t="s">
        <v>50</v>
      </c>
      <c r="J1518" s="1">
        <v>25</v>
      </c>
      <c r="K1518" s="1" t="s">
        <v>51</v>
      </c>
      <c r="L1518" s="1" t="s">
        <v>52</v>
      </c>
      <c r="M1518" s="1" t="s">
        <v>53</v>
      </c>
      <c r="N1518" s="1">
        <v>49</v>
      </c>
      <c r="O1518" s="1">
        <v>100</v>
      </c>
      <c r="P1518" s="1">
        <v>0</v>
      </c>
      <c r="Q1518" s="1">
        <v>0</v>
      </c>
      <c r="R1518" s="1">
        <v>0</v>
      </c>
      <c r="S1518" s="1">
        <v>150</v>
      </c>
      <c r="T1518">
        <f t="shared" si="302"/>
        <v>149</v>
      </c>
      <c r="U1518">
        <f t="shared" si="303"/>
        <v>299</v>
      </c>
      <c r="V1518" s="2">
        <f t="shared" si="304"/>
        <v>45935.3766233766</v>
      </c>
      <c r="W1518" s="2">
        <f t="shared" si="305"/>
        <v>45984.0779220779</v>
      </c>
      <c r="X1518" t="str">
        <f t="shared" si="306"/>
        <v>健康</v>
      </c>
      <c r="Y1518" s="8" t="str">
        <f>_xlfn.IFS(COUNTIF($B$2:B1518,B1518)=1,"-",OR(AND(X1517="高滞销风险",OR(X1518="中滞销风险",X1518="低滞销风险",X1518="健康")),AND(X1517="中滞销风险",OR(X1518="低滞销风险",X1518="健康")),AND(X1517="低滞销风险",X1518="健康")),"改善",X1517=X1518,"维持不变",OR(AND(X1517="健康",OR(X1518="低滞销风险",X1518="中滞销风险",X1518="高滞销风险")),AND(X1517="低滞销风险",OR(X1518="中滞销风险",X1518="高滞销风险")),AND(X1517="中滞销风险",X1518="高滞销风险")),"恶化")</f>
        <v>-</v>
      </c>
      <c r="Z1518" s="10">
        <f t="shared" si="307"/>
        <v>0</v>
      </c>
      <c r="AA1518" s="10">
        <f t="shared" si="308"/>
        <v>0</v>
      </c>
      <c r="AB1518" s="10">
        <f t="shared" si="309"/>
        <v>0</v>
      </c>
      <c r="AC1518" s="10">
        <f t="shared" si="310"/>
        <v>97.0779220779221</v>
      </c>
      <c r="AD1518" s="10">
        <f t="shared" si="311"/>
        <v>0</v>
      </c>
      <c r="AE1518" s="11">
        <f t="shared" si="312"/>
        <v>3.08</v>
      </c>
    </row>
    <row r="1519" spans="1:31">
      <c r="A1519" s="5">
        <v>45894</v>
      </c>
      <c r="B1519" s="1" t="s">
        <v>824</v>
      </c>
      <c r="C1519" s="1" t="s">
        <v>825</v>
      </c>
      <c r="D1519" s="1" t="s">
        <v>757</v>
      </c>
      <c r="E1519" s="1">
        <v>3.24</v>
      </c>
      <c r="F1519" s="1">
        <v>3.29</v>
      </c>
      <c r="G1519" s="1">
        <v>3.43</v>
      </c>
      <c r="H1519" s="1">
        <v>3.14</v>
      </c>
      <c r="I1519" s="1" t="s">
        <v>50</v>
      </c>
      <c r="J1519" s="1">
        <v>23</v>
      </c>
      <c r="K1519" s="1" t="s">
        <v>43</v>
      </c>
      <c r="L1519" s="1" t="s">
        <v>44</v>
      </c>
      <c r="M1519" s="1" t="s">
        <v>45</v>
      </c>
      <c r="N1519" s="1">
        <v>48</v>
      </c>
      <c r="O1519" s="1">
        <v>131</v>
      </c>
      <c r="P1519" s="1">
        <v>0</v>
      </c>
      <c r="Q1519" s="1">
        <v>0</v>
      </c>
      <c r="R1519" s="1">
        <v>0</v>
      </c>
      <c r="S1519" s="1">
        <v>150</v>
      </c>
      <c r="T1519">
        <f t="shared" si="302"/>
        <v>179</v>
      </c>
      <c r="U1519">
        <f t="shared" si="303"/>
        <v>329</v>
      </c>
      <c r="V1519" s="2">
        <f t="shared" si="304"/>
        <v>45949.2469135802</v>
      </c>
      <c r="W1519" s="2">
        <f t="shared" si="305"/>
        <v>45995.5432098765</v>
      </c>
      <c r="X1519" t="str">
        <f t="shared" si="306"/>
        <v>低滞销风险</v>
      </c>
      <c r="Y1519" s="8" t="str">
        <f>_xlfn.IFS(COUNTIF($B$2:B1519,B1519)=1,"-",OR(AND(X1518="高滞销风险",OR(X1519="中滞销风险",X1519="低滞销风险",X1519="健康")),AND(X1518="中滞销风险",OR(X1519="低滞销风险",X1519="健康")),AND(X1518="低滞销风险",X1519="健康")),"改善",X1518=X1519,"维持不变",OR(AND(X1518="健康",OR(X1519="低滞销风险",X1519="中滞销风险",X1519="高滞销风险")),AND(X1518="低滞销风险",OR(X1519="中滞销风险",X1519="高滞销风险")),AND(X1518="中滞销风险",X1519="高滞销风险")),"恶化")</f>
        <v>恶化</v>
      </c>
      <c r="Z1519" s="10">
        <f t="shared" si="307"/>
        <v>0</v>
      </c>
      <c r="AA1519" s="10">
        <f t="shared" si="308"/>
        <v>11.48</v>
      </c>
      <c r="AB1519" s="10">
        <f t="shared" si="309"/>
        <v>11.48</v>
      </c>
      <c r="AC1519" s="10">
        <f t="shared" si="310"/>
        <v>101.543209876543</v>
      </c>
      <c r="AD1519" s="10">
        <f t="shared" si="311"/>
        <v>3.54320987654501</v>
      </c>
      <c r="AE1519" s="11">
        <f t="shared" si="312"/>
        <v>3.35714285714286</v>
      </c>
    </row>
    <row r="1520" spans="1:31">
      <c r="A1520" s="5">
        <v>45901</v>
      </c>
      <c r="B1520" s="1" t="s">
        <v>824</v>
      </c>
      <c r="C1520" s="1" t="s">
        <v>825</v>
      </c>
      <c r="D1520" s="1" t="s">
        <v>757</v>
      </c>
      <c r="E1520" s="1">
        <v>3.86</v>
      </c>
      <c r="F1520" s="1">
        <v>3.86</v>
      </c>
      <c r="G1520" s="1">
        <v>3.57</v>
      </c>
      <c r="H1520" s="1">
        <v>3.89</v>
      </c>
      <c r="I1520" s="1" t="s">
        <v>54</v>
      </c>
      <c r="J1520" s="1">
        <v>27</v>
      </c>
      <c r="K1520" s="1" t="s">
        <v>35</v>
      </c>
      <c r="L1520" s="1" t="s">
        <v>36</v>
      </c>
      <c r="M1520" s="1" t="s">
        <v>37</v>
      </c>
      <c r="N1520" s="1">
        <v>63</v>
      </c>
      <c r="O1520" s="1">
        <v>175</v>
      </c>
      <c r="P1520" s="1">
        <v>0</v>
      </c>
      <c r="Q1520" s="1">
        <v>70</v>
      </c>
      <c r="R1520" s="1">
        <v>0</v>
      </c>
      <c r="S1520" s="1">
        <v>0</v>
      </c>
      <c r="T1520">
        <f t="shared" si="302"/>
        <v>238</v>
      </c>
      <c r="U1520">
        <f t="shared" si="303"/>
        <v>308</v>
      </c>
      <c r="V1520" s="2">
        <f t="shared" si="304"/>
        <v>45962.6580310881</v>
      </c>
      <c r="W1520" s="2">
        <f t="shared" si="305"/>
        <v>45980.792746114</v>
      </c>
      <c r="X1520" t="str">
        <f t="shared" si="306"/>
        <v>健康</v>
      </c>
      <c r="Y1520" s="8" t="str">
        <f>_xlfn.IFS(COUNTIF($B$2:B1520,B1520)=1,"-",OR(AND(X1519="高滞销风险",OR(X1520="中滞销风险",X1520="低滞销风险",X1520="健康")),AND(X1519="中滞销风险",OR(X1520="低滞销风险",X1520="健康")),AND(X1519="低滞销风险",X1520="健康")),"改善",X1519=X1520,"维持不变",OR(AND(X1519="健康",OR(X1520="低滞销风险",X1520="中滞销风险",X1520="高滞销风险")),AND(X1519="低滞销风险",OR(X1520="中滞销风险",X1520="高滞销风险")),AND(X1519="中滞销风险",X1520="高滞销风险")),"恶化")</f>
        <v>改善</v>
      </c>
      <c r="Z1520" s="10">
        <f t="shared" si="307"/>
        <v>0</v>
      </c>
      <c r="AA1520" s="10">
        <f t="shared" si="308"/>
        <v>0</v>
      </c>
      <c r="AB1520" s="10">
        <f t="shared" si="309"/>
        <v>0</v>
      </c>
      <c r="AC1520" s="10">
        <f t="shared" si="310"/>
        <v>79.7927461139896</v>
      </c>
      <c r="AD1520" s="10">
        <f t="shared" si="311"/>
        <v>0</v>
      </c>
      <c r="AE1520" s="11">
        <f t="shared" si="312"/>
        <v>3.86</v>
      </c>
    </row>
    <row r="1521" spans="1:31">
      <c r="A1521" s="5">
        <v>45908</v>
      </c>
      <c r="B1521" s="1" t="s">
        <v>824</v>
      </c>
      <c r="C1521" s="1" t="s">
        <v>825</v>
      </c>
      <c r="D1521" s="1" t="s">
        <v>757</v>
      </c>
      <c r="E1521" s="1">
        <v>3.82</v>
      </c>
      <c r="F1521" s="1">
        <v>4</v>
      </c>
      <c r="G1521" s="1">
        <v>3.93</v>
      </c>
      <c r="H1521" s="1">
        <v>3.68</v>
      </c>
      <c r="I1521" s="1" t="s">
        <v>50</v>
      </c>
      <c r="J1521" s="1">
        <v>28</v>
      </c>
      <c r="K1521" s="1" t="s">
        <v>38</v>
      </c>
      <c r="L1521" s="1" t="s">
        <v>39</v>
      </c>
      <c r="M1521" s="1" t="s">
        <v>40</v>
      </c>
      <c r="N1521" s="1">
        <v>62</v>
      </c>
      <c r="O1521" s="1">
        <v>179</v>
      </c>
      <c r="P1521" s="1">
        <v>0</v>
      </c>
      <c r="Q1521" s="1">
        <v>40</v>
      </c>
      <c r="R1521" s="1">
        <v>0</v>
      </c>
      <c r="S1521" s="1">
        <v>0</v>
      </c>
      <c r="T1521">
        <f t="shared" si="302"/>
        <v>241</v>
      </c>
      <c r="U1521">
        <f t="shared" si="303"/>
        <v>281</v>
      </c>
      <c r="V1521" s="2">
        <f t="shared" si="304"/>
        <v>45971.0890052356</v>
      </c>
      <c r="W1521" s="2">
        <f t="shared" si="305"/>
        <v>45981.5602094241</v>
      </c>
      <c r="X1521" t="str">
        <f t="shared" si="306"/>
        <v>健康</v>
      </c>
      <c r="Y1521" s="8" t="str">
        <f>_xlfn.IFS(COUNTIF($B$2:B1521,B1521)=1,"-",OR(AND(X1520="高滞销风险",OR(X1521="中滞销风险",X1521="低滞销风险",X1521="健康")),AND(X1520="中滞销风险",OR(X1521="低滞销风险",X1521="健康")),AND(X1520="低滞销风险",X1521="健康")),"改善",X1520=X1521,"维持不变",OR(AND(X1520="健康",OR(X1521="低滞销风险",X1521="中滞销风险",X1521="高滞销风险")),AND(X1520="低滞销风险",OR(X1521="中滞销风险",X1521="高滞销风险")),AND(X1520="中滞销风险",X1521="高滞销风险")),"恶化")</f>
        <v>维持不变</v>
      </c>
      <c r="Z1521" s="10">
        <f t="shared" si="307"/>
        <v>0</v>
      </c>
      <c r="AA1521" s="10">
        <f t="shared" si="308"/>
        <v>0</v>
      </c>
      <c r="AB1521" s="10">
        <f t="shared" si="309"/>
        <v>0</v>
      </c>
      <c r="AC1521" s="10">
        <f t="shared" si="310"/>
        <v>73.5602094240838</v>
      </c>
      <c r="AD1521" s="10">
        <f t="shared" si="311"/>
        <v>0</v>
      </c>
      <c r="AE1521" s="11">
        <f t="shared" si="312"/>
        <v>3.82</v>
      </c>
    </row>
    <row r="1522" spans="1:31">
      <c r="A1522" s="5">
        <v>45887</v>
      </c>
      <c r="B1522" s="1" t="s">
        <v>826</v>
      </c>
      <c r="C1522" s="1" t="s">
        <v>827</v>
      </c>
      <c r="D1522" s="1" t="s">
        <v>757</v>
      </c>
      <c r="E1522" s="1">
        <v>2.04</v>
      </c>
      <c r="F1522" s="1">
        <v>2.29</v>
      </c>
      <c r="G1522" s="1">
        <v>2.86</v>
      </c>
      <c r="H1522" s="1">
        <v>1.57</v>
      </c>
      <c r="I1522" s="1" t="s">
        <v>50</v>
      </c>
      <c r="J1522" s="1">
        <v>16</v>
      </c>
      <c r="K1522" s="1" t="s">
        <v>51</v>
      </c>
      <c r="L1522" s="1" t="s">
        <v>52</v>
      </c>
      <c r="M1522" s="1" t="s">
        <v>53</v>
      </c>
      <c r="N1522" s="1">
        <v>10</v>
      </c>
      <c r="O1522" s="1">
        <v>117</v>
      </c>
      <c r="P1522" s="1">
        <v>0</v>
      </c>
      <c r="Q1522" s="1">
        <v>0</v>
      </c>
      <c r="R1522" s="1">
        <v>0</v>
      </c>
      <c r="S1522" s="1">
        <v>100</v>
      </c>
      <c r="T1522">
        <f t="shared" ref="T1522:T1585" si="313">N1522+O1522+P1522</f>
        <v>127</v>
      </c>
      <c r="U1522">
        <f t="shared" ref="U1522:U1585" si="314">T1522+Q1522+R1522+S1522</f>
        <v>227</v>
      </c>
      <c r="V1522" s="2">
        <f t="shared" ref="V1522:V1585" si="315">A1522+T1522/E1522</f>
        <v>45949.2549019608</v>
      </c>
      <c r="W1522" s="2">
        <f t="shared" ref="W1522:W1585" si="316">A1522+U1522/E1522</f>
        <v>45998.2745098039</v>
      </c>
      <c r="X1522" t="str">
        <f t="shared" ref="X1522:X1585" si="317">_xlfn.IFS(AD1522&gt;=20,"高滞销风险",AD1522&gt;=10,"中滞销风险",AD1522&gt;0,"低滞销风险",AD1522=0,"健康")</f>
        <v>低滞销风险</v>
      </c>
      <c r="Y1522" s="8" t="str">
        <f>_xlfn.IFS(COUNTIF($B$2:B1522,B1522)=1,"-",OR(AND(X1521="高滞销风险",OR(X1522="中滞销风险",X1522="低滞销风险",X1522="健康")),AND(X1521="中滞销风险",OR(X1522="低滞销风险",X1522="健康")),AND(X1521="低滞销风险",X1522="健康")),"改善",X1521=X1522,"维持不变",OR(AND(X1521="健康",OR(X1522="低滞销风险",X1522="中滞销风险",X1522="高滞销风险")),AND(X1521="低滞销风险",OR(X1522="中滞销风险",X1522="高滞销风险")),AND(X1521="中滞销风险",X1522="高滞销风险")),"恶化")</f>
        <v>-</v>
      </c>
      <c r="Z1522" s="10">
        <f t="shared" ref="Z1522:Z1585" si="318">IF(V1522&gt;=DATE(2025,12,1),T1522-(DATE(2025,12,1)-A1522)*E1522,0)</f>
        <v>0</v>
      </c>
      <c r="AA1522" s="10">
        <f t="shared" ref="AA1522:AA1585" si="319">AB1522-Z1522</f>
        <v>12.8</v>
      </c>
      <c r="AB1522" s="10">
        <f t="shared" ref="AB1522:AB1585" si="320">IF(W1522&gt;=DATE(2025,12,1),U1522-(DATE(2025,12,1)-A1522)*E1522,0)</f>
        <v>12.8</v>
      </c>
      <c r="AC1522" s="10">
        <f t="shared" ref="AC1522:AC1585" si="321">U1522/E1522</f>
        <v>111.274509803922</v>
      </c>
      <c r="AD1522" s="10">
        <f t="shared" ref="AD1522:AD1585" si="322">IF(W1522&gt;DATE(2025,12,1),W1522-DATE(2025,12,1),0)</f>
        <v>6.27450980392314</v>
      </c>
      <c r="AE1522" s="11">
        <f t="shared" ref="AE1522:AE1585" si="323">IF(X1522="健康",E1522,U1522/(DATE(2025,12,1)-A1522))</f>
        <v>2.16190476190476</v>
      </c>
    </row>
    <row r="1523" spans="1:31">
      <c r="A1523" s="5">
        <v>45894</v>
      </c>
      <c r="B1523" s="1" t="s">
        <v>826</v>
      </c>
      <c r="C1523" s="1" t="s">
        <v>827</v>
      </c>
      <c r="D1523" s="1" t="s">
        <v>757</v>
      </c>
      <c r="E1523" s="1">
        <v>1.14</v>
      </c>
      <c r="F1523" s="1">
        <v>1.14</v>
      </c>
      <c r="G1523" s="1">
        <v>1.71</v>
      </c>
      <c r="H1523" s="1">
        <v>1.86</v>
      </c>
      <c r="I1523" s="1" t="s">
        <v>54</v>
      </c>
      <c r="J1523" s="1">
        <v>8</v>
      </c>
      <c r="K1523" s="1" t="s">
        <v>43</v>
      </c>
      <c r="L1523" s="1" t="s">
        <v>44</v>
      </c>
      <c r="M1523" s="1" t="s">
        <v>45</v>
      </c>
      <c r="N1523" s="1">
        <v>42</v>
      </c>
      <c r="O1523" s="1">
        <v>79</v>
      </c>
      <c r="P1523" s="1">
        <v>0</v>
      </c>
      <c r="Q1523" s="1">
        <v>100</v>
      </c>
      <c r="R1523" s="1">
        <v>0</v>
      </c>
      <c r="S1523" s="1">
        <v>0</v>
      </c>
      <c r="T1523">
        <f t="shared" si="313"/>
        <v>121</v>
      </c>
      <c r="U1523">
        <f t="shared" si="314"/>
        <v>221</v>
      </c>
      <c r="V1523" s="2">
        <f t="shared" si="315"/>
        <v>46000.1403508772</v>
      </c>
      <c r="W1523" s="2">
        <f t="shared" si="316"/>
        <v>46087.8596491228</v>
      </c>
      <c r="X1523" t="str">
        <f t="shared" si="317"/>
        <v>高滞销风险</v>
      </c>
      <c r="Y1523" s="8" t="str">
        <f>_xlfn.IFS(COUNTIF($B$2:B1523,B1523)=1,"-",OR(AND(X1522="高滞销风险",OR(X1523="中滞销风险",X1523="低滞销风险",X1523="健康")),AND(X1522="中滞销风险",OR(X1523="低滞销风险",X1523="健康")),AND(X1522="低滞销风险",X1523="健康")),"改善",X1522=X1523,"维持不变",OR(AND(X1522="健康",OR(X1523="低滞销风险",X1523="中滞销风险",X1523="高滞销风险")),AND(X1522="低滞销风险",OR(X1523="中滞销风险",X1523="高滞销风险")),AND(X1522="中滞销风险",X1523="高滞销风险")),"恶化")</f>
        <v>恶化</v>
      </c>
      <c r="Z1523" s="10">
        <f t="shared" si="318"/>
        <v>9.28000000000002</v>
      </c>
      <c r="AA1523" s="10">
        <f t="shared" si="319"/>
        <v>100</v>
      </c>
      <c r="AB1523" s="10">
        <f t="shared" si="320"/>
        <v>109.28</v>
      </c>
      <c r="AC1523" s="10">
        <f t="shared" si="321"/>
        <v>193.859649122807</v>
      </c>
      <c r="AD1523" s="10">
        <f t="shared" si="322"/>
        <v>95.8596491228091</v>
      </c>
      <c r="AE1523" s="11">
        <f t="shared" si="323"/>
        <v>2.25510204081633</v>
      </c>
    </row>
    <row r="1524" spans="1:31">
      <c r="A1524" s="5">
        <v>45901</v>
      </c>
      <c r="B1524" s="1" t="s">
        <v>826</v>
      </c>
      <c r="C1524" s="1" t="s">
        <v>827</v>
      </c>
      <c r="D1524" s="1" t="s">
        <v>757</v>
      </c>
      <c r="E1524" s="1">
        <v>1.29</v>
      </c>
      <c r="F1524" s="1">
        <v>1.29</v>
      </c>
      <c r="G1524" s="1">
        <v>1.21</v>
      </c>
      <c r="H1524" s="1">
        <v>2.04</v>
      </c>
      <c r="I1524" s="1" t="s">
        <v>54</v>
      </c>
      <c r="J1524" s="1">
        <v>9</v>
      </c>
      <c r="K1524" s="1" t="s">
        <v>35</v>
      </c>
      <c r="L1524" s="1" t="s">
        <v>36</v>
      </c>
      <c r="M1524" s="1" t="s">
        <v>37</v>
      </c>
      <c r="N1524" s="1">
        <v>77</v>
      </c>
      <c r="O1524" s="1">
        <v>63</v>
      </c>
      <c r="P1524" s="1">
        <v>0</v>
      </c>
      <c r="Q1524" s="1">
        <v>70</v>
      </c>
      <c r="R1524" s="1">
        <v>0</v>
      </c>
      <c r="S1524" s="1">
        <v>0</v>
      </c>
      <c r="T1524">
        <f t="shared" si="313"/>
        <v>140</v>
      </c>
      <c r="U1524">
        <f t="shared" si="314"/>
        <v>210</v>
      </c>
      <c r="V1524" s="2">
        <f t="shared" si="315"/>
        <v>46009.5271317829</v>
      </c>
      <c r="W1524" s="2">
        <f t="shared" si="316"/>
        <v>46063.7906976744</v>
      </c>
      <c r="X1524" t="str">
        <f t="shared" si="317"/>
        <v>高滞销风险</v>
      </c>
      <c r="Y1524" s="8" t="str">
        <f>_xlfn.IFS(COUNTIF($B$2:B1524,B1524)=1,"-",OR(AND(X1523="高滞销风险",OR(X1524="中滞销风险",X1524="低滞销风险",X1524="健康")),AND(X1523="中滞销风险",OR(X1524="低滞销风险",X1524="健康")),AND(X1523="低滞销风险",X1524="健康")),"改善",X1523=X1524,"维持不变",OR(AND(X1523="健康",OR(X1524="低滞销风险",X1524="中滞销风险",X1524="高滞销风险")),AND(X1523="低滞销风险",OR(X1524="中滞销风险",X1524="高滞销风险")),AND(X1523="中滞销风险",X1524="高滞销风险")),"恶化")</f>
        <v>维持不变</v>
      </c>
      <c r="Z1524" s="10">
        <f t="shared" si="318"/>
        <v>22.61</v>
      </c>
      <c r="AA1524" s="10">
        <f t="shared" si="319"/>
        <v>70</v>
      </c>
      <c r="AB1524" s="10">
        <f t="shared" si="320"/>
        <v>92.61</v>
      </c>
      <c r="AC1524" s="10">
        <f t="shared" si="321"/>
        <v>162.790697674419</v>
      </c>
      <c r="AD1524" s="10">
        <f t="shared" si="322"/>
        <v>71.7906976744198</v>
      </c>
      <c r="AE1524" s="11">
        <f t="shared" si="323"/>
        <v>2.30769230769231</v>
      </c>
    </row>
    <row r="1525" spans="1:31">
      <c r="A1525" s="5">
        <v>45908</v>
      </c>
      <c r="B1525" s="1" t="s">
        <v>826</v>
      </c>
      <c r="C1525" s="1" t="s">
        <v>827</v>
      </c>
      <c r="D1525" s="1" t="s">
        <v>757</v>
      </c>
      <c r="E1525" s="1">
        <v>2.29</v>
      </c>
      <c r="F1525" s="1">
        <v>3</v>
      </c>
      <c r="G1525" s="1">
        <v>2.14</v>
      </c>
      <c r="H1525" s="1">
        <v>1.93</v>
      </c>
      <c r="I1525" s="1" t="s">
        <v>50</v>
      </c>
      <c r="J1525" s="1">
        <v>21</v>
      </c>
      <c r="K1525" s="1" t="s">
        <v>38</v>
      </c>
      <c r="L1525" s="1" t="s">
        <v>39</v>
      </c>
      <c r="M1525" s="1" t="s">
        <v>40</v>
      </c>
      <c r="N1525" s="1">
        <v>71</v>
      </c>
      <c r="O1525" s="1">
        <v>50</v>
      </c>
      <c r="P1525" s="1">
        <v>0</v>
      </c>
      <c r="Q1525" s="1">
        <v>70</v>
      </c>
      <c r="R1525" s="1">
        <v>0</v>
      </c>
      <c r="S1525" s="1">
        <v>0</v>
      </c>
      <c r="T1525">
        <f t="shared" si="313"/>
        <v>121</v>
      </c>
      <c r="U1525">
        <f t="shared" si="314"/>
        <v>191</v>
      </c>
      <c r="V1525" s="2">
        <f t="shared" si="315"/>
        <v>45960.8384279476</v>
      </c>
      <c r="W1525" s="2">
        <f t="shared" si="316"/>
        <v>45991.4061135371</v>
      </c>
      <c r="X1525" t="str">
        <f t="shared" si="317"/>
        <v>健康</v>
      </c>
      <c r="Y1525" s="8" t="str">
        <f>_xlfn.IFS(COUNTIF($B$2:B1525,B1525)=1,"-",OR(AND(X1524="高滞销风险",OR(X1525="中滞销风险",X1525="低滞销风险",X1525="健康")),AND(X1524="中滞销风险",OR(X1525="低滞销风险",X1525="健康")),AND(X1524="低滞销风险",X1525="健康")),"改善",X1524=X1525,"维持不变",OR(AND(X1524="健康",OR(X1525="低滞销风险",X1525="中滞销风险",X1525="高滞销风险")),AND(X1524="低滞销风险",OR(X1525="中滞销风险",X1525="高滞销风险")),AND(X1524="中滞销风险",X1525="高滞销风险")),"恶化")</f>
        <v>改善</v>
      </c>
      <c r="Z1525" s="10">
        <f t="shared" si="318"/>
        <v>0</v>
      </c>
      <c r="AA1525" s="10">
        <f t="shared" si="319"/>
        <v>0</v>
      </c>
      <c r="AB1525" s="10">
        <f t="shared" si="320"/>
        <v>0</v>
      </c>
      <c r="AC1525" s="10">
        <f t="shared" si="321"/>
        <v>83.4061135371179</v>
      </c>
      <c r="AD1525" s="10">
        <f t="shared" si="322"/>
        <v>0</v>
      </c>
      <c r="AE1525" s="11">
        <f t="shared" si="323"/>
        <v>2.29</v>
      </c>
    </row>
    <row r="1526" spans="1:31">
      <c r="A1526" s="5">
        <v>45887</v>
      </c>
      <c r="B1526" s="1" t="s">
        <v>828</v>
      </c>
      <c r="C1526" s="1" t="s">
        <v>829</v>
      </c>
      <c r="D1526" s="1" t="s">
        <v>757</v>
      </c>
      <c r="E1526" s="1">
        <v>2.17</v>
      </c>
      <c r="F1526" s="1">
        <v>2.71</v>
      </c>
      <c r="G1526" s="1">
        <v>2.5</v>
      </c>
      <c r="H1526" s="1">
        <v>1.71</v>
      </c>
      <c r="I1526" s="1" t="s">
        <v>50</v>
      </c>
      <c r="J1526" s="1">
        <v>19</v>
      </c>
      <c r="K1526" s="1" t="s">
        <v>51</v>
      </c>
      <c r="L1526" s="1" t="s">
        <v>52</v>
      </c>
      <c r="M1526" s="1" t="s">
        <v>53</v>
      </c>
      <c r="N1526" s="1">
        <v>162</v>
      </c>
      <c r="O1526" s="1">
        <v>155</v>
      </c>
      <c r="P1526" s="1">
        <v>0</v>
      </c>
      <c r="Q1526" s="1">
        <v>64</v>
      </c>
      <c r="R1526" s="1">
        <v>0</v>
      </c>
      <c r="S1526" s="1">
        <v>0</v>
      </c>
      <c r="T1526">
        <f t="shared" si="313"/>
        <v>317</v>
      </c>
      <c r="U1526">
        <f t="shared" si="314"/>
        <v>381</v>
      </c>
      <c r="V1526" s="2">
        <f t="shared" si="315"/>
        <v>46033.0829493088</v>
      </c>
      <c r="W1526" s="2">
        <f t="shared" si="316"/>
        <v>46062.5760368664</v>
      </c>
      <c r="X1526" t="str">
        <f t="shared" si="317"/>
        <v>高滞销风险</v>
      </c>
      <c r="Y1526" s="8" t="str">
        <f>_xlfn.IFS(COUNTIF($B$2:B1526,B1526)=1,"-",OR(AND(X1525="高滞销风险",OR(X1526="中滞销风险",X1526="低滞销风险",X1526="健康")),AND(X1525="中滞销风险",OR(X1526="低滞销风险",X1526="健康")),AND(X1525="低滞销风险",X1526="健康")),"改善",X1525=X1526,"维持不变",OR(AND(X1525="健康",OR(X1526="低滞销风险",X1526="中滞销风险",X1526="高滞销风险")),AND(X1525="低滞销风险",OR(X1526="中滞销风险",X1526="高滞销风险")),AND(X1525="中滞销风险",X1526="高滞销风险")),"恶化")</f>
        <v>-</v>
      </c>
      <c r="Z1526" s="10">
        <f t="shared" si="318"/>
        <v>89.15</v>
      </c>
      <c r="AA1526" s="10">
        <f t="shared" si="319"/>
        <v>64</v>
      </c>
      <c r="AB1526" s="10">
        <f t="shared" si="320"/>
        <v>153.15</v>
      </c>
      <c r="AC1526" s="10">
        <f t="shared" si="321"/>
        <v>175.576036866359</v>
      </c>
      <c r="AD1526" s="10">
        <f t="shared" si="322"/>
        <v>70.5760368663614</v>
      </c>
      <c r="AE1526" s="11">
        <f t="shared" si="323"/>
        <v>3.62857142857143</v>
      </c>
    </row>
    <row r="1527" spans="1:31">
      <c r="A1527" s="5">
        <v>45894</v>
      </c>
      <c r="B1527" s="1" t="s">
        <v>828</v>
      </c>
      <c r="C1527" s="1" t="s">
        <v>829</v>
      </c>
      <c r="D1527" s="1" t="s">
        <v>757</v>
      </c>
      <c r="E1527" s="1">
        <v>3.23</v>
      </c>
      <c r="F1527" s="1">
        <v>4</v>
      </c>
      <c r="G1527" s="1">
        <v>3.36</v>
      </c>
      <c r="H1527" s="1">
        <v>2.71</v>
      </c>
      <c r="I1527" s="1" t="s">
        <v>50</v>
      </c>
      <c r="J1527" s="1">
        <v>28</v>
      </c>
      <c r="K1527" s="1" t="s">
        <v>43</v>
      </c>
      <c r="L1527" s="1" t="s">
        <v>44</v>
      </c>
      <c r="M1527" s="1" t="s">
        <v>45</v>
      </c>
      <c r="N1527" s="1">
        <v>185</v>
      </c>
      <c r="O1527" s="1">
        <v>104</v>
      </c>
      <c r="P1527" s="1">
        <v>0</v>
      </c>
      <c r="Q1527" s="1">
        <v>64</v>
      </c>
      <c r="R1527" s="1">
        <v>0</v>
      </c>
      <c r="S1527" s="1">
        <v>0</v>
      </c>
      <c r="T1527">
        <f t="shared" si="313"/>
        <v>289</v>
      </c>
      <c r="U1527">
        <f t="shared" si="314"/>
        <v>353</v>
      </c>
      <c r="V1527" s="2">
        <f t="shared" si="315"/>
        <v>45983.4736842105</v>
      </c>
      <c r="W1527" s="2">
        <f t="shared" si="316"/>
        <v>46003.2879256966</v>
      </c>
      <c r="X1527" t="str">
        <f t="shared" si="317"/>
        <v>中滞销风险</v>
      </c>
      <c r="Y1527" s="8" t="str">
        <f>_xlfn.IFS(COUNTIF($B$2:B1527,B1527)=1,"-",OR(AND(X1526="高滞销风险",OR(X1527="中滞销风险",X1527="低滞销风险",X1527="健康")),AND(X1526="中滞销风险",OR(X1527="低滞销风险",X1527="健康")),AND(X1526="低滞销风险",X1527="健康")),"改善",X1526=X1527,"维持不变",OR(AND(X1526="健康",OR(X1527="低滞销风险",X1527="中滞销风险",X1527="高滞销风险")),AND(X1526="低滞销风险",OR(X1527="中滞销风险",X1527="高滞销风险")),AND(X1526="中滞销风险",X1527="高滞销风险")),"恶化")</f>
        <v>改善</v>
      </c>
      <c r="Z1527" s="10">
        <f t="shared" si="318"/>
        <v>0</v>
      </c>
      <c r="AA1527" s="10">
        <f t="shared" si="319"/>
        <v>36.46</v>
      </c>
      <c r="AB1527" s="10">
        <f t="shared" si="320"/>
        <v>36.46</v>
      </c>
      <c r="AC1527" s="10">
        <f t="shared" si="321"/>
        <v>109.287925696594</v>
      </c>
      <c r="AD1527" s="10">
        <f t="shared" si="322"/>
        <v>11.2879256965971</v>
      </c>
      <c r="AE1527" s="11">
        <f t="shared" si="323"/>
        <v>3.60204081632653</v>
      </c>
    </row>
    <row r="1528" spans="1:31">
      <c r="A1528" s="5">
        <v>45901</v>
      </c>
      <c r="B1528" s="1" t="s">
        <v>828</v>
      </c>
      <c r="C1528" s="1" t="s">
        <v>829</v>
      </c>
      <c r="D1528" s="1" t="s">
        <v>757</v>
      </c>
      <c r="E1528" s="1">
        <v>3.62</v>
      </c>
      <c r="F1528" s="1">
        <v>4</v>
      </c>
      <c r="G1528" s="1">
        <v>4</v>
      </c>
      <c r="H1528" s="1">
        <v>3.25</v>
      </c>
      <c r="I1528" s="1" t="s">
        <v>50</v>
      </c>
      <c r="J1528" s="1">
        <v>28</v>
      </c>
      <c r="K1528" s="1" t="s">
        <v>35</v>
      </c>
      <c r="L1528" s="1" t="s">
        <v>36</v>
      </c>
      <c r="M1528" s="1" t="s">
        <v>37</v>
      </c>
      <c r="N1528" s="1">
        <v>204</v>
      </c>
      <c r="O1528" s="1">
        <v>62</v>
      </c>
      <c r="P1528" s="1">
        <v>0</v>
      </c>
      <c r="Q1528" s="1">
        <v>64</v>
      </c>
      <c r="R1528" s="1">
        <v>0</v>
      </c>
      <c r="S1528" s="1">
        <v>0</v>
      </c>
      <c r="T1528">
        <f t="shared" si="313"/>
        <v>266</v>
      </c>
      <c r="U1528">
        <f t="shared" si="314"/>
        <v>330</v>
      </c>
      <c r="V1528" s="2">
        <f t="shared" si="315"/>
        <v>45974.4806629834</v>
      </c>
      <c r="W1528" s="2">
        <f t="shared" si="316"/>
        <v>45992.1602209945</v>
      </c>
      <c r="X1528" t="str">
        <f t="shared" si="317"/>
        <v>低滞销风险</v>
      </c>
      <c r="Y1528" s="8" t="str">
        <f>_xlfn.IFS(COUNTIF($B$2:B1528,B1528)=1,"-",OR(AND(X1527="高滞销风险",OR(X1528="中滞销风险",X1528="低滞销风险",X1528="健康")),AND(X1527="中滞销风险",OR(X1528="低滞销风险",X1528="健康")),AND(X1527="低滞销风险",X1528="健康")),"改善",X1527=X1528,"维持不变",OR(AND(X1527="健康",OR(X1528="低滞销风险",X1528="中滞销风险",X1528="高滞销风险")),AND(X1527="低滞销风险",OR(X1528="中滞销风险",X1528="高滞销风险")),AND(X1527="中滞销风险",X1528="高滞销风险")),"恶化")</f>
        <v>改善</v>
      </c>
      <c r="Z1528" s="10">
        <f t="shared" si="318"/>
        <v>0</v>
      </c>
      <c r="AA1528" s="10">
        <f t="shared" si="319"/>
        <v>0.579999999999984</v>
      </c>
      <c r="AB1528" s="10">
        <f t="shared" si="320"/>
        <v>0.579999999999984</v>
      </c>
      <c r="AC1528" s="10">
        <f t="shared" si="321"/>
        <v>91.1602209944751</v>
      </c>
      <c r="AD1528" s="10">
        <f t="shared" si="322"/>
        <v>0.160220994475821</v>
      </c>
      <c r="AE1528" s="11">
        <f t="shared" si="323"/>
        <v>3.62637362637363</v>
      </c>
    </row>
    <row r="1529" spans="1:31">
      <c r="A1529" s="5">
        <v>45908</v>
      </c>
      <c r="B1529" s="1" t="s">
        <v>828</v>
      </c>
      <c r="C1529" s="1" t="s">
        <v>829</v>
      </c>
      <c r="D1529" s="1" t="s">
        <v>757</v>
      </c>
      <c r="E1529" s="1">
        <v>3.99</v>
      </c>
      <c r="F1529" s="1">
        <v>4.29</v>
      </c>
      <c r="G1529" s="1">
        <v>4.14</v>
      </c>
      <c r="H1529" s="1">
        <v>3.75</v>
      </c>
      <c r="I1529" s="1" t="s">
        <v>50</v>
      </c>
      <c r="J1529" s="1">
        <v>30</v>
      </c>
      <c r="K1529" s="1" t="s">
        <v>38</v>
      </c>
      <c r="L1529" s="1" t="s">
        <v>39</v>
      </c>
      <c r="M1529" s="1" t="s">
        <v>40</v>
      </c>
      <c r="N1529" s="1">
        <v>184</v>
      </c>
      <c r="O1529" s="1">
        <v>67</v>
      </c>
      <c r="P1529" s="1">
        <v>0</v>
      </c>
      <c r="Q1529" s="1">
        <v>44</v>
      </c>
      <c r="R1529" s="1">
        <v>0</v>
      </c>
      <c r="S1529" s="1">
        <v>0</v>
      </c>
      <c r="T1529">
        <f t="shared" si="313"/>
        <v>251</v>
      </c>
      <c r="U1529">
        <f t="shared" si="314"/>
        <v>295</v>
      </c>
      <c r="V1529" s="2">
        <f t="shared" si="315"/>
        <v>45970.9072681704</v>
      </c>
      <c r="W1529" s="2">
        <f t="shared" si="316"/>
        <v>45981.9348370927</v>
      </c>
      <c r="X1529" t="str">
        <f t="shared" si="317"/>
        <v>健康</v>
      </c>
      <c r="Y1529" s="8" t="str">
        <f>_xlfn.IFS(COUNTIF($B$2:B1529,B1529)=1,"-",OR(AND(X1528="高滞销风险",OR(X1529="中滞销风险",X1529="低滞销风险",X1529="健康")),AND(X1528="中滞销风险",OR(X1529="低滞销风险",X1529="健康")),AND(X1528="低滞销风险",X1529="健康")),"改善",X1528=X1529,"维持不变",OR(AND(X1528="健康",OR(X1529="低滞销风险",X1529="中滞销风险",X1529="高滞销风险")),AND(X1528="低滞销风险",OR(X1529="中滞销风险",X1529="高滞销风险")),AND(X1528="中滞销风险",X1529="高滞销风险")),"恶化")</f>
        <v>改善</v>
      </c>
      <c r="Z1529" s="10">
        <f t="shared" si="318"/>
        <v>0</v>
      </c>
      <c r="AA1529" s="10">
        <f t="shared" si="319"/>
        <v>0</v>
      </c>
      <c r="AB1529" s="10">
        <f t="shared" si="320"/>
        <v>0</v>
      </c>
      <c r="AC1529" s="10">
        <f t="shared" si="321"/>
        <v>73.9348370927318</v>
      </c>
      <c r="AD1529" s="10">
        <f t="shared" si="322"/>
        <v>0</v>
      </c>
      <c r="AE1529" s="11">
        <f t="shared" si="323"/>
        <v>3.99</v>
      </c>
    </row>
    <row r="1530" spans="1:31">
      <c r="A1530" s="5">
        <v>45887</v>
      </c>
      <c r="B1530" s="1" t="s">
        <v>830</v>
      </c>
      <c r="C1530" s="1" t="s">
        <v>831</v>
      </c>
      <c r="D1530" s="1" t="s">
        <v>757</v>
      </c>
      <c r="E1530" s="1">
        <v>0.5</v>
      </c>
      <c r="F1530" s="1">
        <v>0.71</v>
      </c>
      <c r="G1530" s="1">
        <v>0.64</v>
      </c>
      <c r="H1530" s="1">
        <v>0.32</v>
      </c>
      <c r="I1530" s="1" t="s">
        <v>50</v>
      </c>
      <c r="J1530" s="1">
        <v>5</v>
      </c>
      <c r="K1530" s="1" t="s">
        <v>51</v>
      </c>
      <c r="L1530" s="1" t="s">
        <v>52</v>
      </c>
      <c r="M1530" s="1" t="s">
        <v>53</v>
      </c>
      <c r="N1530" s="1">
        <v>168</v>
      </c>
      <c r="O1530" s="1">
        <v>0</v>
      </c>
      <c r="P1530" s="1">
        <v>0</v>
      </c>
      <c r="Q1530" s="1">
        <v>100</v>
      </c>
      <c r="R1530" s="1">
        <v>0</v>
      </c>
      <c r="S1530" s="1">
        <v>0</v>
      </c>
      <c r="T1530">
        <f t="shared" si="313"/>
        <v>168</v>
      </c>
      <c r="U1530">
        <f t="shared" si="314"/>
        <v>268</v>
      </c>
      <c r="V1530" s="2">
        <f t="shared" si="315"/>
        <v>46223</v>
      </c>
      <c r="W1530" s="2">
        <f t="shared" si="316"/>
        <v>46423</v>
      </c>
      <c r="X1530" t="str">
        <f t="shared" si="317"/>
        <v>高滞销风险</v>
      </c>
      <c r="Y1530" s="8" t="str">
        <f>_xlfn.IFS(COUNTIF($B$2:B1530,B1530)=1,"-",OR(AND(X1529="高滞销风险",OR(X1530="中滞销风险",X1530="低滞销风险",X1530="健康")),AND(X1529="中滞销风险",OR(X1530="低滞销风险",X1530="健康")),AND(X1529="低滞销风险",X1530="健康")),"改善",X1529=X1530,"维持不变",OR(AND(X1529="健康",OR(X1530="低滞销风险",X1530="中滞销风险",X1530="高滞销风险")),AND(X1529="低滞销风险",OR(X1530="中滞销风险",X1530="高滞销风险")),AND(X1529="中滞销风险",X1530="高滞销风险")),"恶化")</f>
        <v>-</v>
      </c>
      <c r="Z1530" s="10">
        <f t="shared" si="318"/>
        <v>115.5</v>
      </c>
      <c r="AA1530" s="10">
        <f t="shared" si="319"/>
        <v>100</v>
      </c>
      <c r="AB1530" s="10">
        <f t="shared" si="320"/>
        <v>215.5</v>
      </c>
      <c r="AC1530" s="10">
        <f t="shared" si="321"/>
        <v>536</v>
      </c>
      <c r="AD1530" s="10">
        <f t="shared" si="322"/>
        <v>431</v>
      </c>
      <c r="AE1530" s="11">
        <f t="shared" si="323"/>
        <v>2.55238095238095</v>
      </c>
    </row>
    <row r="1531" spans="1:31">
      <c r="A1531" s="5">
        <v>45894</v>
      </c>
      <c r="B1531" s="1" t="s">
        <v>830</v>
      </c>
      <c r="C1531" s="1" t="s">
        <v>831</v>
      </c>
      <c r="D1531" s="1" t="s">
        <v>757</v>
      </c>
      <c r="E1531" s="1">
        <v>0.76</v>
      </c>
      <c r="F1531" s="1">
        <v>1</v>
      </c>
      <c r="G1531" s="1">
        <v>0.86</v>
      </c>
      <c r="H1531" s="1">
        <v>0.57</v>
      </c>
      <c r="I1531" s="1" t="s">
        <v>50</v>
      </c>
      <c r="J1531" s="1">
        <v>7</v>
      </c>
      <c r="K1531" s="1" t="s">
        <v>43</v>
      </c>
      <c r="L1531" s="1" t="s">
        <v>44</v>
      </c>
      <c r="M1531" s="1" t="s">
        <v>45</v>
      </c>
      <c r="N1531" s="1">
        <v>160</v>
      </c>
      <c r="O1531" s="1">
        <v>0</v>
      </c>
      <c r="P1531" s="1">
        <v>0</v>
      </c>
      <c r="Q1531" s="1">
        <v>100</v>
      </c>
      <c r="R1531" s="1">
        <v>0</v>
      </c>
      <c r="S1531" s="1">
        <v>0</v>
      </c>
      <c r="T1531">
        <f t="shared" si="313"/>
        <v>160</v>
      </c>
      <c r="U1531">
        <f t="shared" si="314"/>
        <v>260</v>
      </c>
      <c r="V1531" s="2">
        <f t="shared" si="315"/>
        <v>46104.5263157895</v>
      </c>
      <c r="W1531" s="2">
        <f t="shared" si="316"/>
        <v>46236.1052631579</v>
      </c>
      <c r="X1531" t="str">
        <f t="shared" si="317"/>
        <v>高滞销风险</v>
      </c>
      <c r="Y1531" s="8" t="str">
        <f>_xlfn.IFS(COUNTIF($B$2:B1531,B1531)=1,"-",OR(AND(X1530="高滞销风险",OR(X1531="中滞销风险",X1531="低滞销风险",X1531="健康")),AND(X1530="中滞销风险",OR(X1531="低滞销风险",X1531="健康")),AND(X1530="低滞销风险",X1531="健康")),"改善",X1530=X1531,"维持不变",OR(AND(X1530="健康",OR(X1531="低滞销风险",X1531="中滞销风险",X1531="高滞销风险")),AND(X1530="低滞销风险",OR(X1531="中滞销风险",X1531="高滞销风险")),AND(X1530="中滞销风险",X1531="高滞销风险")),"恶化")</f>
        <v>维持不变</v>
      </c>
      <c r="Z1531" s="10">
        <f t="shared" si="318"/>
        <v>85.52</v>
      </c>
      <c r="AA1531" s="10">
        <f t="shared" si="319"/>
        <v>100</v>
      </c>
      <c r="AB1531" s="10">
        <f t="shared" si="320"/>
        <v>185.52</v>
      </c>
      <c r="AC1531" s="10">
        <f t="shared" si="321"/>
        <v>342.105263157895</v>
      </c>
      <c r="AD1531" s="10">
        <f t="shared" si="322"/>
        <v>244.105263157893</v>
      </c>
      <c r="AE1531" s="11">
        <f t="shared" si="323"/>
        <v>2.6530612244898</v>
      </c>
    </row>
    <row r="1532" spans="1:31">
      <c r="A1532" s="5">
        <v>45901</v>
      </c>
      <c r="B1532" s="1" t="s">
        <v>830</v>
      </c>
      <c r="C1532" s="1" t="s">
        <v>831</v>
      </c>
      <c r="D1532" s="1" t="s">
        <v>757</v>
      </c>
      <c r="E1532" s="1">
        <v>0.71</v>
      </c>
      <c r="F1532" s="1">
        <v>0.71</v>
      </c>
      <c r="G1532" s="1">
        <v>0.86</v>
      </c>
      <c r="H1532" s="1">
        <v>0.75</v>
      </c>
      <c r="I1532" s="1" t="s">
        <v>54</v>
      </c>
      <c r="J1532" s="1">
        <v>5</v>
      </c>
      <c r="K1532" s="1" t="s">
        <v>35</v>
      </c>
      <c r="L1532" s="1" t="s">
        <v>36</v>
      </c>
      <c r="M1532" s="1" t="s">
        <v>37</v>
      </c>
      <c r="N1532" s="1">
        <v>155</v>
      </c>
      <c r="O1532" s="1">
        <v>0</v>
      </c>
      <c r="P1532" s="1">
        <v>0</v>
      </c>
      <c r="Q1532" s="1">
        <v>100</v>
      </c>
      <c r="R1532" s="1">
        <v>0</v>
      </c>
      <c r="S1532" s="1">
        <v>0</v>
      </c>
      <c r="T1532">
        <f t="shared" si="313"/>
        <v>155</v>
      </c>
      <c r="U1532">
        <f t="shared" si="314"/>
        <v>255</v>
      </c>
      <c r="V1532" s="2">
        <f t="shared" si="315"/>
        <v>46119.3098591549</v>
      </c>
      <c r="W1532" s="2">
        <f t="shared" si="316"/>
        <v>46260.1549295775</v>
      </c>
      <c r="X1532" t="str">
        <f t="shared" si="317"/>
        <v>高滞销风险</v>
      </c>
      <c r="Y1532" s="8" t="str">
        <f>_xlfn.IFS(COUNTIF($B$2:B1532,B1532)=1,"-",OR(AND(X1531="高滞销风险",OR(X1532="中滞销风险",X1532="低滞销风险",X1532="健康")),AND(X1531="中滞销风险",OR(X1532="低滞销风险",X1532="健康")),AND(X1531="低滞销风险",X1532="健康")),"改善",X1531=X1532,"维持不变",OR(AND(X1531="健康",OR(X1532="低滞销风险",X1532="中滞销风险",X1532="高滞销风险")),AND(X1531="低滞销风险",OR(X1532="中滞销风险",X1532="高滞销风险")),AND(X1531="中滞销风险",X1532="高滞销风险")),"恶化")</f>
        <v>维持不变</v>
      </c>
      <c r="Z1532" s="10">
        <f t="shared" si="318"/>
        <v>90.39</v>
      </c>
      <c r="AA1532" s="10">
        <f t="shared" si="319"/>
        <v>100</v>
      </c>
      <c r="AB1532" s="10">
        <f t="shared" si="320"/>
        <v>190.39</v>
      </c>
      <c r="AC1532" s="10">
        <f t="shared" si="321"/>
        <v>359.154929577465</v>
      </c>
      <c r="AD1532" s="10">
        <f t="shared" si="322"/>
        <v>268.154929577468</v>
      </c>
      <c r="AE1532" s="11">
        <f t="shared" si="323"/>
        <v>2.8021978021978</v>
      </c>
    </row>
    <row r="1533" spans="1:31">
      <c r="A1533" s="5">
        <v>45908</v>
      </c>
      <c r="B1533" s="1" t="s">
        <v>830</v>
      </c>
      <c r="C1533" s="1" t="s">
        <v>831</v>
      </c>
      <c r="D1533" s="1" t="s">
        <v>757</v>
      </c>
      <c r="E1533" s="1">
        <v>1.05</v>
      </c>
      <c r="F1533" s="1">
        <v>1.29</v>
      </c>
      <c r="G1533" s="1">
        <v>1</v>
      </c>
      <c r="H1533" s="1">
        <v>0.93</v>
      </c>
      <c r="I1533" s="1" t="s">
        <v>50</v>
      </c>
      <c r="J1533" s="1">
        <v>9</v>
      </c>
      <c r="K1533" s="1" t="s">
        <v>38</v>
      </c>
      <c r="L1533" s="1" t="s">
        <v>39</v>
      </c>
      <c r="M1533" s="1" t="s">
        <v>40</v>
      </c>
      <c r="N1533" s="1">
        <v>147</v>
      </c>
      <c r="O1533" s="1">
        <v>0</v>
      </c>
      <c r="P1533" s="1">
        <v>0</v>
      </c>
      <c r="Q1533" s="1">
        <v>100</v>
      </c>
      <c r="R1533" s="1">
        <v>0</v>
      </c>
      <c r="S1533" s="1">
        <v>0</v>
      </c>
      <c r="T1533">
        <f t="shared" si="313"/>
        <v>147</v>
      </c>
      <c r="U1533">
        <f t="shared" si="314"/>
        <v>247</v>
      </c>
      <c r="V1533" s="2">
        <f t="shared" si="315"/>
        <v>46048</v>
      </c>
      <c r="W1533" s="2">
        <f t="shared" si="316"/>
        <v>46143.2380952381</v>
      </c>
      <c r="X1533" t="str">
        <f t="shared" si="317"/>
        <v>高滞销风险</v>
      </c>
      <c r="Y1533" s="8" t="str">
        <f>_xlfn.IFS(COUNTIF($B$2:B1533,B1533)=1,"-",OR(AND(X1532="高滞销风险",OR(X1533="中滞销风险",X1533="低滞销风险",X1533="健康")),AND(X1532="中滞销风险",OR(X1533="低滞销风险",X1533="健康")),AND(X1532="低滞销风险",X1533="健康")),"改善",X1532=X1533,"维持不变",OR(AND(X1532="健康",OR(X1533="低滞销风险",X1533="中滞销风险",X1533="高滞销风险")),AND(X1532="低滞销风险",OR(X1533="中滞销风险",X1533="高滞销风险")),AND(X1532="中滞销风险",X1533="高滞销风险")),"恶化")</f>
        <v>维持不变</v>
      </c>
      <c r="Z1533" s="10">
        <f t="shared" si="318"/>
        <v>58.8</v>
      </c>
      <c r="AA1533" s="10">
        <f t="shared" si="319"/>
        <v>100</v>
      </c>
      <c r="AB1533" s="10">
        <f t="shared" si="320"/>
        <v>158.8</v>
      </c>
      <c r="AC1533" s="10">
        <f t="shared" si="321"/>
        <v>235.238095238095</v>
      </c>
      <c r="AD1533" s="10">
        <f t="shared" si="322"/>
        <v>151.238095238092</v>
      </c>
      <c r="AE1533" s="11">
        <f t="shared" si="323"/>
        <v>2.94047619047619</v>
      </c>
    </row>
    <row r="1534" spans="1:31">
      <c r="A1534" s="5">
        <v>45887</v>
      </c>
      <c r="B1534" s="1" t="s">
        <v>832</v>
      </c>
      <c r="C1534" s="1" t="s">
        <v>833</v>
      </c>
      <c r="D1534" s="1" t="s">
        <v>757</v>
      </c>
      <c r="E1534" s="1">
        <v>1.54</v>
      </c>
      <c r="F1534" s="1">
        <v>1.86</v>
      </c>
      <c r="G1534" s="1">
        <v>2.07</v>
      </c>
      <c r="H1534" s="1">
        <v>1.14</v>
      </c>
      <c r="I1534" s="1" t="s">
        <v>50</v>
      </c>
      <c r="J1534" s="1">
        <v>13</v>
      </c>
      <c r="K1534" s="1" t="s">
        <v>51</v>
      </c>
      <c r="L1534" s="1" t="s">
        <v>52</v>
      </c>
      <c r="M1534" s="1" t="s">
        <v>53</v>
      </c>
      <c r="N1534" s="1">
        <v>77</v>
      </c>
      <c r="O1534" s="1">
        <v>40</v>
      </c>
      <c r="P1534" s="1">
        <v>0</v>
      </c>
      <c r="Q1534" s="1">
        <v>44</v>
      </c>
      <c r="R1534" s="1">
        <v>0</v>
      </c>
      <c r="S1534" s="1">
        <v>0</v>
      </c>
      <c r="T1534">
        <f t="shared" si="313"/>
        <v>117</v>
      </c>
      <c r="U1534">
        <f t="shared" si="314"/>
        <v>161</v>
      </c>
      <c r="V1534" s="2">
        <f t="shared" si="315"/>
        <v>45962.974025974</v>
      </c>
      <c r="W1534" s="2">
        <f t="shared" si="316"/>
        <v>45991.5454545455</v>
      </c>
      <c r="X1534" t="str">
        <f t="shared" si="317"/>
        <v>健康</v>
      </c>
      <c r="Y1534" s="8" t="str">
        <f>_xlfn.IFS(COUNTIF($B$2:B1534,B1534)=1,"-",OR(AND(X1533="高滞销风险",OR(X1534="中滞销风险",X1534="低滞销风险",X1534="健康")),AND(X1533="中滞销风险",OR(X1534="低滞销风险",X1534="健康")),AND(X1533="低滞销风险",X1534="健康")),"改善",X1533=X1534,"维持不变",OR(AND(X1533="健康",OR(X1534="低滞销风险",X1534="中滞销风险",X1534="高滞销风险")),AND(X1533="低滞销风险",OR(X1534="中滞销风险",X1534="高滞销风险")),AND(X1533="中滞销风险",X1534="高滞销风险")),"恶化")</f>
        <v>-</v>
      </c>
      <c r="Z1534" s="10">
        <f t="shared" si="318"/>
        <v>0</v>
      </c>
      <c r="AA1534" s="10">
        <f t="shared" si="319"/>
        <v>0</v>
      </c>
      <c r="AB1534" s="10">
        <f t="shared" si="320"/>
        <v>0</v>
      </c>
      <c r="AC1534" s="10">
        <f t="shared" si="321"/>
        <v>104.545454545455</v>
      </c>
      <c r="AD1534" s="10">
        <f t="shared" si="322"/>
        <v>0</v>
      </c>
      <c r="AE1534" s="11">
        <f t="shared" si="323"/>
        <v>1.54</v>
      </c>
    </row>
    <row r="1535" spans="1:31">
      <c r="A1535" s="5">
        <v>45894</v>
      </c>
      <c r="B1535" s="1" t="s">
        <v>832</v>
      </c>
      <c r="C1535" s="1" t="s">
        <v>833</v>
      </c>
      <c r="D1535" s="1" t="s">
        <v>757</v>
      </c>
      <c r="E1535" s="1">
        <v>0.71</v>
      </c>
      <c r="F1535" s="1">
        <v>0.71</v>
      </c>
      <c r="G1535" s="1">
        <v>1.29</v>
      </c>
      <c r="H1535" s="1">
        <v>1.32</v>
      </c>
      <c r="I1535" s="1" t="s">
        <v>54</v>
      </c>
      <c r="J1535" s="1">
        <v>5</v>
      </c>
      <c r="K1535" s="1" t="s">
        <v>43</v>
      </c>
      <c r="L1535" s="1" t="s">
        <v>44</v>
      </c>
      <c r="M1535" s="1" t="s">
        <v>45</v>
      </c>
      <c r="N1535" s="1">
        <v>82</v>
      </c>
      <c r="O1535" s="1">
        <v>52</v>
      </c>
      <c r="P1535" s="1">
        <v>0</v>
      </c>
      <c r="Q1535" s="1">
        <v>24</v>
      </c>
      <c r="R1535" s="1">
        <v>0</v>
      </c>
      <c r="S1535" s="1">
        <v>0</v>
      </c>
      <c r="T1535">
        <f t="shared" si="313"/>
        <v>134</v>
      </c>
      <c r="U1535">
        <f t="shared" si="314"/>
        <v>158</v>
      </c>
      <c r="V1535" s="2">
        <f t="shared" si="315"/>
        <v>46082.7323943662</v>
      </c>
      <c r="W1535" s="2">
        <f t="shared" si="316"/>
        <v>46116.5352112676</v>
      </c>
      <c r="X1535" t="str">
        <f t="shared" si="317"/>
        <v>高滞销风险</v>
      </c>
      <c r="Y1535" s="8" t="str">
        <f>_xlfn.IFS(COUNTIF($B$2:B1535,B1535)=1,"-",OR(AND(X1534="高滞销风险",OR(X1535="中滞销风险",X1535="低滞销风险",X1535="健康")),AND(X1534="中滞销风险",OR(X1535="低滞销风险",X1535="健康")),AND(X1534="低滞销风险",X1535="健康")),"改善",X1534=X1535,"维持不变",OR(AND(X1534="健康",OR(X1535="低滞销风险",X1535="中滞销风险",X1535="高滞销风险")),AND(X1534="低滞销风险",OR(X1535="中滞销风险",X1535="高滞销风险")),AND(X1534="中滞销风险",X1535="高滞销风险")),"恶化")</f>
        <v>恶化</v>
      </c>
      <c r="Z1535" s="10">
        <f t="shared" si="318"/>
        <v>64.42</v>
      </c>
      <c r="AA1535" s="10">
        <f t="shared" si="319"/>
        <v>24</v>
      </c>
      <c r="AB1535" s="10">
        <f t="shared" si="320"/>
        <v>88.42</v>
      </c>
      <c r="AC1535" s="10">
        <f t="shared" si="321"/>
        <v>222.535211267606</v>
      </c>
      <c r="AD1535" s="10">
        <f t="shared" si="322"/>
        <v>124.535211267605</v>
      </c>
      <c r="AE1535" s="11">
        <f t="shared" si="323"/>
        <v>1.61224489795918</v>
      </c>
    </row>
    <row r="1536" spans="1:31">
      <c r="A1536" s="5">
        <v>45901</v>
      </c>
      <c r="B1536" s="1" t="s">
        <v>832</v>
      </c>
      <c r="C1536" s="1" t="s">
        <v>833</v>
      </c>
      <c r="D1536" s="1" t="s">
        <v>757</v>
      </c>
      <c r="E1536" s="1">
        <v>0.86</v>
      </c>
      <c r="F1536" s="1">
        <v>0.86</v>
      </c>
      <c r="G1536" s="1">
        <v>0.79</v>
      </c>
      <c r="H1536" s="1">
        <v>1.43</v>
      </c>
      <c r="I1536" s="1" t="s">
        <v>54</v>
      </c>
      <c r="J1536" s="1">
        <v>6</v>
      </c>
      <c r="K1536" s="1" t="s">
        <v>35</v>
      </c>
      <c r="L1536" s="1" t="s">
        <v>36</v>
      </c>
      <c r="M1536" s="1" t="s">
        <v>37</v>
      </c>
      <c r="N1536" s="1">
        <v>85</v>
      </c>
      <c r="O1536" s="1">
        <v>44</v>
      </c>
      <c r="P1536" s="1">
        <v>0</v>
      </c>
      <c r="Q1536" s="1">
        <v>24</v>
      </c>
      <c r="R1536" s="1">
        <v>0</v>
      </c>
      <c r="S1536" s="1">
        <v>0</v>
      </c>
      <c r="T1536">
        <f t="shared" si="313"/>
        <v>129</v>
      </c>
      <c r="U1536">
        <f t="shared" si="314"/>
        <v>153</v>
      </c>
      <c r="V1536" s="2">
        <f t="shared" si="315"/>
        <v>46051</v>
      </c>
      <c r="W1536" s="2">
        <f t="shared" si="316"/>
        <v>46078.9069767442</v>
      </c>
      <c r="X1536" t="str">
        <f t="shared" si="317"/>
        <v>高滞销风险</v>
      </c>
      <c r="Y1536" s="8" t="str">
        <f>_xlfn.IFS(COUNTIF($B$2:B1536,B1536)=1,"-",OR(AND(X1535="高滞销风险",OR(X1536="中滞销风险",X1536="低滞销风险",X1536="健康")),AND(X1535="中滞销风险",OR(X1536="低滞销风险",X1536="健康")),AND(X1535="低滞销风险",X1536="健康")),"改善",X1535=X1536,"维持不变",OR(AND(X1535="健康",OR(X1536="低滞销风险",X1536="中滞销风险",X1536="高滞销风险")),AND(X1535="低滞销风险",OR(X1536="中滞销风险",X1536="高滞销风险")),AND(X1535="中滞销风险",X1536="高滞销风险")),"恶化")</f>
        <v>维持不变</v>
      </c>
      <c r="Z1536" s="10">
        <f t="shared" si="318"/>
        <v>50.74</v>
      </c>
      <c r="AA1536" s="10">
        <f t="shared" si="319"/>
        <v>24</v>
      </c>
      <c r="AB1536" s="10">
        <f t="shared" si="320"/>
        <v>74.74</v>
      </c>
      <c r="AC1536" s="10">
        <f t="shared" si="321"/>
        <v>177.906976744186</v>
      </c>
      <c r="AD1536" s="10">
        <f t="shared" si="322"/>
        <v>86.9069767441833</v>
      </c>
      <c r="AE1536" s="11">
        <f t="shared" si="323"/>
        <v>1.68131868131868</v>
      </c>
    </row>
    <row r="1537" spans="1:31">
      <c r="A1537" s="5">
        <v>45908</v>
      </c>
      <c r="B1537" s="1" t="s">
        <v>832</v>
      </c>
      <c r="C1537" s="1" t="s">
        <v>833</v>
      </c>
      <c r="D1537" s="1" t="s">
        <v>757</v>
      </c>
      <c r="E1537" s="1">
        <v>1.49</v>
      </c>
      <c r="F1537" s="1">
        <v>1.86</v>
      </c>
      <c r="G1537" s="1">
        <v>1.36</v>
      </c>
      <c r="H1537" s="1">
        <v>1.32</v>
      </c>
      <c r="I1537" s="1" t="s">
        <v>50</v>
      </c>
      <c r="J1537" s="1">
        <v>13</v>
      </c>
      <c r="K1537" s="1" t="s">
        <v>38</v>
      </c>
      <c r="L1537" s="1" t="s">
        <v>39</v>
      </c>
      <c r="M1537" s="1" t="s">
        <v>40</v>
      </c>
      <c r="N1537" s="1">
        <v>72</v>
      </c>
      <c r="O1537" s="1">
        <v>44</v>
      </c>
      <c r="P1537" s="1">
        <v>0</v>
      </c>
      <c r="Q1537" s="1">
        <v>24</v>
      </c>
      <c r="R1537" s="1">
        <v>0</v>
      </c>
      <c r="S1537" s="1">
        <v>0</v>
      </c>
      <c r="T1537">
        <f t="shared" si="313"/>
        <v>116</v>
      </c>
      <c r="U1537">
        <f t="shared" si="314"/>
        <v>140</v>
      </c>
      <c r="V1537" s="2">
        <f t="shared" si="315"/>
        <v>45985.8523489933</v>
      </c>
      <c r="W1537" s="2">
        <f t="shared" si="316"/>
        <v>46001.9597315436</v>
      </c>
      <c r="X1537" t="str">
        <f t="shared" si="317"/>
        <v>低滞销风险</v>
      </c>
      <c r="Y1537" s="8" t="str">
        <f>_xlfn.IFS(COUNTIF($B$2:B1537,B1537)=1,"-",OR(AND(X1536="高滞销风险",OR(X1537="中滞销风险",X1537="低滞销风险",X1537="健康")),AND(X1536="中滞销风险",OR(X1537="低滞销风险",X1537="健康")),AND(X1536="低滞销风险",X1537="健康")),"改善",X1536=X1537,"维持不变",OR(AND(X1536="健康",OR(X1537="低滞销风险",X1537="中滞销风险",X1537="高滞销风险")),AND(X1536="低滞销风险",OR(X1537="中滞销风险",X1537="高滞销风险")),AND(X1536="中滞销风险",X1537="高滞销风险")),"恶化")</f>
        <v>改善</v>
      </c>
      <c r="Z1537" s="10">
        <f t="shared" si="318"/>
        <v>0</v>
      </c>
      <c r="AA1537" s="10">
        <f t="shared" si="319"/>
        <v>14.84</v>
      </c>
      <c r="AB1537" s="10">
        <f t="shared" si="320"/>
        <v>14.84</v>
      </c>
      <c r="AC1537" s="10">
        <f t="shared" si="321"/>
        <v>93.9597315436242</v>
      </c>
      <c r="AD1537" s="10">
        <f t="shared" si="322"/>
        <v>9.95973154362582</v>
      </c>
      <c r="AE1537" s="11">
        <f t="shared" si="323"/>
        <v>1.66666666666667</v>
      </c>
    </row>
    <row r="1538" spans="1:31">
      <c r="A1538" s="5">
        <v>45887</v>
      </c>
      <c r="B1538" s="1" t="s">
        <v>834</v>
      </c>
      <c r="C1538" s="1" t="s">
        <v>835</v>
      </c>
      <c r="D1538" s="1" t="s">
        <v>757</v>
      </c>
      <c r="E1538" s="1">
        <v>3.14</v>
      </c>
      <c r="F1538" s="1">
        <v>4.86</v>
      </c>
      <c r="G1538" s="1">
        <v>3.57</v>
      </c>
      <c r="H1538" s="1">
        <v>1.93</v>
      </c>
      <c r="I1538" s="1" t="s">
        <v>50</v>
      </c>
      <c r="J1538" s="1">
        <v>34</v>
      </c>
      <c r="K1538" s="1" t="s">
        <v>51</v>
      </c>
      <c r="L1538" s="1" t="s">
        <v>52</v>
      </c>
      <c r="M1538" s="1" t="s">
        <v>53</v>
      </c>
      <c r="N1538" s="1">
        <v>106</v>
      </c>
      <c r="O1538" s="1">
        <v>40</v>
      </c>
      <c r="P1538" s="1">
        <v>0</v>
      </c>
      <c r="Q1538" s="1">
        <v>4</v>
      </c>
      <c r="R1538" s="1">
        <v>0</v>
      </c>
      <c r="S1538" s="1">
        <v>100</v>
      </c>
      <c r="T1538">
        <f t="shared" si="313"/>
        <v>146</v>
      </c>
      <c r="U1538">
        <f t="shared" si="314"/>
        <v>250</v>
      </c>
      <c r="V1538" s="2">
        <f t="shared" si="315"/>
        <v>45933.4968152866</v>
      </c>
      <c r="W1538" s="2">
        <f t="shared" si="316"/>
        <v>45966.6178343949</v>
      </c>
      <c r="X1538" t="str">
        <f t="shared" si="317"/>
        <v>健康</v>
      </c>
      <c r="Y1538" s="8" t="str">
        <f>_xlfn.IFS(COUNTIF($B$2:B1538,B1538)=1,"-",OR(AND(X1537="高滞销风险",OR(X1538="中滞销风险",X1538="低滞销风险",X1538="健康")),AND(X1537="中滞销风险",OR(X1538="低滞销风险",X1538="健康")),AND(X1537="低滞销风险",X1538="健康")),"改善",X1537=X1538,"维持不变",OR(AND(X1537="健康",OR(X1538="低滞销风险",X1538="中滞销风险",X1538="高滞销风险")),AND(X1537="低滞销风险",OR(X1538="中滞销风险",X1538="高滞销风险")),AND(X1537="中滞销风险",X1538="高滞销风险")),"恶化")</f>
        <v>-</v>
      </c>
      <c r="Z1538" s="10">
        <f t="shared" si="318"/>
        <v>0</v>
      </c>
      <c r="AA1538" s="10">
        <f t="shared" si="319"/>
        <v>0</v>
      </c>
      <c r="AB1538" s="10">
        <f t="shared" si="320"/>
        <v>0</v>
      </c>
      <c r="AC1538" s="10">
        <f t="shared" si="321"/>
        <v>79.6178343949044</v>
      </c>
      <c r="AD1538" s="10">
        <f t="shared" si="322"/>
        <v>0</v>
      </c>
      <c r="AE1538" s="11">
        <f t="shared" si="323"/>
        <v>3.14</v>
      </c>
    </row>
    <row r="1539" spans="1:31">
      <c r="A1539" s="5">
        <v>45894</v>
      </c>
      <c r="B1539" s="1" t="s">
        <v>834</v>
      </c>
      <c r="C1539" s="1" t="s">
        <v>835</v>
      </c>
      <c r="D1539" s="1" t="s">
        <v>757</v>
      </c>
      <c r="E1539" s="1">
        <v>4.08</v>
      </c>
      <c r="F1539" s="1">
        <v>5</v>
      </c>
      <c r="G1539" s="1">
        <v>4.93</v>
      </c>
      <c r="H1539" s="1">
        <v>3.18</v>
      </c>
      <c r="I1539" s="1" t="s">
        <v>50</v>
      </c>
      <c r="J1539" s="1">
        <v>35</v>
      </c>
      <c r="K1539" s="1" t="s">
        <v>43</v>
      </c>
      <c r="L1539" s="1" t="s">
        <v>44</v>
      </c>
      <c r="M1539" s="1" t="s">
        <v>45</v>
      </c>
      <c r="N1539" s="1">
        <v>117</v>
      </c>
      <c r="O1539" s="1">
        <v>83</v>
      </c>
      <c r="P1539" s="1">
        <v>0</v>
      </c>
      <c r="Q1539" s="1">
        <v>14</v>
      </c>
      <c r="R1539" s="1">
        <v>0</v>
      </c>
      <c r="S1539" s="1">
        <v>100</v>
      </c>
      <c r="T1539">
        <f t="shared" si="313"/>
        <v>200</v>
      </c>
      <c r="U1539">
        <f t="shared" si="314"/>
        <v>314</v>
      </c>
      <c r="V1539" s="2">
        <f t="shared" si="315"/>
        <v>45943.0196078431</v>
      </c>
      <c r="W1539" s="2">
        <f t="shared" si="316"/>
        <v>45970.9607843137</v>
      </c>
      <c r="X1539" t="str">
        <f t="shared" si="317"/>
        <v>健康</v>
      </c>
      <c r="Y1539" s="8" t="str">
        <f>_xlfn.IFS(COUNTIF($B$2:B1539,B1539)=1,"-",OR(AND(X1538="高滞销风险",OR(X1539="中滞销风险",X1539="低滞销风险",X1539="健康")),AND(X1538="中滞销风险",OR(X1539="低滞销风险",X1539="健康")),AND(X1538="低滞销风险",X1539="健康")),"改善",X1538=X1539,"维持不变",OR(AND(X1538="健康",OR(X1539="低滞销风险",X1539="中滞销风险",X1539="高滞销风险")),AND(X1538="低滞销风险",OR(X1539="中滞销风险",X1539="高滞销风险")),AND(X1538="中滞销风险",X1539="高滞销风险")),"恶化")</f>
        <v>维持不变</v>
      </c>
      <c r="Z1539" s="10">
        <f t="shared" si="318"/>
        <v>0</v>
      </c>
      <c r="AA1539" s="10">
        <f t="shared" si="319"/>
        <v>0</v>
      </c>
      <c r="AB1539" s="10">
        <f t="shared" si="320"/>
        <v>0</v>
      </c>
      <c r="AC1539" s="10">
        <f t="shared" si="321"/>
        <v>76.9607843137255</v>
      </c>
      <c r="AD1539" s="10">
        <f t="shared" si="322"/>
        <v>0</v>
      </c>
      <c r="AE1539" s="11">
        <f t="shared" si="323"/>
        <v>4.08</v>
      </c>
    </row>
    <row r="1540" spans="1:31">
      <c r="A1540" s="5">
        <v>45901</v>
      </c>
      <c r="B1540" s="1" t="s">
        <v>834</v>
      </c>
      <c r="C1540" s="1" t="s">
        <v>835</v>
      </c>
      <c r="D1540" s="1" t="s">
        <v>757</v>
      </c>
      <c r="E1540" s="1">
        <v>2.86</v>
      </c>
      <c r="F1540" s="1">
        <v>2.86</v>
      </c>
      <c r="G1540" s="1">
        <v>3.93</v>
      </c>
      <c r="H1540" s="1">
        <v>3.75</v>
      </c>
      <c r="I1540" s="1" t="s">
        <v>54</v>
      </c>
      <c r="J1540" s="1">
        <v>20</v>
      </c>
      <c r="K1540" s="1" t="s">
        <v>35</v>
      </c>
      <c r="L1540" s="1" t="s">
        <v>36</v>
      </c>
      <c r="M1540" s="1" t="s">
        <v>37</v>
      </c>
      <c r="N1540" s="1">
        <v>115</v>
      </c>
      <c r="O1540" s="1">
        <v>75</v>
      </c>
      <c r="P1540" s="1">
        <v>0</v>
      </c>
      <c r="Q1540" s="1">
        <v>104</v>
      </c>
      <c r="R1540" s="1">
        <v>0</v>
      </c>
      <c r="S1540" s="1">
        <v>0</v>
      </c>
      <c r="T1540">
        <f t="shared" si="313"/>
        <v>190</v>
      </c>
      <c r="U1540">
        <f t="shared" si="314"/>
        <v>294</v>
      </c>
      <c r="V1540" s="2">
        <f t="shared" si="315"/>
        <v>45967.4335664336</v>
      </c>
      <c r="W1540" s="2">
        <f t="shared" si="316"/>
        <v>46003.7972027972</v>
      </c>
      <c r="X1540" t="str">
        <f t="shared" si="317"/>
        <v>中滞销风险</v>
      </c>
      <c r="Y1540" s="8" t="str">
        <f>_xlfn.IFS(COUNTIF($B$2:B1540,B1540)=1,"-",OR(AND(X1539="高滞销风险",OR(X1540="中滞销风险",X1540="低滞销风险",X1540="健康")),AND(X1539="中滞销风险",OR(X1540="低滞销风险",X1540="健康")),AND(X1539="低滞销风险",X1540="健康")),"改善",X1539=X1540,"维持不变",OR(AND(X1539="健康",OR(X1540="低滞销风险",X1540="中滞销风险",X1540="高滞销风险")),AND(X1539="低滞销风险",OR(X1540="中滞销风险",X1540="高滞销风险")),AND(X1539="中滞销风险",X1540="高滞销风险")),"恶化")</f>
        <v>恶化</v>
      </c>
      <c r="Z1540" s="10">
        <f t="shared" si="318"/>
        <v>0</v>
      </c>
      <c r="AA1540" s="10">
        <f t="shared" si="319"/>
        <v>33.74</v>
      </c>
      <c r="AB1540" s="10">
        <f t="shared" si="320"/>
        <v>33.74</v>
      </c>
      <c r="AC1540" s="10">
        <f t="shared" si="321"/>
        <v>102.797202797203</v>
      </c>
      <c r="AD1540" s="10">
        <f t="shared" si="322"/>
        <v>11.7972027972064</v>
      </c>
      <c r="AE1540" s="11">
        <f t="shared" si="323"/>
        <v>3.23076923076923</v>
      </c>
    </row>
    <row r="1541" spans="1:31">
      <c r="A1541" s="5">
        <v>45908</v>
      </c>
      <c r="B1541" s="1" t="s">
        <v>834</v>
      </c>
      <c r="C1541" s="1" t="s">
        <v>835</v>
      </c>
      <c r="D1541" s="1" t="s">
        <v>757</v>
      </c>
      <c r="E1541" s="1">
        <v>4.27</v>
      </c>
      <c r="F1541" s="1">
        <v>4.57</v>
      </c>
      <c r="G1541" s="1">
        <v>3.71</v>
      </c>
      <c r="H1541" s="1">
        <v>4.32</v>
      </c>
      <c r="I1541" s="1" t="s">
        <v>50</v>
      </c>
      <c r="J1541" s="1">
        <v>32</v>
      </c>
      <c r="K1541" s="1" t="s">
        <v>38</v>
      </c>
      <c r="L1541" s="1" t="s">
        <v>39</v>
      </c>
      <c r="M1541" s="1" t="s">
        <v>40</v>
      </c>
      <c r="N1541" s="1">
        <v>85</v>
      </c>
      <c r="O1541" s="1">
        <v>72</v>
      </c>
      <c r="P1541" s="1">
        <v>0</v>
      </c>
      <c r="Q1541" s="1">
        <v>104</v>
      </c>
      <c r="R1541" s="1">
        <v>0</v>
      </c>
      <c r="S1541" s="1">
        <v>0</v>
      </c>
      <c r="T1541">
        <f t="shared" si="313"/>
        <v>157</v>
      </c>
      <c r="U1541">
        <f t="shared" si="314"/>
        <v>261</v>
      </c>
      <c r="V1541" s="2">
        <f t="shared" si="315"/>
        <v>45944.7681498829</v>
      </c>
      <c r="W1541" s="2">
        <f t="shared" si="316"/>
        <v>45969.1241217799</v>
      </c>
      <c r="X1541" t="str">
        <f t="shared" si="317"/>
        <v>健康</v>
      </c>
      <c r="Y1541" s="8" t="str">
        <f>_xlfn.IFS(COUNTIF($B$2:B1541,B1541)=1,"-",OR(AND(X1540="高滞销风险",OR(X1541="中滞销风险",X1541="低滞销风险",X1541="健康")),AND(X1540="中滞销风险",OR(X1541="低滞销风险",X1541="健康")),AND(X1540="低滞销风险",X1541="健康")),"改善",X1540=X1541,"维持不变",OR(AND(X1540="健康",OR(X1541="低滞销风险",X1541="中滞销风险",X1541="高滞销风险")),AND(X1540="低滞销风险",OR(X1541="中滞销风险",X1541="高滞销风险")),AND(X1540="中滞销风险",X1541="高滞销风险")),"恶化")</f>
        <v>改善</v>
      </c>
      <c r="Z1541" s="10">
        <f t="shared" si="318"/>
        <v>0</v>
      </c>
      <c r="AA1541" s="10">
        <f t="shared" si="319"/>
        <v>0</v>
      </c>
      <c r="AB1541" s="10">
        <f t="shared" si="320"/>
        <v>0</v>
      </c>
      <c r="AC1541" s="10">
        <f t="shared" si="321"/>
        <v>61.1241217798595</v>
      </c>
      <c r="AD1541" s="10">
        <f t="shared" si="322"/>
        <v>0</v>
      </c>
      <c r="AE1541" s="11">
        <f t="shared" si="323"/>
        <v>4.27</v>
      </c>
    </row>
    <row r="1542" spans="1:31">
      <c r="A1542" s="5">
        <v>45887</v>
      </c>
      <c r="B1542" s="1" t="s">
        <v>836</v>
      </c>
      <c r="C1542" s="1" t="s">
        <v>837</v>
      </c>
      <c r="D1542" s="1" t="s">
        <v>757</v>
      </c>
      <c r="E1542" s="1">
        <v>3.9</v>
      </c>
      <c r="F1542" s="1">
        <v>5.29</v>
      </c>
      <c r="G1542" s="1">
        <v>4.79</v>
      </c>
      <c r="H1542" s="1">
        <v>2.71</v>
      </c>
      <c r="I1542" s="1" t="s">
        <v>50</v>
      </c>
      <c r="J1542" s="1">
        <v>37</v>
      </c>
      <c r="K1542" s="1" t="s">
        <v>51</v>
      </c>
      <c r="L1542" s="1" t="s">
        <v>52</v>
      </c>
      <c r="M1542" s="1" t="s">
        <v>53</v>
      </c>
      <c r="N1542" s="1">
        <v>71</v>
      </c>
      <c r="O1542" s="1">
        <v>180</v>
      </c>
      <c r="P1542" s="1">
        <v>0</v>
      </c>
      <c r="Q1542" s="1">
        <v>91</v>
      </c>
      <c r="R1542" s="1">
        <v>0</v>
      </c>
      <c r="S1542" s="1">
        <v>0</v>
      </c>
      <c r="T1542">
        <f t="shared" si="313"/>
        <v>251</v>
      </c>
      <c r="U1542">
        <f t="shared" si="314"/>
        <v>342</v>
      </c>
      <c r="V1542" s="2">
        <f t="shared" si="315"/>
        <v>45951.358974359</v>
      </c>
      <c r="W1542" s="2">
        <f t="shared" si="316"/>
        <v>45974.6923076923</v>
      </c>
      <c r="X1542" t="str">
        <f t="shared" si="317"/>
        <v>健康</v>
      </c>
      <c r="Y1542" s="8" t="str">
        <f>_xlfn.IFS(COUNTIF($B$2:B1542,B1542)=1,"-",OR(AND(X1541="高滞销风险",OR(X1542="中滞销风险",X1542="低滞销风险",X1542="健康")),AND(X1541="中滞销风险",OR(X1542="低滞销风险",X1542="健康")),AND(X1541="低滞销风险",X1542="健康")),"改善",X1541=X1542,"维持不变",OR(AND(X1541="健康",OR(X1542="低滞销风险",X1542="中滞销风险",X1542="高滞销风险")),AND(X1541="低滞销风险",OR(X1542="中滞销风险",X1542="高滞销风险")),AND(X1541="中滞销风险",X1542="高滞销风险")),"恶化")</f>
        <v>-</v>
      </c>
      <c r="Z1542" s="10">
        <f t="shared" si="318"/>
        <v>0</v>
      </c>
      <c r="AA1542" s="10">
        <f t="shared" si="319"/>
        <v>0</v>
      </c>
      <c r="AB1542" s="10">
        <f t="shared" si="320"/>
        <v>0</v>
      </c>
      <c r="AC1542" s="10">
        <f t="shared" si="321"/>
        <v>87.6923076923077</v>
      </c>
      <c r="AD1542" s="10">
        <f t="shared" si="322"/>
        <v>0</v>
      </c>
      <c r="AE1542" s="11">
        <f t="shared" si="323"/>
        <v>3.9</v>
      </c>
    </row>
    <row r="1543" spans="1:31">
      <c r="A1543" s="5">
        <v>45894</v>
      </c>
      <c r="B1543" s="1" t="s">
        <v>836</v>
      </c>
      <c r="C1543" s="1" t="s">
        <v>837</v>
      </c>
      <c r="D1543" s="1" t="s">
        <v>757</v>
      </c>
      <c r="E1543" s="1">
        <v>5.26</v>
      </c>
      <c r="F1543" s="1">
        <v>6.43</v>
      </c>
      <c r="G1543" s="1">
        <v>5.86</v>
      </c>
      <c r="H1543" s="1">
        <v>4.32</v>
      </c>
      <c r="I1543" s="1" t="s">
        <v>50</v>
      </c>
      <c r="J1543" s="1">
        <v>45</v>
      </c>
      <c r="K1543" s="1" t="s">
        <v>43</v>
      </c>
      <c r="L1543" s="1" t="s">
        <v>44</v>
      </c>
      <c r="M1543" s="1" t="s">
        <v>45</v>
      </c>
      <c r="N1543" s="1">
        <v>42</v>
      </c>
      <c r="O1543" s="1">
        <v>258</v>
      </c>
      <c r="P1543" s="1">
        <v>0</v>
      </c>
      <c r="Q1543" s="1">
        <v>1</v>
      </c>
      <c r="R1543" s="1">
        <v>0</v>
      </c>
      <c r="S1543" s="1">
        <v>100</v>
      </c>
      <c r="T1543">
        <f t="shared" si="313"/>
        <v>300</v>
      </c>
      <c r="U1543">
        <f t="shared" si="314"/>
        <v>401</v>
      </c>
      <c r="V1543" s="2">
        <f t="shared" si="315"/>
        <v>45951.0342205323</v>
      </c>
      <c r="W1543" s="2">
        <f t="shared" si="316"/>
        <v>45970.2357414449</v>
      </c>
      <c r="X1543" t="str">
        <f t="shared" si="317"/>
        <v>健康</v>
      </c>
      <c r="Y1543" s="8" t="str">
        <f>_xlfn.IFS(COUNTIF($B$2:B1543,B1543)=1,"-",OR(AND(X1542="高滞销风险",OR(X1543="中滞销风险",X1543="低滞销风险",X1543="健康")),AND(X1542="中滞销风险",OR(X1543="低滞销风险",X1543="健康")),AND(X1542="低滞销风险",X1543="健康")),"改善",X1542=X1543,"维持不变",OR(AND(X1542="健康",OR(X1543="低滞销风险",X1543="中滞销风险",X1543="高滞销风险")),AND(X1542="低滞销风险",OR(X1543="中滞销风险",X1543="高滞销风险")),AND(X1542="中滞销风险",X1543="高滞销风险")),"恶化")</f>
        <v>维持不变</v>
      </c>
      <c r="Z1543" s="10">
        <f t="shared" si="318"/>
        <v>0</v>
      </c>
      <c r="AA1543" s="10">
        <f t="shared" si="319"/>
        <v>0</v>
      </c>
      <c r="AB1543" s="10">
        <f t="shared" si="320"/>
        <v>0</v>
      </c>
      <c r="AC1543" s="10">
        <f t="shared" si="321"/>
        <v>76.2357414448669</v>
      </c>
      <c r="AD1543" s="10">
        <f t="shared" si="322"/>
        <v>0</v>
      </c>
      <c r="AE1543" s="11">
        <f t="shared" si="323"/>
        <v>5.26</v>
      </c>
    </row>
    <row r="1544" spans="1:31">
      <c r="A1544" s="5">
        <v>45901</v>
      </c>
      <c r="B1544" s="1" t="s">
        <v>836</v>
      </c>
      <c r="C1544" s="1" t="s">
        <v>837</v>
      </c>
      <c r="D1544" s="1" t="s">
        <v>757</v>
      </c>
      <c r="E1544" s="1">
        <v>2.71</v>
      </c>
      <c r="F1544" s="1">
        <v>2.71</v>
      </c>
      <c r="G1544" s="1">
        <v>4.57</v>
      </c>
      <c r="H1544" s="1">
        <v>4.68</v>
      </c>
      <c r="I1544" s="1" t="s">
        <v>54</v>
      </c>
      <c r="J1544" s="1">
        <v>19</v>
      </c>
      <c r="K1544" s="1" t="s">
        <v>35</v>
      </c>
      <c r="L1544" s="1" t="s">
        <v>36</v>
      </c>
      <c r="M1544" s="1" t="s">
        <v>37</v>
      </c>
      <c r="N1544" s="1">
        <v>65</v>
      </c>
      <c r="O1544" s="1">
        <v>219</v>
      </c>
      <c r="P1544" s="1">
        <v>0</v>
      </c>
      <c r="Q1544" s="1">
        <v>1</v>
      </c>
      <c r="R1544" s="1">
        <v>0</v>
      </c>
      <c r="S1544" s="1">
        <v>100</v>
      </c>
      <c r="T1544">
        <f t="shared" si="313"/>
        <v>284</v>
      </c>
      <c r="U1544">
        <f t="shared" si="314"/>
        <v>385</v>
      </c>
      <c r="V1544" s="2">
        <f t="shared" si="315"/>
        <v>46005.7970479705</v>
      </c>
      <c r="W1544" s="2">
        <f t="shared" si="316"/>
        <v>46043.0664206642</v>
      </c>
      <c r="X1544" t="str">
        <f t="shared" si="317"/>
        <v>高滞销风险</v>
      </c>
      <c r="Y1544" s="8" t="str">
        <f>_xlfn.IFS(COUNTIF($B$2:B1544,B1544)=1,"-",OR(AND(X1543="高滞销风险",OR(X1544="中滞销风险",X1544="低滞销风险",X1544="健康")),AND(X1543="中滞销风险",OR(X1544="低滞销风险",X1544="健康")),AND(X1543="低滞销风险",X1544="健康")),"改善",X1543=X1544,"维持不变",OR(AND(X1543="健康",OR(X1544="低滞销风险",X1544="中滞销风险",X1544="高滞销风险")),AND(X1543="低滞销风险",OR(X1544="中滞销风险",X1544="高滞销风险")),AND(X1543="中滞销风险",X1544="高滞销风险")),"恶化")</f>
        <v>恶化</v>
      </c>
      <c r="Z1544" s="10">
        <f t="shared" si="318"/>
        <v>37.39</v>
      </c>
      <c r="AA1544" s="10">
        <f t="shared" si="319"/>
        <v>101</v>
      </c>
      <c r="AB1544" s="10">
        <f t="shared" si="320"/>
        <v>138.39</v>
      </c>
      <c r="AC1544" s="10">
        <f t="shared" si="321"/>
        <v>142.066420664207</v>
      </c>
      <c r="AD1544" s="10">
        <f t="shared" si="322"/>
        <v>51.0664206642032</v>
      </c>
      <c r="AE1544" s="11">
        <f t="shared" si="323"/>
        <v>4.23076923076923</v>
      </c>
    </row>
    <row r="1545" spans="1:31">
      <c r="A1545" s="5">
        <v>45908</v>
      </c>
      <c r="B1545" s="1" t="s">
        <v>836</v>
      </c>
      <c r="C1545" s="1" t="s">
        <v>837</v>
      </c>
      <c r="D1545" s="1" t="s">
        <v>757</v>
      </c>
      <c r="E1545" s="1">
        <v>4.47</v>
      </c>
      <c r="F1545" s="1">
        <v>4.57</v>
      </c>
      <c r="G1545" s="1">
        <v>3.64</v>
      </c>
      <c r="H1545" s="1">
        <v>4.75</v>
      </c>
      <c r="I1545" s="1" t="s">
        <v>50</v>
      </c>
      <c r="J1545" s="1">
        <v>32</v>
      </c>
      <c r="K1545" s="1" t="s">
        <v>38</v>
      </c>
      <c r="L1545" s="1" t="s">
        <v>39</v>
      </c>
      <c r="M1545" s="1" t="s">
        <v>40</v>
      </c>
      <c r="N1545" s="1">
        <v>79</v>
      </c>
      <c r="O1545" s="1">
        <v>184</v>
      </c>
      <c r="P1545" s="1">
        <v>0</v>
      </c>
      <c r="Q1545" s="1">
        <v>101</v>
      </c>
      <c r="R1545" s="1">
        <v>0</v>
      </c>
      <c r="S1545" s="1">
        <v>0</v>
      </c>
      <c r="T1545">
        <f t="shared" si="313"/>
        <v>263</v>
      </c>
      <c r="U1545">
        <f t="shared" si="314"/>
        <v>364</v>
      </c>
      <c r="V1545" s="2">
        <f t="shared" si="315"/>
        <v>45966.836689038</v>
      </c>
      <c r="W1545" s="2">
        <f t="shared" si="316"/>
        <v>45989.4317673378</v>
      </c>
      <c r="X1545" t="str">
        <f t="shared" si="317"/>
        <v>健康</v>
      </c>
      <c r="Y1545" s="8" t="str">
        <f>_xlfn.IFS(COUNTIF($B$2:B1545,B1545)=1,"-",OR(AND(X1544="高滞销风险",OR(X1545="中滞销风险",X1545="低滞销风险",X1545="健康")),AND(X1544="中滞销风险",OR(X1545="低滞销风险",X1545="健康")),AND(X1544="低滞销风险",X1545="健康")),"改善",X1544=X1545,"维持不变",OR(AND(X1544="健康",OR(X1545="低滞销风险",X1545="中滞销风险",X1545="高滞销风险")),AND(X1544="低滞销风险",OR(X1545="中滞销风险",X1545="高滞销风险")),AND(X1544="中滞销风险",X1545="高滞销风险")),"恶化")</f>
        <v>改善</v>
      </c>
      <c r="Z1545" s="10">
        <f t="shared" si="318"/>
        <v>0</v>
      </c>
      <c r="AA1545" s="10">
        <f t="shared" si="319"/>
        <v>0</v>
      </c>
      <c r="AB1545" s="10">
        <f t="shared" si="320"/>
        <v>0</v>
      </c>
      <c r="AC1545" s="10">
        <f t="shared" si="321"/>
        <v>81.4317673378076</v>
      </c>
      <c r="AD1545" s="10">
        <f t="shared" si="322"/>
        <v>0</v>
      </c>
      <c r="AE1545" s="11">
        <f t="shared" si="323"/>
        <v>4.47</v>
      </c>
    </row>
    <row r="1546" spans="1:31">
      <c r="A1546" s="5">
        <v>45887</v>
      </c>
      <c r="B1546" s="1" t="s">
        <v>838</v>
      </c>
      <c r="C1546" s="1" t="s">
        <v>839</v>
      </c>
      <c r="D1546" s="1" t="s">
        <v>757</v>
      </c>
      <c r="E1546" s="1">
        <v>2.24</v>
      </c>
      <c r="F1546" s="1">
        <v>3.14</v>
      </c>
      <c r="G1546" s="1">
        <v>2.64</v>
      </c>
      <c r="H1546" s="1">
        <v>1.54</v>
      </c>
      <c r="I1546" s="1" t="s">
        <v>50</v>
      </c>
      <c r="J1546" s="1">
        <v>22</v>
      </c>
      <c r="K1546" s="1" t="s">
        <v>51</v>
      </c>
      <c r="L1546" s="1" t="s">
        <v>52</v>
      </c>
      <c r="M1546" s="1" t="s">
        <v>53</v>
      </c>
      <c r="N1546" s="1">
        <v>54</v>
      </c>
      <c r="O1546" s="1">
        <v>141</v>
      </c>
      <c r="P1546" s="1">
        <v>0</v>
      </c>
      <c r="Q1546" s="1">
        <v>64</v>
      </c>
      <c r="R1546" s="1">
        <v>0</v>
      </c>
      <c r="S1546" s="1">
        <v>0</v>
      </c>
      <c r="T1546">
        <f t="shared" si="313"/>
        <v>195</v>
      </c>
      <c r="U1546">
        <f t="shared" si="314"/>
        <v>259</v>
      </c>
      <c r="V1546" s="2">
        <f t="shared" si="315"/>
        <v>45974.0535714286</v>
      </c>
      <c r="W1546" s="2">
        <f t="shared" si="316"/>
        <v>46002.625</v>
      </c>
      <c r="X1546" t="str">
        <f t="shared" si="317"/>
        <v>中滞销风险</v>
      </c>
      <c r="Y1546" s="8" t="str">
        <f>_xlfn.IFS(COUNTIF($B$2:B1546,B1546)=1,"-",OR(AND(X1545="高滞销风险",OR(X1546="中滞销风险",X1546="低滞销风险",X1546="健康")),AND(X1545="中滞销风险",OR(X1546="低滞销风险",X1546="健康")),AND(X1545="低滞销风险",X1546="健康")),"改善",X1545=X1546,"维持不变",OR(AND(X1545="健康",OR(X1546="低滞销风险",X1546="中滞销风险",X1546="高滞销风险")),AND(X1545="低滞销风险",OR(X1546="中滞销风险",X1546="高滞销风险")),AND(X1545="中滞销风险",X1546="高滞销风险")),"恶化")</f>
        <v>-</v>
      </c>
      <c r="Z1546" s="10">
        <f t="shared" si="318"/>
        <v>0</v>
      </c>
      <c r="AA1546" s="10">
        <f t="shared" si="319"/>
        <v>23.8</v>
      </c>
      <c r="AB1546" s="10">
        <f t="shared" si="320"/>
        <v>23.8</v>
      </c>
      <c r="AC1546" s="10">
        <f t="shared" si="321"/>
        <v>115.625</v>
      </c>
      <c r="AD1546" s="10">
        <f t="shared" si="322"/>
        <v>10.625</v>
      </c>
      <c r="AE1546" s="11">
        <f t="shared" si="323"/>
        <v>2.46666666666667</v>
      </c>
    </row>
    <row r="1547" spans="1:31">
      <c r="A1547" s="5">
        <v>45894</v>
      </c>
      <c r="B1547" s="1" t="s">
        <v>838</v>
      </c>
      <c r="C1547" s="1" t="s">
        <v>839</v>
      </c>
      <c r="D1547" s="1" t="s">
        <v>757</v>
      </c>
      <c r="E1547" s="1">
        <v>2.36</v>
      </c>
      <c r="F1547" s="1">
        <v>2.43</v>
      </c>
      <c r="G1547" s="1">
        <v>2.79</v>
      </c>
      <c r="H1547" s="1">
        <v>2.14</v>
      </c>
      <c r="I1547" s="1" t="s">
        <v>50</v>
      </c>
      <c r="J1547" s="1">
        <v>17</v>
      </c>
      <c r="K1547" s="1" t="s">
        <v>43</v>
      </c>
      <c r="L1547" s="1" t="s">
        <v>44</v>
      </c>
      <c r="M1547" s="1" t="s">
        <v>45</v>
      </c>
      <c r="N1547" s="1">
        <v>58</v>
      </c>
      <c r="O1547" s="1">
        <v>141</v>
      </c>
      <c r="P1547" s="1">
        <v>0</v>
      </c>
      <c r="Q1547" s="1">
        <v>34</v>
      </c>
      <c r="R1547" s="1">
        <v>0</v>
      </c>
      <c r="S1547" s="1">
        <v>0</v>
      </c>
      <c r="T1547">
        <f t="shared" si="313"/>
        <v>199</v>
      </c>
      <c r="U1547">
        <f t="shared" si="314"/>
        <v>233</v>
      </c>
      <c r="V1547" s="2">
        <f t="shared" si="315"/>
        <v>45978.3220338983</v>
      </c>
      <c r="W1547" s="2">
        <f t="shared" si="316"/>
        <v>45992.7288135593</v>
      </c>
      <c r="X1547" t="str">
        <f t="shared" si="317"/>
        <v>低滞销风险</v>
      </c>
      <c r="Y1547" s="8" t="str">
        <f>_xlfn.IFS(COUNTIF($B$2:B1547,B1547)=1,"-",OR(AND(X1546="高滞销风险",OR(X1547="中滞销风险",X1547="低滞销风险",X1547="健康")),AND(X1546="中滞销风险",OR(X1547="低滞销风险",X1547="健康")),AND(X1546="低滞销风险",X1547="健康")),"改善",X1546=X1547,"维持不变",OR(AND(X1546="健康",OR(X1547="低滞销风险",X1547="中滞销风险",X1547="高滞销风险")),AND(X1546="低滞销风险",OR(X1547="中滞销风险",X1547="高滞销风险")),AND(X1546="中滞销风险",X1547="高滞销风险")),"恶化")</f>
        <v>改善</v>
      </c>
      <c r="Z1547" s="10">
        <f t="shared" si="318"/>
        <v>0</v>
      </c>
      <c r="AA1547" s="10">
        <f t="shared" si="319"/>
        <v>1.72</v>
      </c>
      <c r="AB1547" s="10">
        <f t="shared" si="320"/>
        <v>1.72</v>
      </c>
      <c r="AC1547" s="10">
        <f t="shared" si="321"/>
        <v>98.728813559322</v>
      </c>
      <c r="AD1547" s="10">
        <f t="shared" si="322"/>
        <v>0.728813559318951</v>
      </c>
      <c r="AE1547" s="11">
        <f t="shared" si="323"/>
        <v>2.37755102040816</v>
      </c>
    </row>
    <row r="1548" spans="1:31">
      <c r="A1548" s="5">
        <v>45901</v>
      </c>
      <c r="B1548" s="1" t="s">
        <v>838</v>
      </c>
      <c r="C1548" s="1" t="s">
        <v>839</v>
      </c>
      <c r="D1548" s="1" t="s">
        <v>757</v>
      </c>
      <c r="E1548" s="1">
        <v>2.71</v>
      </c>
      <c r="F1548" s="1">
        <v>2.86</v>
      </c>
      <c r="G1548" s="1">
        <v>2.64</v>
      </c>
      <c r="H1548" s="1">
        <v>2.64</v>
      </c>
      <c r="I1548" s="1" t="s">
        <v>50</v>
      </c>
      <c r="J1548" s="1">
        <v>20</v>
      </c>
      <c r="K1548" s="1" t="s">
        <v>35</v>
      </c>
      <c r="L1548" s="1" t="s">
        <v>36</v>
      </c>
      <c r="M1548" s="1" t="s">
        <v>37</v>
      </c>
      <c r="N1548" s="1">
        <v>46</v>
      </c>
      <c r="O1548" s="1">
        <v>135</v>
      </c>
      <c r="P1548" s="1">
        <v>0</v>
      </c>
      <c r="Q1548" s="1">
        <v>34</v>
      </c>
      <c r="R1548" s="1">
        <v>0</v>
      </c>
      <c r="S1548" s="1">
        <v>0</v>
      </c>
      <c r="T1548">
        <f t="shared" si="313"/>
        <v>181</v>
      </c>
      <c r="U1548">
        <f t="shared" si="314"/>
        <v>215</v>
      </c>
      <c r="V1548" s="2">
        <f t="shared" si="315"/>
        <v>45967.7896678967</v>
      </c>
      <c r="W1548" s="2">
        <f t="shared" si="316"/>
        <v>45980.3357933579</v>
      </c>
      <c r="X1548" t="str">
        <f t="shared" si="317"/>
        <v>健康</v>
      </c>
      <c r="Y1548" s="8" t="str">
        <f>_xlfn.IFS(COUNTIF($B$2:B1548,B1548)=1,"-",OR(AND(X1547="高滞销风险",OR(X1548="中滞销风险",X1548="低滞销风险",X1548="健康")),AND(X1547="中滞销风险",OR(X1548="低滞销风险",X1548="健康")),AND(X1547="低滞销风险",X1548="健康")),"改善",X1547=X1548,"维持不变",OR(AND(X1547="健康",OR(X1548="低滞销风险",X1548="中滞销风险",X1548="高滞销风险")),AND(X1547="低滞销风险",OR(X1548="中滞销风险",X1548="高滞销风险")),AND(X1547="中滞销风险",X1548="高滞销风险")),"恶化")</f>
        <v>改善</v>
      </c>
      <c r="Z1548" s="10">
        <f t="shared" si="318"/>
        <v>0</v>
      </c>
      <c r="AA1548" s="10">
        <f t="shared" si="319"/>
        <v>0</v>
      </c>
      <c r="AB1548" s="10">
        <f t="shared" si="320"/>
        <v>0</v>
      </c>
      <c r="AC1548" s="10">
        <f t="shared" si="321"/>
        <v>79.3357933579336</v>
      </c>
      <c r="AD1548" s="10">
        <f t="shared" si="322"/>
        <v>0</v>
      </c>
      <c r="AE1548" s="11">
        <f t="shared" si="323"/>
        <v>2.71</v>
      </c>
    </row>
    <row r="1549" spans="1:31">
      <c r="A1549" s="5">
        <v>45908</v>
      </c>
      <c r="B1549" s="1" t="s">
        <v>838</v>
      </c>
      <c r="C1549" s="1" t="s">
        <v>839</v>
      </c>
      <c r="D1549" s="1" t="s">
        <v>757</v>
      </c>
      <c r="E1549" s="1">
        <v>2.84</v>
      </c>
      <c r="F1549" s="1">
        <v>2.86</v>
      </c>
      <c r="G1549" s="1">
        <v>2.86</v>
      </c>
      <c r="H1549" s="1">
        <v>2.82</v>
      </c>
      <c r="I1549" s="1" t="s">
        <v>50</v>
      </c>
      <c r="J1549" s="1">
        <v>20</v>
      </c>
      <c r="K1549" s="1" t="s">
        <v>38</v>
      </c>
      <c r="L1549" s="1" t="s">
        <v>39</v>
      </c>
      <c r="M1549" s="1" t="s">
        <v>40</v>
      </c>
      <c r="N1549" s="1">
        <v>44</v>
      </c>
      <c r="O1549" s="1">
        <v>117</v>
      </c>
      <c r="P1549" s="1">
        <v>0</v>
      </c>
      <c r="Q1549" s="1">
        <v>34</v>
      </c>
      <c r="R1549" s="1">
        <v>0</v>
      </c>
      <c r="S1549" s="1">
        <v>0</v>
      </c>
      <c r="T1549">
        <f t="shared" si="313"/>
        <v>161</v>
      </c>
      <c r="U1549">
        <f t="shared" si="314"/>
        <v>195</v>
      </c>
      <c r="V1549" s="2">
        <f t="shared" si="315"/>
        <v>45964.6901408451</v>
      </c>
      <c r="W1549" s="2">
        <f t="shared" si="316"/>
        <v>45976.661971831</v>
      </c>
      <c r="X1549" t="str">
        <f t="shared" si="317"/>
        <v>健康</v>
      </c>
      <c r="Y1549" s="8" t="str">
        <f>_xlfn.IFS(COUNTIF($B$2:B1549,B1549)=1,"-",OR(AND(X1548="高滞销风险",OR(X1549="中滞销风险",X1549="低滞销风险",X1549="健康")),AND(X1548="中滞销风险",OR(X1549="低滞销风险",X1549="健康")),AND(X1548="低滞销风险",X1549="健康")),"改善",X1548=X1549,"维持不变",OR(AND(X1548="健康",OR(X1549="低滞销风险",X1549="中滞销风险",X1549="高滞销风险")),AND(X1548="低滞销风险",OR(X1549="中滞销风险",X1549="高滞销风险")),AND(X1548="中滞销风险",X1549="高滞销风险")),"恶化")</f>
        <v>维持不变</v>
      </c>
      <c r="Z1549" s="10">
        <f t="shared" si="318"/>
        <v>0</v>
      </c>
      <c r="AA1549" s="10">
        <f t="shared" si="319"/>
        <v>0</v>
      </c>
      <c r="AB1549" s="10">
        <f t="shared" si="320"/>
        <v>0</v>
      </c>
      <c r="AC1549" s="10">
        <f t="shared" si="321"/>
        <v>68.6619718309859</v>
      </c>
      <c r="AD1549" s="10">
        <f t="shared" si="322"/>
        <v>0</v>
      </c>
      <c r="AE1549" s="11">
        <f t="shared" si="323"/>
        <v>2.84</v>
      </c>
    </row>
    <row r="1550" spans="1:31">
      <c r="A1550" s="5">
        <v>45887</v>
      </c>
      <c r="B1550" s="1" t="s">
        <v>840</v>
      </c>
      <c r="C1550" s="1" t="s">
        <v>841</v>
      </c>
      <c r="D1550" s="1" t="s">
        <v>757</v>
      </c>
      <c r="E1550" s="1">
        <v>1.55</v>
      </c>
      <c r="F1550" s="1">
        <v>2.29</v>
      </c>
      <c r="G1550" s="1">
        <v>1.93</v>
      </c>
      <c r="H1550" s="1">
        <v>0.96</v>
      </c>
      <c r="I1550" s="1" t="s">
        <v>50</v>
      </c>
      <c r="J1550" s="1">
        <v>16</v>
      </c>
      <c r="K1550" s="1" t="s">
        <v>51</v>
      </c>
      <c r="L1550" s="1" t="s">
        <v>52</v>
      </c>
      <c r="M1550" s="1" t="s">
        <v>53</v>
      </c>
      <c r="N1550" s="1">
        <v>198</v>
      </c>
      <c r="O1550" s="1">
        <v>3</v>
      </c>
      <c r="P1550" s="1">
        <v>0</v>
      </c>
      <c r="Q1550" s="1">
        <v>139</v>
      </c>
      <c r="R1550" s="1">
        <v>0</v>
      </c>
      <c r="S1550" s="1">
        <v>0</v>
      </c>
      <c r="T1550">
        <f t="shared" si="313"/>
        <v>201</v>
      </c>
      <c r="U1550">
        <f t="shared" si="314"/>
        <v>340</v>
      </c>
      <c r="V1550" s="2">
        <f t="shared" si="315"/>
        <v>46016.6774193548</v>
      </c>
      <c r="W1550" s="2">
        <f t="shared" si="316"/>
        <v>46106.3548387097</v>
      </c>
      <c r="X1550" t="str">
        <f t="shared" si="317"/>
        <v>高滞销风险</v>
      </c>
      <c r="Y1550" s="8" t="str">
        <f>_xlfn.IFS(COUNTIF($B$2:B1550,B1550)=1,"-",OR(AND(X1549="高滞销风险",OR(X1550="中滞销风险",X1550="低滞销风险",X1550="健康")),AND(X1549="中滞销风险",OR(X1550="低滞销风险",X1550="健康")),AND(X1549="低滞销风险",X1550="健康")),"改善",X1549=X1550,"维持不变",OR(AND(X1549="健康",OR(X1550="低滞销风险",X1550="中滞销风险",X1550="高滞销风险")),AND(X1549="低滞销风险",OR(X1550="中滞销风险",X1550="高滞销风险")),AND(X1549="中滞销风险",X1550="高滞销风险")),"恶化")</f>
        <v>-</v>
      </c>
      <c r="Z1550" s="10">
        <f t="shared" si="318"/>
        <v>38.25</v>
      </c>
      <c r="AA1550" s="10">
        <f t="shared" si="319"/>
        <v>139</v>
      </c>
      <c r="AB1550" s="10">
        <f t="shared" si="320"/>
        <v>177.25</v>
      </c>
      <c r="AC1550" s="10">
        <f t="shared" si="321"/>
        <v>219.354838709677</v>
      </c>
      <c r="AD1550" s="10">
        <f t="shared" si="322"/>
        <v>114.354838709674</v>
      </c>
      <c r="AE1550" s="11">
        <f t="shared" si="323"/>
        <v>3.23809523809524</v>
      </c>
    </row>
    <row r="1551" spans="1:31">
      <c r="A1551" s="5">
        <v>45894</v>
      </c>
      <c r="B1551" s="1" t="s">
        <v>840</v>
      </c>
      <c r="C1551" s="1" t="s">
        <v>841</v>
      </c>
      <c r="D1551" s="1" t="s">
        <v>757</v>
      </c>
      <c r="E1551" s="1">
        <v>2.44</v>
      </c>
      <c r="F1551" s="1">
        <v>3.29</v>
      </c>
      <c r="G1551" s="1">
        <v>2.79</v>
      </c>
      <c r="H1551" s="1">
        <v>1.79</v>
      </c>
      <c r="I1551" s="1" t="s">
        <v>50</v>
      </c>
      <c r="J1551" s="1">
        <v>23</v>
      </c>
      <c r="K1551" s="1" t="s">
        <v>43</v>
      </c>
      <c r="L1551" s="1" t="s">
        <v>44</v>
      </c>
      <c r="M1551" s="1" t="s">
        <v>45</v>
      </c>
      <c r="N1551" s="1">
        <v>168</v>
      </c>
      <c r="O1551" s="1">
        <v>3</v>
      </c>
      <c r="P1551" s="1">
        <v>0</v>
      </c>
      <c r="Q1551" s="1">
        <v>139</v>
      </c>
      <c r="R1551" s="1">
        <v>0</v>
      </c>
      <c r="S1551" s="1">
        <v>0</v>
      </c>
      <c r="T1551">
        <f t="shared" si="313"/>
        <v>171</v>
      </c>
      <c r="U1551">
        <f t="shared" si="314"/>
        <v>310</v>
      </c>
      <c r="V1551" s="2">
        <f t="shared" si="315"/>
        <v>45964.0819672131</v>
      </c>
      <c r="W1551" s="2">
        <f t="shared" si="316"/>
        <v>46021.0491803279</v>
      </c>
      <c r="X1551" t="str">
        <f t="shared" si="317"/>
        <v>高滞销风险</v>
      </c>
      <c r="Y1551" s="8" t="str">
        <f>_xlfn.IFS(COUNTIF($B$2:B1551,B1551)=1,"-",OR(AND(X1550="高滞销风险",OR(X1551="中滞销风险",X1551="低滞销风险",X1551="健康")),AND(X1550="中滞销风险",OR(X1551="低滞销风险",X1551="健康")),AND(X1550="低滞销风险",X1551="健康")),"改善",X1550=X1551,"维持不变",OR(AND(X1550="健康",OR(X1551="低滞销风险",X1551="中滞销风险",X1551="高滞销风险")),AND(X1550="低滞销风险",OR(X1551="中滞销风险",X1551="高滞销风险")),AND(X1550="中滞销风险",X1551="高滞销风险")),"恶化")</f>
        <v>维持不变</v>
      </c>
      <c r="Z1551" s="10">
        <f t="shared" si="318"/>
        <v>0</v>
      </c>
      <c r="AA1551" s="10">
        <f t="shared" si="319"/>
        <v>70.88</v>
      </c>
      <c r="AB1551" s="10">
        <f t="shared" si="320"/>
        <v>70.88</v>
      </c>
      <c r="AC1551" s="10">
        <f t="shared" si="321"/>
        <v>127.049180327869</v>
      </c>
      <c r="AD1551" s="10">
        <f t="shared" si="322"/>
        <v>29.049180327871</v>
      </c>
      <c r="AE1551" s="11">
        <f t="shared" si="323"/>
        <v>3.16326530612245</v>
      </c>
    </row>
    <row r="1552" spans="1:31">
      <c r="A1552" s="5">
        <v>45901</v>
      </c>
      <c r="B1552" s="1" t="s">
        <v>840</v>
      </c>
      <c r="C1552" s="1" t="s">
        <v>841</v>
      </c>
      <c r="D1552" s="1" t="s">
        <v>757</v>
      </c>
      <c r="E1552" s="1">
        <v>3.02</v>
      </c>
      <c r="F1552" s="1">
        <v>3.43</v>
      </c>
      <c r="G1552" s="1">
        <v>3.36</v>
      </c>
      <c r="H1552" s="1">
        <v>2.64</v>
      </c>
      <c r="I1552" s="1" t="s">
        <v>50</v>
      </c>
      <c r="J1552" s="1">
        <v>24</v>
      </c>
      <c r="K1552" s="1" t="s">
        <v>35</v>
      </c>
      <c r="L1552" s="1" t="s">
        <v>36</v>
      </c>
      <c r="M1552" s="1" t="s">
        <v>37</v>
      </c>
      <c r="N1552" s="1">
        <v>131</v>
      </c>
      <c r="O1552" s="1">
        <v>85</v>
      </c>
      <c r="P1552" s="1">
        <v>0</v>
      </c>
      <c r="Q1552" s="1">
        <v>69</v>
      </c>
      <c r="R1552" s="1">
        <v>0</v>
      </c>
      <c r="S1552" s="1">
        <v>0</v>
      </c>
      <c r="T1552">
        <f t="shared" si="313"/>
        <v>216</v>
      </c>
      <c r="U1552">
        <f t="shared" si="314"/>
        <v>285</v>
      </c>
      <c r="V1552" s="2">
        <f t="shared" si="315"/>
        <v>45972.5231788079</v>
      </c>
      <c r="W1552" s="2">
        <f t="shared" si="316"/>
        <v>45995.3708609271</v>
      </c>
      <c r="X1552" t="str">
        <f t="shared" si="317"/>
        <v>低滞销风险</v>
      </c>
      <c r="Y1552" s="8" t="str">
        <f>_xlfn.IFS(COUNTIF($B$2:B1552,B1552)=1,"-",OR(AND(X1551="高滞销风险",OR(X1552="中滞销风险",X1552="低滞销风险",X1552="健康")),AND(X1551="中滞销风险",OR(X1552="低滞销风险",X1552="健康")),AND(X1551="低滞销风险",X1552="健康")),"改善",X1551=X1552,"维持不变",OR(AND(X1551="健康",OR(X1552="低滞销风险",X1552="中滞销风险",X1552="高滞销风险")),AND(X1551="低滞销风险",OR(X1552="中滞销风险",X1552="高滞销风险")),AND(X1551="中滞销风险",X1552="高滞销风险")),"恶化")</f>
        <v>改善</v>
      </c>
      <c r="Z1552" s="10">
        <f t="shared" si="318"/>
        <v>0</v>
      </c>
      <c r="AA1552" s="10">
        <f t="shared" si="319"/>
        <v>10.18</v>
      </c>
      <c r="AB1552" s="10">
        <f t="shared" si="320"/>
        <v>10.18</v>
      </c>
      <c r="AC1552" s="10">
        <f t="shared" si="321"/>
        <v>94.3708609271523</v>
      </c>
      <c r="AD1552" s="10">
        <f t="shared" si="322"/>
        <v>3.3708609271489</v>
      </c>
      <c r="AE1552" s="11">
        <f t="shared" si="323"/>
        <v>3.13186813186813</v>
      </c>
    </row>
    <row r="1553" spans="1:31">
      <c r="A1553" s="5">
        <v>45908</v>
      </c>
      <c r="B1553" s="1" t="s">
        <v>840</v>
      </c>
      <c r="C1553" s="1" t="s">
        <v>841</v>
      </c>
      <c r="D1553" s="1" t="s">
        <v>757</v>
      </c>
      <c r="E1553" s="1">
        <v>2.29</v>
      </c>
      <c r="F1553" s="1">
        <v>2.29</v>
      </c>
      <c r="G1553" s="1">
        <v>2.86</v>
      </c>
      <c r="H1553" s="1">
        <v>2.82</v>
      </c>
      <c r="I1553" s="1" t="s">
        <v>54</v>
      </c>
      <c r="J1553" s="1">
        <v>16</v>
      </c>
      <c r="K1553" s="1" t="s">
        <v>38</v>
      </c>
      <c r="L1553" s="1" t="s">
        <v>39</v>
      </c>
      <c r="M1553" s="1" t="s">
        <v>40</v>
      </c>
      <c r="N1553" s="1">
        <v>114</v>
      </c>
      <c r="O1553" s="1">
        <v>96</v>
      </c>
      <c r="P1553" s="1">
        <v>0</v>
      </c>
      <c r="Q1553" s="1">
        <v>59</v>
      </c>
      <c r="R1553" s="1">
        <v>0</v>
      </c>
      <c r="S1553" s="1">
        <v>0</v>
      </c>
      <c r="T1553">
        <f t="shared" si="313"/>
        <v>210</v>
      </c>
      <c r="U1553">
        <f t="shared" si="314"/>
        <v>269</v>
      </c>
      <c r="V1553" s="2">
        <f t="shared" si="315"/>
        <v>45999.7030567686</v>
      </c>
      <c r="W1553" s="2">
        <f t="shared" si="316"/>
        <v>46025.4672489083</v>
      </c>
      <c r="X1553" t="str">
        <f t="shared" si="317"/>
        <v>高滞销风险</v>
      </c>
      <c r="Y1553" s="8" t="str">
        <f>_xlfn.IFS(COUNTIF($B$2:B1553,B1553)=1,"-",OR(AND(X1552="高滞销风险",OR(X1553="中滞销风险",X1553="低滞销风险",X1553="健康")),AND(X1552="中滞销风险",OR(X1553="低滞销风险",X1553="健康")),AND(X1552="低滞销风险",X1553="健康")),"改善",X1552=X1553,"维持不变",OR(AND(X1552="健康",OR(X1553="低滞销风险",X1553="中滞销风险",X1553="高滞销风险")),AND(X1552="低滞销风险",OR(X1553="中滞销风险",X1553="高滞销风险")),AND(X1552="中滞销风险",X1553="高滞销风险")),"恶化")</f>
        <v>恶化</v>
      </c>
      <c r="Z1553" s="10">
        <f t="shared" si="318"/>
        <v>17.64</v>
      </c>
      <c r="AA1553" s="10">
        <f t="shared" si="319"/>
        <v>59</v>
      </c>
      <c r="AB1553" s="10">
        <f t="shared" si="320"/>
        <v>76.64</v>
      </c>
      <c r="AC1553" s="10">
        <f t="shared" si="321"/>
        <v>117.467248908297</v>
      </c>
      <c r="AD1553" s="10">
        <f t="shared" si="322"/>
        <v>33.467248908295</v>
      </c>
      <c r="AE1553" s="11">
        <f t="shared" si="323"/>
        <v>3.20238095238095</v>
      </c>
    </row>
    <row r="1554" spans="1:31">
      <c r="A1554" s="5">
        <v>45887</v>
      </c>
      <c r="B1554" s="1" t="s">
        <v>842</v>
      </c>
      <c r="C1554" s="1" t="s">
        <v>843</v>
      </c>
      <c r="D1554" s="1" t="s">
        <v>757</v>
      </c>
      <c r="E1554" s="1">
        <v>2.52</v>
      </c>
      <c r="F1554" s="1">
        <v>3.57</v>
      </c>
      <c r="G1554" s="1">
        <v>3.07</v>
      </c>
      <c r="H1554" s="1">
        <v>1.68</v>
      </c>
      <c r="I1554" s="1" t="s">
        <v>50</v>
      </c>
      <c r="J1554" s="1">
        <v>25</v>
      </c>
      <c r="K1554" s="1" t="s">
        <v>51</v>
      </c>
      <c r="L1554" s="1" t="s">
        <v>52</v>
      </c>
      <c r="M1554" s="1" t="s">
        <v>53</v>
      </c>
      <c r="N1554" s="1">
        <v>108</v>
      </c>
      <c r="O1554" s="1">
        <v>23</v>
      </c>
      <c r="P1554" s="1">
        <v>0</v>
      </c>
      <c r="Q1554" s="1">
        <v>204</v>
      </c>
      <c r="R1554" s="1">
        <v>0</v>
      </c>
      <c r="S1554" s="1">
        <v>0</v>
      </c>
      <c r="T1554">
        <f t="shared" si="313"/>
        <v>131</v>
      </c>
      <c r="U1554">
        <f t="shared" si="314"/>
        <v>335</v>
      </c>
      <c r="V1554" s="2">
        <f t="shared" si="315"/>
        <v>45938.9841269841</v>
      </c>
      <c r="W1554" s="2">
        <f t="shared" si="316"/>
        <v>46019.9365079365</v>
      </c>
      <c r="X1554" t="str">
        <f t="shared" si="317"/>
        <v>高滞销风险</v>
      </c>
      <c r="Y1554" s="8" t="str">
        <f>_xlfn.IFS(COUNTIF($B$2:B1554,B1554)=1,"-",OR(AND(X1553="高滞销风险",OR(X1554="中滞销风险",X1554="低滞销风险",X1554="健康")),AND(X1553="中滞销风险",OR(X1554="低滞销风险",X1554="健康")),AND(X1553="低滞销风险",X1554="健康")),"改善",X1553=X1554,"维持不变",OR(AND(X1553="健康",OR(X1554="低滞销风险",X1554="中滞销风险",X1554="高滞销风险")),AND(X1553="低滞销风险",OR(X1554="中滞销风险",X1554="高滞销风险")),AND(X1553="中滞销风险",X1554="高滞销风险")),"恶化")</f>
        <v>-</v>
      </c>
      <c r="Z1554" s="10">
        <f t="shared" si="318"/>
        <v>0</v>
      </c>
      <c r="AA1554" s="10">
        <f t="shared" si="319"/>
        <v>70.4</v>
      </c>
      <c r="AB1554" s="10">
        <f t="shared" si="320"/>
        <v>70.4</v>
      </c>
      <c r="AC1554" s="10">
        <f t="shared" si="321"/>
        <v>132.936507936508</v>
      </c>
      <c r="AD1554" s="10">
        <f t="shared" si="322"/>
        <v>27.9365079365089</v>
      </c>
      <c r="AE1554" s="11">
        <f t="shared" si="323"/>
        <v>3.19047619047619</v>
      </c>
    </row>
    <row r="1555" spans="1:31">
      <c r="A1555" s="5">
        <v>45894</v>
      </c>
      <c r="B1555" s="1" t="s">
        <v>842</v>
      </c>
      <c r="C1555" s="1" t="s">
        <v>843</v>
      </c>
      <c r="D1555" s="1" t="s">
        <v>757</v>
      </c>
      <c r="E1555" s="1">
        <v>3</v>
      </c>
      <c r="F1555" s="1">
        <v>3.43</v>
      </c>
      <c r="G1555" s="1">
        <v>3.5</v>
      </c>
      <c r="H1555" s="1">
        <v>2.54</v>
      </c>
      <c r="I1555" s="1" t="s">
        <v>50</v>
      </c>
      <c r="J1555" s="1">
        <v>24</v>
      </c>
      <c r="K1555" s="1" t="s">
        <v>43</v>
      </c>
      <c r="L1555" s="1" t="s">
        <v>44</v>
      </c>
      <c r="M1555" s="1" t="s">
        <v>45</v>
      </c>
      <c r="N1555" s="1">
        <v>78</v>
      </c>
      <c r="O1555" s="1">
        <v>123</v>
      </c>
      <c r="P1555" s="1">
        <v>0</v>
      </c>
      <c r="Q1555" s="1">
        <v>104</v>
      </c>
      <c r="R1555" s="1">
        <v>0</v>
      </c>
      <c r="S1555" s="1">
        <v>0</v>
      </c>
      <c r="T1555">
        <f t="shared" si="313"/>
        <v>201</v>
      </c>
      <c r="U1555">
        <f t="shared" si="314"/>
        <v>305</v>
      </c>
      <c r="V1555" s="2">
        <f t="shared" si="315"/>
        <v>45961</v>
      </c>
      <c r="W1555" s="2">
        <f t="shared" si="316"/>
        <v>45995.6666666667</v>
      </c>
      <c r="X1555" t="str">
        <f t="shared" si="317"/>
        <v>低滞销风险</v>
      </c>
      <c r="Y1555" s="8" t="str">
        <f>_xlfn.IFS(COUNTIF($B$2:B1555,B1555)=1,"-",OR(AND(X1554="高滞销风险",OR(X1555="中滞销风险",X1555="低滞销风险",X1555="健康")),AND(X1554="中滞销风险",OR(X1555="低滞销风险",X1555="健康")),AND(X1554="低滞销风险",X1555="健康")),"改善",X1554=X1555,"维持不变",OR(AND(X1554="健康",OR(X1555="低滞销风险",X1555="中滞销风险",X1555="高滞销风险")),AND(X1554="低滞销风险",OR(X1555="中滞销风险",X1555="高滞销风险")),AND(X1554="中滞销风险",X1555="高滞销风险")),"恶化")</f>
        <v>改善</v>
      </c>
      <c r="Z1555" s="10">
        <f t="shared" si="318"/>
        <v>0</v>
      </c>
      <c r="AA1555" s="10">
        <f t="shared" si="319"/>
        <v>11</v>
      </c>
      <c r="AB1555" s="10">
        <f t="shared" si="320"/>
        <v>11</v>
      </c>
      <c r="AC1555" s="10">
        <f t="shared" si="321"/>
        <v>101.666666666667</v>
      </c>
      <c r="AD1555" s="10">
        <f t="shared" si="322"/>
        <v>3.66666666666424</v>
      </c>
      <c r="AE1555" s="11">
        <f t="shared" si="323"/>
        <v>3.11224489795918</v>
      </c>
    </row>
    <row r="1556" spans="1:31">
      <c r="A1556" s="5">
        <v>45901</v>
      </c>
      <c r="B1556" s="1" t="s">
        <v>842</v>
      </c>
      <c r="C1556" s="1" t="s">
        <v>843</v>
      </c>
      <c r="D1556" s="1" t="s">
        <v>757</v>
      </c>
      <c r="E1556" s="1">
        <v>3.56</v>
      </c>
      <c r="F1556" s="1">
        <v>3.86</v>
      </c>
      <c r="G1556" s="1">
        <v>3.64</v>
      </c>
      <c r="H1556" s="1">
        <v>3.36</v>
      </c>
      <c r="I1556" s="1" t="s">
        <v>50</v>
      </c>
      <c r="J1556" s="1">
        <v>27</v>
      </c>
      <c r="K1556" s="1" t="s">
        <v>35</v>
      </c>
      <c r="L1556" s="1" t="s">
        <v>36</v>
      </c>
      <c r="M1556" s="1" t="s">
        <v>37</v>
      </c>
      <c r="N1556" s="1">
        <v>55</v>
      </c>
      <c r="O1556" s="1">
        <v>195</v>
      </c>
      <c r="P1556" s="1">
        <v>0</v>
      </c>
      <c r="Q1556" s="1">
        <v>32</v>
      </c>
      <c r="R1556" s="1">
        <v>0</v>
      </c>
      <c r="S1556" s="1">
        <v>0</v>
      </c>
      <c r="T1556">
        <f t="shared" si="313"/>
        <v>250</v>
      </c>
      <c r="U1556">
        <f t="shared" si="314"/>
        <v>282</v>
      </c>
      <c r="V1556" s="2">
        <f t="shared" si="315"/>
        <v>45971.2247191011</v>
      </c>
      <c r="W1556" s="2">
        <f t="shared" si="316"/>
        <v>45980.2134831461</v>
      </c>
      <c r="X1556" t="str">
        <f t="shared" si="317"/>
        <v>健康</v>
      </c>
      <c r="Y1556" s="8" t="str">
        <f>_xlfn.IFS(COUNTIF($B$2:B1556,B1556)=1,"-",OR(AND(X1555="高滞销风险",OR(X1556="中滞销风险",X1556="低滞销风险",X1556="健康")),AND(X1555="中滞销风险",OR(X1556="低滞销风险",X1556="健康")),AND(X1555="低滞销风险",X1556="健康")),"改善",X1555=X1556,"维持不变",OR(AND(X1555="健康",OR(X1556="低滞销风险",X1556="中滞销风险",X1556="高滞销风险")),AND(X1555="低滞销风险",OR(X1556="中滞销风险",X1556="高滞销风险")),AND(X1555="中滞销风险",X1556="高滞销风险")),"恶化")</f>
        <v>改善</v>
      </c>
      <c r="Z1556" s="10">
        <f t="shared" si="318"/>
        <v>0</v>
      </c>
      <c r="AA1556" s="10">
        <f t="shared" si="319"/>
        <v>0</v>
      </c>
      <c r="AB1556" s="10">
        <f t="shared" si="320"/>
        <v>0</v>
      </c>
      <c r="AC1556" s="10">
        <f t="shared" si="321"/>
        <v>79.2134831460674</v>
      </c>
      <c r="AD1556" s="10">
        <f t="shared" si="322"/>
        <v>0</v>
      </c>
      <c r="AE1556" s="11">
        <f t="shared" si="323"/>
        <v>3.56</v>
      </c>
    </row>
    <row r="1557" spans="1:31">
      <c r="A1557" s="5">
        <v>45908</v>
      </c>
      <c r="B1557" s="1" t="s">
        <v>842</v>
      </c>
      <c r="C1557" s="1" t="s">
        <v>843</v>
      </c>
      <c r="D1557" s="1" t="s">
        <v>757</v>
      </c>
      <c r="E1557" s="1">
        <v>2.57</v>
      </c>
      <c r="F1557" s="1">
        <v>2.57</v>
      </c>
      <c r="G1557" s="1">
        <v>3.21</v>
      </c>
      <c r="H1557" s="1">
        <v>3.36</v>
      </c>
      <c r="I1557" s="1" t="s">
        <v>54</v>
      </c>
      <c r="J1557" s="1">
        <v>18</v>
      </c>
      <c r="K1557" s="1" t="s">
        <v>38</v>
      </c>
      <c r="L1557" s="1" t="s">
        <v>39</v>
      </c>
      <c r="M1557" s="1" t="s">
        <v>40</v>
      </c>
      <c r="N1557" s="1">
        <v>55</v>
      </c>
      <c r="O1557" s="1">
        <v>173</v>
      </c>
      <c r="P1557" s="1">
        <v>0</v>
      </c>
      <c r="Q1557" s="1">
        <v>32</v>
      </c>
      <c r="R1557" s="1">
        <v>0</v>
      </c>
      <c r="S1557" s="1">
        <v>0</v>
      </c>
      <c r="T1557">
        <f t="shared" si="313"/>
        <v>228</v>
      </c>
      <c r="U1557">
        <f t="shared" si="314"/>
        <v>260</v>
      </c>
      <c r="V1557" s="2">
        <f t="shared" si="315"/>
        <v>45996.7159533074</v>
      </c>
      <c r="W1557" s="2">
        <f t="shared" si="316"/>
        <v>46009.1673151751</v>
      </c>
      <c r="X1557" t="str">
        <f t="shared" si="317"/>
        <v>中滞销风险</v>
      </c>
      <c r="Y1557" s="8" t="str">
        <f>_xlfn.IFS(COUNTIF($B$2:B1557,B1557)=1,"-",OR(AND(X1556="高滞销风险",OR(X1557="中滞销风险",X1557="低滞销风险",X1557="健康")),AND(X1556="中滞销风险",OR(X1557="低滞销风险",X1557="健康")),AND(X1556="低滞销风险",X1557="健康")),"改善",X1556=X1557,"维持不变",OR(AND(X1556="健康",OR(X1557="低滞销风险",X1557="中滞销风险",X1557="高滞销风险")),AND(X1556="低滞销风险",OR(X1557="中滞销风险",X1557="高滞销风险")),AND(X1556="中滞销风险",X1557="高滞销风险")),"恶化")</f>
        <v>恶化</v>
      </c>
      <c r="Z1557" s="10">
        <f t="shared" si="318"/>
        <v>12.12</v>
      </c>
      <c r="AA1557" s="10">
        <f t="shared" si="319"/>
        <v>32</v>
      </c>
      <c r="AB1557" s="10">
        <f t="shared" si="320"/>
        <v>44.12</v>
      </c>
      <c r="AC1557" s="10">
        <f t="shared" si="321"/>
        <v>101.167315175097</v>
      </c>
      <c r="AD1557" s="10">
        <f t="shared" si="322"/>
        <v>17.1673151750947</v>
      </c>
      <c r="AE1557" s="11">
        <f t="shared" si="323"/>
        <v>3.0952380952381</v>
      </c>
    </row>
    <row r="1558" spans="1:31">
      <c r="A1558" s="5">
        <v>45887</v>
      </c>
      <c r="B1558" s="1" t="s">
        <v>844</v>
      </c>
      <c r="C1558" s="1" t="s">
        <v>845</v>
      </c>
      <c r="D1558" s="1" t="s">
        <v>757</v>
      </c>
      <c r="E1558" s="1">
        <v>3.79</v>
      </c>
      <c r="F1558" s="1">
        <v>5.86</v>
      </c>
      <c r="G1558" s="1">
        <v>4.36</v>
      </c>
      <c r="H1558" s="1">
        <v>2.32</v>
      </c>
      <c r="I1558" s="1" t="s">
        <v>50</v>
      </c>
      <c r="J1558" s="1">
        <v>41</v>
      </c>
      <c r="K1558" s="1" t="s">
        <v>51</v>
      </c>
      <c r="L1558" s="1" t="s">
        <v>52</v>
      </c>
      <c r="M1558" s="1" t="s">
        <v>53</v>
      </c>
      <c r="N1558" s="1">
        <v>36</v>
      </c>
      <c r="O1558" s="1">
        <v>194</v>
      </c>
      <c r="P1558" s="1">
        <v>0</v>
      </c>
      <c r="Q1558" s="1">
        <v>21</v>
      </c>
      <c r="R1558" s="1">
        <v>0</v>
      </c>
      <c r="S1558" s="1">
        <v>201</v>
      </c>
      <c r="T1558">
        <f t="shared" si="313"/>
        <v>230</v>
      </c>
      <c r="U1558">
        <f t="shared" si="314"/>
        <v>452</v>
      </c>
      <c r="V1558" s="2">
        <f t="shared" si="315"/>
        <v>45947.6860158311</v>
      </c>
      <c r="W1558" s="2">
        <f t="shared" si="316"/>
        <v>46006.2612137203</v>
      </c>
      <c r="X1558" t="str">
        <f t="shared" si="317"/>
        <v>中滞销风险</v>
      </c>
      <c r="Y1558" s="8" t="str">
        <f>_xlfn.IFS(COUNTIF($B$2:B1558,B1558)=1,"-",OR(AND(X1557="高滞销风险",OR(X1558="中滞销风险",X1558="低滞销风险",X1558="健康")),AND(X1557="中滞销风险",OR(X1558="低滞销风险",X1558="健康")),AND(X1557="低滞销风险",X1558="健康")),"改善",X1557=X1558,"维持不变",OR(AND(X1557="健康",OR(X1558="低滞销风险",X1558="中滞销风险",X1558="高滞销风险")),AND(X1557="低滞销风险",OR(X1558="中滞销风险",X1558="高滞销风险")),AND(X1557="中滞销风险",X1558="高滞销风险")),"恶化")</f>
        <v>-</v>
      </c>
      <c r="Z1558" s="10">
        <f t="shared" si="318"/>
        <v>0</v>
      </c>
      <c r="AA1558" s="10">
        <f t="shared" si="319"/>
        <v>54.05</v>
      </c>
      <c r="AB1558" s="10">
        <f t="shared" si="320"/>
        <v>54.05</v>
      </c>
      <c r="AC1558" s="10">
        <f t="shared" si="321"/>
        <v>119.261213720317</v>
      </c>
      <c r="AD1558" s="10">
        <f t="shared" si="322"/>
        <v>14.2612137203178</v>
      </c>
      <c r="AE1558" s="11">
        <f t="shared" si="323"/>
        <v>4.3047619047619</v>
      </c>
    </row>
    <row r="1559" spans="1:31">
      <c r="A1559" s="5">
        <v>45894</v>
      </c>
      <c r="B1559" s="1" t="s">
        <v>844</v>
      </c>
      <c r="C1559" s="1" t="s">
        <v>845</v>
      </c>
      <c r="D1559" s="1" t="s">
        <v>757</v>
      </c>
      <c r="E1559" s="1">
        <v>4</v>
      </c>
      <c r="F1559" s="1">
        <v>4.29</v>
      </c>
      <c r="G1559" s="1">
        <v>5.07</v>
      </c>
      <c r="H1559" s="1">
        <v>3.39</v>
      </c>
      <c r="I1559" s="1" t="s">
        <v>50</v>
      </c>
      <c r="J1559" s="1">
        <v>30</v>
      </c>
      <c r="K1559" s="1" t="s">
        <v>43</v>
      </c>
      <c r="L1559" s="1" t="s">
        <v>44</v>
      </c>
      <c r="M1559" s="1" t="s">
        <v>45</v>
      </c>
      <c r="N1559" s="1">
        <v>48</v>
      </c>
      <c r="O1559" s="1">
        <v>174</v>
      </c>
      <c r="P1559" s="1">
        <v>0</v>
      </c>
      <c r="Q1559" s="1">
        <v>1</v>
      </c>
      <c r="R1559" s="1">
        <v>0</v>
      </c>
      <c r="S1559" s="1">
        <v>201</v>
      </c>
      <c r="T1559">
        <f t="shared" si="313"/>
        <v>222</v>
      </c>
      <c r="U1559">
        <f t="shared" si="314"/>
        <v>424</v>
      </c>
      <c r="V1559" s="2">
        <f t="shared" si="315"/>
        <v>45949.5</v>
      </c>
      <c r="W1559" s="2">
        <f t="shared" si="316"/>
        <v>46000</v>
      </c>
      <c r="X1559" t="str">
        <f t="shared" si="317"/>
        <v>低滞销风险</v>
      </c>
      <c r="Y1559" s="8" t="str">
        <f>_xlfn.IFS(COUNTIF($B$2:B1559,B1559)=1,"-",OR(AND(X1558="高滞销风险",OR(X1559="中滞销风险",X1559="低滞销风险",X1559="健康")),AND(X1558="中滞销风险",OR(X1559="低滞销风险",X1559="健康")),AND(X1558="低滞销风险",X1559="健康")),"改善",X1558=X1559,"维持不变",OR(AND(X1558="健康",OR(X1559="低滞销风险",X1559="中滞销风险",X1559="高滞销风险")),AND(X1558="低滞销风险",OR(X1559="中滞销风险",X1559="高滞销风险")),AND(X1558="中滞销风险",X1559="高滞销风险")),"恶化")</f>
        <v>改善</v>
      </c>
      <c r="Z1559" s="10">
        <f t="shared" si="318"/>
        <v>0</v>
      </c>
      <c r="AA1559" s="10">
        <f t="shared" si="319"/>
        <v>32</v>
      </c>
      <c r="AB1559" s="10">
        <f t="shared" si="320"/>
        <v>32</v>
      </c>
      <c r="AC1559" s="10">
        <f t="shared" si="321"/>
        <v>106</v>
      </c>
      <c r="AD1559" s="10">
        <f t="shared" si="322"/>
        <v>8</v>
      </c>
      <c r="AE1559" s="11">
        <f t="shared" si="323"/>
        <v>4.3265306122449</v>
      </c>
    </row>
    <row r="1560" spans="1:31">
      <c r="A1560" s="5">
        <v>45901</v>
      </c>
      <c r="B1560" s="1" t="s">
        <v>844</v>
      </c>
      <c r="C1560" s="1" t="s">
        <v>845</v>
      </c>
      <c r="D1560" s="1" t="s">
        <v>757</v>
      </c>
      <c r="E1560" s="1">
        <v>2.29</v>
      </c>
      <c r="F1560" s="1">
        <v>2.29</v>
      </c>
      <c r="G1560" s="1">
        <v>3.29</v>
      </c>
      <c r="H1560" s="1">
        <v>3.82</v>
      </c>
      <c r="I1560" s="1" t="s">
        <v>54</v>
      </c>
      <c r="J1560" s="1">
        <v>16</v>
      </c>
      <c r="K1560" s="1" t="s">
        <v>35</v>
      </c>
      <c r="L1560" s="1" t="s">
        <v>36</v>
      </c>
      <c r="M1560" s="1" t="s">
        <v>37</v>
      </c>
      <c r="N1560" s="1">
        <v>49</v>
      </c>
      <c r="O1560" s="1">
        <v>158</v>
      </c>
      <c r="P1560" s="1">
        <v>0</v>
      </c>
      <c r="Q1560" s="1">
        <v>1</v>
      </c>
      <c r="R1560" s="1">
        <v>0</v>
      </c>
      <c r="S1560" s="1">
        <v>200</v>
      </c>
      <c r="T1560">
        <f t="shared" si="313"/>
        <v>207</v>
      </c>
      <c r="U1560">
        <f t="shared" si="314"/>
        <v>408</v>
      </c>
      <c r="V1560" s="2">
        <f t="shared" si="315"/>
        <v>45991.3930131004</v>
      </c>
      <c r="W1560" s="2">
        <f t="shared" si="316"/>
        <v>46079.1659388646</v>
      </c>
      <c r="X1560" t="str">
        <f t="shared" si="317"/>
        <v>高滞销风险</v>
      </c>
      <c r="Y1560" s="8" t="str">
        <f>_xlfn.IFS(COUNTIF($B$2:B1560,B1560)=1,"-",OR(AND(X1559="高滞销风险",OR(X1560="中滞销风险",X1560="低滞销风险",X1560="健康")),AND(X1559="中滞销风险",OR(X1560="低滞销风险",X1560="健康")),AND(X1559="低滞销风险",X1560="健康")),"改善",X1559=X1560,"维持不变",OR(AND(X1559="健康",OR(X1560="低滞销风险",X1560="中滞销风险",X1560="高滞销风险")),AND(X1559="低滞销风险",OR(X1560="中滞销风险",X1560="高滞销风险")),AND(X1559="中滞销风险",X1560="高滞销风险")),"恶化")</f>
        <v>恶化</v>
      </c>
      <c r="Z1560" s="10">
        <f t="shared" si="318"/>
        <v>0</v>
      </c>
      <c r="AA1560" s="10">
        <f t="shared" si="319"/>
        <v>199.61</v>
      </c>
      <c r="AB1560" s="10">
        <f t="shared" si="320"/>
        <v>199.61</v>
      </c>
      <c r="AC1560" s="10">
        <f t="shared" si="321"/>
        <v>178.165938864629</v>
      </c>
      <c r="AD1560" s="10">
        <f t="shared" si="322"/>
        <v>87.1659388646294</v>
      </c>
      <c r="AE1560" s="11">
        <f t="shared" si="323"/>
        <v>4.48351648351648</v>
      </c>
    </row>
    <row r="1561" spans="1:31">
      <c r="A1561" s="5">
        <v>45908</v>
      </c>
      <c r="B1561" s="1" t="s">
        <v>844</v>
      </c>
      <c r="C1561" s="1" t="s">
        <v>845</v>
      </c>
      <c r="D1561" s="1" t="s">
        <v>757</v>
      </c>
      <c r="E1561" s="1">
        <v>2.57</v>
      </c>
      <c r="F1561" s="1">
        <v>2.57</v>
      </c>
      <c r="G1561" s="1">
        <v>2.43</v>
      </c>
      <c r="H1561" s="1">
        <v>3.75</v>
      </c>
      <c r="I1561" s="1" t="s">
        <v>54</v>
      </c>
      <c r="J1561" s="1">
        <v>18</v>
      </c>
      <c r="K1561" s="1" t="s">
        <v>38</v>
      </c>
      <c r="L1561" s="1" t="s">
        <v>39</v>
      </c>
      <c r="M1561" s="1" t="s">
        <v>40</v>
      </c>
      <c r="N1561" s="1">
        <v>65</v>
      </c>
      <c r="O1561" s="1">
        <v>176</v>
      </c>
      <c r="P1561" s="1">
        <v>0</v>
      </c>
      <c r="Q1561" s="1">
        <v>136</v>
      </c>
      <c r="R1561" s="1">
        <v>0</v>
      </c>
      <c r="S1561" s="1">
        <v>5</v>
      </c>
      <c r="T1561">
        <f t="shared" si="313"/>
        <v>241</v>
      </c>
      <c r="U1561">
        <f t="shared" si="314"/>
        <v>382</v>
      </c>
      <c r="V1561" s="2">
        <f t="shared" si="315"/>
        <v>46001.7743190661</v>
      </c>
      <c r="W1561" s="2">
        <f t="shared" si="316"/>
        <v>46056.6381322957</v>
      </c>
      <c r="X1561" t="str">
        <f t="shared" si="317"/>
        <v>高滞销风险</v>
      </c>
      <c r="Y1561" s="8" t="str">
        <f>_xlfn.IFS(COUNTIF($B$2:B1561,B1561)=1,"-",OR(AND(X1560="高滞销风险",OR(X1561="中滞销风险",X1561="低滞销风险",X1561="健康")),AND(X1560="中滞销风险",OR(X1561="低滞销风险",X1561="健康")),AND(X1560="低滞销风险",X1561="健康")),"改善",X1560=X1561,"维持不变",OR(AND(X1560="健康",OR(X1561="低滞销风险",X1561="中滞销风险",X1561="高滞销风险")),AND(X1560="低滞销风险",OR(X1561="中滞销风险",X1561="高滞销风险")),AND(X1560="中滞销风险",X1561="高滞销风险")),"恶化")</f>
        <v>维持不变</v>
      </c>
      <c r="Z1561" s="10">
        <f t="shared" si="318"/>
        <v>25.12</v>
      </c>
      <c r="AA1561" s="10">
        <f t="shared" si="319"/>
        <v>141</v>
      </c>
      <c r="AB1561" s="10">
        <f t="shared" si="320"/>
        <v>166.12</v>
      </c>
      <c r="AC1561" s="10">
        <f t="shared" si="321"/>
        <v>148.63813229572</v>
      </c>
      <c r="AD1561" s="10">
        <f t="shared" si="322"/>
        <v>64.6381322957168</v>
      </c>
      <c r="AE1561" s="11">
        <f t="shared" si="323"/>
        <v>4.54761904761905</v>
      </c>
    </row>
    <row r="1562" spans="1:31">
      <c r="A1562" s="5">
        <v>45887</v>
      </c>
      <c r="B1562" s="1" t="s">
        <v>846</v>
      </c>
      <c r="C1562" s="1" t="s">
        <v>847</v>
      </c>
      <c r="D1562" s="1" t="s">
        <v>757</v>
      </c>
      <c r="E1562" s="1">
        <v>2.57</v>
      </c>
      <c r="F1562" s="1">
        <v>2.57</v>
      </c>
      <c r="G1562" s="1">
        <v>2.36</v>
      </c>
      <c r="H1562" s="1">
        <v>1.21</v>
      </c>
      <c r="I1562" s="1" t="s">
        <v>57</v>
      </c>
      <c r="J1562" s="1">
        <v>18</v>
      </c>
      <c r="K1562" s="1" t="s">
        <v>51</v>
      </c>
      <c r="L1562" s="1" t="s">
        <v>52</v>
      </c>
      <c r="M1562" s="1" t="s">
        <v>53</v>
      </c>
      <c r="N1562" s="1">
        <v>147</v>
      </c>
      <c r="O1562" s="1">
        <v>1</v>
      </c>
      <c r="P1562" s="1">
        <v>0</v>
      </c>
      <c r="Q1562" s="1">
        <v>9</v>
      </c>
      <c r="R1562" s="1">
        <v>0</v>
      </c>
      <c r="S1562" s="1">
        <v>0</v>
      </c>
      <c r="T1562">
        <f t="shared" si="313"/>
        <v>148</v>
      </c>
      <c r="U1562">
        <f t="shared" si="314"/>
        <v>157</v>
      </c>
      <c r="V1562" s="2">
        <f t="shared" si="315"/>
        <v>45944.5875486381</v>
      </c>
      <c r="W1562" s="2">
        <f t="shared" si="316"/>
        <v>45948.0894941634</v>
      </c>
      <c r="X1562" t="str">
        <f t="shared" si="317"/>
        <v>健康</v>
      </c>
      <c r="Y1562" s="8" t="str">
        <f>_xlfn.IFS(COUNTIF($B$2:B1562,B1562)=1,"-",OR(AND(X1561="高滞销风险",OR(X1562="中滞销风险",X1562="低滞销风险",X1562="健康")),AND(X1561="中滞销风险",OR(X1562="低滞销风险",X1562="健康")),AND(X1561="低滞销风险",X1562="健康")),"改善",X1561=X1562,"维持不变",OR(AND(X1561="健康",OR(X1562="低滞销风险",X1562="中滞销风险",X1562="高滞销风险")),AND(X1561="低滞销风险",OR(X1562="中滞销风险",X1562="高滞销风险")),AND(X1561="中滞销风险",X1562="高滞销风险")),"恶化")</f>
        <v>-</v>
      </c>
      <c r="Z1562" s="10">
        <f t="shared" si="318"/>
        <v>0</v>
      </c>
      <c r="AA1562" s="10">
        <f t="shared" si="319"/>
        <v>0</v>
      </c>
      <c r="AB1562" s="10">
        <f t="shared" si="320"/>
        <v>0</v>
      </c>
      <c r="AC1562" s="10">
        <f t="shared" si="321"/>
        <v>61.0894941634241</v>
      </c>
      <c r="AD1562" s="10">
        <f t="shared" si="322"/>
        <v>0</v>
      </c>
      <c r="AE1562" s="11">
        <f t="shared" si="323"/>
        <v>2.57</v>
      </c>
    </row>
    <row r="1563" spans="1:31">
      <c r="A1563" s="5">
        <v>45894</v>
      </c>
      <c r="B1563" s="1" t="s">
        <v>846</v>
      </c>
      <c r="C1563" s="1" t="s">
        <v>847</v>
      </c>
      <c r="D1563" s="1" t="s">
        <v>757</v>
      </c>
      <c r="E1563" s="1">
        <v>3.57</v>
      </c>
      <c r="F1563" s="1">
        <v>3.57</v>
      </c>
      <c r="G1563" s="1">
        <v>3.07</v>
      </c>
      <c r="H1563" s="1">
        <v>2.11</v>
      </c>
      <c r="I1563" s="1" t="s">
        <v>57</v>
      </c>
      <c r="J1563" s="1">
        <v>25</v>
      </c>
      <c r="K1563" s="1" t="s">
        <v>43</v>
      </c>
      <c r="L1563" s="1" t="s">
        <v>44</v>
      </c>
      <c r="M1563" s="1" t="s">
        <v>45</v>
      </c>
      <c r="N1563" s="1">
        <v>127</v>
      </c>
      <c r="O1563" s="1">
        <v>1</v>
      </c>
      <c r="P1563" s="1">
        <v>0</v>
      </c>
      <c r="Q1563" s="1">
        <v>9</v>
      </c>
      <c r="R1563" s="1">
        <v>0</v>
      </c>
      <c r="S1563" s="1">
        <v>100</v>
      </c>
      <c r="T1563">
        <f t="shared" si="313"/>
        <v>128</v>
      </c>
      <c r="U1563">
        <f t="shared" si="314"/>
        <v>237</v>
      </c>
      <c r="V1563" s="2">
        <f t="shared" si="315"/>
        <v>45929.8543417367</v>
      </c>
      <c r="W1563" s="2">
        <f t="shared" si="316"/>
        <v>45960.3865546219</v>
      </c>
      <c r="X1563" t="str">
        <f t="shared" si="317"/>
        <v>健康</v>
      </c>
      <c r="Y1563" s="8" t="str">
        <f>_xlfn.IFS(COUNTIF($B$2:B1563,B1563)=1,"-",OR(AND(X1562="高滞销风险",OR(X1563="中滞销风险",X1563="低滞销风险",X1563="健康")),AND(X1562="中滞销风险",OR(X1563="低滞销风险",X1563="健康")),AND(X1562="低滞销风险",X1563="健康")),"改善",X1562=X1563,"维持不变",OR(AND(X1562="健康",OR(X1563="低滞销风险",X1563="中滞销风险",X1563="高滞销风险")),AND(X1562="低滞销风险",OR(X1563="中滞销风险",X1563="高滞销风险")),AND(X1562="中滞销风险",X1563="高滞销风险")),"恶化")</f>
        <v>维持不变</v>
      </c>
      <c r="Z1563" s="10">
        <f t="shared" si="318"/>
        <v>0</v>
      </c>
      <c r="AA1563" s="10">
        <f t="shared" si="319"/>
        <v>0</v>
      </c>
      <c r="AB1563" s="10">
        <f t="shared" si="320"/>
        <v>0</v>
      </c>
      <c r="AC1563" s="10">
        <f t="shared" si="321"/>
        <v>66.3865546218487</v>
      </c>
      <c r="AD1563" s="10">
        <f t="shared" si="322"/>
        <v>0</v>
      </c>
      <c r="AE1563" s="11">
        <f t="shared" si="323"/>
        <v>3.57</v>
      </c>
    </row>
    <row r="1564" spans="1:31">
      <c r="A1564" s="5">
        <v>45901</v>
      </c>
      <c r="B1564" s="1" t="s">
        <v>846</v>
      </c>
      <c r="C1564" s="1" t="s">
        <v>847</v>
      </c>
      <c r="D1564" s="1" t="s">
        <v>757</v>
      </c>
      <c r="E1564" s="1">
        <v>3.43</v>
      </c>
      <c r="F1564" s="1">
        <v>3.43</v>
      </c>
      <c r="G1564" s="1">
        <v>3.5</v>
      </c>
      <c r="H1564" s="1">
        <v>2.93</v>
      </c>
      <c r="I1564" s="1" t="s">
        <v>57</v>
      </c>
      <c r="J1564" s="1">
        <v>24</v>
      </c>
      <c r="K1564" s="1" t="s">
        <v>35</v>
      </c>
      <c r="L1564" s="1" t="s">
        <v>36</v>
      </c>
      <c r="M1564" s="1" t="s">
        <v>37</v>
      </c>
      <c r="N1564" s="1">
        <v>103</v>
      </c>
      <c r="O1564" s="1">
        <v>1</v>
      </c>
      <c r="P1564" s="1">
        <v>0</v>
      </c>
      <c r="Q1564" s="1">
        <v>9</v>
      </c>
      <c r="R1564" s="1">
        <v>0</v>
      </c>
      <c r="S1564" s="1">
        <v>100</v>
      </c>
      <c r="T1564">
        <f t="shared" si="313"/>
        <v>104</v>
      </c>
      <c r="U1564">
        <f t="shared" si="314"/>
        <v>213</v>
      </c>
      <c r="V1564" s="2">
        <f t="shared" si="315"/>
        <v>45931.3206997085</v>
      </c>
      <c r="W1564" s="2">
        <f t="shared" si="316"/>
        <v>45963.0991253644</v>
      </c>
      <c r="X1564" t="str">
        <f t="shared" si="317"/>
        <v>健康</v>
      </c>
      <c r="Y1564" s="8" t="str">
        <f>_xlfn.IFS(COUNTIF($B$2:B1564,B1564)=1,"-",OR(AND(X1563="高滞销风险",OR(X1564="中滞销风险",X1564="低滞销风险",X1564="健康")),AND(X1563="中滞销风险",OR(X1564="低滞销风险",X1564="健康")),AND(X1563="低滞销风险",X1564="健康")),"改善",X1563=X1564,"维持不变",OR(AND(X1563="健康",OR(X1564="低滞销风险",X1564="中滞销风险",X1564="高滞销风险")),AND(X1563="低滞销风险",OR(X1564="中滞销风险",X1564="高滞销风险")),AND(X1563="中滞销风险",X1564="高滞销风险")),"恶化")</f>
        <v>维持不变</v>
      </c>
      <c r="Z1564" s="10">
        <f t="shared" si="318"/>
        <v>0</v>
      </c>
      <c r="AA1564" s="10">
        <f t="shared" si="319"/>
        <v>0</v>
      </c>
      <c r="AB1564" s="10">
        <f t="shared" si="320"/>
        <v>0</v>
      </c>
      <c r="AC1564" s="10">
        <f t="shared" si="321"/>
        <v>62.0991253644315</v>
      </c>
      <c r="AD1564" s="10">
        <f t="shared" si="322"/>
        <v>0</v>
      </c>
      <c r="AE1564" s="11">
        <f t="shared" si="323"/>
        <v>3.43</v>
      </c>
    </row>
    <row r="1565" spans="1:31">
      <c r="A1565" s="5">
        <v>45908</v>
      </c>
      <c r="B1565" s="1" t="s">
        <v>846</v>
      </c>
      <c r="C1565" s="1" t="s">
        <v>847</v>
      </c>
      <c r="D1565" s="1" t="s">
        <v>757</v>
      </c>
      <c r="E1565" s="1">
        <v>2.57</v>
      </c>
      <c r="F1565" s="1">
        <v>2.57</v>
      </c>
      <c r="G1565" s="1">
        <v>3</v>
      </c>
      <c r="H1565" s="1">
        <v>3.04</v>
      </c>
      <c r="I1565" s="1" t="s">
        <v>57</v>
      </c>
      <c r="J1565" s="1">
        <v>18</v>
      </c>
      <c r="K1565" s="1" t="s">
        <v>38</v>
      </c>
      <c r="L1565" s="1" t="s">
        <v>39</v>
      </c>
      <c r="M1565" s="1" t="s">
        <v>40</v>
      </c>
      <c r="N1565" s="1">
        <v>94</v>
      </c>
      <c r="O1565" s="1">
        <v>1</v>
      </c>
      <c r="P1565" s="1">
        <v>0</v>
      </c>
      <c r="Q1565" s="1">
        <v>0</v>
      </c>
      <c r="R1565" s="1">
        <v>0</v>
      </c>
      <c r="S1565" s="1">
        <v>100</v>
      </c>
      <c r="T1565">
        <f t="shared" si="313"/>
        <v>95</v>
      </c>
      <c r="U1565">
        <f t="shared" si="314"/>
        <v>195</v>
      </c>
      <c r="V1565" s="2">
        <f t="shared" si="315"/>
        <v>45944.9649805447</v>
      </c>
      <c r="W1565" s="2">
        <f t="shared" si="316"/>
        <v>45983.8754863813</v>
      </c>
      <c r="X1565" t="str">
        <f t="shared" si="317"/>
        <v>健康</v>
      </c>
      <c r="Y1565" s="8" t="str">
        <f>_xlfn.IFS(COUNTIF($B$2:B1565,B1565)=1,"-",OR(AND(X1564="高滞销风险",OR(X1565="中滞销风险",X1565="低滞销风险",X1565="健康")),AND(X1564="中滞销风险",OR(X1565="低滞销风险",X1565="健康")),AND(X1564="低滞销风险",X1565="健康")),"改善",X1564=X1565,"维持不变",OR(AND(X1564="健康",OR(X1565="低滞销风险",X1565="中滞销风险",X1565="高滞销风险")),AND(X1564="低滞销风险",OR(X1565="中滞销风险",X1565="高滞销风险")),AND(X1564="中滞销风险",X1565="高滞销风险")),"恶化")</f>
        <v>维持不变</v>
      </c>
      <c r="Z1565" s="10">
        <f t="shared" si="318"/>
        <v>0</v>
      </c>
      <c r="AA1565" s="10">
        <f t="shared" si="319"/>
        <v>0</v>
      </c>
      <c r="AB1565" s="10">
        <f t="shared" si="320"/>
        <v>0</v>
      </c>
      <c r="AC1565" s="10">
        <f t="shared" si="321"/>
        <v>75.875486381323</v>
      </c>
      <c r="AD1565" s="10">
        <f t="shared" si="322"/>
        <v>0</v>
      </c>
      <c r="AE1565" s="11">
        <f t="shared" si="323"/>
        <v>2.57</v>
      </c>
    </row>
    <row r="1566" spans="1:31">
      <c r="A1566" s="5">
        <v>45887</v>
      </c>
      <c r="B1566" s="1" t="s">
        <v>848</v>
      </c>
      <c r="C1566" s="1" t="s">
        <v>849</v>
      </c>
      <c r="D1566" s="1" t="s">
        <v>757</v>
      </c>
      <c r="E1566" s="1">
        <v>1.71</v>
      </c>
      <c r="F1566" s="1">
        <v>1.71</v>
      </c>
      <c r="G1566" s="1">
        <v>1.29</v>
      </c>
      <c r="H1566" s="1">
        <v>0.71</v>
      </c>
      <c r="I1566" s="1" t="s">
        <v>57</v>
      </c>
      <c r="J1566" s="1">
        <v>12</v>
      </c>
      <c r="K1566" s="1" t="s">
        <v>51</v>
      </c>
      <c r="L1566" s="1" t="s">
        <v>52</v>
      </c>
      <c r="M1566" s="1" t="s">
        <v>53</v>
      </c>
      <c r="N1566" s="1">
        <v>169</v>
      </c>
      <c r="O1566" s="1">
        <v>0</v>
      </c>
      <c r="P1566" s="1">
        <v>0</v>
      </c>
      <c r="Q1566" s="1">
        <v>9</v>
      </c>
      <c r="R1566" s="1">
        <v>0</v>
      </c>
      <c r="S1566" s="1">
        <v>0</v>
      </c>
      <c r="T1566">
        <f t="shared" si="313"/>
        <v>169</v>
      </c>
      <c r="U1566">
        <f t="shared" si="314"/>
        <v>178</v>
      </c>
      <c r="V1566" s="2">
        <f t="shared" si="315"/>
        <v>45985.8304093567</v>
      </c>
      <c r="W1566" s="2">
        <f t="shared" si="316"/>
        <v>45991.0935672515</v>
      </c>
      <c r="X1566" t="str">
        <f t="shared" si="317"/>
        <v>健康</v>
      </c>
      <c r="Y1566" s="8" t="str">
        <f>_xlfn.IFS(COUNTIF($B$2:B1566,B1566)=1,"-",OR(AND(X1565="高滞销风险",OR(X1566="中滞销风险",X1566="低滞销风险",X1566="健康")),AND(X1565="中滞销风险",OR(X1566="低滞销风险",X1566="健康")),AND(X1565="低滞销风险",X1566="健康")),"改善",X1565=X1566,"维持不变",OR(AND(X1565="健康",OR(X1566="低滞销风险",X1566="中滞销风险",X1566="高滞销风险")),AND(X1565="低滞销风险",OR(X1566="中滞销风险",X1566="高滞销风险")),AND(X1565="中滞销风险",X1566="高滞销风险")),"恶化")</f>
        <v>-</v>
      </c>
      <c r="Z1566" s="10">
        <f t="shared" si="318"/>
        <v>0</v>
      </c>
      <c r="AA1566" s="10">
        <f t="shared" si="319"/>
        <v>0</v>
      </c>
      <c r="AB1566" s="10">
        <f t="shared" si="320"/>
        <v>0</v>
      </c>
      <c r="AC1566" s="10">
        <f t="shared" si="321"/>
        <v>104.093567251462</v>
      </c>
      <c r="AD1566" s="10">
        <f t="shared" si="322"/>
        <v>0</v>
      </c>
      <c r="AE1566" s="11">
        <f t="shared" si="323"/>
        <v>1.71</v>
      </c>
    </row>
    <row r="1567" spans="1:31">
      <c r="A1567" s="5">
        <v>45894</v>
      </c>
      <c r="B1567" s="1" t="s">
        <v>848</v>
      </c>
      <c r="C1567" s="1" t="s">
        <v>849</v>
      </c>
      <c r="D1567" s="1" t="s">
        <v>757</v>
      </c>
      <c r="E1567" s="1">
        <v>2.43</v>
      </c>
      <c r="F1567" s="1">
        <v>2.43</v>
      </c>
      <c r="G1567" s="1">
        <v>2.07</v>
      </c>
      <c r="H1567" s="1">
        <v>1.32</v>
      </c>
      <c r="I1567" s="1" t="s">
        <v>57</v>
      </c>
      <c r="J1567" s="1">
        <v>17</v>
      </c>
      <c r="K1567" s="1" t="s">
        <v>43</v>
      </c>
      <c r="L1567" s="1" t="s">
        <v>44</v>
      </c>
      <c r="M1567" s="1" t="s">
        <v>45</v>
      </c>
      <c r="N1567" s="1">
        <v>153</v>
      </c>
      <c r="O1567" s="1">
        <v>0</v>
      </c>
      <c r="P1567" s="1">
        <v>0</v>
      </c>
      <c r="Q1567" s="1">
        <v>9</v>
      </c>
      <c r="R1567" s="1">
        <v>0</v>
      </c>
      <c r="S1567" s="1">
        <v>0</v>
      </c>
      <c r="T1567">
        <f t="shared" si="313"/>
        <v>153</v>
      </c>
      <c r="U1567">
        <f t="shared" si="314"/>
        <v>162</v>
      </c>
      <c r="V1567" s="2">
        <f t="shared" si="315"/>
        <v>45956.962962963</v>
      </c>
      <c r="W1567" s="2">
        <f t="shared" si="316"/>
        <v>45960.6666666667</v>
      </c>
      <c r="X1567" t="str">
        <f t="shared" si="317"/>
        <v>健康</v>
      </c>
      <c r="Y1567" s="8" t="str">
        <f>_xlfn.IFS(COUNTIF($B$2:B1567,B1567)=1,"-",OR(AND(X1566="高滞销风险",OR(X1567="中滞销风险",X1567="低滞销风险",X1567="健康")),AND(X1566="中滞销风险",OR(X1567="低滞销风险",X1567="健康")),AND(X1566="低滞销风险",X1567="健康")),"改善",X1566=X1567,"维持不变",OR(AND(X1566="健康",OR(X1567="低滞销风险",X1567="中滞销风险",X1567="高滞销风险")),AND(X1566="低滞销风险",OR(X1567="中滞销风险",X1567="高滞销风险")),AND(X1566="中滞销风险",X1567="高滞销风险")),"恶化")</f>
        <v>维持不变</v>
      </c>
      <c r="Z1567" s="10">
        <f t="shared" si="318"/>
        <v>0</v>
      </c>
      <c r="AA1567" s="10">
        <f t="shared" si="319"/>
        <v>0</v>
      </c>
      <c r="AB1567" s="10">
        <f t="shared" si="320"/>
        <v>0</v>
      </c>
      <c r="AC1567" s="10">
        <f t="shared" si="321"/>
        <v>66.6666666666667</v>
      </c>
      <c r="AD1567" s="10">
        <f t="shared" si="322"/>
        <v>0</v>
      </c>
      <c r="AE1567" s="11">
        <f t="shared" si="323"/>
        <v>2.43</v>
      </c>
    </row>
    <row r="1568" spans="1:31">
      <c r="A1568" s="5">
        <v>45901</v>
      </c>
      <c r="B1568" s="1" t="s">
        <v>848</v>
      </c>
      <c r="C1568" s="1" t="s">
        <v>849</v>
      </c>
      <c r="D1568" s="1" t="s">
        <v>757</v>
      </c>
      <c r="E1568" s="1">
        <v>0.86</v>
      </c>
      <c r="F1568" s="1">
        <v>0.86</v>
      </c>
      <c r="G1568" s="1">
        <v>1.64</v>
      </c>
      <c r="H1568" s="1">
        <v>1.46</v>
      </c>
      <c r="I1568" s="1" t="s">
        <v>57</v>
      </c>
      <c r="J1568" s="1">
        <v>6</v>
      </c>
      <c r="K1568" s="1" t="s">
        <v>35</v>
      </c>
      <c r="L1568" s="1" t="s">
        <v>36</v>
      </c>
      <c r="M1568" s="1" t="s">
        <v>37</v>
      </c>
      <c r="N1568" s="1">
        <v>143</v>
      </c>
      <c r="O1568" s="1">
        <v>4</v>
      </c>
      <c r="P1568" s="1">
        <v>0</v>
      </c>
      <c r="Q1568" s="1">
        <v>9</v>
      </c>
      <c r="R1568" s="1">
        <v>0</v>
      </c>
      <c r="S1568" s="1">
        <v>0</v>
      </c>
      <c r="T1568">
        <f t="shared" si="313"/>
        <v>147</v>
      </c>
      <c r="U1568">
        <f t="shared" si="314"/>
        <v>156</v>
      </c>
      <c r="V1568" s="2">
        <f t="shared" si="315"/>
        <v>46071.9302325581</v>
      </c>
      <c r="W1568" s="2">
        <f t="shared" si="316"/>
        <v>46082.3953488372</v>
      </c>
      <c r="X1568" t="str">
        <f t="shared" si="317"/>
        <v>高滞销风险</v>
      </c>
      <c r="Y1568" s="8" t="str">
        <f>_xlfn.IFS(COUNTIF($B$2:B1568,B1568)=1,"-",OR(AND(X1567="高滞销风险",OR(X1568="中滞销风险",X1568="低滞销风险",X1568="健康")),AND(X1567="中滞销风险",OR(X1568="低滞销风险",X1568="健康")),AND(X1567="低滞销风险",X1568="健康")),"改善",X1567=X1568,"维持不变",OR(AND(X1567="健康",OR(X1568="低滞销风险",X1568="中滞销风险",X1568="高滞销风险")),AND(X1567="低滞销风险",OR(X1568="中滞销风险",X1568="高滞销风险")),AND(X1567="中滞销风险",X1568="高滞销风险")),"恶化")</f>
        <v>恶化</v>
      </c>
      <c r="Z1568" s="10">
        <f t="shared" si="318"/>
        <v>68.74</v>
      </c>
      <c r="AA1568" s="10">
        <f t="shared" si="319"/>
        <v>9</v>
      </c>
      <c r="AB1568" s="10">
        <f t="shared" si="320"/>
        <v>77.74</v>
      </c>
      <c r="AC1568" s="10">
        <f t="shared" si="321"/>
        <v>181.395348837209</v>
      </c>
      <c r="AD1568" s="10">
        <f t="shared" si="322"/>
        <v>90.3953488372063</v>
      </c>
      <c r="AE1568" s="11">
        <f t="shared" si="323"/>
        <v>1.71428571428571</v>
      </c>
    </row>
    <row r="1569" spans="1:31">
      <c r="A1569" s="5">
        <v>45908</v>
      </c>
      <c r="B1569" s="1" t="s">
        <v>848</v>
      </c>
      <c r="C1569" s="1" t="s">
        <v>849</v>
      </c>
      <c r="D1569" s="1" t="s">
        <v>757</v>
      </c>
      <c r="E1569" s="1">
        <v>1.43</v>
      </c>
      <c r="F1569" s="1">
        <v>1.43</v>
      </c>
      <c r="G1569" s="1">
        <v>1.14</v>
      </c>
      <c r="H1569" s="1">
        <v>1.61</v>
      </c>
      <c r="I1569" s="1" t="s">
        <v>57</v>
      </c>
      <c r="J1569" s="1">
        <v>10</v>
      </c>
      <c r="K1569" s="1" t="s">
        <v>38</v>
      </c>
      <c r="L1569" s="1" t="s">
        <v>39</v>
      </c>
      <c r="M1569" s="1" t="s">
        <v>40</v>
      </c>
      <c r="N1569" s="1">
        <v>132</v>
      </c>
      <c r="O1569" s="1">
        <v>4</v>
      </c>
      <c r="P1569" s="1">
        <v>0</v>
      </c>
      <c r="Q1569" s="1">
        <v>9</v>
      </c>
      <c r="R1569" s="1">
        <v>0</v>
      </c>
      <c r="S1569" s="1">
        <v>0</v>
      </c>
      <c r="T1569">
        <f t="shared" si="313"/>
        <v>136</v>
      </c>
      <c r="U1569">
        <f t="shared" si="314"/>
        <v>145</v>
      </c>
      <c r="V1569" s="2">
        <f t="shared" si="315"/>
        <v>46003.1048951049</v>
      </c>
      <c r="W1569" s="2">
        <f t="shared" si="316"/>
        <v>46009.3986013986</v>
      </c>
      <c r="X1569" t="str">
        <f t="shared" si="317"/>
        <v>中滞销风险</v>
      </c>
      <c r="Y1569" s="8" t="str">
        <f>_xlfn.IFS(COUNTIF($B$2:B1569,B1569)=1,"-",OR(AND(X1568="高滞销风险",OR(X1569="中滞销风险",X1569="低滞销风险",X1569="健康")),AND(X1568="中滞销风险",OR(X1569="低滞销风险",X1569="健康")),AND(X1568="低滞销风险",X1569="健康")),"改善",X1568=X1569,"维持不变",OR(AND(X1568="健康",OR(X1569="低滞销风险",X1569="中滞销风险",X1569="高滞销风险")),AND(X1568="低滞销风险",OR(X1569="中滞销风险",X1569="高滞销风险")),AND(X1568="中滞销风险",X1569="高滞销风险")),"恶化")</f>
        <v>改善</v>
      </c>
      <c r="Z1569" s="10">
        <f t="shared" si="318"/>
        <v>15.88</v>
      </c>
      <c r="AA1569" s="10">
        <f t="shared" si="319"/>
        <v>9</v>
      </c>
      <c r="AB1569" s="10">
        <f t="shared" si="320"/>
        <v>24.88</v>
      </c>
      <c r="AC1569" s="10">
        <f t="shared" si="321"/>
        <v>101.398601398601</v>
      </c>
      <c r="AD1569" s="10">
        <f t="shared" si="322"/>
        <v>17.3986013985996</v>
      </c>
      <c r="AE1569" s="11">
        <f t="shared" si="323"/>
        <v>1.72619047619048</v>
      </c>
    </row>
    <row r="1570" spans="1:31">
      <c r="A1570" s="5">
        <v>45887</v>
      </c>
      <c r="B1570" s="1" t="s">
        <v>850</v>
      </c>
      <c r="C1570" s="1" t="s">
        <v>851</v>
      </c>
      <c r="D1570" s="1" t="s">
        <v>852</v>
      </c>
      <c r="E1570" s="1">
        <v>3.51</v>
      </c>
      <c r="F1570" s="1">
        <v>3.86</v>
      </c>
      <c r="G1570" s="1">
        <v>4.79</v>
      </c>
      <c r="H1570" s="1">
        <v>2.79</v>
      </c>
      <c r="I1570" s="1" t="s">
        <v>50</v>
      </c>
      <c r="J1570" s="1">
        <v>27</v>
      </c>
      <c r="K1570" s="1" t="s">
        <v>51</v>
      </c>
      <c r="L1570" s="1" t="s">
        <v>52</v>
      </c>
      <c r="M1570" s="1" t="s">
        <v>53</v>
      </c>
      <c r="N1570" s="1">
        <v>199</v>
      </c>
      <c r="O1570" s="1">
        <v>202</v>
      </c>
      <c r="P1570" s="1">
        <v>0</v>
      </c>
      <c r="Q1570" s="1">
        <v>200</v>
      </c>
      <c r="R1570" s="1">
        <v>0</v>
      </c>
      <c r="S1570" s="1">
        <v>0</v>
      </c>
      <c r="T1570">
        <f t="shared" si="313"/>
        <v>401</v>
      </c>
      <c r="U1570">
        <f t="shared" si="314"/>
        <v>601</v>
      </c>
      <c r="V1570" s="2">
        <f t="shared" si="315"/>
        <v>46001.245014245</v>
      </c>
      <c r="W1570" s="2">
        <f t="shared" si="316"/>
        <v>46058.2250712251</v>
      </c>
      <c r="X1570" t="str">
        <f t="shared" si="317"/>
        <v>高滞销风险</v>
      </c>
      <c r="Y1570" s="8" t="str">
        <f>_xlfn.IFS(COUNTIF($B$2:B1570,B1570)=1,"-",OR(AND(X1569="高滞销风险",OR(X1570="中滞销风险",X1570="低滞销风险",X1570="健康")),AND(X1569="中滞销风险",OR(X1570="低滞销风险",X1570="健康")),AND(X1569="低滞销风险",X1570="健康")),"改善",X1569=X1570,"维持不变",OR(AND(X1569="健康",OR(X1570="低滞销风险",X1570="中滞销风险",X1570="高滞销风险")),AND(X1569="低滞销风险",OR(X1570="中滞销风险",X1570="高滞销风险")),AND(X1569="中滞销风险",X1570="高滞销风险")),"恶化")</f>
        <v>-</v>
      </c>
      <c r="Z1570" s="10">
        <f t="shared" si="318"/>
        <v>32.45</v>
      </c>
      <c r="AA1570" s="10">
        <f t="shared" si="319"/>
        <v>200</v>
      </c>
      <c r="AB1570" s="10">
        <f t="shared" si="320"/>
        <v>232.45</v>
      </c>
      <c r="AC1570" s="10">
        <f t="shared" si="321"/>
        <v>171.225071225071</v>
      </c>
      <c r="AD1570" s="10">
        <f t="shared" si="322"/>
        <v>66.2250712250679</v>
      </c>
      <c r="AE1570" s="11">
        <f t="shared" si="323"/>
        <v>5.72380952380952</v>
      </c>
    </row>
    <row r="1571" spans="1:31">
      <c r="A1571" s="5">
        <v>45894</v>
      </c>
      <c r="B1571" s="1" t="s">
        <v>850</v>
      </c>
      <c r="C1571" s="1" t="s">
        <v>851</v>
      </c>
      <c r="D1571" s="1" t="s">
        <v>852</v>
      </c>
      <c r="E1571" s="1">
        <v>4.1</v>
      </c>
      <c r="F1571" s="1">
        <v>4.43</v>
      </c>
      <c r="G1571" s="1">
        <v>4.14</v>
      </c>
      <c r="H1571" s="1">
        <v>3.89</v>
      </c>
      <c r="I1571" s="1" t="s">
        <v>50</v>
      </c>
      <c r="J1571" s="1">
        <v>31</v>
      </c>
      <c r="K1571" s="1" t="s">
        <v>43</v>
      </c>
      <c r="L1571" s="1" t="s">
        <v>44</v>
      </c>
      <c r="M1571" s="1" t="s">
        <v>45</v>
      </c>
      <c r="N1571" s="1">
        <v>175</v>
      </c>
      <c r="O1571" s="1">
        <v>191</v>
      </c>
      <c r="P1571" s="1">
        <v>0</v>
      </c>
      <c r="Q1571" s="1">
        <v>200</v>
      </c>
      <c r="R1571" s="1">
        <v>0</v>
      </c>
      <c r="S1571" s="1">
        <v>0</v>
      </c>
      <c r="T1571">
        <f t="shared" si="313"/>
        <v>366</v>
      </c>
      <c r="U1571">
        <f t="shared" si="314"/>
        <v>566</v>
      </c>
      <c r="V1571" s="2">
        <f t="shared" si="315"/>
        <v>45983.2682926829</v>
      </c>
      <c r="W1571" s="2">
        <f t="shared" si="316"/>
        <v>46032.0487804878</v>
      </c>
      <c r="X1571" t="str">
        <f t="shared" si="317"/>
        <v>高滞销风险</v>
      </c>
      <c r="Y1571" s="8" t="str">
        <f>_xlfn.IFS(COUNTIF($B$2:B1571,B1571)=1,"-",OR(AND(X1570="高滞销风险",OR(X1571="中滞销风险",X1571="低滞销风险",X1571="健康")),AND(X1570="中滞销风险",OR(X1571="低滞销风险",X1571="健康")),AND(X1570="低滞销风险",X1571="健康")),"改善",X1570=X1571,"维持不变",OR(AND(X1570="健康",OR(X1571="低滞销风险",X1571="中滞销风险",X1571="高滞销风险")),AND(X1570="低滞销风险",OR(X1571="中滞销风险",X1571="高滞销风险")),AND(X1570="中滞销风险",X1571="高滞销风险")),"恶化")</f>
        <v>维持不变</v>
      </c>
      <c r="Z1571" s="10">
        <f t="shared" si="318"/>
        <v>0</v>
      </c>
      <c r="AA1571" s="10">
        <f t="shared" si="319"/>
        <v>164.2</v>
      </c>
      <c r="AB1571" s="10">
        <f t="shared" si="320"/>
        <v>164.2</v>
      </c>
      <c r="AC1571" s="10">
        <f t="shared" si="321"/>
        <v>138.048780487805</v>
      </c>
      <c r="AD1571" s="10">
        <f t="shared" si="322"/>
        <v>40.0487804878067</v>
      </c>
      <c r="AE1571" s="11">
        <f t="shared" si="323"/>
        <v>5.77551020408163</v>
      </c>
    </row>
    <row r="1572" spans="1:31">
      <c r="A1572" s="5">
        <v>45901</v>
      </c>
      <c r="B1572" s="1" t="s">
        <v>850</v>
      </c>
      <c r="C1572" s="1" t="s">
        <v>851</v>
      </c>
      <c r="D1572" s="1" t="s">
        <v>852</v>
      </c>
      <c r="E1572" s="1">
        <v>5.04</v>
      </c>
      <c r="F1572" s="1">
        <v>5.43</v>
      </c>
      <c r="G1572" s="1">
        <v>4.93</v>
      </c>
      <c r="H1572" s="1">
        <v>4.86</v>
      </c>
      <c r="I1572" s="1" t="s">
        <v>50</v>
      </c>
      <c r="J1572" s="1">
        <v>38</v>
      </c>
      <c r="K1572" s="1" t="s">
        <v>35</v>
      </c>
      <c r="L1572" s="1" t="s">
        <v>36</v>
      </c>
      <c r="M1572" s="1" t="s">
        <v>37</v>
      </c>
      <c r="N1572" s="1">
        <v>176</v>
      </c>
      <c r="O1572" s="1">
        <v>156</v>
      </c>
      <c r="P1572" s="1">
        <v>0</v>
      </c>
      <c r="Q1572" s="1">
        <v>200</v>
      </c>
      <c r="R1572" s="1">
        <v>0</v>
      </c>
      <c r="S1572" s="1">
        <v>0</v>
      </c>
      <c r="T1572">
        <f t="shared" si="313"/>
        <v>332</v>
      </c>
      <c r="U1572">
        <f t="shared" si="314"/>
        <v>532</v>
      </c>
      <c r="V1572" s="2">
        <f t="shared" si="315"/>
        <v>45966.873015873</v>
      </c>
      <c r="W1572" s="2">
        <f t="shared" si="316"/>
        <v>46006.5555555556</v>
      </c>
      <c r="X1572" t="str">
        <f t="shared" si="317"/>
        <v>中滞销风险</v>
      </c>
      <c r="Y1572" s="8" t="str">
        <f>_xlfn.IFS(COUNTIF($B$2:B1572,B1572)=1,"-",OR(AND(X1571="高滞销风险",OR(X1572="中滞销风险",X1572="低滞销风险",X1572="健康")),AND(X1571="中滞销风险",OR(X1572="低滞销风险",X1572="健康")),AND(X1571="低滞销风险",X1572="健康")),"改善",X1571=X1572,"维持不变",OR(AND(X1571="健康",OR(X1572="低滞销风险",X1572="中滞销风险",X1572="高滞销风险")),AND(X1571="低滞销风险",OR(X1572="中滞销风险",X1572="高滞销风险")),AND(X1571="中滞销风险",X1572="高滞销风险")),"恶化")</f>
        <v>改善</v>
      </c>
      <c r="Z1572" s="10">
        <f t="shared" si="318"/>
        <v>0</v>
      </c>
      <c r="AA1572" s="10">
        <f t="shared" si="319"/>
        <v>73.36</v>
      </c>
      <c r="AB1572" s="10">
        <f t="shared" si="320"/>
        <v>73.36</v>
      </c>
      <c r="AC1572" s="10">
        <f t="shared" si="321"/>
        <v>105.555555555556</v>
      </c>
      <c r="AD1572" s="10">
        <f t="shared" si="322"/>
        <v>14.5555555555547</v>
      </c>
      <c r="AE1572" s="11">
        <f t="shared" si="323"/>
        <v>5.84615384615385</v>
      </c>
    </row>
    <row r="1573" spans="1:31">
      <c r="A1573" s="5">
        <v>45908</v>
      </c>
      <c r="B1573" s="1" t="s">
        <v>850</v>
      </c>
      <c r="C1573" s="1" t="s">
        <v>851</v>
      </c>
      <c r="D1573" s="1" t="s">
        <v>852</v>
      </c>
      <c r="E1573" s="1">
        <v>4.96</v>
      </c>
      <c r="F1573" s="1">
        <v>5.14</v>
      </c>
      <c r="G1573" s="1">
        <v>5.29</v>
      </c>
      <c r="H1573" s="1">
        <v>4.71</v>
      </c>
      <c r="I1573" s="1" t="s">
        <v>50</v>
      </c>
      <c r="J1573" s="1">
        <v>36</v>
      </c>
      <c r="K1573" s="1" t="s">
        <v>38</v>
      </c>
      <c r="L1573" s="1" t="s">
        <v>39</v>
      </c>
      <c r="M1573" s="1" t="s">
        <v>40</v>
      </c>
      <c r="N1573" s="1">
        <v>174</v>
      </c>
      <c r="O1573" s="1">
        <v>155</v>
      </c>
      <c r="P1573" s="1">
        <v>0</v>
      </c>
      <c r="Q1573" s="1">
        <v>160</v>
      </c>
      <c r="R1573" s="1">
        <v>0</v>
      </c>
      <c r="S1573" s="1">
        <v>0</v>
      </c>
      <c r="T1573">
        <f t="shared" si="313"/>
        <v>329</v>
      </c>
      <c r="U1573">
        <f t="shared" si="314"/>
        <v>489</v>
      </c>
      <c r="V1573" s="2">
        <f t="shared" si="315"/>
        <v>45974.3306451613</v>
      </c>
      <c r="W1573" s="2">
        <f t="shared" si="316"/>
        <v>46006.5887096774</v>
      </c>
      <c r="X1573" t="str">
        <f t="shared" si="317"/>
        <v>中滞销风险</v>
      </c>
      <c r="Y1573" s="8" t="str">
        <f>_xlfn.IFS(COUNTIF($B$2:B1573,B1573)=1,"-",OR(AND(X1572="高滞销风险",OR(X1573="中滞销风险",X1573="低滞销风险",X1573="健康")),AND(X1572="中滞销风险",OR(X1573="低滞销风险",X1573="健康")),AND(X1572="低滞销风险",X1573="健康")),"改善",X1572=X1573,"维持不变",OR(AND(X1572="健康",OR(X1573="低滞销风险",X1573="中滞销风险",X1573="高滞销风险")),AND(X1572="低滞销风险",OR(X1573="中滞销风险",X1573="高滞销风险")),AND(X1572="中滞销风险",X1573="高滞销风险")),"恶化")</f>
        <v>维持不变</v>
      </c>
      <c r="Z1573" s="10">
        <f t="shared" si="318"/>
        <v>0</v>
      </c>
      <c r="AA1573" s="10">
        <f t="shared" si="319"/>
        <v>72.36</v>
      </c>
      <c r="AB1573" s="10">
        <f t="shared" si="320"/>
        <v>72.36</v>
      </c>
      <c r="AC1573" s="10">
        <f t="shared" si="321"/>
        <v>98.5887096774194</v>
      </c>
      <c r="AD1573" s="10">
        <f t="shared" si="322"/>
        <v>14.5887096774168</v>
      </c>
      <c r="AE1573" s="11">
        <f t="shared" si="323"/>
        <v>5.82142857142857</v>
      </c>
    </row>
    <row r="1574" spans="1:31">
      <c r="A1574" s="5">
        <v>45887</v>
      </c>
      <c r="B1574" s="1" t="s">
        <v>853</v>
      </c>
      <c r="C1574" s="1" t="s">
        <v>854</v>
      </c>
      <c r="D1574" s="1" t="s">
        <v>852</v>
      </c>
      <c r="E1574" s="1">
        <v>2.22</v>
      </c>
      <c r="F1574" s="1">
        <v>2.71</v>
      </c>
      <c r="G1574" s="1">
        <v>2.93</v>
      </c>
      <c r="H1574" s="1">
        <v>1.64</v>
      </c>
      <c r="I1574" s="1" t="s">
        <v>50</v>
      </c>
      <c r="J1574" s="1">
        <v>19</v>
      </c>
      <c r="K1574" s="1" t="s">
        <v>51</v>
      </c>
      <c r="L1574" s="1" t="s">
        <v>52</v>
      </c>
      <c r="M1574" s="1" t="s">
        <v>53</v>
      </c>
      <c r="N1574" s="1">
        <v>58</v>
      </c>
      <c r="O1574" s="1">
        <v>142</v>
      </c>
      <c r="P1574" s="1">
        <v>0</v>
      </c>
      <c r="Q1574" s="1">
        <v>60</v>
      </c>
      <c r="R1574" s="1">
        <v>0</v>
      </c>
      <c r="S1574" s="1">
        <v>0</v>
      </c>
      <c r="T1574">
        <f t="shared" si="313"/>
        <v>200</v>
      </c>
      <c r="U1574">
        <f t="shared" si="314"/>
        <v>260</v>
      </c>
      <c r="V1574" s="2">
        <f t="shared" si="315"/>
        <v>45977.0900900901</v>
      </c>
      <c r="W1574" s="2">
        <f t="shared" si="316"/>
        <v>46004.1171171171</v>
      </c>
      <c r="X1574" t="str">
        <f t="shared" si="317"/>
        <v>中滞销风险</v>
      </c>
      <c r="Y1574" s="8" t="str">
        <f>_xlfn.IFS(COUNTIF($B$2:B1574,B1574)=1,"-",OR(AND(X1573="高滞销风险",OR(X1574="中滞销风险",X1574="低滞销风险",X1574="健康")),AND(X1573="中滞销风险",OR(X1574="低滞销风险",X1574="健康")),AND(X1573="低滞销风险",X1574="健康")),"改善",X1573=X1574,"维持不变",OR(AND(X1573="健康",OR(X1574="低滞销风险",X1574="中滞销风险",X1574="高滞销风险")),AND(X1573="低滞销风险",OR(X1574="中滞销风险",X1574="高滞销风险")),AND(X1573="中滞销风险",X1574="高滞销风险")),"恶化")</f>
        <v>-</v>
      </c>
      <c r="Z1574" s="10">
        <f t="shared" si="318"/>
        <v>0</v>
      </c>
      <c r="AA1574" s="10">
        <f t="shared" si="319"/>
        <v>26.9</v>
      </c>
      <c r="AB1574" s="10">
        <f t="shared" si="320"/>
        <v>26.9</v>
      </c>
      <c r="AC1574" s="10">
        <f t="shared" si="321"/>
        <v>117.117117117117</v>
      </c>
      <c r="AD1574" s="10">
        <f t="shared" si="322"/>
        <v>12.1171171171154</v>
      </c>
      <c r="AE1574" s="11">
        <f t="shared" si="323"/>
        <v>2.47619047619048</v>
      </c>
    </row>
    <row r="1575" spans="1:31">
      <c r="A1575" s="5">
        <v>45894</v>
      </c>
      <c r="B1575" s="1" t="s">
        <v>853</v>
      </c>
      <c r="C1575" s="1" t="s">
        <v>854</v>
      </c>
      <c r="D1575" s="1" t="s">
        <v>852</v>
      </c>
      <c r="E1575" s="1">
        <v>2.14</v>
      </c>
      <c r="F1575" s="1">
        <v>2.14</v>
      </c>
      <c r="G1575" s="1">
        <v>2.43</v>
      </c>
      <c r="H1575" s="1">
        <v>2.18</v>
      </c>
      <c r="I1575" s="1" t="s">
        <v>54</v>
      </c>
      <c r="J1575" s="1">
        <v>15</v>
      </c>
      <c r="K1575" s="1" t="s">
        <v>43</v>
      </c>
      <c r="L1575" s="1" t="s">
        <v>44</v>
      </c>
      <c r="M1575" s="1" t="s">
        <v>45</v>
      </c>
      <c r="N1575" s="1">
        <v>47</v>
      </c>
      <c r="O1575" s="1">
        <v>138</v>
      </c>
      <c r="P1575" s="1">
        <v>0</v>
      </c>
      <c r="Q1575" s="1">
        <v>60</v>
      </c>
      <c r="R1575" s="1">
        <v>0</v>
      </c>
      <c r="S1575" s="1">
        <v>0</v>
      </c>
      <c r="T1575">
        <f t="shared" si="313"/>
        <v>185</v>
      </c>
      <c r="U1575">
        <f t="shared" si="314"/>
        <v>245</v>
      </c>
      <c r="V1575" s="2">
        <f t="shared" si="315"/>
        <v>45980.4485981308</v>
      </c>
      <c r="W1575" s="2">
        <f t="shared" si="316"/>
        <v>46008.4859813084</v>
      </c>
      <c r="X1575" t="str">
        <f t="shared" si="317"/>
        <v>中滞销风险</v>
      </c>
      <c r="Y1575" s="8" t="str">
        <f>_xlfn.IFS(COUNTIF($B$2:B1575,B1575)=1,"-",OR(AND(X1574="高滞销风险",OR(X1575="中滞销风险",X1575="低滞销风险",X1575="健康")),AND(X1574="中滞销风险",OR(X1575="低滞销风险",X1575="健康")),AND(X1574="低滞销风险",X1575="健康")),"改善",X1574=X1575,"维持不变",OR(AND(X1574="健康",OR(X1575="低滞销风险",X1575="中滞销风险",X1575="高滞销风险")),AND(X1574="低滞销风险",OR(X1575="中滞销风险",X1575="高滞销风险")),AND(X1574="中滞销风险",X1575="高滞销风险")),"恶化")</f>
        <v>维持不变</v>
      </c>
      <c r="Z1575" s="10">
        <f t="shared" si="318"/>
        <v>0</v>
      </c>
      <c r="AA1575" s="10">
        <f t="shared" si="319"/>
        <v>35.28</v>
      </c>
      <c r="AB1575" s="10">
        <f t="shared" si="320"/>
        <v>35.28</v>
      </c>
      <c r="AC1575" s="10">
        <f t="shared" si="321"/>
        <v>114.485981308411</v>
      </c>
      <c r="AD1575" s="10">
        <f t="shared" si="322"/>
        <v>16.4859813084113</v>
      </c>
      <c r="AE1575" s="11">
        <f t="shared" si="323"/>
        <v>2.5</v>
      </c>
    </row>
    <row r="1576" spans="1:31">
      <c r="A1576" s="5">
        <v>45901</v>
      </c>
      <c r="B1576" s="1" t="s">
        <v>853</v>
      </c>
      <c r="C1576" s="1" t="s">
        <v>854</v>
      </c>
      <c r="D1576" s="1" t="s">
        <v>852</v>
      </c>
      <c r="E1576" s="1">
        <v>2.71</v>
      </c>
      <c r="F1576" s="1">
        <v>2.86</v>
      </c>
      <c r="G1576" s="1">
        <v>2.5</v>
      </c>
      <c r="H1576" s="1">
        <v>2.71</v>
      </c>
      <c r="I1576" s="1" t="s">
        <v>50</v>
      </c>
      <c r="J1576" s="1">
        <v>20</v>
      </c>
      <c r="K1576" s="1" t="s">
        <v>35</v>
      </c>
      <c r="L1576" s="1" t="s">
        <v>36</v>
      </c>
      <c r="M1576" s="1" t="s">
        <v>37</v>
      </c>
      <c r="N1576" s="1">
        <v>61</v>
      </c>
      <c r="O1576" s="1">
        <v>105</v>
      </c>
      <c r="P1576" s="1">
        <v>0</v>
      </c>
      <c r="Q1576" s="1">
        <v>60</v>
      </c>
      <c r="R1576" s="1">
        <v>0</v>
      </c>
      <c r="S1576" s="1">
        <v>0</v>
      </c>
      <c r="T1576">
        <f t="shared" si="313"/>
        <v>166</v>
      </c>
      <c r="U1576">
        <f t="shared" si="314"/>
        <v>226</v>
      </c>
      <c r="V1576" s="2">
        <f t="shared" si="315"/>
        <v>45962.2546125461</v>
      </c>
      <c r="W1576" s="2">
        <f t="shared" si="316"/>
        <v>45984.3948339483</v>
      </c>
      <c r="X1576" t="str">
        <f t="shared" si="317"/>
        <v>健康</v>
      </c>
      <c r="Y1576" s="8" t="str">
        <f>_xlfn.IFS(COUNTIF($B$2:B1576,B1576)=1,"-",OR(AND(X1575="高滞销风险",OR(X1576="中滞销风险",X1576="低滞销风险",X1576="健康")),AND(X1575="中滞销风险",OR(X1576="低滞销风险",X1576="健康")),AND(X1575="低滞销风险",X1576="健康")),"改善",X1575=X1576,"维持不变",OR(AND(X1575="健康",OR(X1576="低滞销风险",X1576="中滞销风险",X1576="高滞销风险")),AND(X1575="低滞销风险",OR(X1576="中滞销风险",X1576="高滞销风险")),AND(X1575="中滞销风险",X1576="高滞销风险")),"恶化")</f>
        <v>改善</v>
      </c>
      <c r="Z1576" s="10">
        <f t="shared" si="318"/>
        <v>0</v>
      </c>
      <c r="AA1576" s="10">
        <f t="shared" si="319"/>
        <v>0</v>
      </c>
      <c r="AB1576" s="10">
        <f t="shared" si="320"/>
        <v>0</v>
      </c>
      <c r="AC1576" s="10">
        <f t="shared" si="321"/>
        <v>83.3948339483395</v>
      </c>
      <c r="AD1576" s="10">
        <f t="shared" si="322"/>
        <v>0</v>
      </c>
      <c r="AE1576" s="11">
        <f t="shared" si="323"/>
        <v>2.71</v>
      </c>
    </row>
    <row r="1577" spans="1:31">
      <c r="A1577" s="5">
        <v>45908</v>
      </c>
      <c r="B1577" s="1" t="s">
        <v>853</v>
      </c>
      <c r="C1577" s="1" t="s">
        <v>854</v>
      </c>
      <c r="D1577" s="1" t="s">
        <v>852</v>
      </c>
      <c r="E1577" s="1">
        <v>2.14</v>
      </c>
      <c r="F1577" s="1">
        <v>2.14</v>
      </c>
      <c r="G1577" s="1">
        <v>2.5</v>
      </c>
      <c r="H1577" s="1">
        <v>2.46</v>
      </c>
      <c r="I1577" s="1" t="s">
        <v>54</v>
      </c>
      <c r="J1577" s="1">
        <v>15</v>
      </c>
      <c r="K1577" s="1" t="s">
        <v>38</v>
      </c>
      <c r="L1577" s="1" t="s">
        <v>39</v>
      </c>
      <c r="M1577" s="1" t="s">
        <v>40</v>
      </c>
      <c r="N1577" s="1">
        <v>76</v>
      </c>
      <c r="O1577" s="1">
        <v>96</v>
      </c>
      <c r="P1577" s="1">
        <v>0</v>
      </c>
      <c r="Q1577" s="1">
        <v>40</v>
      </c>
      <c r="R1577" s="1">
        <v>0</v>
      </c>
      <c r="S1577" s="1">
        <v>0</v>
      </c>
      <c r="T1577">
        <f t="shared" si="313"/>
        <v>172</v>
      </c>
      <c r="U1577">
        <f t="shared" si="314"/>
        <v>212</v>
      </c>
      <c r="V1577" s="2">
        <f t="shared" si="315"/>
        <v>45988.3738317757</v>
      </c>
      <c r="W1577" s="2">
        <f t="shared" si="316"/>
        <v>46007.0654205607</v>
      </c>
      <c r="X1577" t="str">
        <f t="shared" si="317"/>
        <v>中滞销风险</v>
      </c>
      <c r="Y1577" s="8" t="str">
        <f>_xlfn.IFS(COUNTIF($B$2:B1577,B1577)=1,"-",OR(AND(X1576="高滞销风险",OR(X1577="中滞销风险",X1577="低滞销风险",X1577="健康")),AND(X1576="中滞销风险",OR(X1577="低滞销风险",X1577="健康")),AND(X1576="低滞销风险",X1577="健康")),"改善",X1576=X1577,"维持不变",OR(AND(X1576="健康",OR(X1577="低滞销风险",X1577="中滞销风险",X1577="高滞销风险")),AND(X1576="低滞销风险",OR(X1577="中滞销风险",X1577="高滞销风险")),AND(X1576="中滞销风险",X1577="高滞销风险")),"恶化")</f>
        <v>恶化</v>
      </c>
      <c r="Z1577" s="10">
        <f t="shared" si="318"/>
        <v>0</v>
      </c>
      <c r="AA1577" s="10">
        <f t="shared" si="319"/>
        <v>32.24</v>
      </c>
      <c r="AB1577" s="10">
        <f t="shared" si="320"/>
        <v>32.24</v>
      </c>
      <c r="AC1577" s="10">
        <f t="shared" si="321"/>
        <v>99.0654205607477</v>
      </c>
      <c r="AD1577" s="10">
        <f t="shared" si="322"/>
        <v>15.0654205607498</v>
      </c>
      <c r="AE1577" s="11">
        <f t="shared" si="323"/>
        <v>2.52380952380952</v>
      </c>
    </row>
    <row r="1578" spans="1:31">
      <c r="A1578" s="5">
        <v>45887</v>
      </c>
      <c r="B1578" s="1" t="s">
        <v>855</v>
      </c>
      <c r="C1578" s="1" t="s">
        <v>856</v>
      </c>
      <c r="D1578" s="1" t="s">
        <v>852</v>
      </c>
      <c r="E1578" s="1">
        <v>3.44</v>
      </c>
      <c r="F1578" s="1">
        <v>4.29</v>
      </c>
      <c r="G1578" s="1">
        <v>4.43</v>
      </c>
      <c r="H1578" s="1">
        <v>2.54</v>
      </c>
      <c r="I1578" s="1" t="s">
        <v>50</v>
      </c>
      <c r="J1578" s="1">
        <v>30</v>
      </c>
      <c r="K1578" s="1" t="s">
        <v>51</v>
      </c>
      <c r="L1578" s="1" t="s">
        <v>52</v>
      </c>
      <c r="M1578" s="1" t="s">
        <v>53</v>
      </c>
      <c r="N1578" s="1">
        <v>132</v>
      </c>
      <c r="O1578" s="1">
        <v>214</v>
      </c>
      <c r="P1578" s="1">
        <v>0</v>
      </c>
      <c r="Q1578" s="1">
        <v>100</v>
      </c>
      <c r="R1578" s="1">
        <v>0</v>
      </c>
      <c r="S1578" s="1">
        <v>0</v>
      </c>
      <c r="T1578">
        <f t="shared" si="313"/>
        <v>346</v>
      </c>
      <c r="U1578">
        <f t="shared" si="314"/>
        <v>446</v>
      </c>
      <c r="V1578" s="2">
        <f t="shared" si="315"/>
        <v>45987.5813953488</v>
      </c>
      <c r="W1578" s="2">
        <f t="shared" si="316"/>
        <v>46016.6511627907</v>
      </c>
      <c r="X1578" t="str">
        <f t="shared" si="317"/>
        <v>高滞销风险</v>
      </c>
      <c r="Y1578" s="8" t="str">
        <f>_xlfn.IFS(COUNTIF($B$2:B1578,B1578)=1,"-",OR(AND(X1577="高滞销风险",OR(X1578="中滞销风险",X1578="低滞销风险",X1578="健康")),AND(X1577="中滞销风险",OR(X1578="低滞销风险",X1578="健康")),AND(X1577="低滞销风险",X1578="健康")),"改善",X1577=X1578,"维持不变",OR(AND(X1577="健康",OR(X1578="低滞销风险",X1578="中滞销风险",X1578="高滞销风险")),AND(X1577="低滞销风险",OR(X1578="中滞销风险",X1578="高滞销风险")),AND(X1577="中滞销风险",X1578="高滞销风险")),"恶化")</f>
        <v>-</v>
      </c>
      <c r="Z1578" s="10">
        <f t="shared" si="318"/>
        <v>0</v>
      </c>
      <c r="AA1578" s="10">
        <f t="shared" si="319"/>
        <v>84.8</v>
      </c>
      <c r="AB1578" s="10">
        <f t="shared" si="320"/>
        <v>84.8</v>
      </c>
      <c r="AC1578" s="10">
        <f t="shared" si="321"/>
        <v>129.651162790698</v>
      </c>
      <c r="AD1578" s="10">
        <f t="shared" si="322"/>
        <v>24.6511627906948</v>
      </c>
      <c r="AE1578" s="11">
        <f t="shared" si="323"/>
        <v>4.24761904761905</v>
      </c>
    </row>
    <row r="1579" spans="1:31">
      <c r="A1579" s="5">
        <v>45894</v>
      </c>
      <c r="B1579" s="1" t="s">
        <v>855</v>
      </c>
      <c r="C1579" s="1" t="s">
        <v>856</v>
      </c>
      <c r="D1579" s="1" t="s">
        <v>852</v>
      </c>
      <c r="E1579" s="1">
        <v>4.1</v>
      </c>
      <c r="F1579" s="1">
        <v>4.57</v>
      </c>
      <c r="G1579" s="1">
        <v>4.43</v>
      </c>
      <c r="H1579" s="1">
        <v>3.68</v>
      </c>
      <c r="I1579" s="1" t="s">
        <v>50</v>
      </c>
      <c r="J1579" s="1">
        <v>32</v>
      </c>
      <c r="K1579" s="1" t="s">
        <v>43</v>
      </c>
      <c r="L1579" s="1" t="s">
        <v>44</v>
      </c>
      <c r="M1579" s="1" t="s">
        <v>45</v>
      </c>
      <c r="N1579" s="1">
        <v>136</v>
      </c>
      <c r="O1579" s="1">
        <v>174</v>
      </c>
      <c r="P1579" s="1">
        <v>0</v>
      </c>
      <c r="Q1579" s="1">
        <v>100</v>
      </c>
      <c r="R1579" s="1">
        <v>0</v>
      </c>
      <c r="S1579" s="1">
        <v>0</v>
      </c>
      <c r="T1579">
        <f t="shared" si="313"/>
        <v>310</v>
      </c>
      <c r="U1579">
        <f t="shared" si="314"/>
        <v>410</v>
      </c>
      <c r="V1579" s="2">
        <f t="shared" si="315"/>
        <v>45969.6097560976</v>
      </c>
      <c r="W1579" s="2">
        <f t="shared" si="316"/>
        <v>45994</v>
      </c>
      <c r="X1579" t="str">
        <f t="shared" si="317"/>
        <v>低滞销风险</v>
      </c>
      <c r="Y1579" s="8" t="str">
        <f>_xlfn.IFS(COUNTIF($B$2:B1579,B1579)=1,"-",OR(AND(X1578="高滞销风险",OR(X1579="中滞销风险",X1579="低滞销风险",X1579="健康")),AND(X1578="中滞销风险",OR(X1579="低滞销风险",X1579="健康")),AND(X1578="低滞销风险",X1579="健康")),"改善",X1578=X1579,"维持不变",OR(AND(X1578="健康",OR(X1579="低滞销风险",X1579="中滞销风险",X1579="高滞销风险")),AND(X1578="低滞销风险",OR(X1579="中滞销风险",X1579="高滞销风险")),AND(X1578="中滞销风险",X1579="高滞销风险")),"恶化")</f>
        <v>改善</v>
      </c>
      <c r="Z1579" s="10">
        <f t="shared" si="318"/>
        <v>0</v>
      </c>
      <c r="AA1579" s="10">
        <f t="shared" si="319"/>
        <v>8.20000000000005</v>
      </c>
      <c r="AB1579" s="10">
        <f t="shared" si="320"/>
        <v>8.20000000000005</v>
      </c>
      <c r="AC1579" s="10">
        <f t="shared" si="321"/>
        <v>100</v>
      </c>
      <c r="AD1579" s="10">
        <f t="shared" si="322"/>
        <v>2</v>
      </c>
      <c r="AE1579" s="11">
        <f t="shared" si="323"/>
        <v>4.18367346938776</v>
      </c>
    </row>
    <row r="1580" spans="1:31">
      <c r="A1580" s="5">
        <v>45901</v>
      </c>
      <c r="B1580" s="1" t="s">
        <v>855</v>
      </c>
      <c r="C1580" s="1" t="s">
        <v>856</v>
      </c>
      <c r="D1580" s="1" t="s">
        <v>852</v>
      </c>
      <c r="E1580" s="1">
        <v>4.54</v>
      </c>
      <c r="F1580" s="1">
        <v>4.57</v>
      </c>
      <c r="G1580" s="1">
        <v>4.57</v>
      </c>
      <c r="H1580" s="1">
        <v>4.5</v>
      </c>
      <c r="I1580" s="1" t="s">
        <v>50</v>
      </c>
      <c r="J1580" s="1">
        <v>32</v>
      </c>
      <c r="K1580" s="1" t="s">
        <v>35</v>
      </c>
      <c r="L1580" s="1" t="s">
        <v>36</v>
      </c>
      <c r="M1580" s="1" t="s">
        <v>37</v>
      </c>
      <c r="N1580" s="1">
        <v>191</v>
      </c>
      <c r="O1580" s="1">
        <v>98</v>
      </c>
      <c r="P1580" s="1">
        <v>0</v>
      </c>
      <c r="Q1580" s="1">
        <v>100</v>
      </c>
      <c r="R1580" s="1">
        <v>0</v>
      </c>
      <c r="S1580" s="1">
        <v>0</v>
      </c>
      <c r="T1580">
        <f t="shared" si="313"/>
        <v>289</v>
      </c>
      <c r="U1580">
        <f t="shared" si="314"/>
        <v>389</v>
      </c>
      <c r="V1580" s="2">
        <f t="shared" si="315"/>
        <v>45964.6563876652</v>
      </c>
      <c r="W1580" s="2">
        <f t="shared" si="316"/>
        <v>45986.6828193833</v>
      </c>
      <c r="X1580" t="str">
        <f t="shared" si="317"/>
        <v>健康</v>
      </c>
      <c r="Y1580" s="8" t="str">
        <f>_xlfn.IFS(COUNTIF($B$2:B1580,B1580)=1,"-",OR(AND(X1579="高滞销风险",OR(X1580="中滞销风险",X1580="低滞销风险",X1580="健康")),AND(X1579="中滞销风险",OR(X1580="低滞销风险",X1580="健康")),AND(X1579="低滞销风险",X1580="健康")),"改善",X1579=X1580,"维持不变",OR(AND(X1579="健康",OR(X1580="低滞销风险",X1580="中滞销风险",X1580="高滞销风险")),AND(X1579="低滞销风险",OR(X1580="中滞销风险",X1580="高滞销风险")),AND(X1579="中滞销风险",X1580="高滞销风险")),"恶化")</f>
        <v>改善</v>
      </c>
      <c r="Z1580" s="10">
        <f t="shared" si="318"/>
        <v>0</v>
      </c>
      <c r="AA1580" s="10">
        <f t="shared" si="319"/>
        <v>0</v>
      </c>
      <c r="AB1580" s="10">
        <f t="shared" si="320"/>
        <v>0</v>
      </c>
      <c r="AC1580" s="10">
        <f t="shared" si="321"/>
        <v>85.6828193832599</v>
      </c>
      <c r="AD1580" s="10">
        <f t="shared" si="322"/>
        <v>0</v>
      </c>
      <c r="AE1580" s="11">
        <f t="shared" si="323"/>
        <v>4.54</v>
      </c>
    </row>
    <row r="1581" spans="1:31">
      <c r="A1581" s="5">
        <v>45908</v>
      </c>
      <c r="B1581" s="1" t="s">
        <v>855</v>
      </c>
      <c r="C1581" s="1" t="s">
        <v>856</v>
      </c>
      <c r="D1581" s="1" t="s">
        <v>852</v>
      </c>
      <c r="E1581" s="1">
        <v>4.29</v>
      </c>
      <c r="F1581" s="1">
        <v>4.29</v>
      </c>
      <c r="G1581" s="1">
        <v>4.43</v>
      </c>
      <c r="H1581" s="1">
        <v>4.43</v>
      </c>
      <c r="I1581" s="1" t="s">
        <v>54</v>
      </c>
      <c r="J1581" s="1">
        <v>30</v>
      </c>
      <c r="K1581" s="1" t="s">
        <v>38</v>
      </c>
      <c r="L1581" s="1" t="s">
        <v>39</v>
      </c>
      <c r="M1581" s="1" t="s">
        <v>40</v>
      </c>
      <c r="N1581" s="1">
        <v>192</v>
      </c>
      <c r="O1581" s="1">
        <v>105</v>
      </c>
      <c r="P1581" s="1">
        <v>0</v>
      </c>
      <c r="Q1581" s="1">
        <v>60</v>
      </c>
      <c r="R1581" s="1">
        <v>0</v>
      </c>
      <c r="S1581" s="1">
        <v>0</v>
      </c>
      <c r="T1581">
        <f t="shared" si="313"/>
        <v>297</v>
      </c>
      <c r="U1581">
        <f t="shared" si="314"/>
        <v>357</v>
      </c>
      <c r="V1581" s="2">
        <f t="shared" si="315"/>
        <v>45977.2307692308</v>
      </c>
      <c r="W1581" s="2">
        <f t="shared" si="316"/>
        <v>45991.2167832168</v>
      </c>
      <c r="X1581" t="str">
        <f t="shared" si="317"/>
        <v>健康</v>
      </c>
      <c r="Y1581" s="8" t="str">
        <f>_xlfn.IFS(COUNTIF($B$2:B1581,B1581)=1,"-",OR(AND(X1580="高滞销风险",OR(X1581="中滞销风险",X1581="低滞销风险",X1581="健康")),AND(X1580="中滞销风险",OR(X1581="低滞销风险",X1581="健康")),AND(X1580="低滞销风险",X1581="健康")),"改善",X1580=X1581,"维持不变",OR(AND(X1580="健康",OR(X1581="低滞销风险",X1581="中滞销风险",X1581="高滞销风险")),AND(X1580="低滞销风险",OR(X1581="中滞销风险",X1581="高滞销风险")),AND(X1580="中滞销风险",X1581="高滞销风险")),"恶化")</f>
        <v>维持不变</v>
      </c>
      <c r="Z1581" s="10">
        <f t="shared" si="318"/>
        <v>0</v>
      </c>
      <c r="AA1581" s="10">
        <f t="shared" si="319"/>
        <v>0</v>
      </c>
      <c r="AB1581" s="10">
        <f t="shared" si="320"/>
        <v>0</v>
      </c>
      <c r="AC1581" s="10">
        <f t="shared" si="321"/>
        <v>83.2167832167832</v>
      </c>
      <c r="AD1581" s="10">
        <f t="shared" si="322"/>
        <v>0</v>
      </c>
      <c r="AE1581" s="11">
        <f t="shared" si="323"/>
        <v>4.29</v>
      </c>
    </row>
    <row r="1582" spans="1:31">
      <c r="A1582" s="5">
        <v>45887</v>
      </c>
      <c r="B1582" s="1" t="s">
        <v>857</v>
      </c>
      <c r="C1582" s="1" t="s">
        <v>858</v>
      </c>
      <c r="D1582" s="1" t="s">
        <v>852</v>
      </c>
      <c r="E1582" s="1">
        <v>4.08</v>
      </c>
      <c r="F1582" s="1">
        <v>5.29</v>
      </c>
      <c r="G1582" s="1">
        <v>5.21</v>
      </c>
      <c r="H1582" s="1">
        <v>2.89</v>
      </c>
      <c r="I1582" s="1" t="s">
        <v>50</v>
      </c>
      <c r="J1582" s="1">
        <v>37</v>
      </c>
      <c r="K1582" s="1" t="s">
        <v>51</v>
      </c>
      <c r="L1582" s="1" t="s">
        <v>52</v>
      </c>
      <c r="M1582" s="1" t="s">
        <v>53</v>
      </c>
      <c r="N1582" s="1">
        <v>94</v>
      </c>
      <c r="O1582" s="1">
        <v>228</v>
      </c>
      <c r="P1582" s="1">
        <v>0</v>
      </c>
      <c r="Q1582" s="1">
        <v>0</v>
      </c>
      <c r="R1582" s="1">
        <v>0</v>
      </c>
      <c r="S1582" s="1">
        <v>50</v>
      </c>
      <c r="T1582">
        <f t="shared" si="313"/>
        <v>322</v>
      </c>
      <c r="U1582">
        <f t="shared" si="314"/>
        <v>372</v>
      </c>
      <c r="V1582" s="2">
        <f t="shared" si="315"/>
        <v>45965.9215686274</v>
      </c>
      <c r="W1582" s="2">
        <f t="shared" si="316"/>
        <v>45978.1764705882</v>
      </c>
      <c r="X1582" t="str">
        <f t="shared" si="317"/>
        <v>健康</v>
      </c>
      <c r="Y1582" s="8" t="str">
        <f>_xlfn.IFS(COUNTIF($B$2:B1582,B1582)=1,"-",OR(AND(X1581="高滞销风险",OR(X1582="中滞销风险",X1582="低滞销风险",X1582="健康")),AND(X1581="中滞销风险",OR(X1582="低滞销风险",X1582="健康")),AND(X1581="低滞销风险",X1582="健康")),"改善",X1581=X1582,"维持不变",OR(AND(X1581="健康",OR(X1582="低滞销风险",X1582="中滞销风险",X1582="高滞销风险")),AND(X1581="低滞销风险",OR(X1582="中滞销风险",X1582="高滞销风险")),AND(X1581="中滞销风险",X1582="高滞销风险")),"恶化")</f>
        <v>-</v>
      </c>
      <c r="Z1582" s="10">
        <f t="shared" si="318"/>
        <v>0</v>
      </c>
      <c r="AA1582" s="10">
        <f t="shared" si="319"/>
        <v>0</v>
      </c>
      <c r="AB1582" s="10">
        <f t="shared" si="320"/>
        <v>0</v>
      </c>
      <c r="AC1582" s="10">
        <f t="shared" si="321"/>
        <v>91.1764705882353</v>
      </c>
      <c r="AD1582" s="10">
        <f t="shared" si="322"/>
        <v>0</v>
      </c>
      <c r="AE1582" s="11">
        <f t="shared" si="323"/>
        <v>4.08</v>
      </c>
    </row>
    <row r="1583" spans="1:31">
      <c r="A1583" s="5">
        <v>45894</v>
      </c>
      <c r="B1583" s="1" t="s">
        <v>857</v>
      </c>
      <c r="C1583" s="1" t="s">
        <v>858</v>
      </c>
      <c r="D1583" s="1" t="s">
        <v>852</v>
      </c>
      <c r="E1583" s="1">
        <v>4.68</v>
      </c>
      <c r="F1583" s="1">
        <v>5.14</v>
      </c>
      <c r="G1583" s="1">
        <v>5.21</v>
      </c>
      <c r="H1583" s="1">
        <v>4.18</v>
      </c>
      <c r="I1583" s="1" t="s">
        <v>50</v>
      </c>
      <c r="J1583" s="1">
        <v>36</v>
      </c>
      <c r="K1583" s="1" t="s">
        <v>43</v>
      </c>
      <c r="L1583" s="1" t="s">
        <v>44</v>
      </c>
      <c r="M1583" s="1" t="s">
        <v>45</v>
      </c>
      <c r="N1583" s="1">
        <v>63</v>
      </c>
      <c r="O1583" s="1">
        <v>228</v>
      </c>
      <c r="P1583" s="1">
        <v>0</v>
      </c>
      <c r="Q1583" s="1">
        <v>0</v>
      </c>
      <c r="R1583" s="1">
        <v>0</v>
      </c>
      <c r="S1583" s="1">
        <v>100</v>
      </c>
      <c r="T1583">
        <f t="shared" si="313"/>
        <v>291</v>
      </c>
      <c r="U1583">
        <f t="shared" si="314"/>
        <v>391</v>
      </c>
      <c r="V1583" s="2">
        <f t="shared" si="315"/>
        <v>45956.1794871795</v>
      </c>
      <c r="W1583" s="2">
        <f t="shared" si="316"/>
        <v>45977.547008547</v>
      </c>
      <c r="X1583" t="str">
        <f t="shared" si="317"/>
        <v>健康</v>
      </c>
      <c r="Y1583" s="8" t="str">
        <f>_xlfn.IFS(COUNTIF($B$2:B1583,B1583)=1,"-",OR(AND(X1582="高滞销风险",OR(X1583="中滞销风险",X1583="低滞销风险",X1583="健康")),AND(X1582="中滞销风险",OR(X1583="低滞销风险",X1583="健康")),AND(X1582="低滞销风险",X1583="健康")),"改善",X1582=X1583,"维持不变",OR(AND(X1582="健康",OR(X1583="低滞销风险",X1583="中滞销风险",X1583="高滞销风险")),AND(X1582="低滞销风险",OR(X1583="中滞销风险",X1583="高滞销风险")),AND(X1582="中滞销风险",X1583="高滞销风险")),"恶化")</f>
        <v>维持不变</v>
      </c>
      <c r="Z1583" s="10">
        <f t="shared" si="318"/>
        <v>0</v>
      </c>
      <c r="AA1583" s="10">
        <f t="shared" si="319"/>
        <v>0</v>
      </c>
      <c r="AB1583" s="10">
        <f t="shared" si="320"/>
        <v>0</v>
      </c>
      <c r="AC1583" s="10">
        <f t="shared" si="321"/>
        <v>83.5470085470085</v>
      </c>
      <c r="AD1583" s="10">
        <f t="shared" si="322"/>
        <v>0</v>
      </c>
      <c r="AE1583" s="11">
        <f t="shared" si="323"/>
        <v>4.68</v>
      </c>
    </row>
    <row r="1584" spans="1:31">
      <c r="A1584" s="5">
        <v>45901</v>
      </c>
      <c r="B1584" s="1" t="s">
        <v>857</v>
      </c>
      <c r="C1584" s="1" t="s">
        <v>858</v>
      </c>
      <c r="D1584" s="1" t="s">
        <v>852</v>
      </c>
      <c r="E1584" s="1">
        <v>4.71</v>
      </c>
      <c r="F1584" s="1">
        <v>4.71</v>
      </c>
      <c r="G1584" s="1">
        <v>4.93</v>
      </c>
      <c r="H1584" s="1">
        <v>5.07</v>
      </c>
      <c r="I1584" s="1" t="s">
        <v>54</v>
      </c>
      <c r="J1584" s="1">
        <v>33</v>
      </c>
      <c r="K1584" s="1" t="s">
        <v>35</v>
      </c>
      <c r="L1584" s="1" t="s">
        <v>36</v>
      </c>
      <c r="M1584" s="1" t="s">
        <v>37</v>
      </c>
      <c r="N1584" s="1">
        <v>88</v>
      </c>
      <c r="O1584" s="1">
        <v>225</v>
      </c>
      <c r="P1584" s="1">
        <v>0</v>
      </c>
      <c r="Q1584" s="1">
        <v>0</v>
      </c>
      <c r="R1584" s="1">
        <v>0</v>
      </c>
      <c r="S1584" s="1">
        <v>100</v>
      </c>
      <c r="T1584">
        <f t="shared" si="313"/>
        <v>313</v>
      </c>
      <c r="U1584">
        <f t="shared" si="314"/>
        <v>413</v>
      </c>
      <c r="V1584" s="2">
        <f t="shared" si="315"/>
        <v>45967.4543524416</v>
      </c>
      <c r="W1584" s="2">
        <f t="shared" si="316"/>
        <v>45988.6857749469</v>
      </c>
      <c r="X1584" t="str">
        <f t="shared" si="317"/>
        <v>健康</v>
      </c>
      <c r="Y1584" s="8" t="str">
        <f>_xlfn.IFS(COUNTIF($B$2:B1584,B1584)=1,"-",OR(AND(X1583="高滞销风险",OR(X1584="中滞销风险",X1584="低滞销风险",X1584="健康")),AND(X1583="中滞销风险",OR(X1584="低滞销风险",X1584="健康")),AND(X1583="低滞销风险",X1584="健康")),"改善",X1583=X1584,"维持不变",OR(AND(X1583="健康",OR(X1584="低滞销风险",X1584="中滞销风险",X1584="高滞销风险")),AND(X1583="低滞销风险",OR(X1584="中滞销风险",X1584="高滞销风险")),AND(X1583="中滞销风险",X1584="高滞销风险")),"恶化")</f>
        <v>维持不变</v>
      </c>
      <c r="Z1584" s="10">
        <f t="shared" si="318"/>
        <v>0</v>
      </c>
      <c r="AA1584" s="10">
        <f t="shared" si="319"/>
        <v>0</v>
      </c>
      <c r="AB1584" s="10">
        <f t="shared" si="320"/>
        <v>0</v>
      </c>
      <c r="AC1584" s="10">
        <f t="shared" si="321"/>
        <v>87.6857749469214</v>
      </c>
      <c r="AD1584" s="10">
        <f t="shared" si="322"/>
        <v>0</v>
      </c>
      <c r="AE1584" s="11">
        <f t="shared" si="323"/>
        <v>4.71</v>
      </c>
    </row>
    <row r="1585" spans="1:31">
      <c r="A1585" s="5">
        <v>45908</v>
      </c>
      <c r="B1585" s="1" t="s">
        <v>857</v>
      </c>
      <c r="C1585" s="1" t="s">
        <v>858</v>
      </c>
      <c r="D1585" s="1" t="s">
        <v>852</v>
      </c>
      <c r="E1585" s="1">
        <v>4.14</v>
      </c>
      <c r="F1585" s="1">
        <v>4.14</v>
      </c>
      <c r="G1585" s="1">
        <v>4.43</v>
      </c>
      <c r="H1585" s="1">
        <v>4.82</v>
      </c>
      <c r="I1585" s="1" t="s">
        <v>54</v>
      </c>
      <c r="J1585" s="1">
        <v>29</v>
      </c>
      <c r="K1585" s="1" t="s">
        <v>38</v>
      </c>
      <c r="L1585" s="1" t="s">
        <v>39</v>
      </c>
      <c r="M1585" s="1" t="s">
        <v>40</v>
      </c>
      <c r="N1585" s="1">
        <v>64</v>
      </c>
      <c r="O1585" s="1">
        <v>260</v>
      </c>
      <c r="P1585" s="1">
        <v>0</v>
      </c>
      <c r="Q1585" s="1">
        <v>60</v>
      </c>
      <c r="R1585" s="1">
        <v>0</v>
      </c>
      <c r="S1585" s="1">
        <v>0</v>
      </c>
      <c r="T1585">
        <f t="shared" si="313"/>
        <v>324</v>
      </c>
      <c r="U1585">
        <f t="shared" si="314"/>
        <v>384</v>
      </c>
      <c r="V1585" s="2">
        <f t="shared" si="315"/>
        <v>45986.2608695652</v>
      </c>
      <c r="W1585" s="2">
        <f t="shared" si="316"/>
        <v>46000.7536231884</v>
      </c>
      <c r="X1585" t="str">
        <f t="shared" si="317"/>
        <v>低滞销风险</v>
      </c>
      <c r="Y1585" s="8" t="str">
        <f>_xlfn.IFS(COUNTIF($B$2:B1585,B1585)=1,"-",OR(AND(X1584="高滞销风险",OR(X1585="中滞销风险",X1585="低滞销风险",X1585="健康")),AND(X1584="中滞销风险",OR(X1585="低滞销风险",X1585="健康")),AND(X1584="低滞销风险",X1585="健康")),"改善",X1584=X1585,"维持不变",OR(AND(X1584="健康",OR(X1585="低滞销风险",X1585="中滞销风险",X1585="高滞销风险")),AND(X1584="低滞销风险",OR(X1585="中滞销风险",X1585="高滞销风险")),AND(X1584="中滞销风险",X1585="高滞销风险")),"恶化")</f>
        <v>恶化</v>
      </c>
      <c r="Z1585" s="10">
        <f t="shared" si="318"/>
        <v>0</v>
      </c>
      <c r="AA1585" s="10">
        <f t="shared" si="319"/>
        <v>36.24</v>
      </c>
      <c r="AB1585" s="10">
        <f t="shared" si="320"/>
        <v>36.24</v>
      </c>
      <c r="AC1585" s="10">
        <f t="shared" si="321"/>
        <v>92.7536231884058</v>
      </c>
      <c r="AD1585" s="10">
        <f t="shared" si="322"/>
        <v>8.7536231884078</v>
      </c>
      <c r="AE1585" s="11">
        <f t="shared" si="323"/>
        <v>4.57142857142857</v>
      </c>
    </row>
    <row r="1586" spans="1:31">
      <c r="A1586" s="5">
        <v>45887</v>
      </c>
      <c r="B1586" s="1" t="s">
        <v>859</v>
      </c>
      <c r="C1586" s="1" t="s">
        <v>860</v>
      </c>
      <c r="D1586" s="1" t="s">
        <v>852</v>
      </c>
      <c r="E1586" s="1">
        <v>4.08</v>
      </c>
      <c r="F1586" s="1">
        <v>5</v>
      </c>
      <c r="G1586" s="1">
        <v>5.14</v>
      </c>
      <c r="H1586" s="1">
        <v>3.11</v>
      </c>
      <c r="I1586" s="1" t="s">
        <v>50</v>
      </c>
      <c r="J1586" s="1">
        <v>35</v>
      </c>
      <c r="K1586" s="1" t="s">
        <v>51</v>
      </c>
      <c r="L1586" s="1" t="s">
        <v>52</v>
      </c>
      <c r="M1586" s="1" t="s">
        <v>53</v>
      </c>
      <c r="N1586" s="1">
        <v>126</v>
      </c>
      <c r="O1586" s="1">
        <v>266</v>
      </c>
      <c r="P1586" s="1">
        <v>0</v>
      </c>
      <c r="Q1586" s="1">
        <v>155</v>
      </c>
      <c r="R1586" s="1">
        <v>0</v>
      </c>
      <c r="S1586" s="1">
        <v>0</v>
      </c>
      <c r="T1586">
        <f t="shared" ref="T1586:T1649" si="324">N1586+O1586+P1586</f>
        <v>392</v>
      </c>
      <c r="U1586">
        <f t="shared" ref="U1586:U1649" si="325">T1586+Q1586+R1586+S1586</f>
        <v>547</v>
      </c>
      <c r="V1586" s="2">
        <f t="shared" ref="V1586:V1649" si="326">A1586+T1586/E1586</f>
        <v>45983.0784313726</v>
      </c>
      <c r="W1586" s="2">
        <f t="shared" ref="W1586:W1649" si="327">A1586+U1586/E1586</f>
        <v>46021.068627451</v>
      </c>
      <c r="X1586" t="str">
        <f t="shared" ref="X1586:X1649" si="328">_xlfn.IFS(AD1586&gt;=20,"高滞销风险",AD1586&gt;=10,"中滞销风险",AD1586&gt;0,"低滞销风险",AD1586=0,"健康")</f>
        <v>高滞销风险</v>
      </c>
      <c r="Y1586" s="8" t="str">
        <f>_xlfn.IFS(COUNTIF($B$2:B1586,B1586)=1,"-",OR(AND(X1585="高滞销风险",OR(X1586="中滞销风险",X1586="低滞销风险",X1586="健康")),AND(X1585="中滞销风险",OR(X1586="低滞销风险",X1586="健康")),AND(X1585="低滞销风险",X1586="健康")),"改善",X1585=X1586,"维持不变",OR(AND(X1585="健康",OR(X1586="低滞销风险",X1586="中滞销风险",X1586="高滞销风险")),AND(X1585="低滞销风险",OR(X1586="中滞销风险",X1586="高滞销风险")),AND(X1585="中滞销风险",X1586="高滞销风险")),"恶化")</f>
        <v>-</v>
      </c>
      <c r="Z1586" s="10">
        <f t="shared" ref="Z1586:Z1649" si="329">IF(V1586&gt;=DATE(2025,12,1),T1586-(DATE(2025,12,1)-A1586)*E1586,0)</f>
        <v>0</v>
      </c>
      <c r="AA1586" s="10">
        <f t="shared" ref="AA1586:AA1649" si="330">AB1586-Z1586</f>
        <v>118.6</v>
      </c>
      <c r="AB1586" s="10">
        <f t="shared" ref="AB1586:AB1649" si="331">IF(W1586&gt;=DATE(2025,12,1),U1586-(DATE(2025,12,1)-A1586)*E1586,0)</f>
        <v>118.6</v>
      </c>
      <c r="AC1586" s="10">
        <f t="shared" ref="AC1586:AC1649" si="332">U1586/E1586</f>
        <v>134.06862745098</v>
      </c>
      <c r="AD1586" s="10">
        <f t="shared" ref="AD1586:AD1649" si="333">IF(W1586&gt;DATE(2025,12,1),W1586-DATE(2025,12,1),0)</f>
        <v>29.068627450979</v>
      </c>
      <c r="AE1586" s="11">
        <f t="shared" ref="AE1586:AE1649" si="334">IF(X1586="健康",E1586,U1586/(DATE(2025,12,1)-A1586))</f>
        <v>5.20952380952381</v>
      </c>
    </row>
    <row r="1587" spans="1:31">
      <c r="A1587" s="5">
        <v>45894</v>
      </c>
      <c r="B1587" s="1" t="s">
        <v>859</v>
      </c>
      <c r="C1587" s="1" t="s">
        <v>860</v>
      </c>
      <c r="D1587" s="1" t="s">
        <v>852</v>
      </c>
      <c r="E1587" s="1">
        <v>5.95</v>
      </c>
      <c r="F1587" s="1">
        <v>7.43</v>
      </c>
      <c r="G1587" s="1">
        <v>6.21</v>
      </c>
      <c r="H1587" s="1">
        <v>4.96</v>
      </c>
      <c r="I1587" s="1" t="s">
        <v>50</v>
      </c>
      <c r="J1587" s="1">
        <v>52</v>
      </c>
      <c r="K1587" s="1" t="s">
        <v>43</v>
      </c>
      <c r="L1587" s="1" t="s">
        <v>44</v>
      </c>
      <c r="M1587" s="1" t="s">
        <v>45</v>
      </c>
      <c r="N1587" s="1">
        <v>102</v>
      </c>
      <c r="O1587" s="1">
        <v>237</v>
      </c>
      <c r="P1587" s="1">
        <v>0</v>
      </c>
      <c r="Q1587" s="1">
        <v>155</v>
      </c>
      <c r="R1587" s="1">
        <v>0</v>
      </c>
      <c r="S1587" s="1">
        <v>0</v>
      </c>
      <c r="T1587">
        <f t="shared" si="324"/>
        <v>339</v>
      </c>
      <c r="U1587">
        <f t="shared" si="325"/>
        <v>494</v>
      </c>
      <c r="V1587" s="2">
        <f t="shared" si="326"/>
        <v>45950.974789916</v>
      </c>
      <c r="W1587" s="2">
        <f t="shared" si="327"/>
        <v>45977.025210084</v>
      </c>
      <c r="X1587" t="str">
        <f t="shared" si="328"/>
        <v>健康</v>
      </c>
      <c r="Y1587" s="8" t="str">
        <f>_xlfn.IFS(COUNTIF($B$2:B1587,B1587)=1,"-",OR(AND(X1586="高滞销风险",OR(X1587="中滞销风险",X1587="低滞销风险",X1587="健康")),AND(X1586="中滞销风险",OR(X1587="低滞销风险",X1587="健康")),AND(X1586="低滞销风险",X1587="健康")),"改善",X1586=X1587,"维持不变",OR(AND(X1586="健康",OR(X1587="低滞销风险",X1587="中滞销风险",X1587="高滞销风险")),AND(X1586="低滞销风险",OR(X1587="中滞销风险",X1587="高滞销风险")),AND(X1586="中滞销风险",X1587="高滞销风险")),"恶化")</f>
        <v>改善</v>
      </c>
      <c r="Z1587" s="10">
        <f t="shared" si="329"/>
        <v>0</v>
      </c>
      <c r="AA1587" s="10">
        <f t="shared" si="330"/>
        <v>0</v>
      </c>
      <c r="AB1587" s="10">
        <f t="shared" si="331"/>
        <v>0</v>
      </c>
      <c r="AC1587" s="10">
        <f t="shared" si="332"/>
        <v>83.0252100840336</v>
      </c>
      <c r="AD1587" s="10">
        <f t="shared" si="333"/>
        <v>0</v>
      </c>
      <c r="AE1587" s="11">
        <f t="shared" si="334"/>
        <v>5.95</v>
      </c>
    </row>
    <row r="1588" spans="1:31">
      <c r="A1588" s="5">
        <v>45901</v>
      </c>
      <c r="B1588" s="1" t="s">
        <v>859</v>
      </c>
      <c r="C1588" s="1" t="s">
        <v>860</v>
      </c>
      <c r="D1588" s="1" t="s">
        <v>852</v>
      </c>
      <c r="E1588" s="1">
        <v>5.43</v>
      </c>
      <c r="F1588" s="1">
        <v>5.43</v>
      </c>
      <c r="G1588" s="1">
        <v>6.43</v>
      </c>
      <c r="H1588" s="1">
        <v>5.79</v>
      </c>
      <c r="I1588" s="1" t="s">
        <v>54</v>
      </c>
      <c r="J1588" s="1">
        <v>38</v>
      </c>
      <c r="K1588" s="1" t="s">
        <v>35</v>
      </c>
      <c r="L1588" s="1" t="s">
        <v>36</v>
      </c>
      <c r="M1588" s="1" t="s">
        <v>37</v>
      </c>
      <c r="N1588" s="1">
        <v>168</v>
      </c>
      <c r="O1588" s="1">
        <v>230</v>
      </c>
      <c r="P1588" s="1">
        <v>0</v>
      </c>
      <c r="Q1588" s="1">
        <v>65</v>
      </c>
      <c r="R1588" s="1">
        <v>0</v>
      </c>
      <c r="S1588" s="1">
        <v>0</v>
      </c>
      <c r="T1588">
        <f t="shared" si="324"/>
        <v>398</v>
      </c>
      <c r="U1588">
        <f t="shared" si="325"/>
        <v>463</v>
      </c>
      <c r="V1588" s="2">
        <f t="shared" si="326"/>
        <v>45974.2965009208</v>
      </c>
      <c r="W1588" s="2">
        <f t="shared" si="327"/>
        <v>45986.2670349908</v>
      </c>
      <c r="X1588" t="str">
        <f t="shared" si="328"/>
        <v>健康</v>
      </c>
      <c r="Y1588" s="8" t="str">
        <f>_xlfn.IFS(COUNTIF($B$2:B1588,B1588)=1,"-",OR(AND(X1587="高滞销风险",OR(X1588="中滞销风险",X1588="低滞销风险",X1588="健康")),AND(X1587="中滞销风险",OR(X1588="低滞销风险",X1588="健康")),AND(X1587="低滞销风险",X1588="健康")),"改善",X1587=X1588,"维持不变",OR(AND(X1587="健康",OR(X1588="低滞销风险",X1588="中滞销风险",X1588="高滞销风险")),AND(X1587="低滞销风险",OR(X1588="中滞销风险",X1588="高滞销风险")),AND(X1587="中滞销风险",X1588="高滞销风险")),"恶化")</f>
        <v>维持不变</v>
      </c>
      <c r="Z1588" s="10">
        <f t="shared" si="329"/>
        <v>0</v>
      </c>
      <c r="AA1588" s="10">
        <f t="shared" si="330"/>
        <v>0</v>
      </c>
      <c r="AB1588" s="10">
        <f t="shared" si="331"/>
        <v>0</v>
      </c>
      <c r="AC1588" s="10">
        <f t="shared" si="332"/>
        <v>85.2670349907919</v>
      </c>
      <c r="AD1588" s="10">
        <f t="shared" si="333"/>
        <v>0</v>
      </c>
      <c r="AE1588" s="11">
        <f t="shared" si="334"/>
        <v>5.43</v>
      </c>
    </row>
    <row r="1589" spans="1:31">
      <c r="A1589" s="5">
        <v>45908</v>
      </c>
      <c r="B1589" s="1" t="s">
        <v>859</v>
      </c>
      <c r="C1589" s="1" t="s">
        <v>860</v>
      </c>
      <c r="D1589" s="1" t="s">
        <v>852</v>
      </c>
      <c r="E1589" s="1">
        <v>6.22</v>
      </c>
      <c r="F1589" s="1">
        <v>6.57</v>
      </c>
      <c r="G1589" s="1">
        <v>6</v>
      </c>
      <c r="H1589" s="1">
        <v>6.11</v>
      </c>
      <c r="I1589" s="1" t="s">
        <v>50</v>
      </c>
      <c r="J1589" s="1">
        <v>46</v>
      </c>
      <c r="K1589" s="1" t="s">
        <v>38</v>
      </c>
      <c r="L1589" s="1" t="s">
        <v>39</v>
      </c>
      <c r="M1589" s="1" t="s">
        <v>40</v>
      </c>
      <c r="N1589" s="1">
        <v>166</v>
      </c>
      <c r="O1589" s="1">
        <v>230</v>
      </c>
      <c r="P1589" s="1">
        <v>0</v>
      </c>
      <c r="Q1589" s="1">
        <v>15</v>
      </c>
      <c r="R1589" s="1">
        <v>0</v>
      </c>
      <c r="S1589" s="1">
        <v>0</v>
      </c>
      <c r="T1589">
        <f t="shared" si="324"/>
        <v>396</v>
      </c>
      <c r="U1589">
        <f t="shared" si="325"/>
        <v>411</v>
      </c>
      <c r="V1589" s="2">
        <f t="shared" si="326"/>
        <v>45971.6655948553</v>
      </c>
      <c r="W1589" s="2">
        <f t="shared" si="327"/>
        <v>45974.077170418</v>
      </c>
      <c r="X1589" t="str">
        <f t="shared" si="328"/>
        <v>健康</v>
      </c>
      <c r="Y1589" s="8" t="str">
        <f>_xlfn.IFS(COUNTIF($B$2:B1589,B1589)=1,"-",OR(AND(X1588="高滞销风险",OR(X1589="中滞销风险",X1589="低滞销风险",X1589="健康")),AND(X1588="中滞销风险",OR(X1589="低滞销风险",X1589="健康")),AND(X1588="低滞销风险",X1589="健康")),"改善",X1588=X1589,"维持不变",OR(AND(X1588="健康",OR(X1589="低滞销风险",X1589="中滞销风险",X1589="高滞销风险")),AND(X1588="低滞销风险",OR(X1589="中滞销风险",X1589="高滞销风险")),AND(X1588="中滞销风险",X1589="高滞销风险")),"恶化")</f>
        <v>维持不变</v>
      </c>
      <c r="Z1589" s="10">
        <f t="shared" si="329"/>
        <v>0</v>
      </c>
      <c r="AA1589" s="10">
        <f t="shared" si="330"/>
        <v>0</v>
      </c>
      <c r="AB1589" s="10">
        <f t="shared" si="331"/>
        <v>0</v>
      </c>
      <c r="AC1589" s="10">
        <f t="shared" si="332"/>
        <v>66.0771704180064</v>
      </c>
      <c r="AD1589" s="10">
        <f t="shared" si="333"/>
        <v>0</v>
      </c>
      <c r="AE1589" s="11">
        <f t="shared" si="334"/>
        <v>6.22</v>
      </c>
    </row>
    <row r="1590" spans="1:31">
      <c r="A1590" s="5">
        <v>45887</v>
      </c>
      <c r="B1590" s="1" t="s">
        <v>861</v>
      </c>
      <c r="C1590" s="1" t="s">
        <v>862</v>
      </c>
      <c r="D1590" s="1" t="s">
        <v>852</v>
      </c>
      <c r="E1590" s="1">
        <v>3.76</v>
      </c>
      <c r="F1590" s="1">
        <v>5.43</v>
      </c>
      <c r="G1590" s="1">
        <v>4.43</v>
      </c>
      <c r="H1590" s="1">
        <v>2.5</v>
      </c>
      <c r="I1590" s="1" t="s">
        <v>50</v>
      </c>
      <c r="J1590" s="1">
        <v>38</v>
      </c>
      <c r="K1590" s="1" t="s">
        <v>51</v>
      </c>
      <c r="L1590" s="1" t="s">
        <v>52</v>
      </c>
      <c r="M1590" s="1" t="s">
        <v>53</v>
      </c>
      <c r="N1590" s="1">
        <v>90</v>
      </c>
      <c r="O1590" s="1">
        <v>181</v>
      </c>
      <c r="P1590" s="1">
        <v>0</v>
      </c>
      <c r="Q1590" s="1">
        <v>6</v>
      </c>
      <c r="R1590" s="1">
        <v>0</v>
      </c>
      <c r="S1590" s="1">
        <v>50</v>
      </c>
      <c r="T1590">
        <f t="shared" si="324"/>
        <v>271</v>
      </c>
      <c r="U1590">
        <f t="shared" si="325"/>
        <v>327</v>
      </c>
      <c r="V1590" s="2">
        <f t="shared" si="326"/>
        <v>45959.0744680851</v>
      </c>
      <c r="W1590" s="2">
        <f t="shared" si="327"/>
        <v>45973.9680851064</v>
      </c>
      <c r="X1590" t="str">
        <f t="shared" si="328"/>
        <v>健康</v>
      </c>
      <c r="Y1590" s="8" t="str">
        <f>_xlfn.IFS(COUNTIF($B$2:B1590,B1590)=1,"-",OR(AND(X1589="高滞销风险",OR(X1590="中滞销风险",X1590="低滞销风险",X1590="健康")),AND(X1589="中滞销风险",OR(X1590="低滞销风险",X1590="健康")),AND(X1589="低滞销风险",X1590="健康")),"改善",X1589=X1590,"维持不变",OR(AND(X1589="健康",OR(X1590="低滞销风险",X1590="中滞销风险",X1590="高滞销风险")),AND(X1589="低滞销风险",OR(X1590="中滞销风险",X1590="高滞销风险")),AND(X1589="中滞销风险",X1590="高滞销风险")),"恶化")</f>
        <v>-</v>
      </c>
      <c r="Z1590" s="10">
        <f t="shared" si="329"/>
        <v>0</v>
      </c>
      <c r="AA1590" s="10">
        <f t="shared" si="330"/>
        <v>0</v>
      </c>
      <c r="AB1590" s="10">
        <f t="shared" si="331"/>
        <v>0</v>
      </c>
      <c r="AC1590" s="10">
        <f t="shared" si="332"/>
        <v>86.968085106383</v>
      </c>
      <c r="AD1590" s="10">
        <f t="shared" si="333"/>
        <v>0</v>
      </c>
      <c r="AE1590" s="11">
        <f t="shared" si="334"/>
        <v>3.76</v>
      </c>
    </row>
    <row r="1591" spans="1:31">
      <c r="A1591" s="5">
        <v>45894</v>
      </c>
      <c r="B1591" s="1" t="s">
        <v>861</v>
      </c>
      <c r="C1591" s="1" t="s">
        <v>862</v>
      </c>
      <c r="D1591" s="1" t="s">
        <v>852</v>
      </c>
      <c r="E1591" s="1">
        <v>3.82</v>
      </c>
      <c r="F1591" s="1">
        <v>3.86</v>
      </c>
      <c r="G1591" s="1">
        <v>4.64</v>
      </c>
      <c r="H1591" s="1">
        <v>3.46</v>
      </c>
      <c r="I1591" s="1" t="s">
        <v>50</v>
      </c>
      <c r="J1591" s="1">
        <v>27</v>
      </c>
      <c r="K1591" s="1" t="s">
        <v>43</v>
      </c>
      <c r="L1591" s="1" t="s">
        <v>44</v>
      </c>
      <c r="M1591" s="1" t="s">
        <v>45</v>
      </c>
      <c r="N1591" s="1">
        <v>77</v>
      </c>
      <c r="O1591" s="1">
        <v>165</v>
      </c>
      <c r="P1591" s="1">
        <v>0</v>
      </c>
      <c r="Q1591" s="1">
        <v>6</v>
      </c>
      <c r="R1591" s="1">
        <v>0</v>
      </c>
      <c r="S1591" s="1">
        <v>100</v>
      </c>
      <c r="T1591">
        <f t="shared" si="324"/>
        <v>242</v>
      </c>
      <c r="U1591">
        <f t="shared" si="325"/>
        <v>348</v>
      </c>
      <c r="V1591" s="2">
        <f t="shared" si="326"/>
        <v>45957.3507853403</v>
      </c>
      <c r="W1591" s="2">
        <f t="shared" si="327"/>
        <v>45985.0994764398</v>
      </c>
      <c r="X1591" t="str">
        <f t="shared" si="328"/>
        <v>健康</v>
      </c>
      <c r="Y1591" s="8" t="str">
        <f>_xlfn.IFS(COUNTIF($B$2:B1591,B1591)=1,"-",OR(AND(X1590="高滞销风险",OR(X1591="中滞销风险",X1591="低滞销风险",X1591="健康")),AND(X1590="中滞销风险",OR(X1591="低滞销风险",X1591="健康")),AND(X1590="低滞销风险",X1591="健康")),"改善",X1590=X1591,"维持不变",OR(AND(X1590="健康",OR(X1591="低滞销风险",X1591="中滞销风险",X1591="高滞销风险")),AND(X1590="低滞销风险",OR(X1591="中滞销风险",X1591="高滞销风险")),AND(X1590="中滞销风险",X1591="高滞销风险")),"恶化")</f>
        <v>维持不变</v>
      </c>
      <c r="Z1591" s="10">
        <f t="shared" si="329"/>
        <v>0</v>
      </c>
      <c r="AA1591" s="10">
        <f t="shared" si="330"/>
        <v>0</v>
      </c>
      <c r="AB1591" s="10">
        <f t="shared" si="331"/>
        <v>0</v>
      </c>
      <c r="AC1591" s="10">
        <f t="shared" si="332"/>
        <v>91.0994764397906</v>
      </c>
      <c r="AD1591" s="10">
        <f t="shared" si="333"/>
        <v>0</v>
      </c>
      <c r="AE1591" s="11">
        <f t="shared" si="334"/>
        <v>3.82</v>
      </c>
    </row>
    <row r="1592" spans="1:31">
      <c r="A1592" s="5">
        <v>45901</v>
      </c>
      <c r="B1592" s="1" t="s">
        <v>861</v>
      </c>
      <c r="C1592" s="1" t="s">
        <v>862</v>
      </c>
      <c r="D1592" s="1" t="s">
        <v>852</v>
      </c>
      <c r="E1592" s="1">
        <v>3.86</v>
      </c>
      <c r="F1592" s="1">
        <v>3.86</v>
      </c>
      <c r="G1592" s="1">
        <v>3.86</v>
      </c>
      <c r="H1592" s="1">
        <v>4.14</v>
      </c>
      <c r="I1592" s="1" t="s">
        <v>54</v>
      </c>
      <c r="J1592" s="1">
        <v>27</v>
      </c>
      <c r="K1592" s="1" t="s">
        <v>35</v>
      </c>
      <c r="L1592" s="1" t="s">
        <v>36</v>
      </c>
      <c r="M1592" s="1" t="s">
        <v>37</v>
      </c>
      <c r="N1592" s="1">
        <v>95</v>
      </c>
      <c r="O1592" s="1">
        <v>180</v>
      </c>
      <c r="P1592" s="1">
        <v>0</v>
      </c>
      <c r="Q1592" s="1">
        <v>1</v>
      </c>
      <c r="R1592" s="1">
        <v>0</v>
      </c>
      <c r="S1592" s="1">
        <v>50</v>
      </c>
      <c r="T1592">
        <f t="shared" si="324"/>
        <v>275</v>
      </c>
      <c r="U1592">
        <f t="shared" si="325"/>
        <v>326</v>
      </c>
      <c r="V1592" s="2">
        <f t="shared" si="326"/>
        <v>45972.2435233161</v>
      </c>
      <c r="W1592" s="2">
        <f t="shared" si="327"/>
        <v>45985.4559585492</v>
      </c>
      <c r="X1592" t="str">
        <f t="shared" si="328"/>
        <v>健康</v>
      </c>
      <c r="Y1592" s="8" t="str">
        <f>_xlfn.IFS(COUNTIF($B$2:B1592,B1592)=1,"-",OR(AND(X1591="高滞销风险",OR(X1592="中滞销风险",X1592="低滞销风险",X1592="健康")),AND(X1591="中滞销风险",OR(X1592="低滞销风险",X1592="健康")),AND(X1591="低滞销风险",X1592="健康")),"改善",X1591=X1592,"维持不变",OR(AND(X1591="健康",OR(X1592="低滞销风险",X1592="中滞销风险",X1592="高滞销风险")),AND(X1591="低滞销风险",OR(X1592="中滞销风险",X1592="高滞销风险")),AND(X1591="中滞销风险",X1592="高滞销风险")),"恶化")</f>
        <v>维持不变</v>
      </c>
      <c r="Z1592" s="10">
        <f t="shared" si="329"/>
        <v>0</v>
      </c>
      <c r="AA1592" s="10">
        <f t="shared" si="330"/>
        <v>0</v>
      </c>
      <c r="AB1592" s="10">
        <f t="shared" si="331"/>
        <v>0</v>
      </c>
      <c r="AC1592" s="10">
        <f t="shared" si="332"/>
        <v>84.4559585492228</v>
      </c>
      <c r="AD1592" s="10">
        <f t="shared" si="333"/>
        <v>0</v>
      </c>
      <c r="AE1592" s="11">
        <f t="shared" si="334"/>
        <v>3.86</v>
      </c>
    </row>
    <row r="1593" spans="1:31">
      <c r="A1593" s="5">
        <v>45908</v>
      </c>
      <c r="B1593" s="1" t="s">
        <v>861</v>
      </c>
      <c r="C1593" s="1" t="s">
        <v>862</v>
      </c>
      <c r="D1593" s="1" t="s">
        <v>852</v>
      </c>
      <c r="E1593" s="1">
        <v>2.86</v>
      </c>
      <c r="F1593" s="1">
        <v>2.86</v>
      </c>
      <c r="G1593" s="1">
        <v>3.36</v>
      </c>
      <c r="H1593" s="1">
        <v>4</v>
      </c>
      <c r="I1593" s="1" t="s">
        <v>54</v>
      </c>
      <c r="J1593" s="1">
        <v>20</v>
      </c>
      <c r="K1593" s="1" t="s">
        <v>38</v>
      </c>
      <c r="L1593" s="1" t="s">
        <v>39</v>
      </c>
      <c r="M1593" s="1" t="s">
        <v>40</v>
      </c>
      <c r="N1593" s="1">
        <v>93</v>
      </c>
      <c r="O1593" s="1">
        <v>183</v>
      </c>
      <c r="P1593" s="1">
        <v>0</v>
      </c>
      <c r="Q1593" s="1">
        <v>21</v>
      </c>
      <c r="R1593" s="1">
        <v>0</v>
      </c>
      <c r="S1593" s="1">
        <v>0</v>
      </c>
      <c r="T1593">
        <f t="shared" si="324"/>
        <v>276</v>
      </c>
      <c r="U1593">
        <f t="shared" si="325"/>
        <v>297</v>
      </c>
      <c r="V1593" s="2">
        <f t="shared" si="326"/>
        <v>46004.5034965035</v>
      </c>
      <c r="W1593" s="2">
        <f t="shared" si="327"/>
        <v>46011.8461538462</v>
      </c>
      <c r="X1593" t="str">
        <f t="shared" si="328"/>
        <v>中滞销风险</v>
      </c>
      <c r="Y1593" s="8" t="str">
        <f>_xlfn.IFS(COUNTIF($B$2:B1593,B1593)=1,"-",OR(AND(X1592="高滞销风险",OR(X1593="中滞销风险",X1593="低滞销风险",X1593="健康")),AND(X1592="中滞销风险",OR(X1593="低滞销风险",X1593="健康")),AND(X1592="低滞销风险",X1593="健康")),"改善",X1592=X1593,"维持不变",OR(AND(X1592="健康",OR(X1593="低滞销风险",X1593="中滞销风险",X1593="高滞销风险")),AND(X1592="低滞销风险",OR(X1593="中滞销风险",X1593="高滞销风险")),AND(X1592="中滞销风险",X1593="高滞销风险")),"恶化")</f>
        <v>恶化</v>
      </c>
      <c r="Z1593" s="10">
        <f t="shared" si="329"/>
        <v>35.76</v>
      </c>
      <c r="AA1593" s="10">
        <f t="shared" si="330"/>
        <v>21</v>
      </c>
      <c r="AB1593" s="10">
        <f t="shared" si="331"/>
        <v>56.76</v>
      </c>
      <c r="AC1593" s="10">
        <f t="shared" si="332"/>
        <v>103.846153846154</v>
      </c>
      <c r="AD1593" s="10">
        <f t="shared" si="333"/>
        <v>19.8461538461561</v>
      </c>
      <c r="AE1593" s="11">
        <f t="shared" si="334"/>
        <v>3.53571428571429</v>
      </c>
    </row>
    <row r="1594" spans="1:31">
      <c r="A1594" s="5">
        <v>45887</v>
      </c>
      <c r="B1594" s="1" t="s">
        <v>863</v>
      </c>
      <c r="C1594" s="1" t="s">
        <v>864</v>
      </c>
      <c r="D1594" s="1" t="s">
        <v>852</v>
      </c>
      <c r="E1594" s="1">
        <v>15.72</v>
      </c>
      <c r="F1594" s="1">
        <v>20.29</v>
      </c>
      <c r="G1594" s="1">
        <v>20.14</v>
      </c>
      <c r="H1594" s="1">
        <v>11.21</v>
      </c>
      <c r="I1594" s="1" t="s">
        <v>50</v>
      </c>
      <c r="J1594" s="1">
        <v>142</v>
      </c>
      <c r="K1594" s="1" t="s">
        <v>51</v>
      </c>
      <c r="L1594" s="1" t="s">
        <v>52</v>
      </c>
      <c r="M1594" s="1" t="s">
        <v>53</v>
      </c>
      <c r="N1594" s="1">
        <v>483</v>
      </c>
      <c r="O1594" s="1">
        <v>706</v>
      </c>
      <c r="P1594" s="1">
        <v>0</v>
      </c>
      <c r="Q1594" s="1">
        <v>1</v>
      </c>
      <c r="R1594" s="1">
        <v>0</v>
      </c>
      <c r="S1594" s="1">
        <v>200</v>
      </c>
      <c r="T1594">
        <f t="shared" si="324"/>
        <v>1189</v>
      </c>
      <c r="U1594">
        <f t="shared" si="325"/>
        <v>1390</v>
      </c>
      <c r="V1594" s="2">
        <f t="shared" si="326"/>
        <v>45962.6361323155</v>
      </c>
      <c r="W1594" s="2">
        <f t="shared" si="327"/>
        <v>45975.4223918575</v>
      </c>
      <c r="X1594" t="str">
        <f t="shared" si="328"/>
        <v>健康</v>
      </c>
      <c r="Y1594" s="8" t="str">
        <f>_xlfn.IFS(COUNTIF($B$2:B1594,B1594)=1,"-",OR(AND(X1593="高滞销风险",OR(X1594="中滞销风险",X1594="低滞销风险",X1594="健康")),AND(X1593="中滞销风险",OR(X1594="低滞销风险",X1594="健康")),AND(X1593="低滞销风险",X1594="健康")),"改善",X1593=X1594,"维持不变",OR(AND(X1593="健康",OR(X1594="低滞销风险",X1594="中滞销风险",X1594="高滞销风险")),AND(X1593="低滞销风险",OR(X1594="中滞销风险",X1594="高滞销风险")),AND(X1593="中滞销风险",X1594="高滞销风险")),"恶化")</f>
        <v>-</v>
      </c>
      <c r="Z1594" s="10">
        <f t="shared" si="329"/>
        <v>0</v>
      </c>
      <c r="AA1594" s="10">
        <f t="shared" si="330"/>
        <v>0</v>
      </c>
      <c r="AB1594" s="10">
        <f t="shared" si="331"/>
        <v>0</v>
      </c>
      <c r="AC1594" s="10">
        <f t="shared" si="332"/>
        <v>88.4223918575064</v>
      </c>
      <c r="AD1594" s="10">
        <f t="shared" si="333"/>
        <v>0</v>
      </c>
      <c r="AE1594" s="11">
        <f t="shared" si="334"/>
        <v>15.72</v>
      </c>
    </row>
    <row r="1595" spans="1:31">
      <c r="A1595" s="5">
        <v>45894</v>
      </c>
      <c r="B1595" s="1" t="s">
        <v>863</v>
      </c>
      <c r="C1595" s="1" t="s">
        <v>864</v>
      </c>
      <c r="D1595" s="1" t="s">
        <v>852</v>
      </c>
      <c r="E1595" s="1">
        <v>17.84</v>
      </c>
      <c r="F1595" s="1">
        <v>19.43</v>
      </c>
      <c r="G1595" s="1">
        <v>19.86</v>
      </c>
      <c r="H1595" s="1">
        <v>16.07</v>
      </c>
      <c r="I1595" s="1" t="s">
        <v>50</v>
      </c>
      <c r="J1595" s="1">
        <v>136</v>
      </c>
      <c r="K1595" s="1" t="s">
        <v>43</v>
      </c>
      <c r="L1595" s="1" t="s">
        <v>44</v>
      </c>
      <c r="M1595" s="1" t="s">
        <v>45</v>
      </c>
      <c r="N1595" s="1">
        <v>448</v>
      </c>
      <c r="O1595" s="1">
        <v>617</v>
      </c>
      <c r="P1595" s="1">
        <v>0</v>
      </c>
      <c r="Q1595" s="1">
        <v>1</v>
      </c>
      <c r="R1595" s="1">
        <v>0</v>
      </c>
      <c r="S1595" s="1">
        <v>400</v>
      </c>
      <c r="T1595">
        <f t="shared" si="324"/>
        <v>1065</v>
      </c>
      <c r="U1595">
        <f t="shared" si="325"/>
        <v>1466</v>
      </c>
      <c r="V1595" s="2">
        <f t="shared" si="326"/>
        <v>45953.697309417</v>
      </c>
      <c r="W1595" s="2">
        <f t="shared" si="327"/>
        <v>45976.1748878924</v>
      </c>
      <c r="X1595" t="str">
        <f t="shared" si="328"/>
        <v>健康</v>
      </c>
      <c r="Y1595" s="8" t="str">
        <f>_xlfn.IFS(COUNTIF($B$2:B1595,B1595)=1,"-",OR(AND(X1594="高滞销风险",OR(X1595="中滞销风险",X1595="低滞销风险",X1595="健康")),AND(X1594="中滞销风险",OR(X1595="低滞销风险",X1595="健康")),AND(X1594="低滞销风险",X1595="健康")),"改善",X1594=X1595,"维持不变",OR(AND(X1594="健康",OR(X1595="低滞销风险",X1595="中滞销风险",X1595="高滞销风险")),AND(X1594="低滞销风险",OR(X1595="中滞销风险",X1595="高滞销风险")),AND(X1594="中滞销风险",X1595="高滞销风险")),"恶化")</f>
        <v>维持不变</v>
      </c>
      <c r="Z1595" s="10">
        <f t="shared" si="329"/>
        <v>0</v>
      </c>
      <c r="AA1595" s="10">
        <f t="shared" si="330"/>
        <v>0</v>
      </c>
      <c r="AB1595" s="10">
        <f t="shared" si="331"/>
        <v>0</v>
      </c>
      <c r="AC1595" s="10">
        <f t="shared" si="332"/>
        <v>82.1748878923767</v>
      </c>
      <c r="AD1595" s="10">
        <f t="shared" si="333"/>
        <v>0</v>
      </c>
      <c r="AE1595" s="11">
        <f t="shared" si="334"/>
        <v>17.84</v>
      </c>
    </row>
    <row r="1596" spans="1:31">
      <c r="A1596" s="5">
        <v>45901</v>
      </c>
      <c r="B1596" s="1" t="s">
        <v>863</v>
      </c>
      <c r="C1596" s="1" t="s">
        <v>864</v>
      </c>
      <c r="D1596" s="1" t="s">
        <v>852</v>
      </c>
      <c r="E1596" s="1">
        <v>20.66</v>
      </c>
      <c r="F1596" s="1">
        <v>21.43</v>
      </c>
      <c r="G1596" s="1">
        <v>20.43</v>
      </c>
      <c r="H1596" s="1">
        <v>20.29</v>
      </c>
      <c r="I1596" s="1" t="s">
        <v>50</v>
      </c>
      <c r="J1596" s="1">
        <v>150</v>
      </c>
      <c r="K1596" s="1" t="s">
        <v>35</v>
      </c>
      <c r="L1596" s="1" t="s">
        <v>36</v>
      </c>
      <c r="M1596" s="1" t="s">
        <v>37</v>
      </c>
      <c r="N1596" s="1">
        <v>512</v>
      </c>
      <c r="O1596" s="1">
        <v>615</v>
      </c>
      <c r="P1596" s="1">
        <v>0</v>
      </c>
      <c r="Q1596" s="1">
        <v>1</v>
      </c>
      <c r="R1596" s="1">
        <v>0</v>
      </c>
      <c r="S1596" s="1">
        <v>230</v>
      </c>
      <c r="T1596">
        <f t="shared" si="324"/>
        <v>1127</v>
      </c>
      <c r="U1596">
        <f t="shared" si="325"/>
        <v>1358</v>
      </c>
      <c r="V1596" s="2">
        <f t="shared" si="326"/>
        <v>45955.5498547919</v>
      </c>
      <c r="W1596" s="2">
        <f t="shared" si="327"/>
        <v>45966.7308809293</v>
      </c>
      <c r="X1596" t="str">
        <f t="shared" si="328"/>
        <v>健康</v>
      </c>
      <c r="Y1596" s="8" t="str">
        <f>_xlfn.IFS(COUNTIF($B$2:B1596,B1596)=1,"-",OR(AND(X1595="高滞销风险",OR(X1596="中滞销风险",X1596="低滞销风险",X1596="健康")),AND(X1595="中滞销风险",OR(X1596="低滞销风险",X1596="健康")),AND(X1595="低滞销风险",X1596="健康")),"改善",X1595=X1596,"维持不变",OR(AND(X1595="健康",OR(X1596="低滞销风险",X1596="中滞销风险",X1596="高滞销风险")),AND(X1595="低滞销风险",OR(X1596="中滞销风险",X1596="高滞销风险")),AND(X1595="中滞销风险",X1596="高滞销风险")),"恶化")</f>
        <v>维持不变</v>
      </c>
      <c r="Z1596" s="10">
        <f t="shared" si="329"/>
        <v>0</v>
      </c>
      <c r="AA1596" s="10">
        <f t="shared" si="330"/>
        <v>0</v>
      </c>
      <c r="AB1596" s="10">
        <f t="shared" si="331"/>
        <v>0</v>
      </c>
      <c r="AC1596" s="10">
        <f t="shared" si="332"/>
        <v>65.730880929332</v>
      </c>
      <c r="AD1596" s="10">
        <f t="shared" si="333"/>
        <v>0</v>
      </c>
      <c r="AE1596" s="11">
        <f t="shared" si="334"/>
        <v>20.66</v>
      </c>
    </row>
    <row r="1597" spans="1:31">
      <c r="A1597" s="5">
        <v>45908</v>
      </c>
      <c r="B1597" s="1" t="s">
        <v>863</v>
      </c>
      <c r="C1597" s="1" t="s">
        <v>864</v>
      </c>
      <c r="D1597" s="1" t="s">
        <v>852</v>
      </c>
      <c r="E1597" s="1">
        <v>20.51</v>
      </c>
      <c r="F1597" s="1">
        <v>20.43</v>
      </c>
      <c r="G1597" s="1">
        <v>20.93</v>
      </c>
      <c r="H1597" s="1">
        <v>20.39</v>
      </c>
      <c r="I1597" s="1" t="s">
        <v>50</v>
      </c>
      <c r="J1597" s="1">
        <v>143</v>
      </c>
      <c r="K1597" s="1" t="s">
        <v>38</v>
      </c>
      <c r="L1597" s="1" t="s">
        <v>39</v>
      </c>
      <c r="M1597" s="1" t="s">
        <v>40</v>
      </c>
      <c r="N1597" s="1">
        <v>527</v>
      </c>
      <c r="O1597" s="1">
        <v>462</v>
      </c>
      <c r="P1597" s="1">
        <v>0</v>
      </c>
      <c r="Q1597" s="1">
        <v>1</v>
      </c>
      <c r="R1597" s="1">
        <v>0</v>
      </c>
      <c r="S1597" s="1">
        <v>380</v>
      </c>
      <c r="T1597">
        <f t="shared" si="324"/>
        <v>989</v>
      </c>
      <c r="U1597">
        <f t="shared" si="325"/>
        <v>1370</v>
      </c>
      <c r="V1597" s="2">
        <f t="shared" si="326"/>
        <v>45956.2203803023</v>
      </c>
      <c r="W1597" s="2">
        <f t="shared" si="327"/>
        <v>45974.7966845441</v>
      </c>
      <c r="X1597" t="str">
        <f t="shared" si="328"/>
        <v>健康</v>
      </c>
      <c r="Y1597" s="8" t="str">
        <f>_xlfn.IFS(COUNTIF($B$2:B1597,B1597)=1,"-",OR(AND(X1596="高滞销风险",OR(X1597="中滞销风险",X1597="低滞销风险",X1597="健康")),AND(X1596="中滞销风险",OR(X1597="低滞销风险",X1597="健康")),AND(X1596="低滞销风险",X1597="健康")),"改善",X1596=X1597,"维持不变",OR(AND(X1596="健康",OR(X1597="低滞销风险",X1597="中滞销风险",X1597="高滞销风险")),AND(X1596="低滞销风险",OR(X1597="中滞销风险",X1597="高滞销风险")),AND(X1596="中滞销风险",X1597="高滞销风险")),"恶化")</f>
        <v>维持不变</v>
      </c>
      <c r="Z1597" s="10">
        <f t="shared" si="329"/>
        <v>0</v>
      </c>
      <c r="AA1597" s="10">
        <f t="shared" si="330"/>
        <v>0</v>
      </c>
      <c r="AB1597" s="10">
        <f t="shared" si="331"/>
        <v>0</v>
      </c>
      <c r="AC1597" s="10">
        <f t="shared" si="332"/>
        <v>66.7966845441248</v>
      </c>
      <c r="AD1597" s="10">
        <f t="shared" si="333"/>
        <v>0</v>
      </c>
      <c r="AE1597" s="11">
        <f t="shared" si="334"/>
        <v>20.51</v>
      </c>
    </row>
    <row r="1598" spans="1:31">
      <c r="A1598" s="5">
        <v>45887</v>
      </c>
      <c r="B1598" s="1" t="s">
        <v>865</v>
      </c>
      <c r="C1598" s="1" t="s">
        <v>866</v>
      </c>
      <c r="D1598" s="1" t="s">
        <v>852</v>
      </c>
      <c r="E1598" s="1">
        <v>6.94</v>
      </c>
      <c r="F1598" s="1">
        <v>7.71</v>
      </c>
      <c r="G1598" s="1">
        <v>9.57</v>
      </c>
      <c r="H1598" s="1">
        <v>5.43</v>
      </c>
      <c r="I1598" s="1" t="s">
        <v>50</v>
      </c>
      <c r="J1598" s="1">
        <v>54</v>
      </c>
      <c r="K1598" s="1" t="s">
        <v>51</v>
      </c>
      <c r="L1598" s="1" t="s">
        <v>52</v>
      </c>
      <c r="M1598" s="1" t="s">
        <v>53</v>
      </c>
      <c r="N1598" s="1">
        <v>254</v>
      </c>
      <c r="O1598" s="1">
        <v>238</v>
      </c>
      <c r="P1598" s="1">
        <v>0</v>
      </c>
      <c r="Q1598" s="1">
        <v>103</v>
      </c>
      <c r="R1598" s="1">
        <v>0</v>
      </c>
      <c r="S1598" s="1">
        <v>100</v>
      </c>
      <c r="T1598">
        <f t="shared" si="324"/>
        <v>492</v>
      </c>
      <c r="U1598">
        <f t="shared" si="325"/>
        <v>695</v>
      </c>
      <c r="V1598" s="2">
        <f t="shared" si="326"/>
        <v>45957.8933717579</v>
      </c>
      <c r="W1598" s="2">
        <f t="shared" si="327"/>
        <v>45987.144092219</v>
      </c>
      <c r="X1598" t="str">
        <f t="shared" si="328"/>
        <v>健康</v>
      </c>
      <c r="Y1598" s="8" t="str">
        <f>_xlfn.IFS(COUNTIF($B$2:B1598,B1598)=1,"-",OR(AND(X1597="高滞销风险",OR(X1598="中滞销风险",X1598="低滞销风险",X1598="健康")),AND(X1597="中滞销风险",OR(X1598="低滞销风险",X1598="健康")),AND(X1597="低滞销风险",X1598="健康")),"改善",X1597=X1598,"维持不变",OR(AND(X1597="健康",OR(X1598="低滞销风险",X1598="中滞销风险",X1598="高滞销风险")),AND(X1597="低滞销风险",OR(X1598="中滞销风险",X1598="高滞销风险")),AND(X1597="中滞销风险",X1598="高滞销风险")),"恶化")</f>
        <v>-</v>
      </c>
      <c r="Z1598" s="10">
        <f t="shared" si="329"/>
        <v>0</v>
      </c>
      <c r="AA1598" s="10">
        <f t="shared" si="330"/>
        <v>0</v>
      </c>
      <c r="AB1598" s="10">
        <f t="shared" si="331"/>
        <v>0</v>
      </c>
      <c r="AC1598" s="10">
        <f t="shared" si="332"/>
        <v>100.14409221902</v>
      </c>
      <c r="AD1598" s="10">
        <f t="shared" si="333"/>
        <v>0</v>
      </c>
      <c r="AE1598" s="11">
        <f t="shared" si="334"/>
        <v>6.94</v>
      </c>
    </row>
    <row r="1599" spans="1:31">
      <c r="A1599" s="5">
        <v>45894</v>
      </c>
      <c r="B1599" s="1" t="s">
        <v>865</v>
      </c>
      <c r="C1599" s="1" t="s">
        <v>866</v>
      </c>
      <c r="D1599" s="1" t="s">
        <v>852</v>
      </c>
      <c r="E1599" s="1">
        <v>8.89</v>
      </c>
      <c r="F1599" s="1">
        <v>10.29</v>
      </c>
      <c r="G1599" s="1">
        <v>9</v>
      </c>
      <c r="H1599" s="1">
        <v>8</v>
      </c>
      <c r="I1599" s="1" t="s">
        <v>50</v>
      </c>
      <c r="J1599" s="1">
        <v>72</v>
      </c>
      <c r="K1599" s="1" t="s">
        <v>43</v>
      </c>
      <c r="L1599" s="1" t="s">
        <v>44</v>
      </c>
      <c r="M1599" s="1" t="s">
        <v>45</v>
      </c>
      <c r="N1599" s="1">
        <v>189</v>
      </c>
      <c r="O1599" s="1">
        <v>332</v>
      </c>
      <c r="P1599" s="1">
        <v>0</v>
      </c>
      <c r="Q1599" s="1">
        <v>3</v>
      </c>
      <c r="R1599" s="1">
        <v>0</v>
      </c>
      <c r="S1599" s="1">
        <v>100</v>
      </c>
      <c r="T1599">
        <f t="shared" si="324"/>
        <v>521</v>
      </c>
      <c r="U1599">
        <f t="shared" si="325"/>
        <v>624</v>
      </c>
      <c r="V1599" s="2">
        <f t="shared" si="326"/>
        <v>45952.6051743532</v>
      </c>
      <c r="W1599" s="2">
        <f t="shared" si="327"/>
        <v>45964.1912260967</v>
      </c>
      <c r="X1599" t="str">
        <f t="shared" si="328"/>
        <v>健康</v>
      </c>
      <c r="Y1599" s="8" t="str">
        <f>_xlfn.IFS(COUNTIF($B$2:B1599,B1599)=1,"-",OR(AND(X1598="高滞销风险",OR(X1599="中滞销风险",X1599="低滞销风险",X1599="健康")),AND(X1598="中滞销风险",OR(X1599="低滞销风险",X1599="健康")),AND(X1598="低滞销风险",X1599="健康")),"改善",X1598=X1599,"维持不变",OR(AND(X1598="健康",OR(X1599="低滞销风险",X1599="中滞销风险",X1599="高滞销风险")),AND(X1598="低滞销风险",OR(X1599="中滞销风险",X1599="高滞销风险")),AND(X1598="中滞销风险",X1599="高滞销风险")),"恶化")</f>
        <v>维持不变</v>
      </c>
      <c r="Z1599" s="10">
        <f t="shared" si="329"/>
        <v>0</v>
      </c>
      <c r="AA1599" s="10">
        <f t="shared" si="330"/>
        <v>0</v>
      </c>
      <c r="AB1599" s="10">
        <f t="shared" si="331"/>
        <v>0</v>
      </c>
      <c r="AC1599" s="10">
        <f t="shared" si="332"/>
        <v>70.1912260967379</v>
      </c>
      <c r="AD1599" s="10">
        <f t="shared" si="333"/>
        <v>0</v>
      </c>
      <c r="AE1599" s="11">
        <f t="shared" si="334"/>
        <v>8.89</v>
      </c>
    </row>
    <row r="1600" spans="1:31">
      <c r="A1600" s="5">
        <v>45901</v>
      </c>
      <c r="B1600" s="1" t="s">
        <v>865</v>
      </c>
      <c r="C1600" s="1" t="s">
        <v>866</v>
      </c>
      <c r="D1600" s="1" t="s">
        <v>852</v>
      </c>
      <c r="E1600" s="1">
        <v>6.71</v>
      </c>
      <c r="F1600" s="1">
        <v>6.71</v>
      </c>
      <c r="G1600" s="1">
        <v>8.5</v>
      </c>
      <c r="H1600" s="1">
        <v>9.04</v>
      </c>
      <c r="I1600" s="1" t="s">
        <v>54</v>
      </c>
      <c r="J1600" s="1">
        <v>47</v>
      </c>
      <c r="K1600" s="1" t="s">
        <v>35</v>
      </c>
      <c r="L1600" s="1" t="s">
        <v>36</v>
      </c>
      <c r="M1600" s="1" t="s">
        <v>37</v>
      </c>
      <c r="N1600" s="1">
        <v>170</v>
      </c>
      <c r="O1600" s="1">
        <v>406</v>
      </c>
      <c r="P1600" s="1">
        <v>0</v>
      </c>
      <c r="Q1600" s="1">
        <v>3</v>
      </c>
      <c r="R1600" s="1">
        <v>0</v>
      </c>
      <c r="S1600" s="1">
        <v>50</v>
      </c>
      <c r="T1600">
        <f t="shared" si="324"/>
        <v>576</v>
      </c>
      <c r="U1600">
        <f t="shared" si="325"/>
        <v>629</v>
      </c>
      <c r="V1600" s="2">
        <f t="shared" si="326"/>
        <v>45986.8420268256</v>
      </c>
      <c r="W1600" s="2">
        <f t="shared" si="327"/>
        <v>45994.740685544</v>
      </c>
      <c r="X1600" t="str">
        <f t="shared" si="328"/>
        <v>低滞销风险</v>
      </c>
      <c r="Y1600" s="8" t="str">
        <f>_xlfn.IFS(COUNTIF($B$2:B1600,B1600)=1,"-",OR(AND(X1599="高滞销风险",OR(X1600="中滞销风险",X1600="低滞销风险",X1600="健康")),AND(X1599="中滞销风险",OR(X1600="低滞销风险",X1600="健康")),AND(X1599="低滞销风险",X1600="健康")),"改善",X1599=X1600,"维持不变",OR(AND(X1599="健康",OR(X1600="低滞销风险",X1600="中滞销风险",X1600="高滞销风险")),AND(X1599="低滞销风险",OR(X1600="中滞销风险",X1600="高滞销风险")),AND(X1599="中滞销风险",X1600="高滞销风险")),"恶化")</f>
        <v>恶化</v>
      </c>
      <c r="Z1600" s="10">
        <f t="shared" si="329"/>
        <v>0</v>
      </c>
      <c r="AA1600" s="10">
        <f t="shared" si="330"/>
        <v>18.39</v>
      </c>
      <c r="AB1600" s="10">
        <f t="shared" si="331"/>
        <v>18.39</v>
      </c>
      <c r="AC1600" s="10">
        <f t="shared" si="332"/>
        <v>93.7406855439642</v>
      </c>
      <c r="AD1600" s="10">
        <f t="shared" si="333"/>
        <v>2.74068554396217</v>
      </c>
      <c r="AE1600" s="11">
        <f t="shared" si="334"/>
        <v>6.91208791208791</v>
      </c>
    </row>
    <row r="1601" spans="1:31">
      <c r="A1601" s="5">
        <v>45908</v>
      </c>
      <c r="B1601" s="1" t="s">
        <v>865</v>
      </c>
      <c r="C1601" s="1" t="s">
        <v>866</v>
      </c>
      <c r="D1601" s="1" t="s">
        <v>852</v>
      </c>
      <c r="E1601" s="1">
        <v>8.41</v>
      </c>
      <c r="F1601" s="1">
        <v>8.86</v>
      </c>
      <c r="G1601" s="1">
        <v>7.79</v>
      </c>
      <c r="H1601" s="1">
        <v>8.39</v>
      </c>
      <c r="I1601" s="1" t="s">
        <v>50</v>
      </c>
      <c r="J1601" s="1">
        <v>62</v>
      </c>
      <c r="K1601" s="1" t="s">
        <v>38</v>
      </c>
      <c r="L1601" s="1" t="s">
        <v>39</v>
      </c>
      <c r="M1601" s="1" t="s">
        <v>40</v>
      </c>
      <c r="N1601" s="1">
        <v>210</v>
      </c>
      <c r="O1601" s="1">
        <v>310</v>
      </c>
      <c r="P1601" s="1">
        <v>0</v>
      </c>
      <c r="Q1601" s="1">
        <v>3</v>
      </c>
      <c r="R1601" s="1">
        <v>0</v>
      </c>
      <c r="S1601" s="1">
        <v>50</v>
      </c>
      <c r="T1601">
        <f t="shared" si="324"/>
        <v>520</v>
      </c>
      <c r="U1601">
        <f t="shared" si="325"/>
        <v>573</v>
      </c>
      <c r="V1601" s="2">
        <f t="shared" si="326"/>
        <v>45969.8311533888</v>
      </c>
      <c r="W1601" s="2">
        <f t="shared" si="327"/>
        <v>45976.1331747919</v>
      </c>
      <c r="X1601" t="str">
        <f t="shared" si="328"/>
        <v>健康</v>
      </c>
      <c r="Y1601" s="8" t="str">
        <f>_xlfn.IFS(COUNTIF($B$2:B1601,B1601)=1,"-",OR(AND(X1600="高滞销风险",OR(X1601="中滞销风险",X1601="低滞销风险",X1601="健康")),AND(X1600="中滞销风险",OR(X1601="低滞销风险",X1601="健康")),AND(X1600="低滞销风险",X1601="健康")),"改善",X1600=X1601,"维持不变",OR(AND(X1600="健康",OR(X1601="低滞销风险",X1601="中滞销风险",X1601="高滞销风险")),AND(X1600="低滞销风险",OR(X1601="中滞销风险",X1601="高滞销风险")),AND(X1600="中滞销风险",X1601="高滞销风险")),"恶化")</f>
        <v>改善</v>
      </c>
      <c r="Z1601" s="10">
        <f t="shared" si="329"/>
        <v>0</v>
      </c>
      <c r="AA1601" s="10">
        <f t="shared" si="330"/>
        <v>0</v>
      </c>
      <c r="AB1601" s="10">
        <f t="shared" si="331"/>
        <v>0</v>
      </c>
      <c r="AC1601" s="10">
        <f t="shared" si="332"/>
        <v>68.1331747919144</v>
      </c>
      <c r="AD1601" s="10">
        <f t="shared" si="333"/>
        <v>0</v>
      </c>
      <c r="AE1601" s="11">
        <f t="shared" si="334"/>
        <v>8.41</v>
      </c>
    </row>
    <row r="1602" spans="1:31">
      <c r="A1602" s="5">
        <v>45887</v>
      </c>
      <c r="B1602" s="1" t="s">
        <v>867</v>
      </c>
      <c r="C1602" s="1" t="s">
        <v>868</v>
      </c>
      <c r="D1602" s="1" t="s">
        <v>852</v>
      </c>
      <c r="E1602" s="1">
        <v>2.99</v>
      </c>
      <c r="F1602" s="1">
        <v>4</v>
      </c>
      <c r="G1602" s="1">
        <v>3.79</v>
      </c>
      <c r="H1602" s="1">
        <v>2.07</v>
      </c>
      <c r="I1602" s="1" t="s">
        <v>50</v>
      </c>
      <c r="J1602" s="1">
        <v>28</v>
      </c>
      <c r="K1602" s="1" t="s">
        <v>51</v>
      </c>
      <c r="L1602" s="1" t="s">
        <v>52</v>
      </c>
      <c r="M1602" s="1" t="s">
        <v>53</v>
      </c>
      <c r="N1602" s="1">
        <v>109</v>
      </c>
      <c r="O1602" s="1">
        <v>103</v>
      </c>
      <c r="P1602" s="1">
        <v>0</v>
      </c>
      <c r="Q1602" s="1">
        <v>60</v>
      </c>
      <c r="R1602" s="1">
        <v>0</v>
      </c>
      <c r="S1602" s="1">
        <v>0</v>
      </c>
      <c r="T1602">
        <f t="shared" si="324"/>
        <v>212</v>
      </c>
      <c r="U1602">
        <f t="shared" si="325"/>
        <v>272</v>
      </c>
      <c r="V1602" s="2">
        <f t="shared" si="326"/>
        <v>45957.9030100334</v>
      </c>
      <c r="W1602" s="2">
        <f t="shared" si="327"/>
        <v>45977.9698996655</v>
      </c>
      <c r="X1602" t="str">
        <f t="shared" si="328"/>
        <v>健康</v>
      </c>
      <c r="Y1602" s="8" t="str">
        <f>_xlfn.IFS(COUNTIF($B$2:B1602,B1602)=1,"-",OR(AND(X1601="高滞销风险",OR(X1602="中滞销风险",X1602="低滞销风险",X1602="健康")),AND(X1601="中滞销风险",OR(X1602="低滞销风险",X1602="健康")),AND(X1601="低滞销风险",X1602="健康")),"改善",X1601=X1602,"维持不变",OR(AND(X1601="健康",OR(X1602="低滞销风险",X1602="中滞销风险",X1602="高滞销风险")),AND(X1601="低滞销风险",OR(X1602="中滞销风险",X1602="高滞销风险")),AND(X1601="中滞销风险",X1602="高滞销风险")),"恶化")</f>
        <v>-</v>
      </c>
      <c r="Z1602" s="10">
        <f t="shared" si="329"/>
        <v>0</v>
      </c>
      <c r="AA1602" s="10">
        <f t="shared" si="330"/>
        <v>0</v>
      </c>
      <c r="AB1602" s="10">
        <f t="shared" si="331"/>
        <v>0</v>
      </c>
      <c r="AC1602" s="10">
        <f t="shared" si="332"/>
        <v>90.9698996655518</v>
      </c>
      <c r="AD1602" s="10">
        <f t="shared" si="333"/>
        <v>0</v>
      </c>
      <c r="AE1602" s="11">
        <f t="shared" si="334"/>
        <v>2.99</v>
      </c>
    </row>
    <row r="1603" spans="1:31">
      <c r="A1603" s="5">
        <v>45894</v>
      </c>
      <c r="B1603" s="1" t="s">
        <v>867</v>
      </c>
      <c r="C1603" s="1" t="s">
        <v>868</v>
      </c>
      <c r="D1603" s="1" t="s">
        <v>852</v>
      </c>
      <c r="E1603" s="1">
        <v>3.54</v>
      </c>
      <c r="F1603" s="1">
        <v>4</v>
      </c>
      <c r="G1603" s="1">
        <v>4</v>
      </c>
      <c r="H1603" s="1">
        <v>3.07</v>
      </c>
      <c r="I1603" s="1" t="s">
        <v>50</v>
      </c>
      <c r="J1603" s="1">
        <v>28</v>
      </c>
      <c r="K1603" s="1" t="s">
        <v>43</v>
      </c>
      <c r="L1603" s="1" t="s">
        <v>44</v>
      </c>
      <c r="M1603" s="1" t="s">
        <v>45</v>
      </c>
      <c r="N1603" s="1">
        <v>94</v>
      </c>
      <c r="O1603" s="1">
        <v>149</v>
      </c>
      <c r="P1603" s="1">
        <v>0</v>
      </c>
      <c r="Q1603" s="1">
        <v>5</v>
      </c>
      <c r="R1603" s="1">
        <v>0</v>
      </c>
      <c r="S1603" s="1">
        <v>30</v>
      </c>
      <c r="T1603">
        <f t="shared" si="324"/>
        <v>243</v>
      </c>
      <c r="U1603">
        <f t="shared" si="325"/>
        <v>278</v>
      </c>
      <c r="V1603" s="2">
        <f t="shared" si="326"/>
        <v>45962.6440677966</v>
      </c>
      <c r="W1603" s="2">
        <f t="shared" si="327"/>
        <v>45972.5310734463</v>
      </c>
      <c r="X1603" t="str">
        <f t="shared" si="328"/>
        <v>健康</v>
      </c>
      <c r="Y1603" s="8" t="str">
        <f>_xlfn.IFS(COUNTIF($B$2:B1603,B1603)=1,"-",OR(AND(X1602="高滞销风险",OR(X1603="中滞销风险",X1603="低滞销风险",X1603="健康")),AND(X1602="中滞销风险",OR(X1603="低滞销风险",X1603="健康")),AND(X1602="低滞销风险",X1603="健康")),"改善",X1602=X1603,"维持不变",OR(AND(X1602="健康",OR(X1603="低滞销风险",X1603="中滞销风险",X1603="高滞销风险")),AND(X1602="低滞销风险",OR(X1603="中滞销风险",X1603="高滞销风险")),AND(X1602="中滞销风险",X1603="高滞销风险")),"恶化")</f>
        <v>维持不变</v>
      </c>
      <c r="Z1603" s="10">
        <f t="shared" si="329"/>
        <v>0</v>
      </c>
      <c r="AA1603" s="10">
        <f t="shared" si="330"/>
        <v>0</v>
      </c>
      <c r="AB1603" s="10">
        <f t="shared" si="331"/>
        <v>0</v>
      </c>
      <c r="AC1603" s="10">
        <f t="shared" si="332"/>
        <v>78.5310734463277</v>
      </c>
      <c r="AD1603" s="10">
        <f t="shared" si="333"/>
        <v>0</v>
      </c>
      <c r="AE1603" s="11">
        <f t="shared" si="334"/>
        <v>3.54</v>
      </c>
    </row>
    <row r="1604" spans="1:31">
      <c r="A1604" s="5">
        <v>45901</v>
      </c>
      <c r="B1604" s="1" t="s">
        <v>867</v>
      </c>
      <c r="C1604" s="1" t="s">
        <v>868</v>
      </c>
      <c r="D1604" s="1" t="s">
        <v>852</v>
      </c>
      <c r="E1604" s="1">
        <v>2.86</v>
      </c>
      <c r="F1604" s="1">
        <v>2.86</v>
      </c>
      <c r="G1604" s="1">
        <v>3.43</v>
      </c>
      <c r="H1604" s="1">
        <v>3.61</v>
      </c>
      <c r="I1604" s="1" t="s">
        <v>54</v>
      </c>
      <c r="J1604" s="1">
        <v>20</v>
      </c>
      <c r="K1604" s="1" t="s">
        <v>35</v>
      </c>
      <c r="L1604" s="1" t="s">
        <v>36</v>
      </c>
      <c r="M1604" s="1" t="s">
        <v>37</v>
      </c>
      <c r="N1604" s="1">
        <v>103</v>
      </c>
      <c r="O1604" s="1">
        <v>113</v>
      </c>
      <c r="P1604" s="1">
        <v>0</v>
      </c>
      <c r="Q1604" s="1">
        <v>5</v>
      </c>
      <c r="R1604" s="1">
        <v>0</v>
      </c>
      <c r="S1604" s="1">
        <v>90</v>
      </c>
      <c r="T1604">
        <f t="shared" si="324"/>
        <v>216</v>
      </c>
      <c r="U1604">
        <f t="shared" si="325"/>
        <v>311</v>
      </c>
      <c r="V1604" s="2">
        <f t="shared" si="326"/>
        <v>45976.5244755245</v>
      </c>
      <c r="W1604" s="2">
        <f t="shared" si="327"/>
        <v>46009.7412587413</v>
      </c>
      <c r="X1604" t="str">
        <f t="shared" si="328"/>
        <v>中滞销风险</v>
      </c>
      <c r="Y1604" s="8" t="str">
        <f>_xlfn.IFS(COUNTIF($B$2:B1604,B1604)=1,"-",OR(AND(X1603="高滞销风险",OR(X1604="中滞销风险",X1604="低滞销风险",X1604="健康")),AND(X1603="中滞销风险",OR(X1604="低滞销风险",X1604="健康")),AND(X1603="低滞销风险",X1604="健康")),"改善",X1603=X1604,"维持不变",OR(AND(X1603="健康",OR(X1604="低滞销风险",X1604="中滞销风险",X1604="高滞销风险")),AND(X1603="低滞销风险",OR(X1604="中滞销风险",X1604="高滞销风险")),AND(X1603="中滞销风险",X1604="高滞销风险")),"恶化")</f>
        <v>恶化</v>
      </c>
      <c r="Z1604" s="10">
        <f t="shared" si="329"/>
        <v>0</v>
      </c>
      <c r="AA1604" s="10">
        <f t="shared" si="330"/>
        <v>50.74</v>
      </c>
      <c r="AB1604" s="10">
        <f t="shared" si="331"/>
        <v>50.74</v>
      </c>
      <c r="AC1604" s="10">
        <f t="shared" si="332"/>
        <v>108.741258741259</v>
      </c>
      <c r="AD1604" s="10">
        <f t="shared" si="333"/>
        <v>17.7412587412618</v>
      </c>
      <c r="AE1604" s="11">
        <f t="shared" si="334"/>
        <v>3.41758241758242</v>
      </c>
    </row>
    <row r="1605" spans="1:31">
      <c r="A1605" s="5">
        <v>45908</v>
      </c>
      <c r="B1605" s="1" t="s">
        <v>867</v>
      </c>
      <c r="C1605" s="1" t="s">
        <v>868</v>
      </c>
      <c r="D1605" s="1" t="s">
        <v>852</v>
      </c>
      <c r="E1605" s="1">
        <v>2.57</v>
      </c>
      <c r="F1605" s="1">
        <v>2.57</v>
      </c>
      <c r="G1605" s="1">
        <v>2.71</v>
      </c>
      <c r="H1605" s="1">
        <v>3.36</v>
      </c>
      <c r="I1605" s="1" t="s">
        <v>54</v>
      </c>
      <c r="J1605" s="1">
        <v>18</v>
      </c>
      <c r="K1605" s="1" t="s">
        <v>38</v>
      </c>
      <c r="L1605" s="1" t="s">
        <v>39</v>
      </c>
      <c r="M1605" s="1" t="s">
        <v>40</v>
      </c>
      <c r="N1605" s="1">
        <v>143</v>
      </c>
      <c r="O1605" s="1">
        <v>61</v>
      </c>
      <c r="P1605" s="1">
        <v>0</v>
      </c>
      <c r="Q1605" s="1">
        <v>35</v>
      </c>
      <c r="R1605" s="1">
        <v>0</v>
      </c>
      <c r="S1605" s="1">
        <v>60</v>
      </c>
      <c r="T1605">
        <f t="shared" si="324"/>
        <v>204</v>
      </c>
      <c r="U1605">
        <f t="shared" si="325"/>
        <v>299</v>
      </c>
      <c r="V1605" s="2">
        <f t="shared" si="326"/>
        <v>45987.3774319066</v>
      </c>
      <c r="W1605" s="2">
        <f t="shared" si="327"/>
        <v>46024.3424124514</v>
      </c>
      <c r="X1605" t="str">
        <f t="shared" si="328"/>
        <v>高滞销风险</v>
      </c>
      <c r="Y1605" s="8" t="str">
        <f>_xlfn.IFS(COUNTIF($B$2:B1605,B1605)=1,"-",OR(AND(X1604="高滞销风险",OR(X1605="中滞销风险",X1605="低滞销风险",X1605="健康")),AND(X1604="中滞销风险",OR(X1605="低滞销风险",X1605="健康")),AND(X1604="低滞销风险",X1605="健康")),"改善",X1604=X1605,"维持不变",OR(AND(X1604="健康",OR(X1605="低滞销风险",X1605="中滞销风险",X1605="高滞销风险")),AND(X1604="低滞销风险",OR(X1605="中滞销风险",X1605="高滞销风险")),AND(X1604="中滞销风险",X1605="高滞销风险")),"恶化")</f>
        <v>恶化</v>
      </c>
      <c r="Z1605" s="10">
        <f t="shared" si="329"/>
        <v>0</v>
      </c>
      <c r="AA1605" s="10">
        <f t="shared" si="330"/>
        <v>83.12</v>
      </c>
      <c r="AB1605" s="10">
        <f t="shared" si="331"/>
        <v>83.12</v>
      </c>
      <c r="AC1605" s="10">
        <f t="shared" si="332"/>
        <v>116.342412451362</v>
      </c>
      <c r="AD1605" s="10">
        <f t="shared" si="333"/>
        <v>32.3424124513622</v>
      </c>
      <c r="AE1605" s="11">
        <f t="shared" si="334"/>
        <v>3.55952380952381</v>
      </c>
    </row>
    <row r="1606" spans="1:31">
      <c r="A1606" s="5">
        <v>45887</v>
      </c>
      <c r="B1606" s="1" t="s">
        <v>869</v>
      </c>
      <c r="C1606" s="1" t="s">
        <v>870</v>
      </c>
      <c r="D1606" s="1" t="s">
        <v>852</v>
      </c>
      <c r="E1606" s="1">
        <v>3.78</v>
      </c>
      <c r="F1606" s="1">
        <v>4.57</v>
      </c>
      <c r="G1606" s="1">
        <v>5</v>
      </c>
      <c r="H1606" s="1">
        <v>2.82</v>
      </c>
      <c r="I1606" s="1" t="s">
        <v>50</v>
      </c>
      <c r="J1606" s="1">
        <v>32</v>
      </c>
      <c r="K1606" s="1" t="s">
        <v>51</v>
      </c>
      <c r="L1606" s="1" t="s">
        <v>52</v>
      </c>
      <c r="M1606" s="1" t="s">
        <v>53</v>
      </c>
      <c r="N1606" s="1">
        <v>152</v>
      </c>
      <c r="O1606" s="1">
        <v>211</v>
      </c>
      <c r="P1606" s="1">
        <v>0</v>
      </c>
      <c r="Q1606" s="1">
        <v>64</v>
      </c>
      <c r="R1606" s="1">
        <v>0</v>
      </c>
      <c r="S1606" s="1">
        <v>0</v>
      </c>
      <c r="T1606">
        <f t="shared" si="324"/>
        <v>363</v>
      </c>
      <c r="U1606">
        <f t="shared" si="325"/>
        <v>427</v>
      </c>
      <c r="V1606" s="2">
        <f t="shared" si="326"/>
        <v>45983.0317460317</v>
      </c>
      <c r="W1606" s="2">
        <f t="shared" si="327"/>
        <v>45999.962962963</v>
      </c>
      <c r="X1606" t="str">
        <f t="shared" si="328"/>
        <v>低滞销风险</v>
      </c>
      <c r="Y1606" s="8" t="str">
        <f>_xlfn.IFS(COUNTIF($B$2:B1606,B1606)=1,"-",OR(AND(X1605="高滞销风险",OR(X1606="中滞销风险",X1606="低滞销风险",X1606="健康")),AND(X1605="中滞销风险",OR(X1606="低滞销风险",X1606="健康")),AND(X1605="低滞销风险",X1606="健康")),"改善",X1605=X1606,"维持不变",OR(AND(X1605="健康",OR(X1606="低滞销风险",X1606="中滞销风险",X1606="高滞销风险")),AND(X1605="低滞销风险",OR(X1606="中滞销风险",X1606="高滞销风险")),AND(X1605="中滞销风险",X1606="高滞销风险")),"恶化")</f>
        <v>-</v>
      </c>
      <c r="Z1606" s="10">
        <f t="shared" si="329"/>
        <v>0</v>
      </c>
      <c r="AA1606" s="10">
        <f t="shared" si="330"/>
        <v>30.1</v>
      </c>
      <c r="AB1606" s="10">
        <f t="shared" si="331"/>
        <v>30.1</v>
      </c>
      <c r="AC1606" s="10">
        <f t="shared" si="332"/>
        <v>112.962962962963</v>
      </c>
      <c r="AD1606" s="10">
        <f t="shared" si="333"/>
        <v>7.9629629629635</v>
      </c>
      <c r="AE1606" s="11">
        <f t="shared" si="334"/>
        <v>4.06666666666667</v>
      </c>
    </row>
    <row r="1607" spans="1:31">
      <c r="A1607" s="5">
        <v>45894</v>
      </c>
      <c r="B1607" s="1" t="s">
        <v>869</v>
      </c>
      <c r="C1607" s="1" t="s">
        <v>870</v>
      </c>
      <c r="D1607" s="1" t="s">
        <v>852</v>
      </c>
      <c r="E1607" s="1">
        <v>5.17</v>
      </c>
      <c r="F1607" s="1">
        <v>6.29</v>
      </c>
      <c r="G1607" s="1">
        <v>5.43</v>
      </c>
      <c r="H1607" s="1">
        <v>4.39</v>
      </c>
      <c r="I1607" s="1" t="s">
        <v>50</v>
      </c>
      <c r="J1607" s="1">
        <v>44</v>
      </c>
      <c r="K1607" s="1" t="s">
        <v>43</v>
      </c>
      <c r="L1607" s="1" t="s">
        <v>44</v>
      </c>
      <c r="M1607" s="1" t="s">
        <v>45</v>
      </c>
      <c r="N1607" s="1">
        <v>130</v>
      </c>
      <c r="O1607" s="1">
        <v>182</v>
      </c>
      <c r="P1607" s="1">
        <v>0</v>
      </c>
      <c r="Q1607" s="1">
        <v>64</v>
      </c>
      <c r="R1607" s="1">
        <v>0</v>
      </c>
      <c r="S1607" s="1">
        <v>0</v>
      </c>
      <c r="T1607">
        <f t="shared" si="324"/>
        <v>312</v>
      </c>
      <c r="U1607">
        <f t="shared" si="325"/>
        <v>376</v>
      </c>
      <c r="V1607" s="2">
        <f t="shared" si="326"/>
        <v>45954.3481624758</v>
      </c>
      <c r="W1607" s="2">
        <f t="shared" si="327"/>
        <v>45966.7272727273</v>
      </c>
      <c r="X1607" t="str">
        <f t="shared" si="328"/>
        <v>健康</v>
      </c>
      <c r="Y1607" s="8" t="str">
        <f>_xlfn.IFS(COUNTIF($B$2:B1607,B1607)=1,"-",OR(AND(X1606="高滞销风险",OR(X1607="中滞销风险",X1607="低滞销风险",X1607="健康")),AND(X1606="中滞销风险",OR(X1607="低滞销风险",X1607="健康")),AND(X1606="低滞销风险",X1607="健康")),"改善",X1606=X1607,"维持不变",OR(AND(X1606="健康",OR(X1607="低滞销风险",X1607="中滞销风险",X1607="高滞销风险")),AND(X1606="低滞销风险",OR(X1607="中滞销风险",X1607="高滞销风险")),AND(X1606="中滞销风险",X1607="高滞销风险")),"恶化")</f>
        <v>改善</v>
      </c>
      <c r="Z1607" s="10">
        <f t="shared" si="329"/>
        <v>0</v>
      </c>
      <c r="AA1607" s="10">
        <f t="shared" si="330"/>
        <v>0</v>
      </c>
      <c r="AB1607" s="10">
        <f t="shared" si="331"/>
        <v>0</v>
      </c>
      <c r="AC1607" s="10">
        <f t="shared" si="332"/>
        <v>72.7272727272727</v>
      </c>
      <c r="AD1607" s="10">
        <f t="shared" si="333"/>
        <v>0</v>
      </c>
      <c r="AE1607" s="11">
        <f t="shared" si="334"/>
        <v>5.17</v>
      </c>
    </row>
    <row r="1608" spans="1:31">
      <c r="A1608" s="5">
        <v>45901</v>
      </c>
      <c r="B1608" s="1" t="s">
        <v>869</v>
      </c>
      <c r="C1608" s="1" t="s">
        <v>870</v>
      </c>
      <c r="D1608" s="1" t="s">
        <v>852</v>
      </c>
      <c r="E1608" s="1">
        <v>5.89</v>
      </c>
      <c r="F1608" s="1">
        <v>6.14</v>
      </c>
      <c r="G1608" s="1">
        <v>6.21</v>
      </c>
      <c r="H1608" s="1">
        <v>5.61</v>
      </c>
      <c r="I1608" s="1" t="s">
        <v>50</v>
      </c>
      <c r="J1608" s="1">
        <v>43</v>
      </c>
      <c r="K1608" s="1" t="s">
        <v>35</v>
      </c>
      <c r="L1608" s="1" t="s">
        <v>36</v>
      </c>
      <c r="M1608" s="1" t="s">
        <v>37</v>
      </c>
      <c r="N1608" s="1">
        <v>202</v>
      </c>
      <c r="O1608" s="1">
        <v>128</v>
      </c>
      <c r="P1608" s="1">
        <v>0</v>
      </c>
      <c r="Q1608" s="1">
        <v>4</v>
      </c>
      <c r="R1608" s="1">
        <v>0</v>
      </c>
      <c r="S1608" s="1">
        <v>80</v>
      </c>
      <c r="T1608">
        <f t="shared" si="324"/>
        <v>330</v>
      </c>
      <c r="U1608">
        <f t="shared" si="325"/>
        <v>414</v>
      </c>
      <c r="V1608" s="2">
        <f t="shared" si="326"/>
        <v>45957.0271646859</v>
      </c>
      <c r="W1608" s="2">
        <f t="shared" si="327"/>
        <v>45971.2886247878</v>
      </c>
      <c r="X1608" t="str">
        <f t="shared" si="328"/>
        <v>健康</v>
      </c>
      <c r="Y1608" s="8" t="str">
        <f>_xlfn.IFS(COUNTIF($B$2:B1608,B1608)=1,"-",OR(AND(X1607="高滞销风险",OR(X1608="中滞销风险",X1608="低滞销风险",X1608="健康")),AND(X1607="中滞销风险",OR(X1608="低滞销风险",X1608="健康")),AND(X1607="低滞销风险",X1608="健康")),"改善",X1607=X1608,"维持不变",OR(AND(X1607="健康",OR(X1608="低滞销风险",X1608="中滞销风险",X1608="高滞销风险")),AND(X1607="低滞销风险",OR(X1608="中滞销风险",X1608="高滞销风险")),AND(X1607="中滞销风险",X1608="高滞销风险")),"恶化")</f>
        <v>维持不变</v>
      </c>
      <c r="Z1608" s="10">
        <f t="shared" si="329"/>
        <v>0</v>
      </c>
      <c r="AA1608" s="10">
        <f t="shared" si="330"/>
        <v>0</v>
      </c>
      <c r="AB1608" s="10">
        <f t="shared" si="331"/>
        <v>0</v>
      </c>
      <c r="AC1608" s="10">
        <f t="shared" si="332"/>
        <v>70.2886247877759</v>
      </c>
      <c r="AD1608" s="10">
        <f t="shared" si="333"/>
        <v>0</v>
      </c>
      <c r="AE1608" s="11">
        <f t="shared" si="334"/>
        <v>5.89</v>
      </c>
    </row>
    <row r="1609" spans="1:31">
      <c r="A1609" s="5">
        <v>45908</v>
      </c>
      <c r="B1609" s="1" t="s">
        <v>869</v>
      </c>
      <c r="C1609" s="1" t="s">
        <v>870</v>
      </c>
      <c r="D1609" s="1" t="s">
        <v>852</v>
      </c>
      <c r="E1609" s="1">
        <v>6.26</v>
      </c>
      <c r="F1609" s="1">
        <v>6.71</v>
      </c>
      <c r="G1609" s="1">
        <v>6.43</v>
      </c>
      <c r="H1609" s="1">
        <v>5.93</v>
      </c>
      <c r="I1609" s="1" t="s">
        <v>50</v>
      </c>
      <c r="J1609" s="1">
        <v>47</v>
      </c>
      <c r="K1609" s="1" t="s">
        <v>38</v>
      </c>
      <c r="L1609" s="1" t="s">
        <v>39</v>
      </c>
      <c r="M1609" s="1" t="s">
        <v>40</v>
      </c>
      <c r="N1609" s="1">
        <v>217</v>
      </c>
      <c r="O1609" s="1">
        <v>66</v>
      </c>
      <c r="P1609" s="1">
        <v>0</v>
      </c>
      <c r="Q1609" s="1">
        <v>4</v>
      </c>
      <c r="R1609" s="1">
        <v>0</v>
      </c>
      <c r="S1609" s="1">
        <v>160</v>
      </c>
      <c r="T1609">
        <f t="shared" si="324"/>
        <v>283</v>
      </c>
      <c r="U1609">
        <f t="shared" si="325"/>
        <v>447</v>
      </c>
      <c r="V1609" s="2">
        <f t="shared" si="326"/>
        <v>45953.2076677316</v>
      </c>
      <c r="W1609" s="2">
        <f t="shared" si="327"/>
        <v>45979.4057507987</v>
      </c>
      <c r="X1609" t="str">
        <f t="shared" si="328"/>
        <v>健康</v>
      </c>
      <c r="Y1609" s="8" t="str">
        <f>_xlfn.IFS(COUNTIF($B$2:B1609,B1609)=1,"-",OR(AND(X1608="高滞销风险",OR(X1609="中滞销风险",X1609="低滞销风险",X1609="健康")),AND(X1608="中滞销风险",OR(X1609="低滞销风险",X1609="健康")),AND(X1608="低滞销风险",X1609="健康")),"改善",X1608=X1609,"维持不变",OR(AND(X1608="健康",OR(X1609="低滞销风险",X1609="中滞销风险",X1609="高滞销风险")),AND(X1608="低滞销风险",OR(X1609="中滞销风险",X1609="高滞销风险")),AND(X1608="中滞销风险",X1609="高滞销风险")),"恶化")</f>
        <v>维持不变</v>
      </c>
      <c r="Z1609" s="10">
        <f t="shared" si="329"/>
        <v>0</v>
      </c>
      <c r="AA1609" s="10">
        <f t="shared" si="330"/>
        <v>0</v>
      </c>
      <c r="AB1609" s="10">
        <f t="shared" si="331"/>
        <v>0</v>
      </c>
      <c r="AC1609" s="10">
        <f t="shared" si="332"/>
        <v>71.4057507987221</v>
      </c>
      <c r="AD1609" s="10">
        <f t="shared" si="333"/>
        <v>0</v>
      </c>
      <c r="AE1609" s="11">
        <f t="shared" si="334"/>
        <v>6.26</v>
      </c>
    </row>
    <row r="1610" spans="1:31">
      <c r="A1610" s="5">
        <v>45887</v>
      </c>
      <c r="B1610" s="1" t="s">
        <v>871</v>
      </c>
      <c r="C1610" s="1" t="s">
        <v>872</v>
      </c>
      <c r="D1610" s="1" t="s">
        <v>852</v>
      </c>
      <c r="E1610" s="1">
        <v>2.24</v>
      </c>
      <c r="F1610" s="1">
        <v>3.14</v>
      </c>
      <c r="G1610" s="1">
        <v>2.71</v>
      </c>
      <c r="H1610" s="1">
        <v>1.5</v>
      </c>
      <c r="I1610" s="1" t="s">
        <v>50</v>
      </c>
      <c r="J1610" s="1">
        <v>22</v>
      </c>
      <c r="K1610" s="1" t="s">
        <v>51</v>
      </c>
      <c r="L1610" s="1" t="s">
        <v>52</v>
      </c>
      <c r="M1610" s="1" t="s">
        <v>53</v>
      </c>
      <c r="N1610" s="1">
        <v>83</v>
      </c>
      <c r="O1610" s="1">
        <v>98</v>
      </c>
      <c r="P1610" s="1">
        <v>0</v>
      </c>
      <c r="Q1610" s="1">
        <v>218</v>
      </c>
      <c r="R1610" s="1">
        <v>0</v>
      </c>
      <c r="S1610" s="1">
        <v>0</v>
      </c>
      <c r="T1610">
        <f t="shared" si="324"/>
        <v>181</v>
      </c>
      <c r="U1610">
        <f t="shared" si="325"/>
        <v>399</v>
      </c>
      <c r="V1610" s="2">
        <f t="shared" si="326"/>
        <v>45967.8035714286</v>
      </c>
      <c r="W1610" s="2">
        <f t="shared" si="327"/>
        <v>46065.125</v>
      </c>
      <c r="X1610" t="str">
        <f t="shared" si="328"/>
        <v>高滞销风险</v>
      </c>
      <c r="Y1610" s="8" t="str">
        <f>_xlfn.IFS(COUNTIF($B$2:B1610,B1610)=1,"-",OR(AND(X1609="高滞销风险",OR(X1610="中滞销风险",X1610="低滞销风险",X1610="健康")),AND(X1609="中滞销风险",OR(X1610="低滞销风险",X1610="健康")),AND(X1609="低滞销风险",X1610="健康")),"改善",X1609=X1610,"维持不变",OR(AND(X1609="健康",OR(X1610="低滞销风险",X1610="中滞销风险",X1610="高滞销风险")),AND(X1609="低滞销风险",OR(X1610="中滞销风险",X1610="高滞销风险")),AND(X1609="中滞销风险",X1610="高滞销风险")),"恶化")</f>
        <v>-</v>
      </c>
      <c r="Z1610" s="10">
        <f t="shared" si="329"/>
        <v>0</v>
      </c>
      <c r="AA1610" s="10">
        <f t="shared" si="330"/>
        <v>163.8</v>
      </c>
      <c r="AB1610" s="10">
        <f t="shared" si="331"/>
        <v>163.8</v>
      </c>
      <c r="AC1610" s="10">
        <f t="shared" si="332"/>
        <v>178.125</v>
      </c>
      <c r="AD1610" s="10">
        <f t="shared" si="333"/>
        <v>73.125</v>
      </c>
      <c r="AE1610" s="11">
        <f t="shared" si="334"/>
        <v>3.8</v>
      </c>
    </row>
    <row r="1611" spans="1:31">
      <c r="A1611" s="5">
        <v>45894</v>
      </c>
      <c r="B1611" s="1" t="s">
        <v>871</v>
      </c>
      <c r="C1611" s="1" t="s">
        <v>872</v>
      </c>
      <c r="D1611" s="1" t="s">
        <v>852</v>
      </c>
      <c r="E1611" s="1">
        <v>2.64</v>
      </c>
      <c r="F1611" s="1">
        <v>3</v>
      </c>
      <c r="G1611" s="1">
        <v>3.07</v>
      </c>
      <c r="H1611" s="1">
        <v>2.25</v>
      </c>
      <c r="I1611" s="1" t="s">
        <v>50</v>
      </c>
      <c r="J1611" s="1">
        <v>21</v>
      </c>
      <c r="K1611" s="1" t="s">
        <v>43</v>
      </c>
      <c r="L1611" s="1" t="s">
        <v>44</v>
      </c>
      <c r="M1611" s="1" t="s">
        <v>45</v>
      </c>
      <c r="N1611" s="1">
        <v>63</v>
      </c>
      <c r="O1611" s="1">
        <v>98</v>
      </c>
      <c r="P1611" s="1">
        <v>0</v>
      </c>
      <c r="Q1611" s="1">
        <v>218</v>
      </c>
      <c r="R1611" s="1">
        <v>0</v>
      </c>
      <c r="S1611" s="1">
        <v>0</v>
      </c>
      <c r="T1611">
        <f t="shared" si="324"/>
        <v>161</v>
      </c>
      <c r="U1611">
        <f t="shared" si="325"/>
        <v>379</v>
      </c>
      <c r="V1611" s="2">
        <f t="shared" si="326"/>
        <v>45954.9848484848</v>
      </c>
      <c r="W1611" s="2">
        <f t="shared" si="327"/>
        <v>46037.5606060606</v>
      </c>
      <c r="X1611" t="str">
        <f t="shared" si="328"/>
        <v>高滞销风险</v>
      </c>
      <c r="Y1611" s="8" t="str">
        <f>_xlfn.IFS(COUNTIF($B$2:B1611,B1611)=1,"-",OR(AND(X1610="高滞销风险",OR(X1611="中滞销风险",X1611="低滞销风险",X1611="健康")),AND(X1610="中滞销风险",OR(X1611="低滞销风险",X1611="健康")),AND(X1610="低滞销风险",X1611="健康")),"改善",X1610=X1611,"维持不变",OR(AND(X1610="健康",OR(X1611="低滞销风险",X1611="中滞销风险",X1611="高滞销风险")),AND(X1610="低滞销风险",OR(X1611="中滞销风险",X1611="高滞销风险")),AND(X1610="中滞销风险",X1611="高滞销风险")),"恶化")</f>
        <v>维持不变</v>
      </c>
      <c r="Z1611" s="10">
        <f t="shared" si="329"/>
        <v>0</v>
      </c>
      <c r="AA1611" s="10">
        <f t="shared" si="330"/>
        <v>120.28</v>
      </c>
      <c r="AB1611" s="10">
        <f t="shared" si="331"/>
        <v>120.28</v>
      </c>
      <c r="AC1611" s="10">
        <f t="shared" si="332"/>
        <v>143.560606060606</v>
      </c>
      <c r="AD1611" s="10">
        <f t="shared" si="333"/>
        <v>45.5606060606078</v>
      </c>
      <c r="AE1611" s="11">
        <f t="shared" si="334"/>
        <v>3.86734693877551</v>
      </c>
    </row>
    <row r="1612" spans="1:31">
      <c r="A1612" s="5">
        <v>45901</v>
      </c>
      <c r="B1612" s="1" t="s">
        <v>871</v>
      </c>
      <c r="C1612" s="1" t="s">
        <v>872</v>
      </c>
      <c r="D1612" s="1" t="s">
        <v>852</v>
      </c>
      <c r="E1612" s="1">
        <v>3.08</v>
      </c>
      <c r="F1612" s="1">
        <v>3.29</v>
      </c>
      <c r="G1612" s="1">
        <v>3.14</v>
      </c>
      <c r="H1612" s="1">
        <v>2.93</v>
      </c>
      <c r="I1612" s="1" t="s">
        <v>50</v>
      </c>
      <c r="J1612" s="1">
        <v>23</v>
      </c>
      <c r="K1612" s="1" t="s">
        <v>35</v>
      </c>
      <c r="L1612" s="1" t="s">
        <v>36</v>
      </c>
      <c r="M1612" s="1" t="s">
        <v>37</v>
      </c>
      <c r="N1612" s="1">
        <v>106</v>
      </c>
      <c r="O1612" s="1">
        <v>100</v>
      </c>
      <c r="P1612" s="1">
        <v>0</v>
      </c>
      <c r="Q1612" s="1">
        <v>148</v>
      </c>
      <c r="R1612" s="1">
        <v>0</v>
      </c>
      <c r="S1612" s="1">
        <v>0</v>
      </c>
      <c r="T1612">
        <f t="shared" si="324"/>
        <v>206</v>
      </c>
      <c r="U1612">
        <f t="shared" si="325"/>
        <v>354</v>
      </c>
      <c r="V1612" s="2">
        <f t="shared" si="326"/>
        <v>45967.8831168831</v>
      </c>
      <c r="W1612" s="2">
        <f t="shared" si="327"/>
        <v>46015.9350649351</v>
      </c>
      <c r="X1612" t="str">
        <f t="shared" si="328"/>
        <v>高滞销风险</v>
      </c>
      <c r="Y1612" s="8" t="str">
        <f>_xlfn.IFS(COUNTIF($B$2:B1612,B1612)=1,"-",OR(AND(X1611="高滞销风险",OR(X1612="中滞销风险",X1612="低滞销风险",X1612="健康")),AND(X1611="中滞销风险",OR(X1612="低滞销风险",X1612="健康")),AND(X1611="低滞销风险",X1612="健康")),"改善",X1611=X1612,"维持不变",OR(AND(X1611="健康",OR(X1612="低滞销风险",X1612="中滞销风险",X1612="高滞销风险")),AND(X1611="低滞销风险",OR(X1612="中滞销风险",X1612="高滞销风险")),AND(X1611="中滞销风险",X1612="高滞销风险")),"恶化")</f>
        <v>维持不变</v>
      </c>
      <c r="Z1612" s="10">
        <f t="shared" si="329"/>
        <v>0</v>
      </c>
      <c r="AA1612" s="10">
        <f t="shared" si="330"/>
        <v>73.72</v>
      </c>
      <c r="AB1612" s="10">
        <f t="shared" si="331"/>
        <v>73.72</v>
      </c>
      <c r="AC1612" s="10">
        <f t="shared" si="332"/>
        <v>114.935064935065</v>
      </c>
      <c r="AD1612" s="10">
        <f t="shared" si="333"/>
        <v>23.9350649350672</v>
      </c>
      <c r="AE1612" s="11">
        <f t="shared" si="334"/>
        <v>3.89010989010989</v>
      </c>
    </row>
    <row r="1613" spans="1:31">
      <c r="A1613" s="5">
        <v>45908</v>
      </c>
      <c r="B1613" s="1" t="s">
        <v>871</v>
      </c>
      <c r="C1613" s="1" t="s">
        <v>872</v>
      </c>
      <c r="D1613" s="1" t="s">
        <v>852</v>
      </c>
      <c r="E1613" s="1">
        <v>2.71</v>
      </c>
      <c r="F1613" s="1">
        <v>2.71</v>
      </c>
      <c r="G1613" s="1">
        <v>3</v>
      </c>
      <c r="H1613" s="1">
        <v>3.04</v>
      </c>
      <c r="I1613" s="1" t="s">
        <v>54</v>
      </c>
      <c r="J1613" s="1">
        <v>19</v>
      </c>
      <c r="K1613" s="1" t="s">
        <v>38</v>
      </c>
      <c r="L1613" s="1" t="s">
        <v>39</v>
      </c>
      <c r="M1613" s="1" t="s">
        <v>40</v>
      </c>
      <c r="N1613" s="1">
        <v>116</v>
      </c>
      <c r="O1613" s="1">
        <v>93</v>
      </c>
      <c r="P1613" s="1">
        <v>0</v>
      </c>
      <c r="Q1613" s="1">
        <v>128</v>
      </c>
      <c r="R1613" s="1">
        <v>0</v>
      </c>
      <c r="S1613" s="1">
        <v>0</v>
      </c>
      <c r="T1613">
        <f t="shared" si="324"/>
        <v>209</v>
      </c>
      <c r="U1613">
        <f t="shared" si="325"/>
        <v>337</v>
      </c>
      <c r="V1613" s="2">
        <f t="shared" si="326"/>
        <v>45985.1217712177</v>
      </c>
      <c r="W1613" s="2">
        <f t="shared" si="327"/>
        <v>46032.3542435424</v>
      </c>
      <c r="X1613" t="str">
        <f t="shared" si="328"/>
        <v>高滞销风险</v>
      </c>
      <c r="Y1613" s="8" t="str">
        <f>_xlfn.IFS(COUNTIF($B$2:B1613,B1613)=1,"-",OR(AND(X1612="高滞销风险",OR(X1613="中滞销风险",X1613="低滞销风险",X1613="健康")),AND(X1612="中滞销风险",OR(X1613="低滞销风险",X1613="健康")),AND(X1612="低滞销风险",X1613="健康")),"改善",X1612=X1613,"维持不变",OR(AND(X1612="健康",OR(X1613="低滞销风险",X1613="中滞销风险",X1613="高滞销风险")),AND(X1612="低滞销风险",OR(X1613="中滞销风险",X1613="高滞销风险")),AND(X1612="中滞销风险",X1613="高滞销风险")),"恶化")</f>
        <v>维持不变</v>
      </c>
      <c r="Z1613" s="10">
        <f t="shared" si="329"/>
        <v>0</v>
      </c>
      <c r="AA1613" s="10">
        <f t="shared" si="330"/>
        <v>109.36</v>
      </c>
      <c r="AB1613" s="10">
        <f t="shared" si="331"/>
        <v>109.36</v>
      </c>
      <c r="AC1613" s="10">
        <f t="shared" si="332"/>
        <v>124.354243542435</v>
      </c>
      <c r="AD1613" s="10">
        <f t="shared" si="333"/>
        <v>40.3542435424388</v>
      </c>
      <c r="AE1613" s="11">
        <f t="shared" si="334"/>
        <v>4.01190476190476</v>
      </c>
    </row>
    <row r="1614" spans="1:31">
      <c r="A1614" s="5">
        <v>45887</v>
      </c>
      <c r="B1614" s="1" t="s">
        <v>873</v>
      </c>
      <c r="C1614" s="1" t="s">
        <v>874</v>
      </c>
      <c r="D1614" s="1" t="s">
        <v>852</v>
      </c>
      <c r="E1614" s="1">
        <v>7.41</v>
      </c>
      <c r="F1614" s="1">
        <v>9.71</v>
      </c>
      <c r="G1614" s="1">
        <v>9.71</v>
      </c>
      <c r="H1614" s="1">
        <v>5.11</v>
      </c>
      <c r="I1614" s="1" t="s">
        <v>50</v>
      </c>
      <c r="J1614" s="1">
        <v>68</v>
      </c>
      <c r="K1614" s="1" t="s">
        <v>51</v>
      </c>
      <c r="L1614" s="1" t="s">
        <v>52</v>
      </c>
      <c r="M1614" s="1" t="s">
        <v>53</v>
      </c>
      <c r="N1614" s="1">
        <v>108</v>
      </c>
      <c r="O1614" s="1">
        <v>356</v>
      </c>
      <c r="P1614" s="1">
        <v>0</v>
      </c>
      <c r="Q1614" s="1">
        <v>59</v>
      </c>
      <c r="R1614" s="1">
        <v>0</v>
      </c>
      <c r="S1614" s="1">
        <v>120</v>
      </c>
      <c r="T1614">
        <f t="shared" si="324"/>
        <v>464</v>
      </c>
      <c r="U1614">
        <f t="shared" si="325"/>
        <v>643</v>
      </c>
      <c r="V1614" s="2">
        <f t="shared" si="326"/>
        <v>45949.6180836707</v>
      </c>
      <c r="W1614" s="2">
        <f t="shared" si="327"/>
        <v>45973.7746288799</v>
      </c>
      <c r="X1614" t="str">
        <f t="shared" si="328"/>
        <v>健康</v>
      </c>
      <c r="Y1614" s="8" t="str">
        <f>_xlfn.IFS(COUNTIF($B$2:B1614,B1614)=1,"-",OR(AND(X1613="高滞销风险",OR(X1614="中滞销风险",X1614="低滞销风险",X1614="健康")),AND(X1613="中滞销风险",OR(X1614="低滞销风险",X1614="健康")),AND(X1613="低滞销风险",X1614="健康")),"改善",X1613=X1614,"维持不变",OR(AND(X1613="健康",OR(X1614="低滞销风险",X1614="中滞销风险",X1614="高滞销风险")),AND(X1613="低滞销风险",OR(X1614="中滞销风险",X1614="高滞销风险")),AND(X1613="中滞销风险",X1614="高滞销风险")),"恶化")</f>
        <v>-</v>
      </c>
      <c r="Z1614" s="10">
        <f t="shared" si="329"/>
        <v>0</v>
      </c>
      <c r="AA1614" s="10">
        <f t="shared" si="330"/>
        <v>0</v>
      </c>
      <c r="AB1614" s="10">
        <f t="shared" si="331"/>
        <v>0</v>
      </c>
      <c r="AC1614" s="10">
        <f t="shared" si="332"/>
        <v>86.774628879892</v>
      </c>
      <c r="AD1614" s="10">
        <f t="shared" si="333"/>
        <v>0</v>
      </c>
      <c r="AE1614" s="11">
        <f t="shared" si="334"/>
        <v>7.41</v>
      </c>
    </row>
    <row r="1615" spans="1:31">
      <c r="A1615" s="5">
        <v>45894</v>
      </c>
      <c r="B1615" s="1" t="s">
        <v>873</v>
      </c>
      <c r="C1615" s="1" t="s">
        <v>874</v>
      </c>
      <c r="D1615" s="1" t="s">
        <v>852</v>
      </c>
      <c r="E1615" s="1">
        <v>8.62</v>
      </c>
      <c r="F1615" s="1">
        <v>9.71</v>
      </c>
      <c r="G1615" s="1">
        <v>9.71</v>
      </c>
      <c r="H1615" s="1">
        <v>7.54</v>
      </c>
      <c r="I1615" s="1" t="s">
        <v>50</v>
      </c>
      <c r="J1615" s="1">
        <v>68</v>
      </c>
      <c r="K1615" s="1" t="s">
        <v>43</v>
      </c>
      <c r="L1615" s="1" t="s">
        <v>44</v>
      </c>
      <c r="M1615" s="1" t="s">
        <v>45</v>
      </c>
      <c r="N1615" s="1">
        <v>72</v>
      </c>
      <c r="O1615" s="1">
        <v>381</v>
      </c>
      <c r="P1615" s="1">
        <v>0</v>
      </c>
      <c r="Q1615" s="1">
        <v>129</v>
      </c>
      <c r="R1615" s="1">
        <v>0</v>
      </c>
      <c r="S1615" s="1">
        <v>150</v>
      </c>
      <c r="T1615">
        <f t="shared" si="324"/>
        <v>453</v>
      </c>
      <c r="U1615">
        <f t="shared" si="325"/>
        <v>732</v>
      </c>
      <c r="V1615" s="2">
        <f t="shared" si="326"/>
        <v>45946.5522041763</v>
      </c>
      <c r="W1615" s="2">
        <f t="shared" si="327"/>
        <v>45978.9187935035</v>
      </c>
      <c r="X1615" t="str">
        <f t="shared" si="328"/>
        <v>健康</v>
      </c>
      <c r="Y1615" s="8" t="str">
        <f>_xlfn.IFS(COUNTIF($B$2:B1615,B1615)=1,"-",OR(AND(X1614="高滞销风险",OR(X1615="中滞销风险",X1615="低滞销风险",X1615="健康")),AND(X1614="中滞销风险",OR(X1615="低滞销风险",X1615="健康")),AND(X1614="低滞销风险",X1615="健康")),"改善",X1614=X1615,"维持不变",OR(AND(X1614="健康",OR(X1615="低滞销风险",X1615="中滞销风险",X1615="高滞销风险")),AND(X1614="低滞销风险",OR(X1615="中滞销风险",X1615="高滞销风险")),AND(X1614="中滞销风险",X1615="高滞销风险")),"恶化")</f>
        <v>维持不变</v>
      </c>
      <c r="Z1615" s="10">
        <f t="shared" si="329"/>
        <v>0</v>
      </c>
      <c r="AA1615" s="10">
        <f t="shared" si="330"/>
        <v>0</v>
      </c>
      <c r="AB1615" s="10">
        <f t="shared" si="331"/>
        <v>0</v>
      </c>
      <c r="AC1615" s="10">
        <f t="shared" si="332"/>
        <v>84.9187935034803</v>
      </c>
      <c r="AD1615" s="10">
        <f t="shared" si="333"/>
        <v>0</v>
      </c>
      <c r="AE1615" s="11">
        <f t="shared" si="334"/>
        <v>8.62</v>
      </c>
    </row>
    <row r="1616" spans="1:31">
      <c r="A1616" s="5">
        <v>45901</v>
      </c>
      <c r="B1616" s="1" t="s">
        <v>873</v>
      </c>
      <c r="C1616" s="1" t="s">
        <v>874</v>
      </c>
      <c r="D1616" s="1" t="s">
        <v>852</v>
      </c>
      <c r="E1616" s="1">
        <v>6.43</v>
      </c>
      <c r="F1616" s="1">
        <v>6.43</v>
      </c>
      <c r="G1616" s="1">
        <v>8.07</v>
      </c>
      <c r="H1616" s="1">
        <v>8.89</v>
      </c>
      <c r="I1616" s="1" t="s">
        <v>54</v>
      </c>
      <c r="J1616" s="1">
        <v>45</v>
      </c>
      <c r="K1616" s="1" t="s">
        <v>35</v>
      </c>
      <c r="L1616" s="1" t="s">
        <v>36</v>
      </c>
      <c r="M1616" s="1" t="s">
        <v>37</v>
      </c>
      <c r="N1616" s="1">
        <v>198</v>
      </c>
      <c r="O1616" s="1">
        <v>318</v>
      </c>
      <c r="P1616" s="1">
        <v>0</v>
      </c>
      <c r="Q1616" s="1">
        <v>29</v>
      </c>
      <c r="R1616" s="1">
        <v>0</v>
      </c>
      <c r="S1616" s="1">
        <v>200</v>
      </c>
      <c r="T1616">
        <f t="shared" si="324"/>
        <v>516</v>
      </c>
      <c r="U1616">
        <f t="shared" si="325"/>
        <v>745</v>
      </c>
      <c r="V1616" s="2">
        <f t="shared" si="326"/>
        <v>45981.2488335925</v>
      </c>
      <c r="W1616" s="2">
        <f t="shared" si="327"/>
        <v>46016.8631415241</v>
      </c>
      <c r="X1616" t="str">
        <f t="shared" si="328"/>
        <v>高滞销风险</v>
      </c>
      <c r="Y1616" s="8" t="str">
        <f>_xlfn.IFS(COUNTIF($B$2:B1616,B1616)=1,"-",OR(AND(X1615="高滞销风险",OR(X1616="中滞销风险",X1616="低滞销风险",X1616="健康")),AND(X1615="中滞销风险",OR(X1616="低滞销风险",X1616="健康")),AND(X1615="低滞销风险",X1616="健康")),"改善",X1615=X1616,"维持不变",OR(AND(X1615="健康",OR(X1616="低滞销风险",X1616="中滞销风险",X1616="高滞销风险")),AND(X1615="低滞销风险",OR(X1616="中滞销风险",X1616="高滞销风险")),AND(X1615="中滞销风险",X1616="高滞销风险")),"恶化")</f>
        <v>恶化</v>
      </c>
      <c r="Z1616" s="10">
        <f t="shared" si="329"/>
        <v>0</v>
      </c>
      <c r="AA1616" s="10">
        <f t="shared" si="330"/>
        <v>159.87</v>
      </c>
      <c r="AB1616" s="10">
        <f t="shared" si="331"/>
        <v>159.87</v>
      </c>
      <c r="AC1616" s="10">
        <f t="shared" si="332"/>
        <v>115.863141524106</v>
      </c>
      <c r="AD1616" s="10">
        <f t="shared" si="333"/>
        <v>24.8631415241034</v>
      </c>
      <c r="AE1616" s="11">
        <f t="shared" si="334"/>
        <v>8.18681318681319</v>
      </c>
    </row>
    <row r="1617" spans="1:31">
      <c r="A1617" s="5">
        <v>45908</v>
      </c>
      <c r="B1617" s="1" t="s">
        <v>873</v>
      </c>
      <c r="C1617" s="1" t="s">
        <v>874</v>
      </c>
      <c r="D1617" s="1" t="s">
        <v>852</v>
      </c>
      <c r="E1617" s="1">
        <v>9.35</v>
      </c>
      <c r="F1617" s="1">
        <v>10.43</v>
      </c>
      <c r="G1617" s="1">
        <v>8.43</v>
      </c>
      <c r="H1617" s="1">
        <v>9.07</v>
      </c>
      <c r="I1617" s="1" t="s">
        <v>50</v>
      </c>
      <c r="J1617" s="1">
        <v>73</v>
      </c>
      <c r="K1617" s="1" t="s">
        <v>38</v>
      </c>
      <c r="L1617" s="1" t="s">
        <v>39</v>
      </c>
      <c r="M1617" s="1" t="s">
        <v>40</v>
      </c>
      <c r="N1617" s="1">
        <v>166</v>
      </c>
      <c r="O1617" s="1">
        <v>339</v>
      </c>
      <c r="P1617" s="1">
        <v>0</v>
      </c>
      <c r="Q1617" s="1">
        <v>179</v>
      </c>
      <c r="R1617" s="1">
        <v>0</v>
      </c>
      <c r="S1617" s="1">
        <v>0</v>
      </c>
      <c r="T1617">
        <f t="shared" si="324"/>
        <v>505</v>
      </c>
      <c r="U1617">
        <f t="shared" si="325"/>
        <v>684</v>
      </c>
      <c r="V1617" s="2">
        <f t="shared" si="326"/>
        <v>45962.0106951872</v>
      </c>
      <c r="W1617" s="2">
        <f t="shared" si="327"/>
        <v>45981.1550802139</v>
      </c>
      <c r="X1617" t="str">
        <f t="shared" si="328"/>
        <v>健康</v>
      </c>
      <c r="Y1617" s="8" t="str">
        <f>_xlfn.IFS(COUNTIF($B$2:B1617,B1617)=1,"-",OR(AND(X1616="高滞销风险",OR(X1617="中滞销风险",X1617="低滞销风险",X1617="健康")),AND(X1616="中滞销风险",OR(X1617="低滞销风险",X1617="健康")),AND(X1616="低滞销风险",X1617="健康")),"改善",X1616=X1617,"维持不变",OR(AND(X1616="健康",OR(X1617="低滞销风险",X1617="中滞销风险",X1617="高滞销风险")),AND(X1616="低滞销风险",OR(X1617="中滞销风险",X1617="高滞销风险")),AND(X1616="中滞销风险",X1617="高滞销风险")),"恶化")</f>
        <v>改善</v>
      </c>
      <c r="Z1617" s="10">
        <f t="shared" si="329"/>
        <v>0</v>
      </c>
      <c r="AA1617" s="10">
        <f t="shared" si="330"/>
        <v>0</v>
      </c>
      <c r="AB1617" s="10">
        <f t="shared" si="331"/>
        <v>0</v>
      </c>
      <c r="AC1617" s="10">
        <f t="shared" si="332"/>
        <v>73.1550802139037</v>
      </c>
      <c r="AD1617" s="10">
        <f t="shared" si="333"/>
        <v>0</v>
      </c>
      <c r="AE1617" s="11">
        <f t="shared" si="334"/>
        <v>9.35</v>
      </c>
    </row>
    <row r="1618" spans="1:31">
      <c r="A1618" s="5">
        <v>45887</v>
      </c>
      <c r="B1618" s="1" t="s">
        <v>875</v>
      </c>
      <c r="C1618" s="1" t="s">
        <v>876</v>
      </c>
      <c r="D1618" s="1" t="s">
        <v>852</v>
      </c>
      <c r="E1618" s="1">
        <v>0.84</v>
      </c>
      <c r="F1618" s="1">
        <v>1</v>
      </c>
      <c r="G1618" s="1">
        <v>1.07</v>
      </c>
      <c r="H1618" s="1">
        <v>0.64</v>
      </c>
      <c r="I1618" s="1" t="s">
        <v>50</v>
      </c>
      <c r="J1618" s="1">
        <v>7</v>
      </c>
      <c r="K1618" s="1" t="s">
        <v>51</v>
      </c>
      <c r="L1618" s="1" t="s">
        <v>52</v>
      </c>
      <c r="M1618" s="1" t="s">
        <v>53</v>
      </c>
      <c r="N1618" s="1">
        <v>107</v>
      </c>
      <c r="O1618" s="1">
        <v>0</v>
      </c>
      <c r="P1618" s="1">
        <v>0</v>
      </c>
      <c r="Q1618" s="1">
        <v>63</v>
      </c>
      <c r="R1618" s="1">
        <v>0</v>
      </c>
      <c r="S1618" s="1">
        <v>0</v>
      </c>
      <c r="T1618">
        <f t="shared" si="324"/>
        <v>107</v>
      </c>
      <c r="U1618">
        <f t="shared" si="325"/>
        <v>170</v>
      </c>
      <c r="V1618" s="2">
        <f t="shared" si="326"/>
        <v>46014.380952381</v>
      </c>
      <c r="W1618" s="2">
        <f t="shared" si="327"/>
        <v>46089.380952381</v>
      </c>
      <c r="X1618" t="str">
        <f t="shared" si="328"/>
        <v>高滞销风险</v>
      </c>
      <c r="Y1618" s="8" t="str">
        <f>_xlfn.IFS(COUNTIF($B$2:B1618,B1618)=1,"-",OR(AND(X1617="高滞销风险",OR(X1618="中滞销风险",X1618="低滞销风险",X1618="健康")),AND(X1617="中滞销风险",OR(X1618="低滞销风险",X1618="健康")),AND(X1617="低滞销风险",X1618="健康")),"改善",X1617=X1618,"维持不变",OR(AND(X1617="健康",OR(X1618="低滞销风险",X1618="中滞销风险",X1618="高滞销风险")),AND(X1617="低滞销风险",OR(X1618="中滞销风险",X1618="高滞销风险")),AND(X1617="中滞销风险",X1618="高滞销风险")),"恶化")</f>
        <v>-</v>
      </c>
      <c r="Z1618" s="10">
        <f t="shared" si="329"/>
        <v>18.8</v>
      </c>
      <c r="AA1618" s="10">
        <f t="shared" si="330"/>
        <v>63</v>
      </c>
      <c r="AB1618" s="10">
        <f t="shared" si="331"/>
        <v>81.8</v>
      </c>
      <c r="AC1618" s="10">
        <f t="shared" si="332"/>
        <v>202.380952380952</v>
      </c>
      <c r="AD1618" s="10">
        <f t="shared" si="333"/>
        <v>97.3809523809541</v>
      </c>
      <c r="AE1618" s="11">
        <f t="shared" si="334"/>
        <v>1.61904761904762</v>
      </c>
    </row>
    <row r="1619" spans="1:31">
      <c r="A1619" s="5">
        <v>45894</v>
      </c>
      <c r="B1619" s="1" t="s">
        <v>875</v>
      </c>
      <c r="C1619" s="1" t="s">
        <v>876</v>
      </c>
      <c r="D1619" s="1" t="s">
        <v>852</v>
      </c>
      <c r="E1619" s="1">
        <v>1.02</v>
      </c>
      <c r="F1619" s="1">
        <v>1.14</v>
      </c>
      <c r="G1619" s="1">
        <v>1.07</v>
      </c>
      <c r="H1619" s="1">
        <v>0.93</v>
      </c>
      <c r="I1619" s="1" t="s">
        <v>50</v>
      </c>
      <c r="J1619" s="1">
        <v>8</v>
      </c>
      <c r="K1619" s="1" t="s">
        <v>43</v>
      </c>
      <c r="L1619" s="1" t="s">
        <v>44</v>
      </c>
      <c r="M1619" s="1" t="s">
        <v>45</v>
      </c>
      <c r="N1619" s="1">
        <v>100</v>
      </c>
      <c r="O1619" s="1">
        <v>0</v>
      </c>
      <c r="P1619" s="1">
        <v>0</v>
      </c>
      <c r="Q1619" s="1">
        <v>63</v>
      </c>
      <c r="R1619" s="1">
        <v>0</v>
      </c>
      <c r="S1619" s="1">
        <v>0</v>
      </c>
      <c r="T1619">
        <f t="shared" si="324"/>
        <v>100</v>
      </c>
      <c r="U1619">
        <f t="shared" si="325"/>
        <v>163</v>
      </c>
      <c r="V1619" s="2">
        <f t="shared" si="326"/>
        <v>45992.0392156863</v>
      </c>
      <c r="W1619" s="2">
        <f t="shared" si="327"/>
        <v>46053.8039215686</v>
      </c>
      <c r="X1619" t="str">
        <f t="shared" si="328"/>
        <v>高滞销风险</v>
      </c>
      <c r="Y1619" s="8" t="str">
        <f>_xlfn.IFS(COUNTIF($B$2:B1619,B1619)=1,"-",OR(AND(X1618="高滞销风险",OR(X1619="中滞销风险",X1619="低滞销风险",X1619="健康")),AND(X1618="中滞销风险",OR(X1619="低滞销风险",X1619="健康")),AND(X1618="低滞销风险",X1619="健康")),"改善",X1618=X1619,"维持不变",OR(AND(X1618="健康",OR(X1619="低滞销风险",X1619="中滞销风险",X1619="高滞销风险")),AND(X1618="低滞销风险",OR(X1619="中滞销风险",X1619="高滞销风险")),AND(X1618="中滞销风险",X1619="高滞销风险")),"恶化")</f>
        <v>维持不变</v>
      </c>
      <c r="Z1619" s="10">
        <f t="shared" si="329"/>
        <v>0.039999999999992</v>
      </c>
      <c r="AA1619" s="10">
        <f t="shared" si="330"/>
        <v>63</v>
      </c>
      <c r="AB1619" s="10">
        <f t="shared" si="331"/>
        <v>63.04</v>
      </c>
      <c r="AC1619" s="10">
        <f t="shared" si="332"/>
        <v>159.803921568627</v>
      </c>
      <c r="AD1619" s="10">
        <f t="shared" si="333"/>
        <v>61.8039215686294</v>
      </c>
      <c r="AE1619" s="11">
        <f t="shared" si="334"/>
        <v>1.66326530612245</v>
      </c>
    </row>
    <row r="1620" spans="1:31">
      <c r="A1620" s="5">
        <v>45901</v>
      </c>
      <c r="B1620" s="1" t="s">
        <v>875</v>
      </c>
      <c r="C1620" s="1" t="s">
        <v>876</v>
      </c>
      <c r="D1620" s="1" t="s">
        <v>852</v>
      </c>
      <c r="E1620" s="1">
        <v>1.35</v>
      </c>
      <c r="F1620" s="1">
        <v>1.57</v>
      </c>
      <c r="G1620" s="1">
        <v>1.36</v>
      </c>
      <c r="H1620" s="1">
        <v>1.21</v>
      </c>
      <c r="I1620" s="1" t="s">
        <v>50</v>
      </c>
      <c r="J1620" s="1">
        <v>11</v>
      </c>
      <c r="K1620" s="1" t="s">
        <v>35</v>
      </c>
      <c r="L1620" s="1" t="s">
        <v>36</v>
      </c>
      <c r="M1620" s="1" t="s">
        <v>37</v>
      </c>
      <c r="N1620" s="1">
        <v>87</v>
      </c>
      <c r="O1620" s="1">
        <v>0</v>
      </c>
      <c r="P1620" s="1">
        <v>0</v>
      </c>
      <c r="Q1620" s="1">
        <v>63</v>
      </c>
      <c r="R1620" s="1">
        <v>0</v>
      </c>
      <c r="S1620" s="1">
        <v>0</v>
      </c>
      <c r="T1620">
        <f t="shared" si="324"/>
        <v>87</v>
      </c>
      <c r="U1620">
        <f t="shared" si="325"/>
        <v>150</v>
      </c>
      <c r="V1620" s="2">
        <f t="shared" si="326"/>
        <v>45965.4444444444</v>
      </c>
      <c r="W1620" s="2">
        <f t="shared" si="327"/>
        <v>46012.1111111111</v>
      </c>
      <c r="X1620" t="str">
        <f t="shared" si="328"/>
        <v>高滞销风险</v>
      </c>
      <c r="Y1620" s="8" t="str">
        <f>_xlfn.IFS(COUNTIF($B$2:B1620,B1620)=1,"-",OR(AND(X1619="高滞销风险",OR(X1620="中滞销风险",X1620="低滞销风险",X1620="健康")),AND(X1619="中滞销风险",OR(X1620="低滞销风险",X1620="健康")),AND(X1619="低滞销风险",X1620="健康")),"改善",X1619=X1620,"维持不变",OR(AND(X1619="健康",OR(X1620="低滞销风险",X1620="中滞销风险",X1620="高滞销风险")),AND(X1619="低滞销风险",OR(X1620="中滞销风险",X1620="高滞销风险")),AND(X1619="中滞销风险",X1620="高滞销风险")),"恶化")</f>
        <v>维持不变</v>
      </c>
      <c r="Z1620" s="10">
        <f t="shared" si="329"/>
        <v>0</v>
      </c>
      <c r="AA1620" s="10">
        <f t="shared" si="330"/>
        <v>27.15</v>
      </c>
      <c r="AB1620" s="10">
        <f t="shared" si="331"/>
        <v>27.15</v>
      </c>
      <c r="AC1620" s="10">
        <f t="shared" si="332"/>
        <v>111.111111111111</v>
      </c>
      <c r="AD1620" s="10">
        <f t="shared" si="333"/>
        <v>20.1111111111095</v>
      </c>
      <c r="AE1620" s="11">
        <f t="shared" si="334"/>
        <v>1.64835164835165</v>
      </c>
    </row>
    <row r="1621" spans="1:31">
      <c r="A1621" s="5">
        <v>45908</v>
      </c>
      <c r="B1621" s="1" t="s">
        <v>875</v>
      </c>
      <c r="C1621" s="1" t="s">
        <v>876</v>
      </c>
      <c r="D1621" s="1" t="s">
        <v>852</v>
      </c>
      <c r="E1621" s="1">
        <v>0.86</v>
      </c>
      <c r="F1621" s="1">
        <v>0.86</v>
      </c>
      <c r="G1621" s="1">
        <v>1.21</v>
      </c>
      <c r="H1621" s="1">
        <v>1.14</v>
      </c>
      <c r="I1621" s="1" t="s">
        <v>54</v>
      </c>
      <c r="J1621" s="1">
        <v>6</v>
      </c>
      <c r="K1621" s="1" t="s">
        <v>38</v>
      </c>
      <c r="L1621" s="1" t="s">
        <v>39</v>
      </c>
      <c r="M1621" s="1" t="s">
        <v>40</v>
      </c>
      <c r="N1621" s="1">
        <v>82</v>
      </c>
      <c r="O1621" s="1">
        <v>0</v>
      </c>
      <c r="P1621" s="1">
        <v>0</v>
      </c>
      <c r="Q1621" s="1">
        <v>63</v>
      </c>
      <c r="R1621" s="1">
        <v>0</v>
      </c>
      <c r="S1621" s="1">
        <v>0</v>
      </c>
      <c r="T1621">
        <f t="shared" si="324"/>
        <v>82</v>
      </c>
      <c r="U1621">
        <f t="shared" si="325"/>
        <v>145</v>
      </c>
      <c r="V1621" s="2">
        <f t="shared" si="326"/>
        <v>46003.3488372093</v>
      </c>
      <c r="W1621" s="2">
        <f t="shared" si="327"/>
        <v>46076.6046511628</v>
      </c>
      <c r="X1621" t="str">
        <f t="shared" si="328"/>
        <v>高滞销风险</v>
      </c>
      <c r="Y1621" s="8" t="str">
        <f>_xlfn.IFS(COUNTIF($B$2:B1621,B1621)=1,"-",OR(AND(X1620="高滞销风险",OR(X1621="中滞销风险",X1621="低滞销风险",X1621="健康")),AND(X1620="中滞销风险",OR(X1621="低滞销风险",X1621="健康")),AND(X1620="低滞销风险",X1621="健康")),"改善",X1620=X1621,"维持不变",OR(AND(X1620="健康",OR(X1621="低滞销风险",X1621="中滞销风险",X1621="高滞销风险")),AND(X1620="低滞销风险",OR(X1621="中滞销风险",X1621="高滞销风险")),AND(X1620="中滞销风险",X1621="高滞销风险")),"恶化")</f>
        <v>维持不变</v>
      </c>
      <c r="Z1621" s="10">
        <f t="shared" si="329"/>
        <v>9.76000000000001</v>
      </c>
      <c r="AA1621" s="10">
        <f t="shared" si="330"/>
        <v>63</v>
      </c>
      <c r="AB1621" s="10">
        <f t="shared" si="331"/>
        <v>72.76</v>
      </c>
      <c r="AC1621" s="10">
        <f t="shared" si="332"/>
        <v>168.604651162791</v>
      </c>
      <c r="AD1621" s="10">
        <f t="shared" si="333"/>
        <v>84.6046511627937</v>
      </c>
      <c r="AE1621" s="11">
        <f t="shared" si="334"/>
        <v>1.72619047619048</v>
      </c>
    </row>
    <row r="1622" spans="1:31">
      <c r="A1622" s="5">
        <v>45887</v>
      </c>
      <c r="B1622" s="1" t="s">
        <v>877</v>
      </c>
      <c r="C1622" s="1" t="s">
        <v>878</v>
      </c>
      <c r="D1622" s="1" t="s">
        <v>852</v>
      </c>
      <c r="E1622" s="1">
        <v>0.95</v>
      </c>
      <c r="F1622" s="1">
        <v>1.14</v>
      </c>
      <c r="G1622" s="1">
        <v>1.36</v>
      </c>
      <c r="H1622" s="1">
        <v>0.68</v>
      </c>
      <c r="I1622" s="1" t="s">
        <v>50</v>
      </c>
      <c r="J1622" s="1">
        <v>8</v>
      </c>
      <c r="K1622" s="1" t="s">
        <v>51</v>
      </c>
      <c r="L1622" s="1" t="s">
        <v>52</v>
      </c>
      <c r="M1622" s="1" t="s">
        <v>53</v>
      </c>
      <c r="N1622" s="1">
        <v>85</v>
      </c>
      <c r="O1622" s="1">
        <v>0</v>
      </c>
      <c r="P1622" s="1">
        <v>0</v>
      </c>
      <c r="Q1622" s="1">
        <v>154</v>
      </c>
      <c r="R1622" s="1">
        <v>0</v>
      </c>
      <c r="S1622" s="1">
        <v>0</v>
      </c>
      <c r="T1622">
        <f t="shared" si="324"/>
        <v>85</v>
      </c>
      <c r="U1622">
        <f t="shared" si="325"/>
        <v>239</v>
      </c>
      <c r="V1622" s="2">
        <f t="shared" si="326"/>
        <v>45976.4736842105</v>
      </c>
      <c r="W1622" s="2">
        <f t="shared" si="327"/>
        <v>46138.5789473684</v>
      </c>
      <c r="X1622" t="str">
        <f t="shared" si="328"/>
        <v>高滞销风险</v>
      </c>
      <c r="Y1622" s="8" t="str">
        <f>_xlfn.IFS(COUNTIF($B$2:B1622,B1622)=1,"-",OR(AND(X1621="高滞销风险",OR(X1622="中滞销风险",X1622="低滞销风险",X1622="健康")),AND(X1621="中滞销风险",OR(X1622="低滞销风险",X1622="健康")),AND(X1621="低滞销风险",X1622="健康")),"改善",X1621=X1622,"维持不变",OR(AND(X1621="健康",OR(X1622="低滞销风险",X1622="中滞销风险",X1622="高滞销风险")),AND(X1621="低滞销风险",OR(X1622="中滞销风险",X1622="高滞销风险")),AND(X1621="中滞销风险",X1622="高滞销风险")),"恶化")</f>
        <v>-</v>
      </c>
      <c r="Z1622" s="10">
        <f t="shared" si="329"/>
        <v>0</v>
      </c>
      <c r="AA1622" s="10">
        <f t="shared" si="330"/>
        <v>139.25</v>
      </c>
      <c r="AB1622" s="10">
        <f t="shared" si="331"/>
        <v>139.25</v>
      </c>
      <c r="AC1622" s="10">
        <f t="shared" si="332"/>
        <v>251.578947368421</v>
      </c>
      <c r="AD1622" s="10">
        <f t="shared" si="333"/>
        <v>146.57894736842</v>
      </c>
      <c r="AE1622" s="11">
        <f t="shared" si="334"/>
        <v>2.27619047619048</v>
      </c>
    </row>
    <row r="1623" spans="1:31">
      <c r="A1623" s="5">
        <v>45894</v>
      </c>
      <c r="B1623" s="1" t="s">
        <v>877</v>
      </c>
      <c r="C1623" s="1" t="s">
        <v>878</v>
      </c>
      <c r="D1623" s="1" t="s">
        <v>852</v>
      </c>
      <c r="E1623" s="1">
        <v>1.35</v>
      </c>
      <c r="F1623" s="1">
        <v>1.71</v>
      </c>
      <c r="G1623" s="1">
        <v>1.43</v>
      </c>
      <c r="H1623" s="1">
        <v>1.11</v>
      </c>
      <c r="I1623" s="1" t="s">
        <v>50</v>
      </c>
      <c r="J1623" s="1">
        <v>12</v>
      </c>
      <c r="K1623" s="1" t="s">
        <v>43</v>
      </c>
      <c r="L1623" s="1" t="s">
        <v>44</v>
      </c>
      <c r="M1623" s="1" t="s">
        <v>45</v>
      </c>
      <c r="N1623" s="1">
        <v>74</v>
      </c>
      <c r="O1623" s="1">
        <v>20</v>
      </c>
      <c r="P1623" s="1">
        <v>0</v>
      </c>
      <c r="Q1623" s="1">
        <v>134</v>
      </c>
      <c r="R1623" s="1">
        <v>0</v>
      </c>
      <c r="S1623" s="1">
        <v>0</v>
      </c>
      <c r="T1623">
        <f t="shared" si="324"/>
        <v>94</v>
      </c>
      <c r="U1623">
        <f t="shared" si="325"/>
        <v>228</v>
      </c>
      <c r="V1623" s="2">
        <f t="shared" si="326"/>
        <v>45963.6296296296</v>
      </c>
      <c r="W1623" s="2">
        <f t="shared" si="327"/>
        <v>46062.8888888889</v>
      </c>
      <c r="X1623" t="str">
        <f t="shared" si="328"/>
        <v>高滞销风险</v>
      </c>
      <c r="Y1623" s="8" t="str">
        <f>_xlfn.IFS(COUNTIF($B$2:B1623,B1623)=1,"-",OR(AND(X1622="高滞销风险",OR(X1623="中滞销风险",X1623="低滞销风险",X1623="健康")),AND(X1622="中滞销风险",OR(X1623="低滞销风险",X1623="健康")),AND(X1622="低滞销风险",X1623="健康")),"改善",X1622=X1623,"维持不变",OR(AND(X1622="健康",OR(X1623="低滞销风险",X1623="中滞销风险",X1623="高滞销风险")),AND(X1622="低滞销风险",OR(X1623="中滞销风险",X1623="高滞销风险")),AND(X1622="中滞销风险",X1623="高滞销风险")),"恶化")</f>
        <v>维持不变</v>
      </c>
      <c r="Z1623" s="10">
        <f t="shared" si="329"/>
        <v>0</v>
      </c>
      <c r="AA1623" s="10">
        <f t="shared" si="330"/>
        <v>95.7</v>
      </c>
      <c r="AB1623" s="10">
        <f t="shared" si="331"/>
        <v>95.7</v>
      </c>
      <c r="AC1623" s="10">
        <f t="shared" si="332"/>
        <v>168.888888888889</v>
      </c>
      <c r="AD1623" s="10">
        <f t="shared" si="333"/>
        <v>70.8888888888905</v>
      </c>
      <c r="AE1623" s="11">
        <f t="shared" si="334"/>
        <v>2.3265306122449</v>
      </c>
    </row>
    <row r="1624" spans="1:31">
      <c r="A1624" s="5">
        <v>45901</v>
      </c>
      <c r="B1624" s="1" t="s">
        <v>877</v>
      </c>
      <c r="C1624" s="1" t="s">
        <v>878</v>
      </c>
      <c r="D1624" s="1" t="s">
        <v>852</v>
      </c>
      <c r="E1624" s="1">
        <v>0.57</v>
      </c>
      <c r="F1624" s="1">
        <v>0.57</v>
      </c>
      <c r="G1624" s="1">
        <v>1.14</v>
      </c>
      <c r="H1624" s="1">
        <v>1.25</v>
      </c>
      <c r="I1624" s="1" t="s">
        <v>54</v>
      </c>
      <c r="J1624" s="1">
        <v>4</v>
      </c>
      <c r="K1624" s="1" t="s">
        <v>35</v>
      </c>
      <c r="L1624" s="1" t="s">
        <v>36</v>
      </c>
      <c r="M1624" s="1" t="s">
        <v>37</v>
      </c>
      <c r="N1624" s="1">
        <v>70</v>
      </c>
      <c r="O1624" s="1">
        <v>20</v>
      </c>
      <c r="P1624" s="1">
        <v>0</v>
      </c>
      <c r="Q1624" s="1">
        <v>134</v>
      </c>
      <c r="R1624" s="1">
        <v>0</v>
      </c>
      <c r="S1624" s="1">
        <v>0</v>
      </c>
      <c r="T1624">
        <f t="shared" si="324"/>
        <v>90</v>
      </c>
      <c r="U1624">
        <f t="shared" si="325"/>
        <v>224</v>
      </c>
      <c r="V1624" s="2">
        <f t="shared" si="326"/>
        <v>46058.8947368421</v>
      </c>
      <c r="W1624" s="2">
        <f t="shared" si="327"/>
        <v>46293.9824561404</v>
      </c>
      <c r="X1624" t="str">
        <f t="shared" si="328"/>
        <v>高滞销风险</v>
      </c>
      <c r="Y1624" s="8" t="str">
        <f>_xlfn.IFS(COUNTIF($B$2:B1624,B1624)=1,"-",OR(AND(X1623="高滞销风险",OR(X1624="中滞销风险",X1624="低滞销风险",X1624="健康")),AND(X1623="中滞销风险",OR(X1624="低滞销风险",X1624="健康")),AND(X1623="低滞销风险",X1624="健康")),"改善",X1623=X1624,"维持不变",OR(AND(X1623="健康",OR(X1624="低滞销风险",X1624="中滞销风险",X1624="高滞销风险")),AND(X1623="低滞销风险",OR(X1624="中滞销风险",X1624="高滞销风险")),AND(X1623="中滞销风险",X1624="高滞销风险")),"恶化")</f>
        <v>维持不变</v>
      </c>
      <c r="Z1624" s="10">
        <f t="shared" si="329"/>
        <v>38.13</v>
      </c>
      <c r="AA1624" s="10">
        <f t="shared" si="330"/>
        <v>134</v>
      </c>
      <c r="AB1624" s="10">
        <f t="shared" si="331"/>
        <v>172.13</v>
      </c>
      <c r="AC1624" s="10">
        <f t="shared" si="332"/>
        <v>392.982456140351</v>
      </c>
      <c r="AD1624" s="10">
        <f t="shared" si="333"/>
        <v>301.982456140351</v>
      </c>
      <c r="AE1624" s="11">
        <f t="shared" si="334"/>
        <v>2.46153846153846</v>
      </c>
    </row>
    <row r="1625" spans="1:31">
      <c r="A1625" s="5">
        <v>45908</v>
      </c>
      <c r="B1625" s="1" t="s">
        <v>877</v>
      </c>
      <c r="C1625" s="1" t="s">
        <v>878</v>
      </c>
      <c r="D1625" s="1" t="s">
        <v>852</v>
      </c>
      <c r="E1625" s="1">
        <v>0.86</v>
      </c>
      <c r="F1625" s="1">
        <v>0.86</v>
      </c>
      <c r="G1625" s="1">
        <v>0.71</v>
      </c>
      <c r="H1625" s="1">
        <v>1.07</v>
      </c>
      <c r="I1625" s="1" t="s">
        <v>54</v>
      </c>
      <c r="J1625" s="1">
        <v>6</v>
      </c>
      <c r="K1625" s="1" t="s">
        <v>38</v>
      </c>
      <c r="L1625" s="1" t="s">
        <v>39</v>
      </c>
      <c r="M1625" s="1" t="s">
        <v>40</v>
      </c>
      <c r="N1625" s="1">
        <v>63</v>
      </c>
      <c r="O1625" s="1">
        <v>20</v>
      </c>
      <c r="P1625" s="1">
        <v>0</v>
      </c>
      <c r="Q1625" s="1">
        <v>134</v>
      </c>
      <c r="R1625" s="1">
        <v>0</v>
      </c>
      <c r="S1625" s="1">
        <v>0</v>
      </c>
      <c r="T1625">
        <f t="shared" si="324"/>
        <v>83</v>
      </c>
      <c r="U1625">
        <f t="shared" si="325"/>
        <v>217</v>
      </c>
      <c r="V1625" s="2">
        <f t="shared" si="326"/>
        <v>46004.511627907</v>
      </c>
      <c r="W1625" s="2">
        <f t="shared" si="327"/>
        <v>46160.3255813954</v>
      </c>
      <c r="X1625" t="str">
        <f t="shared" si="328"/>
        <v>高滞销风险</v>
      </c>
      <c r="Y1625" s="8" t="str">
        <f>_xlfn.IFS(COUNTIF($B$2:B1625,B1625)=1,"-",OR(AND(X1624="高滞销风险",OR(X1625="中滞销风险",X1625="低滞销风险",X1625="健康")),AND(X1624="中滞销风险",OR(X1625="低滞销风险",X1625="健康")),AND(X1624="低滞销风险",X1625="健康")),"改善",X1624=X1625,"维持不变",OR(AND(X1624="健康",OR(X1625="低滞销风险",X1625="中滞销风险",X1625="高滞销风险")),AND(X1624="低滞销风险",OR(X1625="中滞销风险",X1625="高滞销风险")),AND(X1624="中滞销风险",X1625="高滞销风险")),"恶化")</f>
        <v>维持不变</v>
      </c>
      <c r="Z1625" s="10">
        <f t="shared" si="329"/>
        <v>10.76</v>
      </c>
      <c r="AA1625" s="10">
        <f t="shared" si="330"/>
        <v>134</v>
      </c>
      <c r="AB1625" s="10">
        <f t="shared" si="331"/>
        <v>144.76</v>
      </c>
      <c r="AC1625" s="10">
        <f t="shared" si="332"/>
        <v>252.325581395349</v>
      </c>
      <c r="AD1625" s="10">
        <f t="shared" si="333"/>
        <v>168.325581395351</v>
      </c>
      <c r="AE1625" s="11">
        <f t="shared" si="334"/>
        <v>2.58333333333333</v>
      </c>
    </row>
    <row r="1626" spans="1:31">
      <c r="A1626" s="5">
        <v>45887</v>
      </c>
      <c r="B1626" s="1" t="s">
        <v>879</v>
      </c>
      <c r="C1626" s="1" t="s">
        <v>880</v>
      </c>
      <c r="D1626" s="1" t="s">
        <v>852</v>
      </c>
      <c r="E1626" s="1">
        <v>1.76</v>
      </c>
      <c r="F1626" s="1">
        <v>2.14</v>
      </c>
      <c r="G1626" s="1">
        <v>2.36</v>
      </c>
      <c r="H1626" s="1">
        <v>1.29</v>
      </c>
      <c r="I1626" s="1" t="s">
        <v>50</v>
      </c>
      <c r="J1626" s="1">
        <v>15</v>
      </c>
      <c r="K1626" s="1" t="s">
        <v>51</v>
      </c>
      <c r="L1626" s="1" t="s">
        <v>52</v>
      </c>
      <c r="M1626" s="1" t="s">
        <v>53</v>
      </c>
      <c r="N1626" s="1">
        <v>69</v>
      </c>
      <c r="O1626" s="1">
        <v>65</v>
      </c>
      <c r="P1626" s="1">
        <v>0</v>
      </c>
      <c r="Q1626" s="1">
        <v>50</v>
      </c>
      <c r="R1626" s="1">
        <v>0</v>
      </c>
      <c r="S1626" s="1">
        <v>0</v>
      </c>
      <c r="T1626">
        <f t="shared" si="324"/>
        <v>134</v>
      </c>
      <c r="U1626">
        <f t="shared" si="325"/>
        <v>184</v>
      </c>
      <c r="V1626" s="2">
        <f t="shared" si="326"/>
        <v>45963.1363636364</v>
      </c>
      <c r="W1626" s="2">
        <f t="shared" si="327"/>
        <v>45991.5454545455</v>
      </c>
      <c r="X1626" t="str">
        <f t="shared" si="328"/>
        <v>健康</v>
      </c>
      <c r="Y1626" s="8" t="str">
        <f>_xlfn.IFS(COUNTIF($B$2:B1626,B1626)=1,"-",OR(AND(X1625="高滞销风险",OR(X1626="中滞销风险",X1626="低滞销风险",X1626="健康")),AND(X1625="中滞销风险",OR(X1626="低滞销风险",X1626="健康")),AND(X1625="低滞销风险",X1626="健康")),"改善",X1625=X1626,"维持不变",OR(AND(X1625="健康",OR(X1626="低滞销风险",X1626="中滞销风险",X1626="高滞销风险")),AND(X1625="低滞销风险",OR(X1626="中滞销风险",X1626="高滞销风险")),AND(X1625="中滞销风险",X1626="高滞销风险")),"恶化")</f>
        <v>-</v>
      </c>
      <c r="Z1626" s="10">
        <f t="shared" si="329"/>
        <v>0</v>
      </c>
      <c r="AA1626" s="10">
        <f t="shared" si="330"/>
        <v>0</v>
      </c>
      <c r="AB1626" s="10">
        <f t="shared" si="331"/>
        <v>0</v>
      </c>
      <c r="AC1626" s="10">
        <f t="shared" si="332"/>
        <v>104.545454545455</v>
      </c>
      <c r="AD1626" s="10">
        <f t="shared" si="333"/>
        <v>0</v>
      </c>
      <c r="AE1626" s="11">
        <f t="shared" si="334"/>
        <v>1.76</v>
      </c>
    </row>
    <row r="1627" spans="1:31">
      <c r="A1627" s="5">
        <v>45894</v>
      </c>
      <c r="B1627" s="1" t="s">
        <v>879</v>
      </c>
      <c r="C1627" s="1" t="s">
        <v>880</v>
      </c>
      <c r="D1627" s="1" t="s">
        <v>852</v>
      </c>
      <c r="E1627" s="1">
        <v>1.91</v>
      </c>
      <c r="F1627" s="1">
        <v>2</v>
      </c>
      <c r="G1627" s="1">
        <v>2.07</v>
      </c>
      <c r="H1627" s="1">
        <v>1.79</v>
      </c>
      <c r="I1627" s="1" t="s">
        <v>50</v>
      </c>
      <c r="J1627" s="1">
        <v>14</v>
      </c>
      <c r="K1627" s="1" t="s">
        <v>43</v>
      </c>
      <c r="L1627" s="1" t="s">
        <v>44</v>
      </c>
      <c r="M1627" s="1" t="s">
        <v>45</v>
      </c>
      <c r="N1627" s="1">
        <v>61</v>
      </c>
      <c r="O1627" s="1">
        <v>79</v>
      </c>
      <c r="P1627" s="1">
        <v>0</v>
      </c>
      <c r="Q1627" s="1">
        <v>30</v>
      </c>
      <c r="R1627" s="1">
        <v>0</v>
      </c>
      <c r="S1627" s="1">
        <v>0</v>
      </c>
      <c r="T1627">
        <f t="shared" si="324"/>
        <v>140</v>
      </c>
      <c r="U1627">
        <f t="shared" si="325"/>
        <v>170</v>
      </c>
      <c r="V1627" s="2">
        <f t="shared" si="326"/>
        <v>45967.2984293194</v>
      </c>
      <c r="W1627" s="2">
        <f t="shared" si="327"/>
        <v>45983.0052356021</v>
      </c>
      <c r="X1627" t="str">
        <f t="shared" si="328"/>
        <v>健康</v>
      </c>
      <c r="Y1627" s="8" t="str">
        <f>_xlfn.IFS(COUNTIF($B$2:B1627,B1627)=1,"-",OR(AND(X1626="高滞销风险",OR(X1627="中滞销风险",X1627="低滞销风险",X1627="健康")),AND(X1626="中滞销风险",OR(X1627="低滞销风险",X1627="健康")),AND(X1626="低滞销风险",X1627="健康")),"改善",X1626=X1627,"维持不变",OR(AND(X1626="健康",OR(X1627="低滞销风险",X1627="中滞销风险",X1627="高滞销风险")),AND(X1626="低滞销风险",OR(X1627="中滞销风险",X1627="高滞销风险")),AND(X1626="中滞销风险",X1627="高滞销风险")),"恶化")</f>
        <v>维持不变</v>
      </c>
      <c r="Z1627" s="10">
        <f t="shared" si="329"/>
        <v>0</v>
      </c>
      <c r="AA1627" s="10">
        <f t="shared" si="330"/>
        <v>0</v>
      </c>
      <c r="AB1627" s="10">
        <f t="shared" si="331"/>
        <v>0</v>
      </c>
      <c r="AC1627" s="10">
        <f t="shared" si="332"/>
        <v>89.0052356020942</v>
      </c>
      <c r="AD1627" s="10">
        <f t="shared" si="333"/>
        <v>0</v>
      </c>
      <c r="AE1627" s="11">
        <f t="shared" si="334"/>
        <v>1.91</v>
      </c>
    </row>
    <row r="1628" spans="1:31">
      <c r="A1628" s="5">
        <v>45901</v>
      </c>
      <c r="B1628" s="1" t="s">
        <v>879</v>
      </c>
      <c r="C1628" s="1" t="s">
        <v>880</v>
      </c>
      <c r="D1628" s="1" t="s">
        <v>852</v>
      </c>
      <c r="E1628" s="1">
        <v>2.24</v>
      </c>
      <c r="F1628" s="1">
        <v>2.29</v>
      </c>
      <c r="G1628" s="1">
        <v>2.14</v>
      </c>
      <c r="H1628" s="1">
        <v>2.25</v>
      </c>
      <c r="I1628" s="1" t="s">
        <v>50</v>
      </c>
      <c r="J1628" s="1">
        <v>16</v>
      </c>
      <c r="K1628" s="1" t="s">
        <v>35</v>
      </c>
      <c r="L1628" s="1" t="s">
        <v>36</v>
      </c>
      <c r="M1628" s="1" t="s">
        <v>37</v>
      </c>
      <c r="N1628" s="1">
        <v>78</v>
      </c>
      <c r="O1628" s="1">
        <v>47</v>
      </c>
      <c r="P1628" s="1">
        <v>0</v>
      </c>
      <c r="Q1628" s="1">
        <v>30</v>
      </c>
      <c r="R1628" s="1">
        <v>0</v>
      </c>
      <c r="S1628" s="1">
        <v>0</v>
      </c>
      <c r="T1628">
        <f t="shared" si="324"/>
        <v>125</v>
      </c>
      <c r="U1628">
        <f t="shared" si="325"/>
        <v>155</v>
      </c>
      <c r="V1628" s="2">
        <f t="shared" si="326"/>
        <v>45956.8035714286</v>
      </c>
      <c r="W1628" s="2">
        <f t="shared" si="327"/>
        <v>45970.1964285714</v>
      </c>
      <c r="X1628" t="str">
        <f t="shared" si="328"/>
        <v>健康</v>
      </c>
      <c r="Y1628" s="8" t="str">
        <f>_xlfn.IFS(COUNTIF($B$2:B1628,B1628)=1,"-",OR(AND(X1627="高滞销风险",OR(X1628="中滞销风险",X1628="低滞销风险",X1628="健康")),AND(X1627="中滞销风险",OR(X1628="低滞销风险",X1628="健康")),AND(X1627="低滞销风险",X1628="健康")),"改善",X1627=X1628,"维持不变",OR(AND(X1627="健康",OR(X1628="低滞销风险",X1628="中滞销风险",X1628="高滞销风险")),AND(X1627="低滞销风险",OR(X1628="中滞销风险",X1628="高滞销风险")),AND(X1627="中滞销风险",X1628="高滞销风险")),"恶化")</f>
        <v>维持不变</v>
      </c>
      <c r="Z1628" s="10">
        <f t="shared" si="329"/>
        <v>0</v>
      </c>
      <c r="AA1628" s="10">
        <f t="shared" si="330"/>
        <v>0</v>
      </c>
      <c r="AB1628" s="10">
        <f t="shared" si="331"/>
        <v>0</v>
      </c>
      <c r="AC1628" s="10">
        <f t="shared" si="332"/>
        <v>69.1964285714286</v>
      </c>
      <c r="AD1628" s="10">
        <f t="shared" si="333"/>
        <v>0</v>
      </c>
      <c r="AE1628" s="11">
        <f t="shared" si="334"/>
        <v>2.24</v>
      </c>
    </row>
    <row r="1629" spans="1:31">
      <c r="A1629" s="5">
        <v>45908</v>
      </c>
      <c r="B1629" s="1" t="s">
        <v>879</v>
      </c>
      <c r="C1629" s="1" t="s">
        <v>880</v>
      </c>
      <c r="D1629" s="1" t="s">
        <v>852</v>
      </c>
      <c r="E1629" s="1">
        <v>2.38</v>
      </c>
      <c r="F1629" s="1">
        <v>2.57</v>
      </c>
      <c r="G1629" s="1">
        <v>2.43</v>
      </c>
      <c r="H1629" s="1">
        <v>2.25</v>
      </c>
      <c r="I1629" s="1" t="s">
        <v>50</v>
      </c>
      <c r="J1629" s="1">
        <v>18</v>
      </c>
      <c r="K1629" s="1" t="s">
        <v>38</v>
      </c>
      <c r="L1629" s="1" t="s">
        <v>39</v>
      </c>
      <c r="M1629" s="1" t="s">
        <v>40</v>
      </c>
      <c r="N1629" s="1">
        <v>72</v>
      </c>
      <c r="O1629" s="1">
        <v>55</v>
      </c>
      <c r="P1629" s="1">
        <v>0</v>
      </c>
      <c r="Q1629" s="1">
        <v>10</v>
      </c>
      <c r="R1629" s="1">
        <v>0</v>
      </c>
      <c r="S1629" s="1">
        <v>0</v>
      </c>
      <c r="T1629">
        <f t="shared" si="324"/>
        <v>127</v>
      </c>
      <c r="U1629">
        <f t="shared" si="325"/>
        <v>137</v>
      </c>
      <c r="V1629" s="2">
        <f t="shared" si="326"/>
        <v>45961.3613445378</v>
      </c>
      <c r="W1629" s="2">
        <f t="shared" si="327"/>
        <v>45965.5630252101</v>
      </c>
      <c r="X1629" t="str">
        <f t="shared" si="328"/>
        <v>健康</v>
      </c>
      <c r="Y1629" s="8" t="str">
        <f>_xlfn.IFS(COUNTIF($B$2:B1629,B1629)=1,"-",OR(AND(X1628="高滞销风险",OR(X1629="中滞销风险",X1629="低滞销风险",X1629="健康")),AND(X1628="中滞销风险",OR(X1629="低滞销风险",X1629="健康")),AND(X1628="低滞销风险",X1629="健康")),"改善",X1628=X1629,"维持不变",OR(AND(X1628="健康",OR(X1629="低滞销风险",X1629="中滞销风险",X1629="高滞销风险")),AND(X1628="低滞销风险",OR(X1629="中滞销风险",X1629="高滞销风险")),AND(X1628="中滞销风险",X1629="高滞销风险")),"恶化")</f>
        <v>维持不变</v>
      </c>
      <c r="Z1629" s="10">
        <f t="shared" si="329"/>
        <v>0</v>
      </c>
      <c r="AA1629" s="10">
        <f t="shared" si="330"/>
        <v>0</v>
      </c>
      <c r="AB1629" s="10">
        <f t="shared" si="331"/>
        <v>0</v>
      </c>
      <c r="AC1629" s="10">
        <f t="shared" si="332"/>
        <v>57.563025210084</v>
      </c>
      <c r="AD1629" s="10">
        <f t="shared" si="333"/>
        <v>0</v>
      </c>
      <c r="AE1629" s="11">
        <f t="shared" si="334"/>
        <v>2.38</v>
      </c>
    </row>
    <row r="1630" spans="1:31">
      <c r="A1630" s="5">
        <v>45887</v>
      </c>
      <c r="B1630" s="1" t="s">
        <v>881</v>
      </c>
      <c r="C1630" s="1" t="s">
        <v>882</v>
      </c>
      <c r="D1630" s="1" t="s">
        <v>852</v>
      </c>
      <c r="E1630" s="1">
        <v>6.18</v>
      </c>
      <c r="F1630" s="1">
        <v>8.57</v>
      </c>
      <c r="G1630" s="1">
        <v>7.5</v>
      </c>
      <c r="H1630" s="1">
        <v>4.21</v>
      </c>
      <c r="I1630" s="1" t="s">
        <v>50</v>
      </c>
      <c r="J1630" s="1">
        <v>60</v>
      </c>
      <c r="K1630" s="1" t="s">
        <v>51</v>
      </c>
      <c r="L1630" s="1" t="s">
        <v>52</v>
      </c>
      <c r="M1630" s="1" t="s">
        <v>53</v>
      </c>
      <c r="N1630" s="1">
        <v>93</v>
      </c>
      <c r="O1630" s="1">
        <v>168</v>
      </c>
      <c r="P1630" s="1">
        <v>0</v>
      </c>
      <c r="Q1630" s="1">
        <v>35</v>
      </c>
      <c r="R1630" s="1">
        <v>0</v>
      </c>
      <c r="S1630" s="1">
        <v>150</v>
      </c>
      <c r="T1630">
        <f t="shared" si="324"/>
        <v>261</v>
      </c>
      <c r="U1630">
        <f t="shared" si="325"/>
        <v>446</v>
      </c>
      <c r="V1630" s="2">
        <f t="shared" si="326"/>
        <v>45929.2330097087</v>
      </c>
      <c r="W1630" s="2">
        <f t="shared" si="327"/>
        <v>45959.1682847896</v>
      </c>
      <c r="X1630" t="str">
        <f t="shared" si="328"/>
        <v>健康</v>
      </c>
      <c r="Y1630" s="8" t="str">
        <f>_xlfn.IFS(COUNTIF($B$2:B1630,B1630)=1,"-",OR(AND(X1629="高滞销风险",OR(X1630="中滞销风险",X1630="低滞销风险",X1630="健康")),AND(X1629="中滞销风险",OR(X1630="低滞销风险",X1630="健康")),AND(X1629="低滞销风险",X1630="健康")),"改善",X1629=X1630,"维持不变",OR(AND(X1629="健康",OR(X1630="低滞销风险",X1630="中滞销风险",X1630="高滞销风险")),AND(X1629="低滞销风险",OR(X1630="中滞销风险",X1630="高滞销风险")),AND(X1629="中滞销风险",X1630="高滞销风险")),"恶化")</f>
        <v>-</v>
      </c>
      <c r="Z1630" s="10">
        <f t="shared" si="329"/>
        <v>0</v>
      </c>
      <c r="AA1630" s="10">
        <f t="shared" si="330"/>
        <v>0</v>
      </c>
      <c r="AB1630" s="10">
        <f t="shared" si="331"/>
        <v>0</v>
      </c>
      <c r="AC1630" s="10">
        <f t="shared" si="332"/>
        <v>72.168284789644</v>
      </c>
      <c r="AD1630" s="10">
        <f t="shared" si="333"/>
        <v>0</v>
      </c>
      <c r="AE1630" s="11">
        <f t="shared" si="334"/>
        <v>6.18</v>
      </c>
    </row>
    <row r="1631" spans="1:31">
      <c r="A1631" s="5">
        <v>45894</v>
      </c>
      <c r="B1631" s="1" t="s">
        <v>881</v>
      </c>
      <c r="C1631" s="1" t="s">
        <v>882</v>
      </c>
      <c r="D1631" s="1" t="s">
        <v>852</v>
      </c>
      <c r="E1631" s="1">
        <v>5</v>
      </c>
      <c r="F1631" s="1">
        <v>5</v>
      </c>
      <c r="G1631" s="1">
        <v>6.79</v>
      </c>
      <c r="H1631" s="1">
        <v>5.46</v>
      </c>
      <c r="I1631" s="1" t="s">
        <v>54</v>
      </c>
      <c r="J1631" s="1">
        <v>35</v>
      </c>
      <c r="K1631" s="1" t="s">
        <v>43</v>
      </c>
      <c r="L1631" s="1" t="s">
        <v>44</v>
      </c>
      <c r="M1631" s="1" t="s">
        <v>45</v>
      </c>
      <c r="N1631" s="1">
        <v>74</v>
      </c>
      <c r="O1631" s="1">
        <v>191</v>
      </c>
      <c r="P1631" s="1">
        <v>0</v>
      </c>
      <c r="Q1631" s="1">
        <v>150</v>
      </c>
      <c r="R1631" s="1">
        <v>0</v>
      </c>
      <c r="S1631" s="1">
        <v>150</v>
      </c>
      <c r="T1631">
        <f t="shared" si="324"/>
        <v>265</v>
      </c>
      <c r="U1631">
        <f t="shared" si="325"/>
        <v>565</v>
      </c>
      <c r="V1631" s="2">
        <f t="shared" si="326"/>
        <v>45947</v>
      </c>
      <c r="W1631" s="2">
        <f t="shared" si="327"/>
        <v>46007</v>
      </c>
      <c r="X1631" t="str">
        <f t="shared" si="328"/>
        <v>中滞销风险</v>
      </c>
      <c r="Y1631" s="8" t="str">
        <f>_xlfn.IFS(COUNTIF($B$2:B1631,B1631)=1,"-",OR(AND(X1630="高滞销风险",OR(X1631="中滞销风险",X1631="低滞销风险",X1631="健康")),AND(X1630="中滞销风险",OR(X1631="低滞销风险",X1631="健康")),AND(X1630="低滞销风险",X1631="健康")),"改善",X1630=X1631,"维持不变",OR(AND(X1630="健康",OR(X1631="低滞销风险",X1631="中滞销风险",X1631="高滞销风险")),AND(X1630="低滞销风险",OR(X1631="中滞销风险",X1631="高滞销风险")),AND(X1630="中滞销风险",X1631="高滞销风险")),"恶化")</f>
        <v>恶化</v>
      </c>
      <c r="Z1631" s="10">
        <f t="shared" si="329"/>
        <v>0</v>
      </c>
      <c r="AA1631" s="10">
        <f t="shared" si="330"/>
        <v>75</v>
      </c>
      <c r="AB1631" s="10">
        <f t="shared" si="331"/>
        <v>75</v>
      </c>
      <c r="AC1631" s="10">
        <f t="shared" si="332"/>
        <v>113</v>
      </c>
      <c r="AD1631" s="10">
        <f t="shared" si="333"/>
        <v>15</v>
      </c>
      <c r="AE1631" s="11">
        <f t="shared" si="334"/>
        <v>5.76530612244898</v>
      </c>
    </row>
    <row r="1632" spans="1:31">
      <c r="A1632" s="5">
        <v>45901</v>
      </c>
      <c r="B1632" s="1" t="s">
        <v>881</v>
      </c>
      <c r="C1632" s="1" t="s">
        <v>882</v>
      </c>
      <c r="D1632" s="1" t="s">
        <v>852</v>
      </c>
      <c r="E1632" s="1">
        <v>4.29</v>
      </c>
      <c r="F1632" s="1">
        <v>4.29</v>
      </c>
      <c r="G1632" s="1">
        <v>4.64</v>
      </c>
      <c r="H1632" s="1">
        <v>6.07</v>
      </c>
      <c r="I1632" s="1" t="s">
        <v>54</v>
      </c>
      <c r="J1632" s="1">
        <v>30</v>
      </c>
      <c r="K1632" s="1" t="s">
        <v>35</v>
      </c>
      <c r="L1632" s="1" t="s">
        <v>36</v>
      </c>
      <c r="M1632" s="1" t="s">
        <v>37</v>
      </c>
      <c r="N1632" s="1">
        <v>121</v>
      </c>
      <c r="O1632" s="1">
        <v>259</v>
      </c>
      <c r="P1632" s="1">
        <v>0</v>
      </c>
      <c r="Q1632" s="1">
        <v>0</v>
      </c>
      <c r="R1632" s="1">
        <v>0</v>
      </c>
      <c r="S1632" s="1">
        <v>150</v>
      </c>
      <c r="T1632">
        <f t="shared" si="324"/>
        <v>380</v>
      </c>
      <c r="U1632">
        <f t="shared" si="325"/>
        <v>530</v>
      </c>
      <c r="V1632" s="2">
        <f t="shared" si="326"/>
        <v>45989.5780885781</v>
      </c>
      <c r="W1632" s="2">
        <f t="shared" si="327"/>
        <v>46024.5431235431</v>
      </c>
      <c r="X1632" t="str">
        <f t="shared" si="328"/>
        <v>高滞销风险</v>
      </c>
      <c r="Y1632" s="8" t="str">
        <f>_xlfn.IFS(COUNTIF($B$2:B1632,B1632)=1,"-",OR(AND(X1631="高滞销风险",OR(X1632="中滞销风险",X1632="低滞销风险",X1632="健康")),AND(X1631="中滞销风险",OR(X1632="低滞销风险",X1632="健康")),AND(X1631="低滞销风险",X1632="健康")),"改善",X1631=X1632,"维持不变",OR(AND(X1631="健康",OR(X1632="低滞销风险",X1632="中滞销风险",X1632="高滞销风险")),AND(X1631="低滞销风险",OR(X1632="中滞销风险",X1632="高滞销风险")),AND(X1631="中滞销风险",X1632="高滞销风险")),"恶化")</f>
        <v>恶化</v>
      </c>
      <c r="Z1632" s="10">
        <f t="shared" si="329"/>
        <v>0</v>
      </c>
      <c r="AA1632" s="10">
        <f t="shared" si="330"/>
        <v>139.61</v>
      </c>
      <c r="AB1632" s="10">
        <f t="shared" si="331"/>
        <v>139.61</v>
      </c>
      <c r="AC1632" s="10">
        <f t="shared" si="332"/>
        <v>123.543123543124</v>
      </c>
      <c r="AD1632" s="10">
        <f t="shared" si="333"/>
        <v>32.5431235431242</v>
      </c>
      <c r="AE1632" s="11">
        <f t="shared" si="334"/>
        <v>5.82417582417582</v>
      </c>
    </row>
    <row r="1633" spans="1:31">
      <c r="A1633" s="5">
        <v>45908</v>
      </c>
      <c r="B1633" s="1" t="s">
        <v>881</v>
      </c>
      <c r="C1633" s="1" t="s">
        <v>882</v>
      </c>
      <c r="D1633" s="1" t="s">
        <v>852</v>
      </c>
      <c r="E1633" s="1">
        <v>3.57</v>
      </c>
      <c r="F1633" s="1">
        <v>3.57</v>
      </c>
      <c r="G1633" s="1">
        <v>3.93</v>
      </c>
      <c r="H1633" s="1">
        <v>5.36</v>
      </c>
      <c r="I1633" s="1" t="s">
        <v>54</v>
      </c>
      <c r="J1633" s="1">
        <v>25</v>
      </c>
      <c r="K1633" s="1" t="s">
        <v>38</v>
      </c>
      <c r="L1633" s="1" t="s">
        <v>39</v>
      </c>
      <c r="M1633" s="1" t="s">
        <v>40</v>
      </c>
      <c r="N1633" s="1">
        <v>167</v>
      </c>
      <c r="O1633" s="1">
        <v>191</v>
      </c>
      <c r="P1633" s="1">
        <v>0</v>
      </c>
      <c r="Q1633" s="1">
        <v>150</v>
      </c>
      <c r="R1633" s="1">
        <v>0</v>
      </c>
      <c r="S1633" s="1">
        <v>0</v>
      </c>
      <c r="T1633">
        <f t="shared" si="324"/>
        <v>358</v>
      </c>
      <c r="U1633">
        <f t="shared" si="325"/>
        <v>508</v>
      </c>
      <c r="V1633" s="2">
        <f t="shared" si="326"/>
        <v>46008.2801120448</v>
      </c>
      <c r="W1633" s="2">
        <f t="shared" si="327"/>
        <v>46050.2969187675</v>
      </c>
      <c r="X1633" t="str">
        <f t="shared" si="328"/>
        <v>高滞销风险</v>
      </c>
      <c r="Y1633" s="8" t="str">
        <f>_xlfn.IFS(COUNTIF($B$2:B1633,B1633)=1,"-",OR(AND(X1632="高滞销风险",OR(X1633="中滞销风险",X1633="低滞销风险",X1633="健康")),AND(X1632="中滞销风险",OR(X1633="低滞销风险",X1633="健康")),AND(X1632="低滞销风险",X1633="健康")),"改善",X1632=X1633,"维持不变",OR(AND(X1632="健康",OR(X1633="低滞销风险",X1633="中滞销风险",X1633="高滞销风险")),AND(X1632="低滞销风险",OR(X1633="中滞销风险",X1633="高滞销风险")),AND(X1632="中滞销风险",X1633="高滞销风险")),"恶化")</f>
        <v>维持不变</v>
      </c>
      <c r="Z1633" s="10">
        <f t="shared" si="329"/>
        <v>58.12</v>
      </c>
      <c r="AA1633" s="10">
        <f t="shared" si="330"/>
        <v>150</v>
      </c>
      <c r="AB1633" s="10">
        <f t="shared" si="331"/>
        <v>208.12</v>
      </c>
      <c r="AC1633" s="10">
        <f t="shared" si="332"/>
        <v>142.296918767507</v>
      </c>
      <c r="AD1633" s="10">
        <f t="shared" si="333"/>
        <v>58.2969187675044</v>
      </c>
      <c r="AE1633" s="11">
        <f t="shared" si="334"/>
        <v>6.04761904761905</v>
      </c>
    </row>
    <row r="1634" spans="1:31">
      <c r="A1634" s="5">
        <v>45887</v>
      </c>
      <c r="B1634" s="1" t="s">
        <v>883</v>
      </c>
      <c r="C1634" s="1" t="s">
        <v>884</v>
      </c>
      <c r="D1634" s="1" t="s">
        <v>852</v>
      </c>
      <c r="E1634" s="1">
        <v>3.95</v>
      </c>
      <c r="F1634" s="1">
        <v>4.29</v>
      </c>
      <c r="G1634" s="1">
        <v>5.64</v>
      </c>
      <c r="H1634" s="1">
        <v>3.07</v>
      </c>
      <c r="I1634" s="1" t="s">
        <v>50</v>
      </c>
      <c r="J1634" s="1">
        <v>30</v>
      </c>
      <c r="K1634" s="1" t="s">
        <v>51</v>
      </c>
      <c r="L1634" s="1" t="s">
        <v>52</v>
      </c>
      <c r="M1634" s="1" t="s">
        <v>53</v>
      </c>
      <c r="N1634" s="1">
        <v>126</v>
      </c>
      <c r="O1634" s="1">
        <v>66</v>
      </c>
      <c r="P1634" s="1">
        <v>0</v>
      </c>
      <c r="Q1634" s="1">
        <v>150</v>
      </c>
      <c r="R1634" s="1">
        <v>0</v>
      </c>
      <c r="S1634" s="1">
        <v>150</v>
      </c>
      <c r="T1634">
        <f t="shared" si="324"/>
        <v>192</v>
      </c>
      <c r="U1634">
        <f t="shared" si="325"/>
        <v>492</v>
      </c>
      <c r="V1634" s="2">
        <f t="shared" si="326"/>
        <v>45935.6075949367</v>
      </c>
      <c r="W1634" s="2">
        <f t="shared" si="327"/>
        <v>46011.5569620253</v>
      </c>
      <c r="X1634" t="str">
        <f t="shared" si="328"/>
        <v>中滞销风险</v>
      </c>
      <c r="Y1634" s="8" t="str">
        <f>_xlfn.IFS(COUNTIF($B$2:B1634,B1634)=1,"-",OR(AND(X1633="高滞销风险",OR(X1634="中滞销风险",X1634="低滞销风险",X1634="健康")),AND(X1633="中滞销风险",OR(X1634="低滞销风险",X1634="健康")),AND(X1633="低滞销风险",X1634="健康")),"改善",X1633=X1634,"维持不变",OR(AND(X1633="健康",OR(X1634="低滞销风险",X1634="中滞销风险",X1634="高滞销风险")),AND(X1633="低滞销风险",OR(X1634="中滞销风险",X1634="高滞销风险")),AND(X1633="中滞销风险",X1634="高滞销风险")),"恶化")</f>
        <v>-</v>
      </c>
      <c r="Z1634" s="10">
        <f t="shared" si="329"/>
        <v>0</v>
      </c>
      <c r="AA1634" s="10">
        <f t="shared" si="330"/>
        <v>77.25</v>
      </c>
      <c r="AB1634" s="10">
        <f t="shared" si="331"/>
        <v>77.25</v>
      </c>
      <c r="AC1634" s="10">
        <f t="shared" si="332"/>
        <v>124.556962025316</v>
      </c>
      <c r="AD1634" s="10">
        <f t="shared" si="333"/>
        <v>19.5569620253154</v>
      </c>
      <c r="AE1634" s="11">
        <f t="shared" si="334"/>
        <v>4.68571428571429</v>
      </c>
    </row>
    <row r="1635" spans="1:31">
      <c r="A1635" s="5">
        <v>45894</v>
      </c>
      <c r="B1635" s="1" t="s">
        <v>883</v>
      </c>
      <c r="C1635" s="1" t="s">
        <v>884</v>
      </c>
      <c r="D1635" s="1" t="s">
        <v>852</v>
      </c>
      <c r="E1635" s="1">
        <v>4.14</v>
      </c>
      <c r="F1635" s="1">
        <v>4.14</v>
      </c>
      <c r="G1635" s="1">
        <v>4.21</v>
      </c>
      <c r="H1635" s="1">
        <v>4.11</v>
      </c>
      <c r="I1635" s="1" t="s">
        <v>50</v>
      </c>
      <c r="J1635" s="1">
        <v>29</v>
      </c>
      <c r="K1635" s="1" t="s">
        <v>43</v>
      </c>
      <c r="L1635" s="1" t="s">
        <v>44</v>
      </c>
      <c r="M1635" s="1" t="s">
        <v>45</v>
      </c>
      <c r="N1635" s="1">
        <v>120</v>
      </c>
      <c r="O1635" s="1">
        <v>192</v>
      </c>
      <c r="P1635" s="1">
        <v>0</v>
      </c>
      <c r="Q1635" s="1">
        <v>150</v>
      </c>
      <c r="R1635" s="1">
        <v>0</v>
      </c>
      <c r="S1635" s="1">
        <v>0</v>
      </c>
      <c r="T1635">
        <f t="shared" si="324"/>
        <v>312</v>
      </c>
      <c r="U1635">
        <f t="shared" si="325"/>
        <v>462</v>
      </c>
      <c r="V1635" s="2">
        <f t="shared" si="326"/>
        <v>45969.3623188406</v>
      </c>
      <c r="W1635" s="2">
        <f t="shared" si="327"/>
        <v>46005.5942028986</v>
      </c>
      <c r="X1635" t="str">
        <f t="shared" si="328"/>
        <v>中滞销风险</v>
      </c>
      <c r="Y1635" s="8" t="str">
        <f>_xlfn.IFS(COUNTIF($B$2:B1635,B1635)=1,"-",OR(AND(X1634="高滞销风险",OR(X1635="中滞销风险",X1635="低滞销风险",X1635="健康")),AND(X1634="中滞销风险",OR(X1635="低滞销风险",X1635="健康")),AND(X1634="低滞销风险",X1635="健康")),"改善",X1634=X1635,"维持不变",OR(AND(X1634="健康",OR(X1635="低滞销风险",X1635="中滞销风险",X1635="高滞销风险")),AND(X1634="低滞销风险",OR(X1635="中滞销风险",X1635="高滞销风险")),AND(X1634="中滞销风险",X1635="高滞销风险")),"恶化")</f>
        <v>维持不变</v>
      </c>
      <c r="Z1635" s="10">
        <f t="shared" si="329"/>
        <v>0</v>
      </c>
      <c r="AA1635" s="10">
        <f t="shared" si="330"/>
        <v>56.28</v>
      </c>
      <c r="AB1635" s="10">
        <f t="shared" si="331"/>
        <v>56.28</v>
      </c>
      <c r="AC1635" s="10">
        <f t="shared" si="332"/>
        <v>111.594202898551</v>
      </c>
      <c r="AD1635" s="10">
        <f t="shared" si="333"/>
        <v>13.5942028985519</v>
      </c>
      <c r="AE1635" s="11">
        <f t="shared" si="334"/>
        <v>4.71428571428571</v>
      </c>
    </row>
    <row r="1636" spans="1:31">
      <c r="A1636" s="5">
        <v>45901</v>
      </c>
      <c r="B1636" s="1" t="s">
        <v>883</v>
      </c>
      <c r="C1636" s="1" t="s">
        <v>884</v>
      </c>
      <c r="D1636" s="1" t="s">
        <v>852</v>
      </c>
      <c r="E1636" s="1">
        <v>3</v>
      </c>
      <c r="F1636" s="1">
        <v>3</v>
      </c>
      <c r="G1636" s="1">
        <v>3.57</v>
      </c>
      <c r="H1636" s="1">
        <v>4.61</v>
      </c>
      <c r="I1636" s="1" t="s">
        <v>54</v>
      </c>
      <c r="J1636" s="1">
        <v>21</v>
      </c>
      <c r="K1636" s="1" t="s">
        <v>35</v>
      </c>
      <c r="L1636" s="1" t="s">
        <v>36</v>
      </c>
      <c r="M1636" s="1" t="s">
        <v>37</v>
      </c>
      <c r="N1636" s="1">
        <v>124</v>
      </c>
      <c r="O1636" s="1">
        <v>168</v>
      </c>
      <c r="P1636" s="1">
        <v>0</v>
      </c>
      <c r="Q1636" s="1">
        <v>150</v>
      </c>
      <c r="R1636" s="1">
        <v>0</v>
      </c>
      <c r="S1636" s="1">
        <v>0</v>
      </c>
      <c r="T1636">
        <f t="shared" si="324"/>
        <v>292</v>
      </c>
      <c r="U1636">
        <f t="shared" si="325"/>
        <v>442</v>
      </c>
      <c r="V1636" s="2">
        <f t="shared" si="326"/>
        <v>45998.3333333333</v>
      </c>
      <c r="W1636" s="2">
        <f t="shared" si="327"/>
        <v>46048.3333333333</v>
      </c>
      <c r="X1636" t="str">
        <f t="shared" si="328"/>
        <v>高滞销风险</v>
      </c>
      <c r="Y1636" s="8" t="str">
        <f>_xlfn.IFS(COUNTIF($B$2:B1636,B1636)=1,"-",OR(AND(X1635="高滞销风险",OR(X1636="中滞销风险",X1636="低滞销风险",X1636="健康")),AND(X1635="中滞销风险",OR(X1636="低滞销风险",X1636="健康")),AND(X1635="低滞销风险",X1636="健康")),"改善",X1635=X1636,"维持不变",OR(AND(X1635="健康",OR(X1636="低滞销风险",X1636="中滞销风险",X1636="高滞销风险")),AND(X1635="低滞销风险",OR(X1636="中滞销风险",X1636="高滞销风险")),AND(X1635="中滞销风险",X1636="高滞销风险")),"恶化")</f>
        <v>恶化</v>
      </c>
      <c r="Z1636" s="10">
        <f t="shared" si="329"/>
        <v>19</v>
      </c>
      <c r="AA1636" s="10">
        <f t="shared" si="330"/>
        <v>150</v>
      </c>
      <c r="AB1636" s="10">
        <f t="shared" si="331"/>
        <v>169</v>
      </c>
      <c r="AC1636" s="10">
        <f t="shared" si="332"/>
        <v>147.333333333333</v>
      </c>
      <c r="AD1636" s="10">
        <f t="shared" si="333"/>
        <v>56.3333333333358</v>
      </c>
      <c r="AE1636" s="11">
        <f t="shared" si="334"/>
        <v>4.85714285714286</v>
      </c>
    </row>
    <row r="1637" spans="1:31">
      <c r="A1637" s="5">
        <v>45908</v>
      </c>
      <c r="B1637" s="1" t="s">
        <v>883</v>
      </c>
      <c r="C1637" s="1" t="s">
        <v>884</v>
      </c>
      <c r="D1637" s="1" t="s">
        <v>852</v>
      </c>
      <c r="E1637" s="1">
        <v>3.9</v>
      </c>
      <c r="F1637" s="1">
        <v>4.14</v>
      </c>
      <c r="G1637" s="1">
        <v>3.57</v>
      </c>
      <c r="H1637" s="1">
        <v>3.89</v>
      </c>
      <c r="I1637" s="1" t="s">
        <v>50</v>
      </c>
      <c r="J1637" s="1">
        <v>29</v>
      </c>
      <c r="K1637" s="1" t="s">
        <v>38</v>
      </c>
      <c r="L1637" s="1" t="s">
        <v>39</v>
      </c>
      <c r="M1637" s="1" t="s">
        <v>40</v>
      </c>
      <c r="N1637" s="1">
        <v>144</v>
      </c>
      <c r="O1637" s="1">
        <v>122</v>
      </c>
      <c r="P1637" s="1">
        <v>0</v>
      </c>
      <c r="Q1637" s="1">
        <v>150</v>
      </c>
      <c r="R1637" s="1">
        <v>0</v>
      </c>
      <c r="S1637" s="1">
        <v>0</v>
      </c>
      <c r="T1637">
        <f t="shared" si="324"/>
        <v>266</v>
      </c>
      <c r="U1637">
        <f t="shared" si="325"/>
        <v>416</v>
      </c>
      <c r="V1637" s="2">
        <f t="shared" si="326"/>
        <v>45976.2051282051</v>
      </c>
      <c r="W1637" s="2">
        <f t="shared" si="327"/>
        <v>46014.6666666667</v>
      </c>
      <c r="X1637" t="str">
        <f t="shared" si="328"/>
        <v>高滞销风险</v>
      </c>
      <c r="Y1637" s="8" t="str">
        <f>_xlfn.IFS(COUNTIF($B$2:B1637,B1637)=1,"-",OR(AND(X1636="高滞销风险",OR(X1637="中滞销风险",X1637="低滞销风险",X1637="健康")),AND(X1636="中滞销风险",OR(X1637="低滞销风险",X1637="健康")),AND(X1636="低滞销风险",X1637="健康")),"改善",X1636=X1637,"维持不变",OR(AND(X1636="健康",OR(X1637="低滞销风险",X1637="中滞销风险",X1637="高滞销风险")),AND(X1636="低滞销风险",OR(X1637="中滞销风险",X1637="高滞销风险")),AND(X1636="中滞销风险",X1637="高滞销风险")),"恶化")</f>
        <v>维持不变</v>
      </c>
      <c r="Z1637" s="10">
        <f t="shared" si="329"/>
        <v>0</v>
      </c>
      <c r="AA1637" s="10">
        <f t="shared" si="330"/>
        <v>88.4</v>
      </c>
      <c r="AB1637" s="10">
        <f t="shared" si="331"/>
        <v>88.4</v>
      </c>
      <c r="AC1637" s="10">
        <f t="shared" si="332"/>
        <v>106.666666666667</v>
      </c>
      <c r="AD1637" s="10">
        <f t="shared" si="333"/>
        <v>22.6666666666642</v>
      </c>
      <c r="AE1637" s="11">
        <f t="shared" si="334"/>
        <v>4.95238095238095</v>
      </c>
    </row>
    <row r="1638" spans="1:31">
      <c r="A1638" s="5">
        <v>45887</v>
      </c>
      <c r="B1638" s="1" t="s">
        <v>885</v>
      </c>
      <c r="C1638" s="1" t="s">
        <v>886</v>
      </c>
      <c r="D1638" s="1" t="s">
        <v>852</v>
      </c>
      <c r="E1638" s="1">
        <v>2.62</v>
      </c>
      <c r="F1638" s="1">
        <v>3</v>
      </c>
      <c r="G1638" s="1">
        <v>3.43</v>
      </c>
      <c r="H1638" s="1">
        <v>2.07</v>
      </c>
      <c r="I1638" s="1" t="s">
        <v>50</v>
      </c>
      <c r="J1638" s="1">
        <v>21</v>
      </c>
      <c r="K1638" s="1" t="s">
        <v>51</v>
      </c>
      <c r="L1638" s="1" t="s">
        <v>52</v>
      </c>
      <c r="M1638" s="1" t="s">
        <v>53</v>
      </c>
      <c r="N1638" s="1">
        <v>122</v>
      </c>
      <c r="O1638" s="1">
        <v>113</v>
      </c>
      <c r="P1638" s="1">
        <v>0</v>
      </c>
      <c r="Q1638" s="1">
        <v>50</v>
      </c>
      <c r="R1638" s="1">
        <v>0</v>
      </c>
      <c r="S1638" s="1">
        <v>50</v>
      </c>
      <c r="T1638">
        <f t="shared" si="324"/>
        <v>235</v>
      </c>
      <c r="U1638">
        <f t="shared" si="325"/>
        <v>335</v>
      </c>
      <c r="V1638" s="2">
        <f t="shared" si="326"/>
        <v>45976.6946564886</v>
      </c>
      <c r="W1638" s="2">
        <f t="shared" si="327"/>
        <v>46014.8625954199</v>
      </c>
      <c r="X1638" t="str">
        <f t="shared" si="328"/>
        <v>高滞销风险</v>
      </c>
      <c r="Y1638" s="8" t="str">
        <f>_xlfn.IFS(COUNTIF($B$2:B1638,B1638)=1,"-",OR(AND(X1637="高滞销风险",OR(X1638="中滞销风险",X1638="低滞销风险",X1638="健康")),AND(X1637="中滞销风险",OR(X1638="低滞销风险",X1638="健康")),AND(X1637="低滞销风险",X1638="健康")),"改善",X1637=X1638,"维持不变",OR(AND(X1637="健康",OR(X1638="低滞销风险",X1638="中滞销风险",X1638="高滞销风险")),AND(X1637="低滞销风险",OR(X1638="中滞销风险",X1638="高滞销风险")),AND(X1637="中滞销风险",X1638="高滞销风险")),"恶化")</f>
        <v>-</v>
      </c>
      <c r="Z1638" s="10">
        <f t="shared" si="329"/>
        <v>0</v>
      </c>
      <c r="AA1638" s="10">
        <f t="shared" si="330"/>
        <v>59.9</v>
      </c>
      <c r="AB1638" s="10">
        <f t="shared" si="331"/>
        <v>59.9</v>
      </c>
      <c r="AC1638" s="10">
        <f t="shared" si="332"/>
        <v>127.862595419847</v>
      </c>
      <c r="AD1638" s="10">
        <f t="shared" si="333"/>
        <v>22.8625954198505</v>
      </c>
      <c r="AE1638" s="11">
        <f t="shared" si="334"/>
        <v>3.19047619047619</v>
      </c>
    </row>
    <row r="1639" spans="1:31">
      <c r="A1639" s="5">
        <v>45894</v>
      </c>
      <c r="B1639" s="1" t="s">
        <v>885</v>
      </c>
      <c r="C1639" s="1" t="s">
        <v>886</v>
      </c>
      <c r="D1639" s="1" t="s">
        <v>852</v>
      </c>
      <c r="E1639" s="1">
        <v>2.71</v>
      </c>
      <c r="F1639" s="1">
        <v>2.71</v>
      </c>
      <c r="G1639" s="1">
        <v>2.86</v>
      </c>
      <c r="H1639" s="1">
        <v>2.75</v>
      </c>
      <c r="I1639" s="1" t="s">
        <v>54</v>
      </c>
      <c r="J1639" s="1">
        <v>19</v>
      </c>
      <c r="K1639" s="1" t="s">
        <v>43</v>
      </c>
      <c r="L1639" s="1" t="s">
        <v>44</v>
      </c>
      <c r="M1639" s="1" t="s">
        <v>45</v>
      </c>
      <c r="N1639" s="1">
        <v>121</v>
      </c>
      <c r="O1639" s="1">
        <v>96</v>
      </c>
      <c r="P1639" s="1">
        <v>0</v>
      </c>
      <c r="Q1639" s="1">
        <v>50</v>
      </c>
      <c r="R1639" s="1">
        <v>0</v>
      </c>
      <c r="S1639" s="1">
        <v>50</v>
      </c>
      <c r="T1639">
        <f t="shared" si="324"/>
        <v>217</v>
      </c>
      <c r="U1639">
        <f t="shared" si="325"/>
        <v>317</v>
      </c>
      <c r="V1639" s="2">
        <f t="shared" si="326"/>
        <v>45974.073800738</v>
      </c>
      <c r="W1639" s="2">
        <f t="shared" si="327"/>
        <v>46010.9741697417</v>
      </c>
      <c r="X1639" t="str">
        <f t="shared" si="328"/>
        <v>中滞销风险</v>
      </c>
      <c r="Y1639" s="8" t="str">
        <f>_xlfn.IFS(COUNTIF($B$2:B1639,B1639)=1,"-",OR(AND(X1638="高滞销风险",OR(X1639="中滞销风险",X1639="低滞销风险",X1639="健康")),AND(X1638="中滞销风险",OR(X1639="低滞销风险",X1639="健康")),AND(X1638="低滞销风险",X1639="健康")),"改善",X1638=X1639,"维持不变",OR(AND(X1638="健康",OR(X1639="低滞销风险",X1639="中滞销风险",X1639="高滞销风险")),AND(X1638="低滞销风险",OR(X1639="中滞销风险",X1639="高滞销风险")),AND(X1638="中滞销风险",X1639="高滞销风险")),"恶化")</f>
        <v>改善</v>
      </c>
      <c r="Z1639" s="10">
        <f t="shared" si="329"/>
        <v>0</v>
      </c>
      <c r="AA1639" s="10">
        <f t="shared" si="330"/>
        <v>51.42</v>
      </c>
      <c r="AB1639" s="10">
        <f t="shared" si="331"/>
        <v>51.42</v>
      </c>
      <c r="AC1639" s="10">
        <f t="shared" si="332"/>
        <v>116.974169741697</v>
      </c>
      <c r="AD1639" s="10">
        <f t="shared" si="333"/>
        <v>18.9741697416976</v>
      </c>
      <c r="AE1639" s="11">
        <f t="shared" si="334"/>
        <v>3.23469387755102</v>
      </c>
    </row>
    <row r="1640" spans="1:31">
      <c r="A1640" s="5">
        <v>45901</v>
      </c>
      <c r="B1640" s="1" t="s">
        <v>885</v>
      </c>
      <c r="C1640" s="1" t="s">
        <v>886</v>
      </c>
      <c r="D1640" s="1" t="s">
        <v>852</v>
      </c>
      <c r="E1640" s="1">
        <v>2.86</v>
      </c>
      <c r="F1640" s="1">
        <v>2.86</v>
      </c>
      <c r="G1640" s="1">
        <v>2.79</v>
      </c>
      <c r="H1640" s="1">
        <v>3.11</v>
      </c>
      <c r="I1640" s="1" t="s">
        <v>54</v>
      </c>
      <c r="J1640" s="1">
        <v>20</v>
      </c>
      <c r="K1640" s="1" t="s">
        <v>35</v>
      </c>
      <c r="L1640" s="1" t="s">
        <v>36</v>
      </c>
      <c r="M1640" s="1" t="s">
        <v>37</v>
      </c>
      <c r="N1640" s="1">
        <v>136</v>
      </c>
      <c r="O1640" s="1">
        <v>65</v>
      </c>
      <c r="P1640" s="1">
        <v>0</v>
      </c>
      <c r="Q1640" s="1">
        <v>100</v>
      </c>
      <c r="R1640" s="1">
        <v>0</v>
      </c>
      <c r="S1640" s="1">
        <v>0</v>
      </c>
      <c r="T1640">
        <f t="shared" si="324"/>
        <v>201</v>
      </c>
      <c r="U1640">
        <f t="shared" si="325"/>
        <v>301</v>
      </c>
      <c r="V1640" s="2">
        <f t="shared" si="326"/>
        <v>45971.2797202797</v>
      </c>
      <c r="W1640" s="2">
        <f t="shared" si="327"/>
        <v>46006.2447552448</v>
      </c>
      <c r="X1640" t="str">
        <f t="shared" si="328"/>
        <v>中滞销风险</v>
      </c>
      <c r="Y1640" s="8" t="str">
        <f>_xlfn.IFS(COUNTIF($B$2:B1640,B1640)=1,"-",OR(AND(X1639="高滞销风险",OR(X1640="中滞销风险",X1640="低滞销风险",X1640="健康")),AND(X1639="中滞销风险",OR(X1640="低滞销风险",X1640="健康")),AND(X1639="低滞销风险",X1640="健康")),"改善",X1639=X1640,"维持不变",OR(AND(X1639="健康",OR(X1640="低滞销风险",X1640="中滞销风险",X1640="高滞销风险")),AND(X1639="低滞销风险",OR(X1640="中滞销风险",X1640="高滞销风险")),AND(X1639="中滞销风险",X1640="高滞销风险")),"恶化")</f>
        <v>维持不变</v>
      </c>
      <c r="Z1640" s="10">
        <f t="shared" si="329"/>
        <v>0</v>
      </c>
      <c r="AA1640" s="10">
        <f t="shared" si="330"/>
        <v>40.74</v>
      </c>
      <c r="AB1640" s="10">
        <f t="shared" si="331"/>
        <v>40.74</v>
      </c>
      <c r="AC1640" s="10">
        <f t="shared" si="332"/>
        <v>105.244755244755</v>
      </c>
      <c r="AD1640" s="10">
        <f t="shared" si="333"/>
        <v>14.2447552447557</v>
      </c>
      <c r="AE1640" s="11">
        <f t="shared" si="334"/>
        <v>3.30769230769231</v>
      </c>
    </row>
    <row r="1641" spans="1:31">
      <c r="A1641" s="5">
        <v>45908</v>
      </c>
      <c r="B1641" s="1" t="s">
        <v>885</v>
      </c>
      <c r="C1641" s="1" t="s">
        <v>886</v>
      </c>
      <c r="D1641" s="1" t="s">
        <v>852</v>
      </c>
      <c r="E1641" s="1">
        <v>2.71</v>
      </c>
      <c r="F1641" s="1">
        <v>2.71</v>
      </c>
      <c r="G1641" s="1">
        <v>2.79</v>
      </c>
      <c r="H1641" s="1">
        <v>2.82</v>
      </c>
      <c r="I1641" s="1" t="s">
        <v>54</v>
      </c>
      <c r="J1641" s="1">
        <v>19</v>
      </c>
      <c r="K1641" s="1" t="s">
        <v>38</v>
      </c>
      <c r="L1641" s="1" t="s">
        <v>39</v>
      </c>
      <c r="M1641" s="1" t="s">
        <v>40</v>
      </c>
      <c r="N1641" s="1">
        <v>148</v>
      </c>
      <c r="O1641" s="1">
        <v>37</v>
      </c>
      <c r="P1641" s="1">
        <v>0</v>
      </c>
      <c r="Q1641" s="1">
        <v>100</v>
      </c>
      <c r="R1641" s="1">
        <v>0</v>
      </c>
      <c r="S1641" s="1">
        <v>0</v>
      </c>
      <c r="T1641">
        <f t="shared" si="324"/>
        <v>185</v>
      </c>
      <c r="U1641">
        <f t="shared" si="325"/>
        <v>285</v>
      </c>
      <c r="V1641" s="2">
        <f t="shared" si="326"/>
        <v>45976.2656826568</v>
      </c>
      <c r="W1641" s="2">
        <f t="shared" si="327"/>
        <v>46013.1660516605</v>
      </c>
      <c r="X1641" t="str">
        <f t="shared" si="328"/>
        <v>高滞销风险</v>
      </c>
      <c r="Y1641" s="8" t="str">
        <f>_xlfn.IFS(COUNTIF($B$2:B1641,B1641)=1,"-",OR(AND(X1640="高滞销风险",OR(X1641="中滞销风险",X1641="低滞销风险",X1641="健康")),AND(X1640="中滞销风险",OR(X1641="低滞销风险",X1641="健康")),AND(X1640="低滞销风险",X1641="健康")),"改善",X1640=X1641,"维持不变",OR(AND(X1640="健康",OR(X1641="低滞销风险",X1641="中滞销风险",X1641="高滞销风险")),AND(X1640="低滞销风险",OR(X1641="中滞销风险",X1641="高滞销风险")),AND(X1640="中滞销风险",X1641="高滞销风险")),"恶化")</f>
        <v>恶化</v>
      </c>
      <c r="Z1641" s="10">
        <f t="shared" si="329"/>
        <v>0</v>
      </c>
      <c r="AA1641" s="10">
        <f t="shared" si="330"/>
        <v>57.36</v>
      </c>
      <c r="AB1641" s="10">
        <f t="shared" si="331"/>
        <v>57.36</v>
      </c>
      <c r="AC1641" s="10">
        <f t="shared" si="332"/>
        <v>105.166051660517</v>
      </c>
      <c r="AD1641" s="10">
        <f t="shared" si="333"/>
        <v>21.1660516605189</v>
      </c>
      <c r="AE1641" s="11">
        <f t="shared" si="334"/>
        <v>3.39285714285714</v>
      </c>
    </row>
    <row r="1642" spans="1:31">
      <c r="A1642" s="5">
        <v>45887</v>
      </c>
      <c r="B1642" s="1" t="s">
        <v>887</v>
      </c>
      <c r="C1642" s="1" t="s">
        <v>888</v>
      </c>
      <c r="D1642" s="1" t="s">
        <v>852</v>
      </c>
      <c r="E1642" s="1">
        <v>1.69</v>
      </c>
      <c r="F1642" s="1">
        <v>2</v>
      </c>
      <c r="G1642" s="1">
        <v>2.21</v>
      </c>
      <c r="H1642" s="1">
        <v>1.29</v>
      </c>
      <c r="I1642" s="1" t="s">
        <v>50</v>
      </c>
      <c r="J1642" s="1">
        <v>14</v>
      </c>
      <c r="K1642" s="1" t="s">
        <v>51</v>
      </c>
      <c r="L1642" s="1" t="s">
        <v>52</v>
      </c>
      <c r="M1642" s="1" t="s">
        <v>53</v>
      </c>
      <c r="N1642" s="1">
        <v>98</v>
      </c>
      <c r="O1642" s="1">
        <v>80</v>
      </c>
      <c r="P1642" s="1">
        <v>0</v>
      </c>
      <c r="Q1642" s="1">
        <v>102</v>
      </c>
      <c r="R1642" s="1">
        <v>0</v>
      </c>
      <c r="S1642" s="1">
        <v>0</v>
      </c>
      <c r="T1642">
        <f t="shared" si="324"/>
        <v>178</v>
      </c>
      <c r="U1642">
        <f t="shared" si="325"/>
        <v>280</v>
      </c>
      <c r="V1642" s="2">
        <f t="shared" si="326"/>
        <v>45992.325443787</v>
      </c>
      <c r="W1642" s="2">
        <f t="shared" si="327"/>
        <v>46052.6804733728</v>
      </c>
      <c r="X1642" t="str">
        <f t="shared" si="328"/>
        <v>高滞销风险</v>
      </c>
      <c r="Y1642" s="8" t="str">
        <f>_xlfn.IFS(COUNTIF($B$2:B1642,B1642)=1,"-",OR(AND(X1641="高滞销风险",OR(X1642="中滞销风险",X1642="低滞销风险",X1642="健康")),AND(X1641="中滞销风险",OR(X1642="低滞销风险",X1642="健康")),AND(X1641="低滞销风险",X1642="健康")),"改善",X1641=X1642,"维持不变",OR(AND(X1641="健康",OR(X1642="低滞销风险",X1642="中滞销风险",X1642="高滞销风险")),AND(X1641="低滞销风险",OR(X1642="中滞销风险",X1642="高滞销风险")),AND(X1641="中滞销风险",X1642="高滞销风险")),"恶化")</f>
        <v>-</v>
      </c>
      <c r="Z1642" s="10">
        <f t="shared" si="329"/>
        <v>0.550000000000011</v>
      </c>
      <c r="AA1642" s="10">
        <f t="shared" si="330"/>
        <v>102</v>
      </c>
      <c r="AB1642" s="10">
        <f t="shared" si="331"/>
        <v>102.55</v>
      </c>
      <c r="AC1642" s="10">
        <f t="shared" si="332"/>
        <v>165.680473372781</v>
      </c>
      <c r="AD1642" s="10">
        <f t="shared" si="333"/>
        <v>60.680473372784</v>
      </c>
      <c r="AE1642" s="11">
        <f t="shared" si="334"/>
        <v>2.66666666666667</v>
      </c>
    </row>
    <row r="1643" spans="1:31">
      <c r="A1643" s="5">
        <v>45894</v>
      </c>
      <c r="B1643" s="1" t="s">
        <v>887</v>
      </c>
      <c r="C1643" s="1" t="s">
        <v>888</v>
      </c>
      <c r="D1643" s="1" t="s">
        <v>852</v>
      </c>
      <c r="E1643" s="1">
        <v>1.57</v>
      </c>
      <c r="F1643" s="1">
        <v>1.57</v>
      </c>
      <c r="G1643" s="1">
        <v>1.79</v>
      </c>
      <c r="H1643" s="1">
        <v>1.68</v>
      </c>
      <c r="I1643" s="1" t="s">
        <v>54</v>
      </c>
      <c r="J1643" s="1">
        <v>11</v>
      </c>
      <c r="K1643" s="1" t="s">
        <v>43</v>
      </c>
      <c r="L1643" s="1" t="s">
        <v>44</v>
      </c>
      <c r="M1643" s="1" t="s">
        <v>45</v>
      </c>
      <c r="N1643" s="1">
        <v>126</v>
      </c>
      <c r="O1643" s="1">
        <v>46</v>
      </c>
      <c r="P1643" s="1">
        <v>0</v>
      </c>
      <c r="Q1643" s="1">
        <v>102</v>
      </c>
      <c r="R1643" s="1">
        <v>0</v>
      </c>
      <c r="S1643" s="1">
        <v>0</v>
      </c>
      <c r="T1643">
        <f t="shared" si="324"/>
        <v>172</v>
      </c>
      <c r="U1643">
        <f t="shared" si="325"/>
        <v>274</v>
      </c>
      <c r="V1643" s="2">
        <f t="shared" si="326"/>
        <v>46003.5541401274</v>
      </c>
      <c r="W1643" s="2">
        <f t="shared" si="327"/>
        <v>46068.5222929936</v>
      </c>
      <c r="X1643" t="str">
        <f t="shared" si="328"/>
        <v>高滞销风险</v>
      </c>
      <c r="Y1643" s="8" t="str">
        <f>_xlfn.IFS(COUNTIF($B$2:B1643,B1643)=1,"-",OR(AND(X1642="高滞销风险",OR(X1643="中滞销风险",X1643="低滞销风险",X1643="健康")),AND(X1642="中滞销风险",OR(X1643="低滞销风险",X1643="健康")),AND(X1642="低滞销风险",X1643="健康")),"改善",X1642=X1643,"维持不变",OR(AND(X1642="健康",OR(X1643="低滞销风险",X1643="中滞销风险",X1643="高滞销风险")),AND(X1642="低滞销风险",OR(X1643="中滞销风险",X1643="高滞销风险")),AND(X1642="中滞销风险",X1643="高滞销风险")),"恶化")</f>
        <v>维持不变</v>
      </c>
      <c r="Z1643" s="10">
        <f t="shared" si="329"/>
        <v>18.14</v>
      </c>
      <c r="AA1643" s="10">
        <f t="shared" si="330"/>
        <v>102</v>
      </c>
      <c r="AB1643" s="10">
        <f t="shared" si="331"/>
        <v>120.14</v>
      </c>
      <c r="AC1643" s="10">
        <f t="shared" si="332"/>
        <v>174.522292993631</v>
      </c>
      <c r="AD1643" s="10">
        <f t="shared" si="333"/>
        <v>76.5222929936281</v>
      </c>
      <c r="AE1643" s="11">
        <f t="shared" si="334"/>
        <v>2.79591836734694</v>
      </c>
    </row>
    <row r="1644" spans="1:31">
      <c r="A1644" s="5">
        <v>45901</v>
      </c>
      <c r="B1644" s="1" t="s">
        <v>887</v>
      </c>
      <c r="C1644" s="1" t="s">
        <v>888</v>
      </c>
      <c r="D1644" s="1" t="s">
        <v>852</v>
      </c>
      <c r="E1644" s="1">
        <v>2.26</v>
      </c>
      <c r="F1644" s="1">
        <v>2.57</v>
      </c>
      <c r="G1644" s="1">
        <v>2.07</v>
      </c>
      <c r="H1644" s="1">
        <v>2.14</v>
      </c>
      <c r="I1644" s="1" t="s">
        <v>50</v>
      </c>
      <c r="J1644" s="1">
        <v>18</v>
      </c>
      <c r="K1644" s="1" t="s">
        <v>35</v>
      </c>
      <c r="L1644" s="1" t="s">
        <v>36</v>
      </c>
      <c r="M1644" s="1" t="s">
        <v>37</v>
      </c>
      <c r="N1644" s="1">
        <v>140</v>
      </c>
      <c r="O1644" s="1">
        <v>13</v>
      </c>
      <c r="P1644" s="1">
        <v>0</v>
      </c>
      <c r="Q1644" s="1">
        <v>102</v>
      </c>
      <c r="R1644" s="1">
        <v>0</v>
      </c>
      <c r="S1644" s="1">
        <v>0</v>
      </c>
      <c r="T1644">
        <f t="shared" si="324"/>
        <v>153</v>
      </c>
      <c r="U1644">
        <f t="shared" si="325"/>
        <v>255</v>
      </c>
      <c r="V1644" s="2">
        <f t="shared" si="326"/>
        <v>45968.6991150442</v>
      </c>
      <c r="W1644" s="2">
        <f t="shared" si="327"/>
        <v>46013.8318584071</v>
      </c>
      <c r="X1644" t="str">
        <f t="shared" si="328"/>
        <v>高滞销风险</v>
      </c>
      <c r="Y1644" s="8" t="str">
        <f>_xlfn.IFS(COUNTIF($B$2:B1644,B1644)=1,"-",OR(AND(X1643="高滞销风险",OR(X1644="中滞销风险",X1644="低滞销风险",X1644="健康")),AND(X1643="中滞销风险",OR(X1644="低滞销风险",X1644="健康")),AND(X1643="低滞销风险",X1644="健康")),"改善",X1643=X1644,"维持不变",OR(AND(X1643="健康",OR(X1644="低滞销风险",X1644="中滞销风险",X1644="高滞销风险")),AND(X1643="低滞销风险",OR(X1644="中滞销风险",X1644="高滞销风险")),AND(X1643="中滞销风险",X1644="高滞销风险")),"恶化")</f>
        <v>维持不变</v>
      </c>
      <c r="Z1644" s="10">
        <f t="shared" si="329"/>
        <v>0</v>
      </c>
      <c r="AA1644" s="10">
        <f t="shared" si="330"/>
        <v>49.34</v>
      </c>
      <c r="AB1644" s="10">
        <f t="shared" si="331"/>
        <v>49.34</v>
      </c>
      <c r="AC1644" s="10">
        <f t="shared" si="332"/>
        <v>112.83185840708</v>
      </c>
      <c r="AD1644" s="10">
        <f t="shared" si="333"/>
        <v>21.8318584070803</v>
      </c>
      <c r="AE1644" s="11">
        <f t="shared" si="334"/>
        <v>2.8021978021978</v>
      </c>
    </row>
    <row r="1645" spans="1:31">
      <c r="A1645" s="5">
        <v>45908</v>
      </c>
      <c r="B1645" s="1" t="s">
        <v>887</v>
      </c>
      <c r="C1645" s="1" t="s">
        <v>888</v>
      </c>
      <c r="D1645" s="1" t="s">
        <v>852</v>
      </c>
      <c r="E1645" s="1">
        <v>3.42</v>
      </c>
      <c r="F1645" s="1">
        <v>4.57</v>
      </c>
      <c r="G1645" s="1">
        <v>3.57</v>
      </c>
      <c r="H1645" s="1">
        <v>2.68</v>
      </c>
      <c r="I1645" s="1" t="s">
        <v>50</v>
      </c>
      <c r="J1645" s="1">
        <v>32</v>
      </c>
      <c r="K1645" s="1" t="s">
        <v>38</v>
      </c>
      <c r="L1645" s="1" t="s">
        <v>39</v>
      </c>
      <c r="M1645" s="1" t="s">
        <v>40</v>
      </c>
      <c r="N1645" s="1">
        <v>120</v>
      </c>
      <c r="O1645" s="1">
        <v>22</v>
      </c>
      <c r="P1645" s="1">
        <v>0</v>
      </c>
      <c r="Q1645" s="1">
        <v>82</v>
      </c>
      <c r="R1645" s="1">
        <v>0</v>
      </c>
      <c r="S1645" s="1">
        <v>0</v>
      </c>
      <c r="T1645">
        <f t="shared" si="324"/>
        <v>142</v>
      </c>
      <c r="U1645">
        <f t="shared" si="325"/>
        <v>224</v>
      </c>
      <c r="V1645" s="2">
        <f t="shared" si="326"/>
        <v>45949.5204678363</v>
      </c>
      <c r="W1645" s="2">
        <f t="shared" si="327"/>
        <v>45973.4970760234</v>
      </c>
      <c r="X1645" t="str">
        <f t="shared" si="328"/>
        <v>健康</v>
      </c>
      <c r="Y1645" s="8" t="str">
        <f>_xlfn.IFS(COUNTIF($B$2:B1645,B1645)=1,"-",OR(AND(X1644="高滞销风险",OR(X1645="中滞销风险",X1645="低滞销风险",X1645="健康")),AND(X1644="中滞销风险",OR(X1645="低滞销风险",X1645="健康")),AND(X1644="低滞销风险",X1645="健康")),"改善",X1644=X1645,"维持不变",OR(AND(X1644="健康",OR(X1645="低滞销风险",X1645="中滞销风险",X1645="高滞销风险")),AND(X1644="低滞销风险",OR(X1645="中滞销风险",X1645="高滞销风险")),AND(X1644="中滞销风险",X1645="高滞销风险")),"恶化")</f>
        <v>改善</v>
      </c>
      <c r="Z1645" s="10">
        <f t="shared" si="329"/>
        <v>0</v>
      </c>
      <c r="AA1645" s="10">
        <f t="shared" si="330"/>
        <v>0</v>
      </c>
      <c r="AB1645" s="10">
        <f t="shared" si="331"/>
        <v>0</v>
      </c>
      <c r="AC1645" s="10">
        <f t="shared" si="332"/>
        <v>65.4970760233918</v>
      </c>
      <c r="AD1645" s="10">
        <f t="shared" si="333"/>
        <v>0</v>
      </c>
      <c r="AE1645" s="11">
        <f t="shared" si="334"/>
        <v>3.42</v>
      </c>
    </row>
    <row r="1646" spans="1:31">
      <c r="A1646" s="5">
        <v>45887</v>
      </c>
      <c r="B1646" s="1" t="s">
        <v>889</v>
      </c>
      <c r="C1646" s="1" t="s">
        <v>890</v>
      </c>
      <c r="D1646" s="1" t="s">
        <v>852</v>
      </c>
      <c r="E1646" s="1">
        <v>1.94</v>
      </c>
      <c r="F1646" s="1">
        <v>2.57</v>
      </c>
      <c r="G1646" s="1">
        <v>2.43</v>
      </c>
      <c r="H1646" s="1">
        <v>1.36</v>
      </c>
      <c r="I1646" s="1" t="s">
        <v>50</v>
      </c>
      <c r="J1646" s="1">
        <v>18</v>
      </c>
      <c r="K1646" s="1" t="s">
        <v>51</v>
      </c>
      <c r="L1646" s="1" t="s">
        <v>52</v>
      </c>
      <c r="M1646" s="1" t="s">
        <v>53</v>
      </c>
      <c r="N1646" s="1">
        <v>107</v>
      </c>
      <c r="O1646" s="1">
        <v>48</v>
      </c>
      <c r="P1646" s="1">
        <v>0</v>
      </c>
      <c r="Q1646" s="1">
        <v>84</v>
      </c>
      <c r="R1646" s="1">
        <v>0</v>
      </c>
      <c r="S1646" s="1">
        <v>1</v>
      </c>
      <c r="T1646">
        <f t="shared" si="324"/>
        <v>155</v>
      </c>
      <c r="U1646">
        <f t="shared" si="325"/>
        <v>240</v>
      </c>
      <c r="V1646" s="2">
        <f t="shared" si="326"/>
        <v>45966.8969072165</v>
      </c>
      <c r="W1646" s="2">
        <f t="shared" si="327"/>
        <v>46010.7113402062</v>
      </c>
      <c r="X1646" t="str">
        <f t="shared" si="328"/>
        <v>中滞销风险</v>
      </c>
      <c r="Y1646" s="8" t="str">
        <f>_xlfn.IFS(COUNTIF($B$2:B1646,B1646)=1,"-",OR(AND(X1645="高滞销风险",OR(X1646="中滞销风险",X1646="低滞销风险",X1646="健康")),AND(X1645="中滞销风险",OR(X1646="低滞销风险",X1646="健康")),AND(X1645="低滞销风险",X1646="健康")),"改善",X1645=X1646,"维持不变",OR(AND(X1645="健康",OR(X1646="低滞销风险",X1646="中滞销风险",X1646="高滞销风险")),AND(X1645="低滞销风险",OR(X1646="中滞销风险",X1646="高滞销风险")),AND(X1645="中滞销风险",X1646="高滞销风险")),"恶化")</f>
        <v>-</v>
      </c>
      <c r="Z1646" s="10">
        <f t="shared" si="329"/>
        <v>0</v>
      </c>
      <c r="AA1646" s="10">
        <f t="shared" si="330"/>
        <v>36.3</v>
      </c>
      <c r="AB1646" s="10">
        <f t="shared" si="331"/>
        <v>36.3</v>
      </c>
      <c r="AC1646" s="10">
        <f t="shared" si="332"/>
        <v>123.711340206186</v>
      </c>
      <c r="AD1646" s="10">
        <f t="shared" si="333"/>
        <v>18.7113402061877</v>
      </c>
      <c r="AE1646" s="11">
        <f t="shared" si="334"/>
        <v>2.28571428571429</v>
      </c>
    </row>
    <row r="1647" spans="1:31">
      <c r="A1647" s="5">
        <v>45894</v>
      </c>
      <c r="B1647" s="1" t="s">
        <v>889</v>
      </c>
      <c r="C1647" s="1" t="s">
        <v>890</v>
      </c>
      <c r="D1647" s="1" t="s">
        <v>852</v>
      </c>
      <c r="E1647" s="1">
        <v>2.06</v>
      </c>
      <c r="F1647" s="1">
        <v>2.14</v>
      </c>
      <c r="G1647" s="1">
        <v>2.36</v>
      </c>
      <c r="H1647" s="1">
        <v>1.89</v>
      </c>
      <c r="I1647" s="1" t="s">
        <v>50</v>
      </c>
      <c r="J1647" s="1">
        <v>15</v>
      </c>
      <c r="K1647" s="1" t="s">
        <v>43</v>
      </c>
      <c r="L1647" s="1" t="s">
        <v>44</v>
      </c>
      <c r="M1647" s="1" t="s">
        <v>45</v>
      </c>
      <c r="N1647" s="1">
        <v>101</v>
      </c>
      <c r="O1647" s="1">
        <v>42</v>
      </c>
      <c r="P1647" s="1">
        <v>0</v>
      </c>
      <c r="Q1647" s="1">
        <v>84</v>
      </c>
      <c r="R1647" s="1">
        <v>0</v>
      </c>
      <c r="S1647" s="1">
        <v>1</v>
      </c>
      <c r="T1647">
        <f t="shared" si="324"/>
        <v>143</v>
      </c>
      <c r="U1647">
        <f t="shared" si="325"/>
        <v>228</v>
      </c>
      <c r="V1647" s="2">
        <f t="shared" si="326"/>
        <v>45963.4174757282</v>
      </c>
      <c r="W1647" s="2">
        <f t="shared" si="327"/>
        <v>46004.6796116505</v>
      </c>
      <c r="X1647" t="str">
        <f t="shared" si="328"/>
        <v>中滞销风险</v>
      </c>
      <c r="Y1647" s="8" t="str">
        <f>_xlfn.IFS(COUNTIF($B$2:B1647,B1647)=1,"-",OR(AND(X1646="高滞销风险",OR(X1647="中滞销风险",X1647="低滞销风险",X1647="健康")),AND(X1646="中滞销风险",OR(X1647="低滞销风险",X1647="健康")),AND(X1646="低滞销风险",X1647="健康")),"改善",X1646=X1647,"维持不变",OR(AND(X1646="健康",OR(X1647="低滞销风险",X1647="中滞销风险",X1647="高滞销风险")),AND(X1646="低滞销风险",OR(X1647="中滞销风险",X1647="高滞销风险")),AND(X1646="中滞销风险",X1647="高滞销风险")),"恶化")</f>
        <v>维持不变</v>
      </c>
      <c r="Z1647" s="10">
        <f t="shared" si="329"/>
        <v>0</v>
      </c>
      <c r="AA1647" s="10">
        <f t="shared" si="330"/>
        <v>26.12</v>
      </c>
      <c r="AB1647" s="10">
        <f t="shared" si="331"/>
        <v>26.12</v>
      </c>
      <c r="AC1647" s="10">
        <f t="shared" si="332"/>
        <v>110.679611650485</v>
      </c>
      <c r="AD1647" s="10">
        <f t="shared" si="333"/>
        <v>12.6796116504847</v>
      </c>
      <c r="AE1647" s="11">
        <f t="shared" si="334"/>
        <v>2.3265306122449</v>
      </c>
    </row>
    <row r="1648" spans="1:31">
      <c r="A1648" s="5">
        <v>45901</v>
      </c>
      <c r="B1648" s="1" t="s">
        <v>889</v>
      </c>
      <c r="C1648" s="1" t="s">
        <v>890</v>
      </c>
      <c r="D1648" s="1" t="s">
        <v>852</v>
      </c>
      <c r="E1648" s="1">
        <v>1.86</v>
      </c>
      <c r="F1648" s="1">
        <v>1.86</v>
      </c>
      <c r="G1648" s="1">
        <v>2</v>
      </c>
      <c r="H1648" s="1">
        <v>2.21</v>
      </c>
      <c r="I1648" s="1" t="s">
        <v>54</v>
      </c>
      <c r="J1648" s="1">
        <v>13</v>
      </c>
      <c r="K1648" s="1" t="s">
        <v>35</v>
      </c>
      <c r="L1648" s="1" t="s">
        <v>36</v>
      </c>
      <c r="M1648" s="1" t="s">
        <v>37</v>
      </c>
      <c r="N1648" s="1">
        <v>100</v>
      </c>
      <c r="O1648" s="1">
        <v>61</v>
      </c>
      <c r="P1648" s="1">
        <v>0</v>
      </c>
      <c r="Q1648" s="1">
        <v>54</v>
      </c>
      <c r="R1648" s="1">
        <v>0</v>
      </c>
      <c r="S1648" s="1">
        <v>0</v>
      </c>
      <c r="T1648">
        <f t="shared" si="324"/>
        <v>161</v>
      </c>
      <c r="U1648">
        <f t="shared" si="325"/>
        <v>215</v>
      </c>
      <c r="V1648" s="2">
        <f t="shared" si="326"/>
        <v>45987.5591397849</v>
      </c>
      <c r="W1648" s="2">
        <f t="shared" si="327"/>
        <v>46016.5913978495</v>
      </c>
      <c r="X1648" t="str">
        <f t="shared" si="328"/>
        <v>高滞销风险</v>
      </c>
      <c r="Y1648" s="8" t="str">
        <f>_xlfn.IFS(COUNTIF($B$2:B1648,B1648)=1,"-",OR(AND(X1647="高滞销风险",OR(X1648="中滞销风险",X1648="低滞销风险",X1648="健康")),AND(X1647="中滞销风险",OR(X1648="低滞销风险",X1648="健康")),AND(X1647="低滞销风险",X1648="健康")),"改善",X1647=X1648,"维持不变",OR(AND(X1647="健康",OR(X1648="低滞销风险",X1648="中滞销风险",X1648="高滞销风险")),AND(X1647="低滞销风险",OR(X1648="中滞销风险",X1648="高滞销风险")),AND(X1647="中滞销风险",X1648="高滞销风险")),"恶化")</f>
        <v>恶化</v>
      </c>
      <c r="Z1648" s="10">
        <f t="shared" si="329"/>
        <v>0</v>
      </c>
      <c r="AA1648" s="10">
        <f t="shared" si="330"/>
        <v>45.74</v>
      </c>
      <c r="AB1648" s="10">
        <f t="shared" si="331"/>
        <v>45.74</v>
      </c>
      <c r="AC1648" s="10">
        <f t="shared" si="332"/>
        <v>115.591397849462</v>
      </c>
      <c r="AD1648" s="10">
        <f t="shared" si="333"/>
        <v>24.5913978494646</v>
      </c>
      <c r="AE1648" s="11">
        <f t="shared" si="334"/>
        <v>2.36263736263736</v>
      </c>
    </row>
    <row r="1649" spans="1:31">
      <c r="A1649" s="5">
        <v>45908</v>
      </c>
      <c r="B1649" s="1" t="s">
        <v>889</v>
      </c>
      <c r="C1649" s="1" t="s">
        <v>890</v>
      </c>
      <c r="D1649" s="1" t="s">
        <v>852</v>
      </c>
      <c r="E1649" s="1">
        <v>2.14</v>
      </c>
      <c r="F1649" s="1">
        <v>2.14</v>
      </c>
      <c r="G1649" s="1">
        <v>2</v>
      </c>
      <c r="H1649" s="1">
        <v>2.18</v>
      </c>
      <c r="I1649" s="1" t="s">
        <v>54</v>
      </c>
      <c r="J1649" s="1">
        <v>15</v>
      </c>
      <c r="K1649" s="1" t="s">
        <v>38</v>
      </c>
      <c r="L1649" s="1" t="s">
        <v>39</v>
      </c>
      <c r="M1649" s="1" t="s">
        <v>40</v>
      </c>
      <c r="N1649" s="1">
        <v>98</v>
      </c>
      <c r="O1649" s="1">
        <v>50</v>
      </c>
      <c r="P1649" s="1">
        <v>0</v>
      </c>
      <c r="Q1649" s="1">
        <v>54</v>
      </c>
      <c r="R1649" s="1">
        <v>0</v>
      </c>
      <c r="S1649" s="1">
        <v>0</v>
      </c>
      <c r="T1649">
        <f t="shared" si="324"/>
        <v>148</v>
      </c>
      <c r="U1649">
        <f t="shared" si="325"/>
        <v>202</v>
      </c>
      <c r="V1649" s="2">
        <f t="shared" si="326"/>
        <v>45977.1588785047</v>
      </c>
      <c r="W1649" s="2">
        <f t="shared" si="327"/>
        <v>46002.3925233645</v>
      </c>
      <c r="X1649" t="str">
        <f t="shared" si="328"/>
        <v>中滞销风险</v>
      </c>
      <c r="Y1649" s="8" t="str">
        <f>_xlfn.IFS(COUNTIF($B$2:B1649,B1649)=1,"-",OR(AND(X1648="高滞销风险",OR(X1649="中滞销风险",X1649="低滞销风险",X1649="健康")),AND(X1648="中滞销风险",OR(X1649="低滞销风险",X1649="健康")),AND(X1648="低滞销风险",X1649="健康")),"改善",X1648=X1649,"维持不变",OR(AND(X1648="健康",OR(X1649="低滞销风险",X1649="中滞销风险",X1649="高滞销风险")),AND(X1648="低滞销风险",OR(X1649="中滞销风险",X1649="高滞销风险")),AND(X1648="中滞销风险",X1649="高滞销风险")),"恶化")</f>
        <v>改善</v>
      </c>
      <c r="Z1649" s="10">
        <f t="shared" si="329"/>
        <v>0</v>
      </c>
      <c r="AA1649" s="10">
        <f t="shared" si="330"/>
        <v>22.24</v>
      </c>
      <c r="AB1649" s="10">
        <f t="shared" si="331"/>
        <v>22.24</v>
      </c>
      <c r="AC1649" s="10">
        <f t="shared" si="332"/>
        <v>94.392523364486</v>
      </c>
      <c r="AD1649" s="10">
        <f t="shared" si="333"/>
        <v>10.3925233644841</v>
      </c>
      <c r="AE1649" s="11">
        <f t="shared" si="334"/>
        <v>2.4047619047619</v>
      </c>
    </row>
    <row r="1650" spans="1:31">
      <c r="A1650" s="5">
        <v>45887</v>
      </c>
      <c r="B1650" s="1" t="s">
        <v>891</v>
      </c>
      <c r="C1650" s="1" t="s">
        <v>892</v>
      </c>
      <c r="D1650" s="1" t="s">
        <v>852</v>
      </c>
      <c r="E1650" s="1">
        <v>3.06</v>
      </c>
      <c r="F1650" s="1">
        <v>4</v>
      </c>
      <c r="G1650" s="1">
        <v>3.93</v>
      </c>
      <c r="H1650" s="1">
        <v>2.14</v>
      </c>
      <c r="I1650" s="1" t="s">
        <v>50</v>
      </c>
      <c r="J1650" s="1">
        <v>28</v>
      </c>
      <c r="K1650" s="1" t="s">
        <v>51</v>
      </c>
      <c r="L1650" s="1" t="s">
        <v>52</v>
      </c>
      <c r="M1650" s="1" t="s">
        <v>53</v>
      </c>
      <c r="N1650" s="1">
        <v>172</v>
      </c>
      <c r="O1650" s="1">
        <v>102</v>
      </c>
      <c r="P1650" s="1">
        <v>0</v>
      </c>
      <c r="Q1650" s="1">
        <v>194</v>
      </c>
      <c r="R1650" s="1">
        <v>0</v>
      </c>
      <c r="S1650" s="1">
        <v>0</v>
      </c>
      <c r="T1650">
        <f t="shared" ref="T1650:T1713" si="335">N1650+O1650+P1650</f>
        <v>274</v>
      </c>
      <c r="U1650">
        <f t="shared" ref="U1650:U1713" si="336">T1650+Q1650+R1650+S1650</f>
        <v>468</v>
      </c>
      <c r="V1650" s="2">
        <f t="shared" ref="V1650:V1713" si="337">A1650+T1650/E1650</f>
        <v>45976.5424836601</v>
      </c>
      <c r="W1650" s="2">
        <f t="shared" ref="W1650:W1713" si="338">A1650+U1650/E1650</f>
        <v>46039.9411764706</v>
      </c>
      <c r="X1650" t="str">
        <f t="shared" ref="X1650:X1713" si="339">_xlfn.IFS(AD1650&gt;=20,"高滞销风险",AD1650&gt;=10,"中滞销风险",AD1650&gt;0,"低滞销风险",AD1650=0,"健康")</f>
        <v>高滞销风险</v>
      </c>
      <c r="Y1650" s="8" t="str">
        <f>_xlfn.IFS(COUNTIF($B$2:B1650,B1650)=1,"-",OR(AND(X1649="高滞销风险",OR(X1650="中滞销风险",X1650="低滞销风险",X1650="健康")),AND(X1649="中滞销风险",OR(X1650="低滞销风险",X1650="健康")),AND(X1649="低滞销风险",X1650="健康")),"改善",X1649=X1650,"维持不变",OR(AND(X1649="健康",OR(X1650="低滞销风险",X1650="中滞销风险",X1650="高滞销风险")),AND(X1649="低滞销风险",OR(X1650="中滞销风险",X1650="高滞销风险")),AND(X1649="中滞销风险",X1650="高滞销风险")),"恶化")</f>
        <v>-</v>
      </c>
      <c r="Z1650" s="10">
        <f t="shared" ref="Z1650:Z1713" si="340">IF(V1650&gt;=DATE(2025,12,1),T1650-(DATE(2025,12,1)-A1650)*E1650,0)</f>
        <v>0</v>
      </c>
      <c r="AA1650" s="10">
        <f t="shared" ref="AA1650:AA1713" si="341">AB1650-Z1650</f>
        <v>146.7</v>
      </c>
      <c r="AB1650" s="10">
        <f t="shared" ref="AB1650:AB1713" si="342">IF(W1650&gt;=DATE(2025,12,1),U1650-(DATE(2025,12,1)-A1650)*E1650,0)</f>
        <v>146.7</v>
      </c>
      <c r="AC1650" s="10">
        <f t="shared" ref="AC1650:AC1713" si="343">U1650/E1650</f>
        <v>152.941176470588</v>
      </c>
      <c r="AD1650" s="10">
        <f t="shared" ref="AD1650:AD1713" si="344">IF(W1650&gt;DATE(2025,12,1),W1650-DATE(2025,12,1),0)</f>
        <v>47.9411764705874</v>
      </c>
      <c r="AE1650" s="11">
        <f t="shared" ref="AE1650:AE1713" si="345">IF(X1650="健康",E1650,U1650/(DATE(2025,12,1)-A1650))</f>
        <v>4.45714285714286</v>
      </c>
    </row>
    <row r="1651" spans="1:31">
      <c r="A1651" s="5">
        <v>45894</v>
      </c>
      <c r="B1651" s="1" t="s">
        <v>891</v>
      </c>
      <c r="C1651" s="1" t="s">
        <v>892</v>
      </c>
      <c r="D1651" s="1" t="s">
        <v>852</v>
      </c>
      <c r="E1651" s="1">
        <v>2.97</v>
      </c>
      <c r="F1651" s="1">
        <v>2.86</v>
      </c>
      <c r="G1651" s="1">
        <v>3.43</v>
      </c>
      <c r="H1651" s="1">
        <v>2.86</v>
      </c>
      <c r="I1651" s="1" t="s">
        <v>50</v>
      </c>
      <c r="J1651" s="1">
        <v>20</v>
      </c>
      <c r="K1651" s="1" t="s">
        <v>43</v>
      </c>
      <c r="L1651" s="1" t="s">
        <v>44</v>
      </c>
      <c r="M1651" s="1" t="s">
        <v>45</v>
      </c>
      <c r="N1651" s="1">
        <v>202</v>
      </c>
      <c r="O1651" s="1">
        <v>58</v>
      </c>
      <c r="P1651" s="1">
        <v>0</v>
      </c>
      <c r="Q1651" s="1">
        <v>194</v>
      </c>
      <c r="R1651" s="1">
        <v>0</v>
      </c>
      <c r="S1651" s="1">
        <v>0</v>
      </c>
      <c r="T1651">
        <f t="shared" si="335"/>
        <v>260</v>
      </c>
      <c r="U1651">
        <f t="shared" si="336"/>
        <v>454</v>
      </c>
      <c r="V1651" s="2">
        <f t="shared" si="337"/>
        <v>45981.5420875421</v>
      </c>
      <c r="W1651" s="2">
        <f t="shared" si="338"/>
        <v>46046.861952862</v>
      </c>
      <c r="X1651" t="str">
        <f t="shared" si="339"/>
        <v>高滞销风险</v>
      </c>
      <c r="Y1651" s="8" t="str">
        <f>_xlfn.IFS(COUNTIF($B$2:B1651,B1651)=1,"-",OR(AND(X1650="高滞销风险",OR(X1651="中滞销风险",X1651="低滞销风险",X1651="健康")),AND(X1650="中滞销风险",OR(X1651="低滞销风险",X1651="健康")),AND(X1650="低滞销风险",X1651="健康")),"改善",X1650=X1651,"维持不变",OR(AND(X1650="健康",OR(X1651="低滞销风险",X1651="中滞销风险",X1651="高滞销风险")),AND(X1650="低滞销风险",OR(X1651="中滞销风险",X1651="高滞销风险")),AND(X1650="中滞销风险",X1651="高滞销风险")),"恶化")</f>
        <v>维持不变</v>
      </c>
      <c r="Z1651" s="10">
        <f t="shared" si="340"/>
        <v>0</v>
      </c>
      <c r="AA1651" s="10">
        <f t="shared" si="341"/>
        <v>162.94</v>
      </c>
      <c r="AB1651" s="10">
        <f t="shared" si="342"/>
        <v>162.94</v>
      </c>
      <c r="AC1651" s="10">
        <f t="shared" si="343"/>
        <v>152.861952861953</v>
      </c>
      <c r="AD1651" s="10">
        <f t="shared" si="344"/>
        <v>54.8619528619529</v>
      </c>
      <c r="AE1651" s="11">
        <f t="shared" si="345"/>
        <v>4.63265306122449</v>
      </c>
    </row>
    <row r="1652" spans="1:31">
      <c r="A1652" s="5">
        <v>45901</v>
      </c>
      <c r="B1652" s="1" t="s">
        <v>891</v>
      </c>
      <c r="C1652" s="1" t="s">
        <v>892</v>
      </c>
      <c r="D1652" s="1" t="s">
        <v>852</v>
      </c>
      <c r="E1652" s="1">
        <v>3</v>
      </c>
      <c r="F1652" s="1">
        <v>3</v>
      </c>
      <c r="G1652" s="1">
        <v>2.93</v>
      </c>
      <c r="H1652" s="1">
        <v>3.43</v>
      </c>
      <c r="I1652" s="1" t="s">
        <v>54</v>
      </c>
      <c r="J1652" s="1">
        <v>21</v>
      </c>
      <c r="K1652" s="1" t="s">
        <v>35</v>
      </c>
      <c r="L1652" s="1" t="s">
        <v>36</v>
      </c>
      <c r="M1652" s="1" t="s">
        <v>37</v>
      </c>
      <c r="N1652" s="1">
        <v>225</v>
      </c>
      <c r="O1652" s="1">
        <v>12</v>
      </c>
      <c r="P1652" s="1">
        <v>0</v>
      </c>
      <c r="Q1652" s="1">
        <v>194</v>
      </c>
      <c r="R1652" s="1">
        <v>0</v>
      </c>
      <c r="S1652" s="1">
        <v>0</v>
      </c>
      <c r="T1652">
        <f t="shared" si="335"/>
        <v>237</v>
      </c>
      <c r="U1652">
        <f t="shared" si="336"/>
        <v>431</v>
      </c>
      <c r="V1652" s="2">
        <f t="shared" si="337"/>
        <v>45980</v>
      </c>
      <c r="W1652" s="2">
        <f t="shared" si="338"/>
        <v>46044.6666666667</v>
      </c>
      <c r="X1652" t="str">
        <f t="shared" si="339"/>
        <v>高滞销风险</v>
      </c>
      <c r="Y1652" s="8" t="str">
        <f>_xlfn.IFS(COUNTIF($B$2:B1652,B1652)=1,"-",OR(AND(X1651="高滞销风险",OR(X1652="中滞销风险",X1652="低滞销风险",X1652="健康")),AND(X1651="中滞销风险",OR(X1652="低滞销风险",X1652="健康")),AND(X1651="低滞销风险",X1652="健康")),"改善",X1651=X1652,"维持不变",OR(AND(X1651="健康",OR(X1652="低滞销风险",X1652="中滞销风险",X1652="高滞销风险")),AND(X1651="低滞销风险",OR(X1652="中滞销风险",X1652="高滞销风险")),AND(X1651="中滞销风险",X1652="高滞销风险")),"恶化")</f>
        <v>维持不变</v>
      </c>
      <c r="Z1652" s="10">
        <f t="shared" si="340"/>
        <v>0</v>
      </c>
      <c r="AA1652" s="10">
        <f t="shared" si="341"/>
        <v>158</v>
      </c>
      <c r="AB1652" s="10">
        <f t="shared" si="342"/>
        <v>158</v>
      </c>
      <c r="AC1652" s="10">
        <f t="shared" si="343"/>
        <v>143.666666666667</v>
      </c>
      <c r="AD1652" s="10">
        <f t="shared" si="344"/>
        <v>52.6666666666642</v>
      </c>
      <c r="AE1652" s="11">
        <f t="shared" si="345"/>
        <v>4.73626373626374</v>
      </c>
    </row>
    <row r="1653" spans="1:31">
      <c r="A1653" s="5">
        <v>45908</v>
      </c>
      <c r="B1653" s="1" t="s">
        <v>891</v>
      </c>
      <c r="C1653" s="1" t="s">
        <v>892</v>
      </c>
      <c r="D1653" s="1" t="s">
        <v>852</v>
      </c>
      <c r="E1653" s="1">
        <v>2.57</v>
      </c>
      <c r="F1653" s="1">
        <v>2.57</v>
      </c>
      <c r="G1653" s="1">
        <v>2.79</v>
      </c>
      <c r="H1653" s="1">
        <v>3.11</v>
      </c>
      <c r="I1653" s="1" t="s">
        <v>54</v>
      </c>
      <c r="J1653" s="1">
        <v>18</v>
      </c>
      <c r="K1653" s="1" t="s">
        <v>38</v>
      </c>
      <c r="L1653" s="1" t="s">
        <v>39</v>
      </c>
      <c r="M1653" s="1" t="s">
        <v>40</v>
      </c>
      <c r="N1653" s="1">
        <v>228</v>
      </c>
      <c r="O1653" s="1">
        <v>0</v>
      </c>
      <c r="P1653" s="1">
        <v>0</v>
      </c>
      <c r="Q1653" s="1">
        <v>194</v>
      </c>
      <c r="R1653" s="1">
        <v>0</v>
      </c>
      <c r="S1653" s="1">
        <v>0</v>
      </c>
      <c r="T1653">
        <f t="shared" si="335"/>
        <v>228</v>
      </c>
      <c r="U1653">
        <f t="shared" si="336"/>
        <v>422</v>
      </c>
      <c r="V1653" s="2">
        <f t="shared" si="337"/>
        <v>45996.7159533074</v>
      </c>
      <c r="W1653" s="2">
        <f t="shared" si="338"/>
        <v>46072.2023346303</v>
      </c>
      <c r="X1653" t="str">
        <f t="shared" si="339"/>
        <v>高滞销风险</v>
      </c>
      <c r="Y1653" s="8" t="str">
        <f>_xlfn.IFS(COUNTIF($B$2:B1653,B1653)=1,"-",OR(AND(X1652="高滞销风险",OR(X1653="中滞销风险",X1653="低滞销风险",X1653="健康")),AND(X1652="中滞销风险",OR(X1653="低滞销风险",X1653="健康")),AND(X1652="低滞销风险",X1653="健康")),"改善",X1652=X1653,"维持不变",OR(AND(X1652="健康",OR(X1653="低滞销风险",X1653="中滞销风险",X1653="高滞销风险")),AND(X1652="低滞销风险",OR(X1653="中滞销风险",X1653="高滞销风险")),AND(X1652="中滞销风险",X1653="高滞销风险")),"恶化")</f>
        <v>维持不变</v>
      </c>
      <c r="Z1653" s="10">
        <f t="shared" si="340"/>
        <v>12.12</v>
      </c>
      <c r="AA1653" s="10">
        <f t="shared" si="341"/>
        <v>194</v>
      </c>
      <c r="AB1653" s="10">
        <f t="shared" si="342"/>
        <v>206.12</v>
      </c>
      <c r="AC1653" s="10">
        <f t="shared" si="343"/>
        <v>164.20233463035</v>
      </c>
      <c r="AD1653" s="10">
        <f t="shared" si="344"/>
        <v>80.2023346303467</v>
      </c>
      <c r="AE1653" s="11">
        <f t="shared" si="345"/>
        <v>5.02380952380952</v>
      </c>
    </row>
    <row r="1654" spans="1:31">
      <c r="A1654" s="5">
        <v>45887</v>
      </c>
      <c r="B1654" s="1" t="s">
        <v>893</v>
      </c>
      <c r="C1654" s="1" t="s">
        <v>894</v>
      </c>
      <c r="D1654" s="1" t="s">
        <v>852</v>
      </c>
      <c r="E1654" s="1">
        <v>1.88</v>
      </c>
      <c r="F1654" s="1">
        <v>1.86</v>
      </c>
      <c r="G1654" s="1">
        <v>2.57</v>
      </c>
      <c r="H1654" s="1">
        <v>1.61</v>
      </c>
      <c r="I1654" s="1" t="s">
        <v>50</v>
      </c>
      <c r="J1654" s="1">
        <v>13</v>
      </c>
      <c r="K1654" s="1" t="s">
        <v>51</v>
      </c>
      <c r="L1654" s="1" t="s">
        <v>52</v>
      </c>
      <c r="M1654" s="1" t="s">
        <v>53</v>
      </c>
      <c r="N1654" s="1">
        <v>43</v>
      </c>
      <c r="O1654" s="1">
        <v>105</v>
      </c>
      <c r="P1654" s="1">
        <v>0</v>
      </c>
      <c r="Q1654" s="1">
        <v>104</v>
      </c>
      <c r="R1654" s="1">
        <v>0</v>
      </c>
      <c r="S1654" s="1">
        <v>0</v>
      </c>
      <c r="T1654">
        <f t="shared" si="335"/>
        <v>148</v>
      </c>
      <c r="U1654">
        <f t="shared" si="336"/>
        <v>252</v>
      </c>
      <c r="V1654" s="2">
        <f t="shared" si="337"/>
        <v>45965.7234042553</v>
      </c>
      <c r="W1654" s="2">
        <f t="shared" si="338"/>
        <v>46021.0425531915</v>
      </c>
      <c r="X1654" t="str">
        <f t="shared" si="339"/>
        <v>高滞销风险</v>
      </c>
      <c r="Y1654" s="8" t="str">
        <f>_xlfn.IFS(COUNTIF($B$2:B1654,B1654)=1,"-",OR(AND(X1653="高滞销风险",OR(X1654="中滞销风险",X1654="低滞销风险",X1654="健康")),AND(X1653="中滞销风险",OR(X1654="低滞销风险",X1654="健康")),AND(X1653="低滞销风险",X1654="健康")),"改善",X1653=X1654,"维持不变",OR(AND(X1653="健康",OR(X1654="低滞销风险",X1654="中滞销风险",X1654="高滞销风险")),AND(X1653="低滞销风险",OR(X1654="中滞销风险",X1654="高滞销风险")),AND(X1653="中滞销风险",X1654="高滞销风险")),"恶化")</f>
        <v>-</v>
      </c>
      <c r="Z1654" s="10">
        <f t="shared" si="340"/>
        <v>0</v>
      </c>
      <c r="AA1654" s="10">
        <f t="shared" si="341"/>
        <v>54.6</v>
      </c>
      <c r="AB1654" s="10">
        <f t="shared" si="342"/>
        <v>54.6</v>
      </c>
      <c r="AC1654" s="10">
        <f t="shared" si="343"/>
        <v>134.042553191489</v>
      </c>
      <c r="AD1654" s="10">
        <f t="shared" si="344"/>
        <v>29.042553191488</v>
      </c>
      <c r="AE1654" s="11">
        <f t="shared" si="345"/>
        <v>2.4</v>
      </c>
    </row>
    <row r="1655" spans="1:31">
      <c r="A1655" s="5">
        <v>45894</v>
      </c>
      <c r="B1655" s="1" t="s">
        <v>893</v>
      </c>
      <c r="C1655" s="1" t="s">
        <v>894</v>
      </c>
      <c r="D1655" s="1" t="s">
        <v>852</v>
      </c>
      <c r="E1655" s="1">
        <v>1.86</v>
      </c>
      <c r="F1655" s="1">
        <v>1.86</v>
      </c>
      <c r="G1655" s="1">
        <v>1.86</v>
      </c>
      <c r="H1655" s="1">
        <v>2.07</v>
      </c>
      <c r="I1655" s="1" t="s">
        <v>54</v>
      </c>
      <c r="J1655" s="1">
        <v>13</v>
      </c>
      <c r="K1655" s="1" t="s">
        <v>43</v>
      </c>
      <c r="L1655" s="1" t="s">
        <v>44</v>
      </c>
      <c r="M1655" s="1" t="s">
        <v>45</v>
      </c>
      <c r="N1655" s="1">
        <v>54</v>
      </c>
      <c r="O1655" s="1">
        <v>155</v>
      </c>
      <c r="P1655" s="1">
        <v>0</v>
      </c>
      <c r="Q1655" s="1">
        <v>34</v>
      </c>
      <c r="R1655" s="1">
        <v>0</v>
      </c>
      <c r="S1655" s="1">
        <v>0</v>
      </c>
      <c r="T1655">
        <f t="shared" si="335"/>
        <v>209</v>
      </c>
      <c r="U1655">
        <f t="shared" si="336"/>
        <v>243</v>
      </c>
      <c r="V1655" s="2">
        <f t="shared" si="337"/>
        <v>46006.3655913979</v>
      </c>
      <c r="W1655" s="2">
        <f t="shared" si="338"/>
        <v>46024.6451612903</v>
      </c>
      <c r="X1655" t="str">
        <f t="shared" si="339"/>
        <v>高滞销风险</v>
      </c>
      <c r="Y1655" s="8" t="str">
        <f>_xlfn.IFS(COUNTIF($B$2:B1655,B1655)=1,"-",OR(AND(X1654="高滞销风险",OR(X1655="中滞销风险",X1655="低滞销风险",X1655="健康")),AND(X1654="中滞销风险",OR(X1655="低滞销风险",X1655="健康")),AND(X1654="低滞销风险",X1655="健康")),"改善",X1654=X1655,"维持不变",OR(AND(X1654="健康",OR(X1655="低滞销风险",X1655="中滞销风险",X1655="高滞销风险")),AND(X1654="低滞销风险",OR(X1655="中滞销风险",X1655="高滞销风险")),AND(X1654="中滞销风险",X1655="高滞销风险")),"恶化")</f>
        <v>维持不变</v>
      </c>
      <c r="Z1655" s="10">
        <f t="shared" si="340"/>
        <v>26.72</v>
      </c>
      <c r="AA1655" s="10">
        <f t="shared" si="341"/>
        <v>34</v>
      </c>
      <c r="AB1655" s="10">
        <f t="shared" si="342"/>
        <v>60.72</v>
      </c>
      <c r="AC1655" s="10">
        <f t="shared" si="343"/>
        <v>130.645161290323</v>
      </c>
      <c r="AD1655" s="10">
        <f t="shared" si="344"/>
        <v>32.6451612903256</v>
      </c>
      <c r="AE1655" s="11">
        <f t="shared" si="345"/>
        <v>2.47959183673469</v>
      </c>
    </row>
    <row r="1656" spans="1:31">
      <c r="A1656" s="5">
        <v>45901</v>
      </c>
      <c r="B1656" s="1" t="s">
        <v>893</v>
      </c>
      <c r="C1656" s="1" t="s">
        <v>894</v>
      </c>
      <c r="D1656" s="1" t="s">
        <v>852</v>
      </c>
      <c r="E1656" s="1">
        <v>0.71</v>
      </c>
      <c r="F1656" s="1">
        <v>0.71</v>
      </c>
      <c r="G1656" s="1">
        <v>1.29</v>
      </c>
      <c r="H1656" s="1">
        <v>1.93</v>
      </c>
      <c r="I1656" s="1" t="s">
        <v>54</v>
      </c>
      <c r="J1656" s="1">
        <v>5</v>
      </c>
      <c r="K1656" s="1" t="s">
        <v>35</v>
      </c>
      <c r="L1656" s="1" t="s">
        <v>36</v>
      </c>
      <c r="M1656" s="1" t="s">
        <v>37</v>
      </c>
      <c r="N1656" s="1">
        <v>62</v>
      </c>
      <c r="O1656" s="1">
        <v>140</v>
      </c>
      <c r="P1656" s="1">
        <v>0</v>
      </c>
      <c r="Q1656" s="1">
        <v>34</v>
      </c>
      <c r="R1656" s="1">
        <v>0</v>
      </c>
      <c r="S1656" s="1">
        <v>0</v>
      </c>
      <c r="T1656">
        <f t="shared" si="335"/>
        <v>202</v>
      </c>
      <c r="U1656">
        <f t="shared" si="336"/>
        <v>236</v>
      </c>
      <c r="V1656" s="2">
        <f t="shared" si="337"/>
        <v>46185.5070422535</v>
      </c>
      <c r="W1656" s="2">
        <f t="shared" si="338"/>
        <v>46233.3943661972</v>
      </c>
      <c r="X1656" t="str">
        <f t="shared" si="339"/>
        <v>高滞销风险</v>
      </c>
      <c r="Y1656" s="8" t="str">
        <f>_xlfn.IFS(COUNTIF($B$2:B1656,B1656)=1,"-",OR(AND(X1655="高滞销风险",OR(X1656="中滞销风险",X1656="低滞销风险",X1656="健康")),AND(X1655="中滞销风险",OR(X1656="低滞销风险",X1656="健康")),AND(X1655="低滞销风险",X1656="健康")),"改善",X1655=X1656,"维持不变",OR(AND(X1655="健康",OR(X1656="低滞销风险",X1656="中滞销风险",X1656="高滞销风险")),AND(X1655="低滞销风险",OR(X1656="中滞销风险",X1656="高滞销风险")),AND(X1655="中滞销风险",X1656="高滞销风险")),"恶化")</f>
        <v>维持不变</v>
      </c>
      <c r="Z1656" s="10">
        <f t="shared" si="340"/>
        <v>137.39</v>
      </c>
      <c r="AA1656" s="10">
        <f t="shared" si="341"/>
        <v>34</v>
      </c>
      <c r="AB1656" s="10">
        <f t="shared" si="342"/>
        <v>171.39</v>
      </c>
      <c r="AC1656" s="10">
        <f t="shared" si="343"/>
        <v>332.394366197183</v>
      </c>
      <c r="AD1656" s="10">
        <f t="shared" si="344"/>
        <v>241.394366197186</v>
      </c>
      <c r="AE1656" s="11">
        <f t="shared" si="345"/>
        <v>2.59340659340659</v>
      </c>
    </row>
    <row r="1657" spans="1:31">
      <c r="A1657" s="5">
        <v>45908</v>
      </c>
      <c r="B1657" s="1" t="s">
        <v>893</v>
      </c>
      <c r="C1657" s="1" t="s">
        <v>894</v>
      </c>
      <c r="D1657" s="1" t="s">
        <v>852</v>
      </c>
      <c r="E1657" s="1">
        <v>2.2</v>
      </c>
      <c r="F1657" s="1">
        <v>3</v>
      </c>
      <c r="G1657" s="1">
        <v>1.86</v>
      </c>
      <c r="H1657" s="1">
        <v>1.86</v>
      </c>
      <c r="I1657" s="1" t="s">
        <v>50</v>
      </c>
      <c r="J1657" s="1">
        <v>21</v>
      </c>
      <c r="K1657" s="1" t="s">
        <v>38</v>
      </c>
      <c r="L1657" s="1" t="s">
        <v>39</v>
      </c>
      <c r="M1657" s="1" t="s">
        <v>40</v>
      </c>
      <c r="N1657" s="1">
        <v>70</v>
      </c>
      <c r="O1657" s="1">
        <v>110</v>
      </c>
      <c r="P1657" s="1">
        <v>0</v>
      </c>
      <c r="Q1657" s="1">
        <v>34</v>
      </c>
      <c r="R1657" s="1">
        <v>0</v>
      </c>
      <c r="S1657" s="1">
        <v>0</v>
      </c>
      <c r="T1657">
        <f t="shared" si="335"/>
        <v>180</v>
      </c>
      <c r="U1657">
        <f t="shared" si="336"/>
        <v>214</v>
      </c>
      <c r="V1657" s="2">
        <f t="shared" si="337"/>
        <v>45989.8181818182</v>
      </c>
      <c r="W1657" s="2">
        <f t="shared" si="338"/>
        <v>46005.2727272727</v>
      </c>
      <c r="X1657" t="str">
        <f t="shared" si="339"/>
        <v>中滞销风险</v>
      </c>
      <c r="Y1657" s="8" t="str">
        <f>_xlfn.IFS(COUNTIF($B$2:B1657,B1657)=1,"-",OR(AND(X1656="高滞销风险",OR(X1657="中滞销风险",X1657="低滞销风险",X1657="健康")),AND(X1656="中滞销风险",OR(X1657="低滞销风险",X1657="健康")),AND(X1656="低滞销风险",X1657="健康")),"改善",X1656=X1657,"维持不变",OR(AND(X1656="健康",OR(X1657="低滞销风险",X1657="中滞销风险",X1657="高滞销风险")),AND(X1656="低滞销风险",OR(X1657="中滞销风险",X1657="高滞销风险")),AND(X1656="中滞销风险",X1657="高滞销风险")),"恶化")</f>
        <v>改善</v>
      </c>
      <c r="Z1657" s="10">
        <f t="shared" si="340"/>
        <v>0</v>
      </c>
      <c r="AA1657" s="10">
        <f t="shared" si="341"/>
        <v>29.2</v>
      </c>
      <c r="AB1657" s="10">
        <f t="shared" si="342"/>
        <v>29.2</v>
      </c>
      <c r="AC1657" s="10">
        <f t="shared" si="343"/>
        <v>97.2727272727273</v>
      </c>
      <c r="AD1657" s="10">
        <f t="shared" si="344"/>
        <v>13.2727272727279</v>
      </c>
      <c r="AE1657" s="11">
        <f t="shared" si="345"/>
        <v>2.54761904761905</v>
      </c>
    </row>
    <row r="1658" spans="1:31">
      <c r="A1658" s="5">
        <v>45887</v>
      </c>
      <c r="B1658" s="1" t="s">
        <v>895</v>
      </c>
      <c r="C1658" s="1" t="s">
        <v>896</v>
      </c>
      <c r="D1658" s="1" t="s">
        <v>852</v>
      </c>
      <c r="E1658" s="1">
        <v>3.25</v>
      </c>
      <c r="F1658" s="1">
        <v>4.71</v>
      </c>
      <c r="G1658" s="1">
        <v>3.93</v>
      </c>
      <c r="H1658" s="1">
        <v>2.11</v>
      </c>
      <c r="I1658" s="1" t="s">
        <v>50</v>
      </c>
      <c r="J1658" s="1">
        <v>33</v>
      </c>
      <c r="K1658" s="1" t="s">
        <v>51</v>
      </c>
      <c r="L1658" s="1" t="s">
        <v>52</v>
      </c>
      <c r="M1658" s="1" t="s">
        <v>53</v>
      </c>
      <c r="N1658" s="1">
        <v>55</v>
      </c>
      <c r="O1658" s="1">
        <v>145</v>
      </c>
      <c r="P1658" s="1">
        <v>0</v>
      </c>
      <c r="Q1658" s="1">
        <v>114</v>
      </c>
      <c r="R1658" s="1">
        <v>0</v>
      </c>
      <c r="S1658" s="1">
        <v>0</v>
      </c>
      <c r="T1658">
        <f t="shared" si="335"/>
        <v>200</v>
      </c>
      <c r="U1658">
        <f t="shared" si="336"/>
        <v>314</v>
      </c>
      <c r="V1658" s="2">
        <f t="shared" si="337"/>
        <v>45948.5384615385</v>
      </c>
      <c r="W1658" s="2">
        <f t="shared" si="338"/>
        <v>45983.6153846154</v>
      </c>
      <c r="X1658" t="str">
        <f t="shared" si="339"/>
        <v>健康</v>
      </c>
      <c r="Y1658" s="8" t="str">
        <f>_xlfn.IFS(COUNTIF($B$2:B1658,B1658)=1,"-",OR(AND(X1657="高滞销风险",OR(X1658="中滞销风险",X1658="低滞销风险",X1658="健康")),AND(X1657="中滞销风险",OR(X1658="低滞销风险",X1658="健康")),AND(X1657="低滞销风险",X1658="健康")),"改善",X1657=X1658,"维持不变",OR(AND(X1657="健康",OR(X1658="低滞销风险",X1658="中滞销风险",X1658="高滞销风险")),AND(X1657="低滞销风险",OR(X1658="中滞销风险",X1658="高滞销风险")),AND(X1657="中滞销风险",X1658="高滞销风险")),"恶化")</f>
        <v>-</v>
      </c>
      <c r="Z1658" s="10">
        <f t="shared" si="340"/>
        <v>0</v>
      </c>
      <c r="AA1658" s="10">
        <f t="shared" si="341"/>
        <v>0</v>
      </c>
      <c r="AB1658" s="10">
        <f t="shared" si="342"/>
        <v>0</v>
      </c>
      <c r="AC1658" s="10">
        <f t="shared" si="343"/>
        <v>96.6153846153846</v>
      </c>
      <c r="AD1658" s="10">
        <f t="shared" si="344"/>
        <v>0</v>
      </c>
      <c r="AE1658" s="11">
        <f t="shared" si="345"/>
        <v>3.25</v>
      </c>
    </row>
    <row r="1659" spans="1:31">
      <c r="A1659" s="5">
        <v>45894</v>
      </c>
      <c r="B1659" s="1" t="s">
        <v>895</v>
      </c>
      <c r="C1659" s="1" t="s">
        <v>896</v>
      </c>
      <c r="D1659" s="1" t="s">
        <v>852</v>
      </c>
      <c r="E1659" s="1">
        <v>3.1</v>
      </c>
      <c r="F1659" s="1">
        <v>3</v>
      </c>
      <c r="G1659" s="1">
        <v>3.86</v>
      </c>
      <c r="H1659" s="1">
        <v>2.86</v>
      </c>
      <c r="I1659" s="1" t="s">
        <v>50</v>
      </c>
      <c r="J1659" s="1">
        <v>21</v>
      </c>
      <c r="K1659" s="1" t="s">
        <v>43</v>
      </c>
      <c r="L1659" s="1" t="s">
        <v>44</v>
      </c>
      <c r="M1659" s="1" t="s">
        <v>45</v>
      </c>
      <c r="N1659" s="1">
        <v>38</v>
      </c>
      <c r="O1659" s="1">
        <v>231</v>
      </c>
      <c r="P1659" s="1">
        <v>0</v>
      </c>
      <c r="Q1659" s="1">
        <v>29</v>
      </c>
      <c r="R1659" s="1">
        <v>0</v>
      </c>
      <c r="S1659" s="1">
        <v>0</v>
      </c>
      <c r="T1659">
        <f t="shared" si="335"/>
        <v>269</v>
      </c>
      <c r="U1659">
        <f t="shared" si="336"/>
        <v>298</v>
      </c>
      <c r="V1659" s="2">
        <f t="shared" si="337"/>
        <v>45980.7741935484</v>
      </c>
      <c r="W1659" s="2">
        <f t="shared" si="338"/>
        <v>45990.1290322581</v>
      </c>
      <c r="X1659" t="str">
        <f t="shared" si="339"/>
        <v>健康</v>
      </c>
      <c r="Y1659" s="8" t="str">
        <f>_xlfn.IFS(COUNTIF($B$2:B1659,B1659)=1,"-",OR(AND(X1658="高滞销风险",OR(X1659="中滞销风险",X1659="低滞销风险",X1659="健康")),AND(X1658="中滞销风险",OR(X1659="低滞销风险",X1659="健康")),AND(X1658="低滞销风险",X1659="健康")),"改善",X1658=X1659,"维持不变",OR(AND(X1658="健康",OR(X1659="低滞销风险",X1659="中滞销风险",X1659="高滞销风险")),AND(X1658="低滞销风险",OR(X1659="中滞销风险",X1659="高滞销风险")),AND(X1658="中滞销风险",X1659="高滞销风险")),"恶化")</f>
        <v>维持不变</v>
      </c>
      <c r="Z1659" s="10">
        <f t="shared" si="340"/>
        <v>0</v>
      </c>
      <c r="AA1659" s="10">
        <f t="shared" si="341"/>
        <v>0</v>
      </c>
      <c r="AB1659" s="10">
        <f t="shared" si="342"/>
        <v>0</v>
      </c>
      <c r="AC1659" s="10">
        <f t="shared" si="343"/>
        <v>96.1290322580645</v>
      </c>
      <c r="AD1659" s="10">
        <f t="shared" si="344"/>
        <v>0</v>
      </c>
      <c r="AE1659" s="11">
        <f t="shared" si="345"/>
        <v>3.1</v>
      </c>
    </row>
    <row r="1660" spans="1:31">
      <c r="A1660" s="5">
        <v>45901</v>
      </c>
      <c r="B1660" s="1" t="s">
        <v>895</v>
      </c>
      <c r="C1660" s="1" t="s">
        <v>896</v>
      </c>
      <c r="D1660" s="1" t="s">
        <v>852</v>
      </c>
      <c r="E1660" s="1">
        <v>1.86</v>
      </c>
      <c r="F1660" s="1">
        <v>1.86</v>
      </c>
      <c r="G1660" s="1">
        <v>2.43</v>
      </c>
      <c r="H1660" s="1">
        <v>3.18</v>
      </c>
      <c r="I1660" s="1" t="s">
        <v>54</v>
      </c>
      <c r="J1660" s="1">
        <v>13</v>
      </c>
      <c r="K1660" s="1" t="s">
        <v>35</v>
      </c>
      <c r="L1660" s="1" t="s">
        <v>36</v>
      </c>
      <c r="M1660" s="1" t="s">
        <v>37</v>
      </c>
      <c r="N1660" s="1">
        <v>66</v>
      </c>
      <c r="O1660" s="1">
        <v>191</v>
      </c>
      <c r="P1660" s="1">
        <v>0</v>
      </c>
      <c r="Q1660" s="1">
        <v>29</v>
      </c>
      <c r="R1660" s="1">
        <v>0</v>
      </c>
      <c r="S1660" s="1">
        <v>0</v>
      </c>
      <c r="T1660">
        <f t="shared" si="335"/>
        <v>257</v>
      </c>
      <c r="U1660">
        <f t="shared" si="336"/>
        <v>286</v>
      </c>
      <c r="V1660" s="2">
        <f t="shared" si="337"/>
        <v>46039.1720430108</v>
      </c>
      <c r="W1660" s="2">
        <f t="shared" si="338"/>
        <v>46054.7634408602</v>
      </c>
      <c r="X1660" t="str">
        <f t="shared" si="339"/>
        <v>高滞销风险</v>
      </c>
      <c r="Y1660" s="8" t="str">
        <f>_xlfn.IFS(COUNTIF($B$2:B1660,B1660)=1,"-",OR(AND(X1659="高滞销风险",OR(X1660="中滞销风险",X1660="低滞销风险",X1660="健康")),AND(X1659="中滞销风险",OR(X1660="低滞销风险",X1660="健康")),AND(X1659="低滞销风险",X1660="健康")),"改善",X1659=X1660,"维持不变",OR(AND(X1659="健康",OR(X1660="低滞销风险",X1660="中滞销风险",X1660="高滞销风险")),AND(X1659="低滞销风险",OR(X1660="中滞销风险",X1660="高滞销风险")),AND(X1659="中滞销风险",X1660="高滞销风险")),"恶化")</f>
        <v>恶化</v>
      </c>
      <c r="Z1660" s="10">
        <f t="shared" si="340"/>
        <v>87.74</v>
      </c>
      <c r="AA1660" s="10">
        <f t="shared" si="341"/>
        <v>29</v>
      </c>
      <c r="AB1660" s="10">
        <f t="shared" si="342"/>
        <v>116.74</v>
      </c>
      <c r="AC1660" s="10">
        <f t="shared" si="343"/>
        <v>153.763440860215</v>
      </c>
      <c r="AD1660" s="10">
        <f t="shared" si="344"/>
        <v>62.7634408602171</v>
      </c>
      <c r="AE1660" s="11">
        <f t="shared" si="345"/>
        <v>3.14285714285714</v>
      </c>
    </row>
    <row r="1661" spans="1:31">
      <c r="A1661" s="5">
        <v>45908</v>
      </c>
      <c r="B1661" s="1" t="s">
        <v>895</v>
      </c>
      <c r="C1661" s="1" t="s">
        <v>896</v>
      </c>
      <c r="D1661" s="1" t="s">
        <v>852</v>
      </c>
      <c r="E1661" s="1">
        <v>2.29</v>
      </c>
      <c r="F1661" s="1">
        <v>2.29</v>
      </c>
      <c r="G1661" s="1">
        <v>2.07</v>
      </c>
      <c r="H1661" s="1">
        <v>2.96</v>
      </c>
      <c r="I1661" s="1" t="s">
        <v>54</v>
      </c>
      <c r="J1661" s="1">
        <v>16</v>
      </c>
      <c r="K1661" s="1" t="s">
        <v>38</v>
      </c>
      <c r="L1661" s="1" t="s">
        <v>39</v>
      </c>
      <c r="M1661" s="1" t="s">
        <v>40</v>
      </c>
      <c r="N1661" s="1">
        <v>94</v>
      </c>
      <c r="O1661" s="1">
        <v>149</v>
      </c>
      <c r="P1661" s="1">
        <v>0</v>
      </c>
      <c r="Q1661" s="1">
        <v>29</v>
      </c>
      <c r="R1661" s="1">
        <v>0</v>
      </c>
      <c r="S1661" s="1">
        <v>0</v>
      </c>
      <c r="T1661">
        <f t="shared" si="335"/>
        <v>243</v>
      </c>
      <c r="U1661">
        <f t="shared" si="336"/>
        <v>272</v>
      </c>
      <c r="V1661" s="2">
        <f t="shared" si="337"/>
        <v>46014.1135371179</v>
      </c>
      <c r="W1661" s="2">
        <f t="shared" si="338"/>
        <v>46026.7772925764</v>
      </c>
      <c r="X1661" t="str">
        <f t="shared" si="339"/>
        <v>高滞销风险</v>
      </c>
      <c r="Y1661" s="8" t="str">
        <f>_xlfn.IFS(COUNTIF($B$2:B1661,B1661)=1,"-",OR(AND(X1660="高滞销风险",OR(X1661="中滞销风险",X1661="低滞销风险",X1661="健康")),AND(X1660="中滞销风险",OR(X1661="低滞销风险",X1661="健康")),AND(X1660="低滞销风险",X1661="健康")),"改善",X1660=X1661,"维持不变",OR(AND(X1660="健康",OR(X1661="低滞销风险",X1661="中滞销风险",X1661="高滞销风险")),AND(X1660="低滞销风险",OR(X1661="中滞销风险",X1661="高滞销风险")),AND(X1660="中滞销风险",X1661="高滞销风险")),"恶化")</f>
        <v>维持不变</v>
      </c>
      <c r="Z1661" s="10">
        <f t="shared" si="340"/>
        <v>50.64</v>
      </c>
      <c r="AA1661" s="10">
        <f t="shared" si="341"/>
        <v>29</v>
      </c>
      <c r="AB1661" s="10">
        <f t="shared" si="342"/>
        <v>79.64</v>
      </c>
      <c r="AC1661" s="10">
        <f t="shared" si="343"/>
        <v>118.777292576419</v>
      </c>
      <c r="AD1661" s="10">
        <f t="shared" si="344"/>
        <v>34.777292576422</v>
      </c>
      <c r="AE1661" s="11">
        <f t="shared" si="345"/>
        <v>3.23809523809524</v>
      </c>
    </row>
    <row r="1662" spans="1:31">
      <c r="A1662" s="5">
        <v>45887</v>
      </c>
      <c r="B1662" s="1" t="s">
        <v>897</v>
      </c>
      <c r="C1662" s="1" t="s">
        <v>898</v>
      </c>
      <c r="D1662" s="1" t="s">
        <v>852</v>
      </c>
      <c r="E1662" s="1">
        <v>1.55</v>
      </c>
      <c r="F1662" s="1">
        <v>2.14</v>
      </c>
      <c r="G1662" s="1">
        <v>1.93</v>
      </c>
      <c r="H1662" s="1">
        <v>1.04</v>
      </c>
      <c r="I1662" s="1" t="s">
        <v>50</v>
      </c>
      <c r="J1662" s="1">
        <v>15</v>
      </c>
      <c r="K1662" s="1" t="s">
        <v>51</v>
      </c>
      <c r="L1662" s="1" t="s">
        <v>52</v>
      </c>
      <c r="M1662" s="1" t="s">
        <v>53</v>
      </c>
      <c r="N1662" s="1">
        <v>85</v>
      </c>
      <c r="O1662" s="1">
        <v>116</v>
      </c>
      <c r="P1662" s="1">
        <v>0</v>
      </c>
      <c r="Q1662" s="1">
        <v>14</v>
      </c>
      <c r="R1662" s="1">
        <v>0</v>
      </c>
      <c r="S1662" s="1">
        <v>0</v>
      </c>
      <c r="T1662">
        <f t="shared" si="335"/>
        <v>201</v>
      </c>
      <c r="U1662">
        <f t="shared" si="336"/>
        <v>215</v>
      </c>
      <c r="V1662" s="2">
        <f t="shared" si="337"/>
        <v>46016.6774193548</v>
      </c>
      <c r="W1662" s="2">
        <f t="shared" si="338"/>
        <v>46025.7096774194</v>
      </c>
      <c r="X1662" t="str">
        <f t="shared" si="339"/>
        <v>高滞销风险</v>
      </c>
      <c r="Y1662" s="8" t="str">
        <f>_xlfn.IFS(COUNTIF($B$2:B1662,B1662)=1,"-",OR(AND(X1661="高滞销风险",OR(X1662="中滞销风险",X1662="低滞销风险",X1662="健康")),AND(X1661="中滞销风险",OR(X1662="低滞销风险",X1662="健康")),AND(X1661="低滞销风险",X1662="健康")),"改善",X1661=X1662,"维持不变",OR(AND(X1661="健康",OR(X1662="低滞销风险",X1662="中滞销风险",X1662="高滞销风险")),AND(X1661="低滞销风险",OR(X1662="中滞销风险",X1662="高滞销风险")),AND(X1661="中滞销风险",X1662="高滞销风险")),"恶化")</f>
        <v>-</v>
      </c>
      <c r="Z1662" s="10">
        <f t="shared" si="340"/>
        <v>38.25</v>
      </c>
      <c r="AA1662" s="10">
        <f t="shared" si="341"/>
        <v>14</v>
      </c>
      <c r="AB1662" s="10">
        <f t="shared" si="342"/>
        <v>52.25</v>
      </c>
      <c r="AC1662" s="10">
        <f t="shared" si="343"/>
        <v>138.709677419355</v>
      </c>
      <c r="AD1662" s="10">
        <f t="shared" si="344"/>
        <v>33.709677419356</v>
      </c>
      <c r="AE1662" s="11">
        <f t="shared" si="345"/>
        <v>2.04761904761905</v>
      </c>
    </row>
    <row r="1663" spans="1:31">
      <c r="A1663" s="5">
        <v>45894</v>
      </c>
      <c r="B1663" s="1" t="s">
        <v>897</v>
      </c>
      <c r="C1663" s="1" t="s">
        <v>898</v>
      </c>
      <c r="D1663" s="1" t="s">
        <v>852</v>
      </c>
      <c r="E1663" s="1">
        <v>1.78</v>
      </c>
      <c r="F1663" s="1">
        <v>2</v>
      </c>
      <c r="G1663" s="1">
        <v>2.07</v>
      </c>
      <c r="H1663" s="1">
        <v>1.54</v>
      </c>
      <c r="I1663" s="1" t="s">
        <v>50</v>
      </c>
      <c r="J1663" s="1">
        <v>14</v>
      </c>
      <c r="K1663" s="1" t="s">
        <v>43</v>
      </c>
      <c r="L1663" s="1" t="s">
        <v>44</v>
      </c>
      <c r="M1663" s="1" t="s">
        <v>45</v>
      </c>
      <c r="N1663" s="1">
        <v>94</v>
      </c>
      <c r="O1663" s="1">
        <v>88</v>
      </c>
      <c r="P1663" s="1">
        <v>0</v>
      </c>
      <c r="Q1663" s="1">
        <v>14</v>
      </c>
      <c r="R1663" s="1">
        <v>0</v>
      </c>
      <c r="S1663" s="1">
        <v>0</v>
      </c>
      <c r="T1663">
        <f t="shared" si="335"/>
        <v>182</v>
      </c>
      <c r="U1663">
        <f t="shared" si="336"/>
        <v>196</v>
      </c>
      <c r="V1663" s="2">
        <f t="shared" si="337"/>
        <v>45996.2471910112</v>
      </c>
      <c r="W1663" s="2">
        <f t="shared" si="338"/>
        <v>46004.1123595506</v>
      </c>
      <c r="X1663" t="str">
        <f t="shared" si="339"/>
        <v>中滞销风险</v>
      </c>
      <c r="Y1663" s="8" t="str">
        <f>_xlfn.IFS(COUNTIF($B$2:B1663,B1663)=1,"-",OR(AND(X1662="高滞销风险",OR(X1663="中滞销风险",X1663="低滞销风险",X1663="健康")),AND(X1662="中滞销风险",OR(X1663="低滞销风险",X1663="健康")),AND(X1662="低滞销风险",X1663="健康")),"改善",X1662=X1663,"维持不变",OR(AND(X1662="健康",OR(X1663="低滞销风险",X1663="中滞销风险",X1663="高滞销风险")),AND(X1662="低滞销风险",OR(X1663="中滞销风险",X1663="高滞销风险")),AND(X1662="中滞销风险",X1663="高滞销风险")),"恶化")</f>
        <v>改善</v>
      </c>
      <c r="Z1663" s="10">
        <f t="shared" si="340"/>
        <v>7.56</v>
      </c>
      <c r="AA1663" s="10">
        <f t="shared" si="341"/>
        <v>14</v>
      </c>
      <c r="AB1663" s="10">
        <f t="shared" si="342"/>
        <v>21.56</v>
      </c>
      <c r="AC1663" s="10">
        <f t="shared" si="343"/>
        <v>110.112359550562</v>
      </c>
      <c r="AD1663" s="10">
        <f t="shared" si="344"/>
        <v>12.1123595505633</v>
      </c>
      <c r="AE1663" s="11">
        <f t="shared" si="345"/>
        <v>2</v>
      </c>
    </row>
    <row r="1664" spans="1:31">
      <c r="A1664" s="5">
        <v>45901</v>
      </c>
      <c r="B1664" s="1" t="s">
        <v>897</v>
      </c>
      <c r="C1664" s="1" t="s">
        <v>898</v>
      </c>
      <c r="D1664" s="1" t="s">
        <v>852</v>
      </c>
      <c r="E1664" s="1">
        <v>2.58</v>
      </c>
      <c r="F1664" s="1">
        <v>3.14</v>
      </c>
      <c r="G1664" s="1">
        <v>2.57</v>
      </c>
      <c r="H1664" s="1">
        <v>2.25</v>
      </c>
      <c r="I1664" s="1" t="s">
        <v>50</v>
      </c>
      <c r="J1664" s="1">
        <v>22</v>
      </c>
      <c r="K1664" s="1" t="s">
        <v>35</v>
      </c>
      <c r="L1664" s="1" t="s">
        <v>36</v>
      </c>
      <c r="M1664" s="1" t="s">
        <v>37</v>
      </c>
      <c r="N1664" s="1">
        <v>126</v>
      </c>
      <c r="O1664" s="1">
        <v>40</v>
      </c>
      <c r="P1664" s="1">
        <v>0</v>
      </c>
      <c r="Q1664" s="1">
        <v>14</v>
      </c>
      <c r="R1664" s="1">
        <v>0</v>
      </c>
      <c r="S1664" s="1">
        <v>0</v>
      </c>
      <c r="T1664">
        <f t="shared" si="335"/>
        <v>166</v>
      </c>
      <c r="U1664">
        <f t="shared" si="336"/>
        <v>180</v>
      </c>
      <c r="V1664" s="2">
        <f t="shared" si="337"/>
        <v>45965.3410852713</v>
      </c>
      <c r="W1664" s="2">
        <f t="shared" si="338"/>
        <v>45970.7674418605</v>
      </c>
      <c r="X1664" t="str">
        <f t="shared" si="339"/>
        <v>健康</v>
      </c>
      <c r="Y1664" s="8" t="str">
        <f>_xlfn.IFS(COUNTIF($B$2:B1664,B1664)=1,"-",OR(AND(X1663="高滞销风险",OR(X1664="中滞销风险",X1664="低滞销风险",X1664="健康")),AND(X1663="中滞销风险",OR(X1664="低滞销风险",X1664="健康")),AND(X1663="低滞销风险",X1664="健康")),"改善",X1663=X1664,"维持不变",OR(AND(X1663="健康",OR(X1664="低滞销风险",X1664="中滞销风险",X1664="高滞销风险")),AND(X1663="低滞销风险",OR(X1664="中滞销风险",X1664="高滞销风险")),AND(X1663="中滞销风险",X1664="高滞销风险")),"恶化")</f>
        <v>改善</v>
      </c>
      <c r="Z1664" s="10">
        <f t="shared" si="340"/>
        <v>0</v>
      </c>
      <c r="AA1664" s="10">
        <f t="shared" si="341"/>
        <v>0</v>
      </c>
      <c r="AB1664" s="10">
        <f t="shared" si="342"/>
        <v>0</v>
      </c>
      <c r="AC1664" s="10">
        <f t="shared" si="343"/>
        <v>69.7674418604651</v>
      </c>
      <c r="AD1664" s="10">
        <f t="shared" si="344"/>
        <v>0</v>
      </c>
      <c r="AE1664" s="11">
        <f t="shared" si="345"/>
        <v>2.58</v>
      </c>
    </row>
    <row r="1665" spans="1:31">
      <c r="A1665" s="5">
        <v>45908</v>
      </c>
      <c r="B1665" s="1" t="s">
        <v>897</v>
      </c>
      <c r="C1665" s="1" t="s">
        <v>898</v>
      </c>
      <c r="D1665" s="1" t="s">
        <v>852</v>
      </c>
      <c r="E1665" s="1">
        <v>2.65</v>
      </c>
      <c r="F1665" s="1">
        <v>2.71</v>
      </c>
      <c r="G1665" s="1">
        <v>2.93</v>
      </c>
      <c r="H1665" s="1">
        <v>2.5</v>
      </c>
      <c r="I1665" s="1" t="s">
        <v>50</v>
      </c>
      <c r="J1665" s="1">
        <v>19</v>
      </c>
      <c r="K1665" s="1" t="s">
        <v>38</v>
      </c>
      <c r="L1665" s="1" t="s">
        <v>39</v>
      </c>
      <c r="M1665" s="1" t="s">
        <v>40</v>
      </c>
      <c r="N1665" s="1">
        <v>127</v>
      </c>
      <c r="O1665" s="1">
        <v>26</v>
      </c>
      <c r="P1665" s="1">
        <v>0</v>
      </c>
      <c r="Q1665" s="1">
        <v>4</v>
      </c>
      <c r="R1665" s="1">
        <v>0</v>
      </c>
      <c r="S1665" s="1">
        <v>0</v>
      </c>
      <c r="T1665">
        <f t="shared" si="335"/>
        <v>153</v>
      </c>
      <c r="U1665">
        <f t="shared" si="336"/>
        <v>157</v>
      </c>
      <c r="V1665" s="2">
        <f t="shared" si="337"/>
        <v>45965.7358490566</v>
      </c>
      <c r="W1665" s="2">
        <f t="shared" si="338"/>
        <v>45967.2452830189</v>
      </c>
      <c r="X1665" t="str">
        <f t="shared" si="339"/>
        <v>健康</v>
      </c>
      <c r="Y1665" s="8" t="str">
        <f>_xlfn.IFS(COUNTIF($B$2:B1665,B1665)=1,"-",OR(AND(X1664="高滞销风险",OR(X1665="中滞销风险",X1665="低滞销风险",X1665="健康")),AND(X1664="中滞销风险",OR(X1665="低滞销风险",X1665="健康")),AND(X1664="低滞销风险",X1665="健康")),"改善",X1664=X1665,"维持不变",OR(AND(X1664="健康",OR(X1665="低滞销风险",X1665="中滞销风险",X1665="高滞销风险")),AND(X1664="低滞销风险",OR(X1665="中滞销风险",X1665="高滞销风险")),AND(X1664="中滞销风险",X1665="高滞销风险")),"恶化")</f>
        <v>维持不变</v>
      </c>
      <c r="Z1665" s="10">
        <f t="shared" si="340"/>
        <v>0</v>
      </c>
      <c r="AA1665" s="10">
        <f t="shared" si="341"/>
        <v>0</v>
      </c>
      <c r="AB1665" s="10">
        <f t="shared" si="342"/>
        <v>0</v>
      </c>
      <c r="AC1665" s="10">
        <f t="shared" si="343"/>
        <v>59.2452830188679</v>
      </c>
      <c r="AD1665" s="10">
        <f t="shared" si="344"/>
        <v>0</v>
      </c>
      <c r="AE1665" s="11">
        <f t="shared" si="345"/>
        <v>2.65</v>
      </c>
    </row>
    <row r="1666" spans="1:31">
      <c r="A1666" s="5">
        <v>45887</v>
      </c>
      <c r="B1666" s="1" t="s">
        <v>899</v>
      </c>
      <c r="C1666" s="1" t="s">
        <v>900</v>
      </c>
      <c r="D1666" s="1" t="s">
        <v>852</v>
      </c>
      <c r="E1666" s="1">
        <v>1.96</v>
      </c>
      <c r="F1666" s="1">
        <v>2.43</v>
      </c>
      <c r="G1666" s="1">
        <v>2.57</v>
      </c>
      <c r="H1666" s="1">
        <v>1.43</v>
      </c>
      <c r="I1666" s="1" t="s">
        <v>50</v>
      </c>
      <c r="J1666" s="1">
        <v>17</v>
      </c>
      <c r="K1666" s="1" t="s">
        <v>51</v>
      </c>
      <c r="L1666" s="1" t="s">
        <v>52</v>
      </c>
      <c r="M1666" s="1" t="s">
        <v>53</v>
      </c>
      <c r="N1666" s="1">
        <v>169</v>
      </c>
      <c r="O1666" s="1">
        <v>0</v>
      </c>
      <c r="P1666" s="1">
        <v>0</v>
      </c>
      <c r="Q1666" s="1">
        <v>284</v>
      </c>
      <c r="R1666" s="1">
        <v>0</v>
      </c>
      <c r="S1666" s="1">
        <v>0</v>
      </c>
      <c r="T1666">
        <f t="shared" si="335"/>
        <v>169</v>
      </c>
      <c r="U1666">
        <f t="shared" si="336"/>
        <v>453</v>
      </c>
      <c r="V1666" s="2">
        <f t="shared" si="337"/>
        <v>45973.2244897959</v>
      </c>
      <c r="W1666" s="2">
        <f t="shared" si="338"/>
        <v>46118.1224489796</v>
      </c>
      <c r="X1666" t="str">
        <f t="shared" si="339"/>
        <v>高滞销风险</v>
      </c>
      <c r="Y1666" s="8" t="str">
        <f>_xlfn.IFS(COUNTIF($B$2:B1666,B1666)=1,"-",OR(AND(X1665="高滞销风险",OR(X1666="中滞销风险",X1666="低滞销风险",X1666="健康")),AND(X1665="中滞销风险",OR(X1666="低滞销风险",X1666="健康")),AND(X1665="低滞销风险",X1666="健康")),"改善",X1665=X1666,"维持不变",OR(AND(X1665="健康",OR(X1666="低滞销风险",X1666="中滞销风险",X1666="高滞销风险")),AND(X1665="低滞销风险",OR(X1666="中滞销风险",X1666="高滞销风险")),AND(X1665="中滞销风险",X1666="高滞销风险")),"恶化")</f>
        <v>-</v>
      </c>
      <c r="Z1666" s="10">
        <f t="shared" si="340"/>
        <v>0</v>
      </c>
      <c r="AA1666" s="10">
        <f t="shared" si="341"/>
        <v>247.2</v>
      </c>
      <c r="AB1666" s="10">
        <f t="shared" si="342"/>
        <v>247.2</v>
      </c>
      <c r="AC1666" s="10">
        <f t="shared" si="343"/>
        <v>231.122448979592</v>
      </c>
      <c r="AD1666" s="10">
        <f t="shared" si="344"/>
        <v>126.122448979593</v>
      </c>
      <c r="AE1666" s="11">
        <f t="shared" si="345"/>
        <v>4.31428571428571</v>
      </c>
    </row>
    <row r="1667" spans="1:31">
      <c r="A1667" s="5">
        <v>45894</v>
      </c>
      <c r="B1667" s="1" t="s">
        <v>899</v>
      </c>
      <c r="C1667" s="1" t="s">
        <v>900</v>
      </c>
      <c r="D1667" s="1" t="s">
        <v>852</v>
      </c>
      <c r="E1667" s="1">
        <v>2.38</v>
      </c>
      <c r="F1667" s="1">
        <v>2.71</v>
      </c>
      <c r="G1667" s="1">
        <v>2.57</v>
      </c>
      <c r="H1667" s="1">
        <v>2.11</v>
      </c>
      <c r="I1667" s="1" t="s">
        <v>50</v>
      </c>
      <c r="J1667" s="1">
        <v>19</v>
      </c>
      <c r="K1667" s="1" t="s">
        <v>43</v>
      </c>
      <c r="L1667" s="1" t="s">
        <v>44</v>
      </c>
      <c r="M1667" s="1" t="s">
        <v>45</v>
      </c>
      <c r="N1667" s="1">
        <v>150</v>
      </c>
      <c r="O1667" s="1">
        <v>0</v>
      </c>
      <c r="P1667" s="1">
        <v>0</v>
      </c>
      <c r="Q1667" s="1">
        <v>284</v>
      </c>
      <c r="R1667" s="1">
        <v>0</v>
      </c>
      <c r="S1667" s="1">
        <v>0</v>
      </c>
      <c r="T1667">
        <f t="shared" si="335"/>
        <v>150</v>
      </c>
      <c r="U1667">
        <f t="shared" si="336"/>
        <v>434</v>
      </c>
      <c r="V1667" s="2">
        <f t="shared" si="337"/>
        <v>45957.025210084</v>
      </c>
      <c r="W1667" s="2">
        <f t="shared" si="338"/>
        <v>46076.3529411765</v>
      </c>
      <c r="X1667" t="str">
        <f t="shared" si="339"/>
        <v>高滞销风险</v>
      </c>
      <c r="Y1667" s="8" t="str">
        <f>_xlfn.IFS(COUNTIF($B$2:B1667,B1667)=1,"-",OR(AND(X1666="高滞销风险",OR(X1667="中滞销风险",X1667="低滞销风险",X1667="健康")),AND(X1666="中滞销风险",OR(X1667="低滞销风险",X1667="健康")),AND(X1666="低滞销风险",X1667="健康")),"改善",X1666=X1667,"维持不变",OR(AND(X1666="健康",OR(X1667="低滞销风险",X1667="中滞销风险",X1667="高滞销风险")),AND(X1666="低滞销风险",OR(X1667="中滞销风险",X1667="高滞销风险")),AND(X1666="中滞销风险",X1667="高滞销风险")),"恶化")</f>
        <v>维持不变</v>
      </c>
      <c r="Z1667" s="10">
        <f t="shared" si="340"/>
        <v>0</v>
      </c>
      <c r="AA1667" s="10">
        <f t="shared" si="341"/>
        <v>200.76</v>
      </c>
      <c r="AB1667" s="10">
        <f t="shared" si="342"/>
        <v>200.76</v>
      </c>
      <c r="AC1667" s="10">
        <f t="shared" si="343"/>
        <v>182.352941176471</v>
      </c>
      <c r="AD1667" s="10">
        <f t="shared" si="344"/>
        <v>84.3529411764684</v>
      </c>
      <c r="AE1667" s="11">
        <f t="shared" si="345"/>
        <v>4.42857142857143</v>
      </c>
    </row>
    <row r="1668" spans="1:31">
      <c r="A1668" s="5">
        <v>45901</v>
      </c>
      <c r="B1668" s="1" t="s">
        <v>899</v>
      </c>
      <c r="C1668" s="1" t="s">
        <v>900</v>
      </c>
      <c r="D1668" s="1" t="s">
        <v>852</v>
      </c>
      <c r="E1668" s="1">
        <v>3.35</v>
      </c>
      <c r="F1668" s="1">
        <v>4</v>
      </c>
      <c r="G1668" s="1">
        <v>3.36</v>
      </c>
      <c r="H1668" s="1">
        <v>2.96</v>
      </c>
      <c r="I1668" s="1" t="s">
        <v>50</v>
      </c>
      <c r="J1668" s="1">
        <v>28</v>
      </c>
      <c r="K1668" s="1" t="s">
        <v>35</v>
      </c>
      <c r="L1668" s="1" t="s">
        <v>36</v>
      </c>
      <c r="M1668" s="1" t="s">
        <v>37</v>
      </c>
      <c r="N1668" s="1">
        <v>124</v>
      </c>
      <c r="O1668" s="1">
        <v>20</v>
      </c>
      <c r="P1668" s="1">
        <v>0</v>
      </c>
      <c r="Q1668" s="1">
        <v>264</v>
      </c>
      <c r="R1668" s="1">
        <v>0</v>
      </c>
      <c r="S1668" s="1">
        <v>0</v>
      </c>
      <c r="T1668">
        <f t="shared" si="335"/>
        <v>144</v>
      </c>
      <c r="U1668">
        <f t="shared" si="336"/>
        <v>408</v>
      </c>
      <c r="V1668" s="2">
        <f t="shared" si="337"/>
        <v>45943.9850746269</v>
      </c>
      <c r="W1668" s="2">
        <f t="shared" si="338"/>
        <v>46022.7910447761</v>
      </c>
      <c r="X1668" t="str">
        <f t="shared" si="339"/>
        <v>高滞销风险</v>
      </c>
      <c r="Y1668" s="8" t="str">
        <f>_xlfn.IFS(COUNTIF($B$2:B1668,B1668)=1,"-",OR(AND(X1667="高滞销风险",OR(X1668="中滞销风险",X1668="低滞销风险",X1668="健康")),AND(X1667="中滞销风险",OR(X1668="低滞销风险",X1668="健康")),AND(X1667="低滞销风险",X1668="健康")),"改善",X1667=X1668,"维持不变",OR(AND(X1667="健康",OR(X1668="低滞销风险",X1668="中滞销风险",X1668="高滞销风险")),AND(X1667="低滞销风险",OR(X1668="中滞销风险",X1668="高滞销风险")),AND(X1667="中滞销风险",X1668="高滞销风险")),"恶化")</f>
        <v>维持不变</v>
      </c>
      <c r="Z1668" s="10">
        <f t="shared" si="340"/>
        <v>0</v>
      </c>
      <c r="AA1668" s="10">
        <f t="shared" si="341"/>
        <v>103.15</v>
      </c>
      <c r="AB1668" s="10">
        <f t="shared" si="342"/>
        <v>103.15</v>
      </c>
      <c r="AC1668" s="10">
        <f t="shared" si="343"/>
        <v>121.791044776119</v>
      </c>
      <c r="AD1668" s="10">
        <f t="shared" si="344"/>
        <v>30.7910447761169</v>
      </c>
      <c r="AE1668" s="11">
        <f t="shared" si="345"/>
        <v>4.48351648351648</v>
      </c>
    </row>
    <row r="1669" spans="1:31">
      <c r="A1669" s="5">
        <v>45908</v>
      </c>
      <c r="B1669" s="1" t="s">
        <v>899</v>
      </c>
      <c r="C1669" s="1" t="s">
        <v>900</v>
      </c>
      <c r="D1669" s="1" t="s">
        <v>852</v>
      </c>
      <c r="E1669" s="1">
        <v>2.43</v>
      </c>
      <c r="F1669" s="1">
        <v>2.43</v>
      </c>
      <c r="G1669" s="1">
        <v>3.21</v>
      </c>
      <c r="H1669" s="1">
        <v>2.89</v>
      </c>
      <c r="I1669" s="1" t="s">
        <v>54</v>
      </c>
      <c r="J1669" s="1">
        <v>17</v>
      </c>
      <c r="K1669" s="1" t="s">
        <v>38</v>
      </c>
      <c r="L1669" s="1" t="s">
        <v>39</v>
      </c>
      <c r="M1669" s="1" t="s">
        <v>40</v>
      </c>
      <c r="N1669" s="1">
        <v>109</v>
      </c>
      <c r="O1669" s="1">
        <v>120</v>
      </c>
      <c r="P1669" s="1">
        <v>0</v>
      </c>
      <c r="Q1669" s="1">
        <v>164</v>
      </c>
      <c r="R1669" s="1">
        <v>0</v>
      </c>
      <c r="S1669" s="1">
        <v>0</v>
      </c>
      <c r="T1669">
        <f t="shared" si="335"/>
        <v>229</v>
      </c>
      <c r="U1669">
        <f t="shared" si="336"/>
        <v>393</v>
      </c>
      <c r="V1669" s="2">
        <f t="shared" si="337"/>
        <v>46002.2386831276</v>
      </c>
      <c r="W1669" s="2">
        <f t="shared" si="338"/>
        <v>46069.7283950617</v>
      </c>
      <c r="X1669" t="str">
        <f t="shared" si="339"/>
        <v>高滞销风险</v>
      </c>
      <c r="Y1669" s="8" t="str">
        <f>_xlfn.IFS(COUNTIF($B$2:B1669,B1669)=1,"-",OR(AND(X1668="高滞销风险",OR(X1669="中滞销风险",X1669="低滞销风险",X1669="健康")),AND(X1668="中滞销风险",OR(X1669="低滞销风险",X1669="健康")),AND(X1668="低滞销风险",X1669="健康")),"改善",X1668=X1669,"维持不变",OR(AND(X1668="健康",OR(X1669="低滞销风险",X1669="中滞销风险",X1669="高滞销风险")),AND(X1668="低滞销风险",OR(X1669="中滞销风险",X1669="高滞销风险")),AND(X1668="中滞销风险",X1669="高滞销风险")),"恶化")</f>
        <v>维持不变</v>
      </c>
      <c r="Z1669" s="10">
        <f t="shared" si="340"/>
        <v>24.88</v>
      </c>
      <c r="AA1669" s="10">
        <f t="shared" si="341"/>
        <v>164</v>
      </c>
      <c r="AB1669" s="10">
        <f t="shared" si="342"/>
        <v>188.88</v>
      </c>
      <c r="AC1669" s="10">
        <f t="shared" si="343"/>
        <v>161.728395061728</v>
      </c>
      <c r="AD1669" s="10">
        <f t="shared" si="344"/>
        <v>77.7283950617275</v>
      </c>
      <c r="AE1669" s="11">
        <f t="shared" si="345"/>
        <v>4.67857142857143</v>
      </c>
    </row>
    <row r="1670" spans="1:31">
      <c r="A1670" s="5">
        <v>45887</v>
      </c>
      <c r="B1670" s="1" t="s">
        <v>901</v>
      </c>
      <c r="C1670" s="1" t="s">
        <v>902</v>
      </c>
      <c r="D1670" s="1" t="s">
        <v>852</v>
      </c>
      <c r="E1670" s="1">
        <v>7.29</v>
      </c>
      <c r="F1670" s="1">
        <v>10.29</v>
      </c>
      <c r="G1670" s="1">
        <v>8.86</v>
      </c>
      <c r="H1670" s="1">
        <v>4.86</v>
      </c>
      <c r="I1670" s="1" t="s">
        <v>50</v>
      </c>
      <c r="J1670" s="1">
        <v>72</v>
      </c>
      <c r="K1670" s="1" t="s">
        <v>51</v>
      </c>
      <c r="L1670" s="1" t="s">
        <v>52</v>
      </c>
      <c r="M1670" s="1" t="s">
        <v>53</v>
      </c>
      <c r="N1670" s="1">
        <v>157</v>
      </c>
      <c r="O1670" s="1">
        <v>217</v>
      </c>
      <c r="P1670" s="1">
        <v>0</v>
      </c>
      <c r="Q1670" s="1">
        <v>4</v>
      </c>
      <c r="R1670" s="1">
        <v>0</v>
      </c>
      <c r="S1670" s="1">
        <v>200</v>
      </c>
      <c r="T1670">
        <f t="shared" si="335"/>
        <v>374</v>
      </c>
      <c r="U1670">
        <f t="shared" si="336"/>
        <v>578</v>
      </c>
      <c r="V1670" s="2">
        <f t="shared" si="337"/>
        <v>45938.3031550069</v>
      </c>
      <c r="W1670" s="2">
        <f t="shared" si="338"/>
        <v>45966.2866941015</v>
      </c>
      <c r="X1670" t="str">
        <f t="shared" si="339"/>
        <v>健康</v>
      </c>
      <c r="Y1670" s="8" t="str">
        <f>_xlfn.IFS(COUNTIF($B$2:B1670,B1670)=1,"-",OR(AND(X1669="高滞销风险",OR(X1670="中滞销风险",X1670="低滞销风险",X1670="健康")),AND(X1669="中滞销风险",OR(X1670="低滞销风险",X1670="健康")),AND(X1669="低滞销风险",X1670="健康")),"改善",X1669=X1670,"维持不变",OR(AND(X1669="健康",OR(X1670="低滞销风险",X1670="中滞销风险",X1670="高滞销风险")),AND(X1669="低滞销风险",OR(X1670="中滞销风险",X1670="高滞销风险")),AND(X1669="中滞销风险",X1670="高滞销风险")),"恶化")</f>
        <v>-</v>
      </c>
      <c r="Z1670" s="10">
        <f t="shared" si="340"/>
        <v>0</v>
      </c>
      <c r="AA1670" s="10">
        <f t="shared" si="341"/>
        <v>0</v>
      </c>
      <c r="AB1670" s="10">
        <f t="shared" si="342"/>
        <v>0</v>
      </c>
      <c r="AC1670" s="10">
        <f t="shared" si="343"/>
        <v>79.2866941015089</v>
      </c>
      <c r="AD1670" s="10">
        <f t="shared" si="344"/>
        <v>0</v>
      </c>
      <c r="AE1670" s="11">
        <f t="shared" si="345"/>
        <v>7.29</v>
      </c>
    </row>
    <row r="1671" spans="1:31">
      <c r="A1671" s="5">
        <v>45894</v>
      </c>
      <c r="B1671" s="1" t="s">
        <v>901</v>
      </c>
      <c r="C1671" s="1" t="s">
        <v>902</v>
      </c>
      <c r="D1671" s="1" t="s">
        <v>852</v>
      </c>
      <c r="E1671" s="1">
        <v>6.76</v>
      </c>
      <c r="F1671" s="1">
        <v>6.29</v>
      </c>
      <c r="G1671" s="1">
        <v>8.29</v>
      </c>
      <c r="H1671" s="1">
        <v>6.43</v>
      </c>
      <c r="I1671" s="1" t="s">
        <v>50</v>
      </c>
      <c r="J1671" s="1">
        <v>44</v>
      </c>
      <c r="K1671" s="1" t="s">
        <v>43</v>
      </c>
      <c r="L1671" s="1" t="s">
        <v>44</v>
      </c>
      <c r="M1671" s="1" t="s">
        <v>45</v>
      </c>
      <c r="N1671" s="1">
        <v>121</v>
      </c>
      <c r="O1671" s="1">
        <v>205</v>
      </c>
      <c r="P1671" s="1">
        <v>0</v>
      </c>
      <c r="Q1671" s="1">
        <v>4</v>
      </c>
      <c r="R1671" s="1">
        <v>0</v>
      </c>
      <c r="S1671" s="1">
        <v>300</v>
      </c>
      <c r="T1671">
        <f t="shared" si="335"/>
        <v>326</v>
      </c>
      <c r="U1671">
        <f t="shared" si="336"/>
        <v>630</v>
      </c>
      <c r="V1671" s="2">
        <f t="shared" si="337"/>
        <v>45942.224852071</v>
      </c>
      <c r="W1671" s="2">
        <f t="shared" si="338"/>
        <v>45987.1952662722</v>
      </c>
      <c r="X1671" t="str">
        <f t="shared" si="339"/>
        <v>健康</v>
      </c>
      <c r="Y1671" s="8" t="str">
        <f>_xlfn.IFS(COUNTIF($B$2:B1671,B1671)=1,"-",OR(AND(X1670="高滞销风险",OR(X1671="中滞销风险",X1671="低滞销风险",X1671="健康")),AND(X1670="中滞销风险",OR(X1671="低滞销风险",X1671="健康")),AND(X1670="低滞销风险",X1671="健康")),"改善",X1670=X1671,"维持不变",OR(AND(X1670="健康",OR(X1671="低滞销风险",X1671="中滞销风险",X1671="高滞销风险")),AND(X1670="低滞销风险",OR(X1671="中滞销风险",X1671="高滞销风险")),AND(X1670="中滞销风险",X1671="高滞销风险")),"恶化")</f>
        <v>维持不变</v>
      </c>
      <c r="Z1671" s="10">
        <f t="shared" si="340"/>
        <v>0</v>
      </c>
      <c r="AA1671" s="10">
        <f t="shared" si="341"/>
        <v>0</v>
      </c>
      <c r="AB1671" s="10">
        <f t="shared" si="342"/>
        <v>0</v>
      </c>
      <c r="AC1671" s="10">
        <f t="shared" si="343"/>
        <v>93.1952662721894</v>
      </c>
      <c r="AD1671" s="10">
        <f t="shared" si="344"/>
        <v>0</v>
      </c>
      <c r="AE1671" s="11">
        <f t="shared" si="345"/>
        <v>6.76</v>
      </c>
    </row>
    <row r="1672" spans="1:31">
      <c r="A1672" s="5">
        <v>45901</v>
      </c>
      <c r="B1672" s="1" t="s">
        <v>901</v>
      </c>
      <c r="C1672" s="1" t="s">
        <v>902</v>
      </c>
      <c r="D1672" s="1" t="s">
        <v>852</v>
      </c>
      <c r="E1672" s="1">
        <v>8.8</v>
      </c>
      <c r="F1672" s="1">
        <v>9.86</v>
      </c>
      <c r="G1672" s="1">
        <v>8.07</v>
      </c>
      <c r="H1672" s="1">
        <v>8.46</v>
      </c>
      <c r="I1672" s="1" t="s">
        <v>50</v>
      </c>
      <c r="J1672" s="1">
        <v>69</v>
      </c>
      <c r="K1672" s="1" t="s">
        <v>35</v>
      </c>
      <c r="L1672" s="1" t="s">
        <v>36</v>
      </c>
      <c r="M1672" s="1" t="s">
        <v>37</v>
      </c>
      <c r="N1672" s="1">
        <v>111</v>
      </c>
      <c r="O1672" s="1">
        <v>347</v>
      </c>
      <c r="P1672" s="1">
        <v>0</v>
      </c>
      <c r="Q1672" s="1">
        <v>4</v>
      </c>
      <c r="R1672" s="1">
        <v>0</v>
      </c>
      <c r="S1672" s="1">
        <v>200</v>
      </c>
      <c r="T1672">
        <f t="shared" si="335"/>
        <v>458</v>
      </c>
      <c r="U1672">
        <f t="shared" si="336"/>
        <v>662</v>
      </c>
      <c r="V1672" s="2">
        <f t="shared" si="337"/>
        <v>45953.0454545455</v>
      </c>
      <c r="W1672" s="2">
        <f t="shared" si="338"/>
        <v>45976.2272727273</v>
      </c>
      <c r="X1672" t="str">
        <f t="shared" si="339"/>
        <v>健康</v>
      </c>
      <c r="Y1672" s="8" t="str">
        <f>_xlfn.IFS(COUNTIF($B$2:B1672,B1672)=1,"-",OR(AND(X1671="高滞销风险",OR(X1672="中滞销风险",X1672="低滞销风险",X1672="健康")),AND(X1671="中滞销风险",OR(X1672="低滞销风险",X1672="健康")),AND(X1671="低滞销风险",X1672="健康")),"改善",X1671=X1672,"维持不变",OR(AND(X1671="健康",OR(X1672="低滞销风险",X1672="中滞销风险",X1672="高滞销风险")),AND(X1671="低滞销风险",OR(X1672="中滞销风险",X1672="高滞销风险")),AND(X1671="中滞销风险",X1672="高滞销风险")),"恶化")</f>
        <v>维持不变</v>
      </c>
      <c r="Z1672" s="10">
        <f t="shared" si="340"/>
        <v>0</v>
      </c>
      <c r="AA1672" s="10">
        <f t="shared" si="341"/>
        <v>0</v>
      </c>
      <c r="AB1672" s="10">
        <f t="shared" si="342"/>
        <v>0</v>
      </c>
      <c r="AC1672" s="10">
        <f t="shared" si="343"/>
        <v>75.2272727272727</v>
      </c>
      <c r="AD1672" s="10">
        <f t="shared" si="344"/>
        <v>0</v>
      </c>
      <c r="AE1672" s="11">
        <f t="shared" si="345"/>
        <v>8.8</v>
      </c>
    </row>
    <row r="1673" spans="1:31">
      <c r="A1673" s="5">
        <v>45908</v>
      </c>
      <c r="B1673" s="1" t="s">
        <v>901</v>
      </c>
      <c r="C1673" s="1" t="s">
        <v>902</v>
      </c>
      <c r="D1673" s="1" t="s">
        <v>852</v>
      </c>
      <c r="E1673" s="1">
        <v>9.16</v>
      </c>
      <c r="F1673" s="1">
        <v>9.29</v>
      </c>
      <c r="G1673" s="1">
        <v>9.57</v>
      </c>
      <c r="H1673" s="1">
        <v>8.93</v>
      </c>
      <c r="I1673" s="1" t="s">
        <v>50</v>
      </c>
      <c r="J1673" s="1">
        <v>65</v>
      </c>
      <c r="K1673" s="1" t="s">
        <v>38</v>
      </c>
      <c r="L1673" s="1" t="s">
        <v>39</v>
      </c>
      <c r="M1673" s="1" t="s">
        <v>40</v>
      </c>
      <c r="N1673" s="1">
        <v>96</v>
      </c>
      <c r="O1673" s="1">
        <v>407</v>
      </c>
      <c r="P1673" s="1">
        <v>0</v>
      </c>
      <c r="Q1673" s="1">
        <v>4</v>
      </c>
      <c r="R1673" s="1">
        <v>0</v>
      </c>
      <c r="S1673" s="1">
        <v>100</v>
      </c>
      <c r="T1673">
        <f t="shared" si="335"/>
        <v>503</v>
      </c>
      <c r="U1673">
        <f t="shared" si="336"/>
        <v>607</v>
      </c>
      <c r="V1673" s="2">
        <f t="shared" si="337"/>
        <v>45962.9126637555</v>
      </c>
      <c r="W1673" s="2">
        <f t="shared" si="338"/>
        <v>45974.2663755458</v>
      </c>
      <c r="X1673" t="str">
        <f t="shared" si="339"/>
        <v>健康</v>
      </c>
      <c r="Y1673" s="8" t="str">
        <f>_xlfn.IFS(COUNTIF($B$2:B1673,B1673)=1,"-",OR(AND(X1672="高滞销风险",OR(X1673="中滞销风险",X1673="低滞销风险",X1673="健康")),AND(X1672="中滞销风险",OR(X1673="低滞销风险",X1673="健康")),AND(X1672="低滞销风险",X1673="健康")),"改善",X1672=X1673,"维持不变",OR(AND(X1672="健康",OR(X1673="低滞销风险",X1673="中滞销风险",X1673="高滞销风险")),AND(X1672="低滞销风险",OR(X1673="中滞销风险",X1673="高滞销风险")),AND(X1672="中滞销风险",X1673="高滞销风险")),"恶化")</f>
        <v>维持不变</v>
      </c>
      <c r="Z1673" s="10">
        <f t="shared" si="340"/>
        <v>0</v>
      </c>
      <c r="AA1673" s="10">
        <f t="shared" si="341"/>
        <v>0</v>
      </c>
      <c r="AB1673" s="10">
        <f t="shared" si="342"/>
        <v>0</v>
      </c>
      <c r="AC1673" s="10">
        <f t="shared" si="343"/>
        <v>66.2663755458515</v>
      </c>
      <c r="AD1673" s="10">
        <f t="shared" si="344"/>
        <v>0</v>
      </c>
      <c r="AE1673" s="11">
        <f t="shared" si="345"/>
        <v>9.16</v>
      </c>
    </row>
    <row r="1674" spans="1:31">
      <c r="A1674" s="5">
        <v>45887</v>
      </c>
      <c r="B1674" s="1" t="s">
        <v>903</v>
      </c>
      <c r="C1674" s="1" t="s">
        <v>904</v>
      </c>
      <c r="D1674" s="1" t="s">
        <v>852</v>
      </c>
      <c r="E1674" s="1">
        <v>3.01</v>
      </c>
      <c r="F1674" s="1">
        <v>4</v>
      </c>
      <c r="G1674" s="1">
        <v>3.79</v>
      </c>
      <c r="H1674" s="1">
        <v>2.11</v>
      </c>
      <c r="I1674" s="1" t="s">
        <v>50</v>
      </c>
      <c r="J1674" s="1">
        <v>28</v>
      </c>
      <c r="K1674" s="1" t="s">
        <v>51</v>
      </c>
      <c r="L1674" s="1" t="s">
        <v>52</v>
      </c>
      <c r="M1674" s="1" t="s">
        <v>53</v>
      </c>
      <c r="N1674" s="1">
        <v>129</v>
      </c>
      <c r="O1674" s="1">
        <v>132</v>
      </c>
      <c r="P1674" s="1">
        <v>0</v>
      </c>
      <c r="Q1674" s="1">
        <v>67</v>
      </c>
      <c r="R1674" s="1">
        <v>0</v>
      </c>
      <c r="S1674" s="1">
        <v>0</v>
      </c>
      <c r="T1674">
        <f t="shared" si="335"/>
        <v>261</v>
      </c>
      <c r="U1674">
        <f t="shared" si="336"/>
        <v>328</v>
      </c>
      <c r="V1674" s="2">
        <f t="shared" si="337"/>
        <v>45973.7109634552</v>
      </c>
      <c r="W1674" s="2">
        <f t="shared" si="338"/>
        <v>45995.9700996678</v>
      </c>
      <c r="X1674" t="str">
        <f t="shared" si="339"/>
        <v>低滞销风险</v>
      </c>
      <c r="Y1674" s="8" t="str">
        <f>_xlfn.IFS(COUNTIF($B$2:B1674,B1674)=1,"-",OR(AND(X1673="高滞销风险",OR(X1674="中滞销风险",X1674="低滞销风险",X1674="健康")),AND(X1673="中滞销风险",OR(X1674="低滞销风险",X1674="健康")),AND(X1673="低滞销风险",X1674="健康")),"改善",X1673=X1674,"维持不变",OR(AND(X1673="健康",OR(X1674="低滞销风险",X1674="中滞销风险",X1674="高滞销风险")),AND(X1673="低滞销风险",OR(X1674="中滞销风险",X1674="高滞销风险")),AND(X1673="中滞销风险",X1674="高滞销风险")),"恶化")</f>
        <v>-</v>
      </c>
      <c r="Z1674" s="10">
        <f t="shared" si="340"/>
        <v>0</v>
      </c>
      <c r="AA1674" s="10">
        <f t="shared" si="341"/>
        <v>11.95</v>
      </c>
      <c r="AB1674" s="10">
        <f t="shared" si="342"/>
        <v>11.95</v>
      </c>
      <c r="AC1674" s="10">
        <f t="shared" si="343"/>
        <v>108.970099667774</v>
      </c>
      <c r="AD1674" s="10">
        <f t="shared" si="344"/>
        <v>3.97009966777114</v>
      </c>
      <c r="AE1674" s="11">
        <f t="shared" si="345"/>
        <v>3.12380952380952</v>
      </c>
    </row>
    <row r="1675" spans="1:31">
      <c r="A1675" s="5">
        <v>45894</v>
      </c>
      <c r="B1675" s="1" t="s">
        <v>903</v>
      </c>
      <c r="C1675" s="1" t="s">
        <v>904</v>
      </c>
      <c r="D1675" s="1" t="s">
        <v>852</v>
      </c>
      <c r="E1675" s="1">
        <v>3.55</v>
      </c>
      <c r="F1675" s="1">
        <v>4</v>
      </c>
      <c r="G1675" s="1">
        <v>4</v>
      </c>
      <c r="H1675" s="1">
        <v>3.11</v>
      </c>
      <c r="I1675" s="1" t="s">
        <v>50</v>
      </c>
      <c r="J1675" s="1">
        <v>28</v>
      </c>
      <c r="K1675" s="1" t="s">
        <v>43</v>
      </c>
      <c r="L1675" s="1" t="s">
        <v>44</v>
      </c>
      <c r="M1675" s="1" t="s">
        <v>45</v>
      </c>
      <c r="N1675" s="1">
        <v>113</v>
      </c>
      <c r="O1675" s="1">
        <v>188</v>
      </c>
      <c r="P1675" s="1">
        <v>0</v>
      </c>
      <c r="Q1675" s="1">
        <v>7</v>
      </c>
      <c r="R1675" s="1">
        <v>0</v>
      </c>
      <c r="S1675" s="1">
        <v>50</v>
      </c>
      <c r="T1675">
        <f t="shared" si="335"/>
        <v>301</v>
      </c>
      <c r="U1675">
        <f t="shared" si="336"/>
        <v>358</v>
      </c>
      <c r="V1675" s="2">
        <f t="shared" si="337"/>
        <v>45978.7887323944</v>
      </c>
      <c r="W1675" s="2">
        <f t="shared" si="338"/>
        <v>45994.8450704225</v>
      </c>
      <c r="X1675" t="str">
        <f t="shared" si="339"/>
        <v>低滞销风险</v>
      </c>
      <c r="Y1675" s="8" t="str">
        <f>_xlfn.IFS(COUNTIF($B$2:B1675,B1675)=1,"-",OR(AND(X1674="高滞销风险",OR(X1675="中滞销风险",X1675="低滞销风险",X1675="健康")),AND(X1674="中滞销风险",OR(X1675="低滞销风险",X1675="健康")),AND(X1674="低滞销风险",X1675="健康")),"改善",X1674=X1675,"维持不变",OR(AND(X1674="健康",OR(X1675="低滞销风险",X1675="中滞销风险",X1675="高滞销风险")),AND(X1674="低滞销风险",OR(X1675="中滞销风险",X1675="高滞销风险")),AND(X1674="中滞销风险",X1675="高滞销风险")),"恶化")</f>
        <v>维持不变</v>
      </c>
      <c r="Z1675" s="10">
        <f t="shared" si="340"/>
        <v>0</v>
      </c>
      <c r="AA1675" s="10">
        <f t="shared" si="341"/>
        <v>10.1</v>
      </c>
      <c r="AB1675" s="10">
        <f t="shared" si="342"/>
        <v>10.1</v>
      </c>
      <c r="AC1675" s="10">
        <f t="shared" si="343"/>
        <v>100.845070422535</v>
      </c>
      <c r="AD1675" s="10">
        <f t="shared" si="344"/>
        <v>2.84507042253244</v>
      </c>
      <c r="AE1675" s="11">
        <f t="shared" si="345"/>
        <v>3.6530612244898</v>
      </c>
    </row>
    <row r="1676" spans="1:31">
      <c r="A1676" s="5">
        <v>45901</v>
      </c>
      <c r="B1676" s="1" t="s">
        <v>903</v>
      </c>
      <c r="C1676" s="1" t="s">
        <v>904</v>
      </c>
      <c r="D1676" s="1" t="s">
        <v>852</v>
      </c>
      <c r="E1676" s="1">
        <v>4.47</v>
      </c>
      <c r="F1676" s="1">
        <v>5</v>
      </c>
      <c r="G1676" s="1">
        <v>4.5</v>
      </c>
      <c r="H1676" s="1">
        <v>4.14</v>
      </c>
      <c r="I1676" s="1" t="s">
        <v>50</v>
      </c>
      <c r="J1676" s="1">
        <v>35</v>
      </c>
      <c r="K1676" s="1" t="s">
        <v>35</v>
      </c>
      <c r="L1676" s="1" t="s">
        <v>36</v>
      </c>
      <c r="M1676" s="1" t="s">
        <v>37</v>
      </c>
      <c r="N1676" s="1">
        <v>128</v>
      </c>
      <c r="O1676" s="1">
        <v>140</v>
      </c>
      <c r="P1676" s="1">
        <v>0</v>
      </c>
      <c r="Q1676" s="1">
        <v>7</v>
      </c>
      <c r="R1676" s="1">
        <v>0</v>
      </c>
      <c r="S1676" s="1">
        <v>50</v>
      </c>
      <c r="T1676">
        <f t="shared" si="335"/>
        <v>268</v>
      </c>
      <c r="U1676">
        <f t="shared" si="336"/>
        <v>325</v>
      </c>
      <c r="V1676" s="2">
        <f t="shared" si="337"/>
        <v>45960.9552572707</v>
      </c>
      <c r="W1676" s="2">
        <f t="shared" si="338"/>
        <v>45973.706935123</v>
      </c>
      <c r="X1676" t="str">
        <f t="shared" si="339"/>
        <v>健康</v>
      </c>
      <c r="Y1676" s="8" t="str">
        <f>_xlfn.IFS(COUNTIF($B$2:B1676,B1676)=1,"-",OR(AND(X1675="高滞销风险",OR(X1676="中滞销风险",X1676="低滞销风险",X1676="健康")),AND(X1675="中滞销风险",OR(X1676="低滞销风险",X1676="健康")),AND(X1675="低滞销风险",X1676="健康")),"改善",X1675=X1676,"维持不变",OR(AND(X1675="健康",OR(X1676="低滞销风险",X1676="中滞销风险",X1676="高滞销风险")),AND(X1675="低滞销风险",OR(X1676="中滞销风险",X1676="高滞销风险")),AND(X1675="中滞销风险",X1676="高滞销风险")),"恶化")</f>
        <v>改善</v>
      </c>
      <c r="Z1676" s="10">
        <f t="shared" si="340"/>
        <v>0</v>
      </c>
      <c r="AA1676" s="10">
        <f t="shared" si="341"/>
        <v>0</v>
      </c>
      <c r="AB1676" s="10">
        <f t="shared" si="342"/>
        <v>0</v>
      </c>
      <c r="AC1676" s="10">
        <f t="shared" si="343"/>
        <v>72.7069351230425</v>
      </c>
      <c r="AD1676" s="10">
        <f t="shared" si="344"/>
        <v>0</v>
      </c>
      <c r="AE1676" s="11">
        <f t="shared" si="345"/>
        <v>4.47</v>
      </c>
    </row>
    <row r="1677" spans="1:31">
      <c r="A1677" s="5">
        <v>45908</v>
      </c>
      <c r="B1677" s="1" t="s">
        <v>903</v>
      </c>
      <c r="C1677" s="1" t="s">
        <v>904</v>
      </c>
      <c r="D1677" s="1" t="s">
        <v>852</v>
      </c>
      <c r="E1677" s="1">
        <v>3</v>
      </c>
      <c r="F1677" s="1">
        <v>3</v>
      </c>
      <c r="G1677" s="1">
        <v>4</v>
      </c>
      <c r="H1677" s="1">
        <v>4</v>
      </c>
      <c r="I1677" s="1" t="s">
        <v>54</v>
      </c>
      <c r="J1677" s="1">
        <v>21</v>
      </c>
      <c r="K1677" s="1" t="s">
        <v>38</v>
      </c>
      <c r="L1677" s="1" t="s">
        <v>39</v>
      </c>
      <c r="M1677" s="1" t="s">
        <v>40</v>
      </c>
      <c r="N1677" s="1">
        <v>133</v>
      </c>
      <c r="O1677" s="1">
        <v>116</v>
      </c>
      <c r="P1677" s="1">
        <v>0</v>
      </c>
      <c r="Q1677" s="1">
        <v>57</v>
      </c>
      <c r="R1677" s="1">
        <v>0</v>
      </c>
      <c r="S1677" s="1">
        <v>50</v>
      </c>
      <c r="T1677">
        <f t="shared" si="335"/>
        <v>249</v>
      </c>
      <c r="U1677">
        <f t="shared" si="336"/>
        <v>356</v>
      </c>
      <c r="V1677" s="2">
        <f t="shared" si="337"/>
        <v>45991</v>
      </c>
      <c r="W1677" s="2">
        <f t="shared" si="338"/>
        <v>46026.6666666667</v>
      </c>
      <c r="X1677" t="str">
        <f t="shared" si="339"/>
        <v>高滞销风险</v>
      </c>
      <c r="Y1677" s="8" t="str">
        <f>_xlfn.IFS(COUNTIF($B$2:B1677,B1677)=1,"-",OR(AND(X1676="高滞销风险",OR(X1677="中滞销风险",X1677="低滞销风险",X1677="健康")),AND(X1676="中滞销风险",OR(X1677="低滞销风险",X1677="健康")),AND(X1676="低滞销风险",X1677="健康")),"改善",X1676=X1677,"维持不变",OR(AND(X1676="健康",OR(X1677="低滞销风险",X1677="中滞销风险",X1677="高滞销风险")),AND(X1676="低滞销风险",OR(X1677="中滞销风险",X1677="高滞销风险")),AND(X1676="中滞销风险",X1677="高滞销风险")),"恶化")</f>
        <v>恶化</v>
      </c>
      <c r="Z1677" s="10">
        <f t="shared" si="340"/>
        <v>0</v>
      </c>
      <c r="AA1677" s="10">
        <f t="shared" si="341"/>
        <v>104</v>
      </c>
      <c r="AB1677" s="10">
        <f t="shared" si="342"/>
        <v>104</v>
      </c>
      <c r="AC1677" s="10">
        <f t="shared" si="343"/>
        <v>118.666666666667</v>
      </c>
      <c r="AD1677" s="10">
        <f t="shared" si="344"/>
        <v>34.6666666666642</v>
      </c>
      <c r="AE1677" s="11">
        <f t="shared" si="345"/>
        <v>4.23809523809524</v>
      </c>
    </row>
    <row r="1678" spans="1:31">
      <c r="A1678" s="5">
        <v>45887</v>
      </c>
      <c r="B1678" s="1" t="s">
        <v>905</v>
      </c>
      <c r="C1678" s="1" t="s">
        <v>906</v>
      </c>
      <c r="D1678" s="1" t="s">
        <v>852</v>
      </c>
      <c r="E1678" s="1">
        <v>5.03</v>
      </c>
      <c r="F1678" s="1">
        <v>6.29</v>
      </c>
      <c r="G1678" s="1">
        <v>6.36</v>
      </c>
      <c r="H1678" s="1">
        <v>3.75</v>
      </c>
      <c r="I1678" s="1" t="s">
        <v>50</v>
      </c>
      <c r="J1678" s="1">
        <v>44</v>
      </c>
      <c r="K1678" s="1" t="s">
        <v>51</v>
      </c>
      <c r="L1678" s="1" t="s">
        <v>52</v>
      </c>
      <c r="M1678" s="1" t="s">
        <v>53</v>
      </c>
      <c r="N1678" s="1">
        <v>56</v>
      </c>
      <c r="O1678" s="1">
        <v>223</v>
      </c>
      <c r="P1678" s="1">
        <v>0</v>
      </c>
      <c r="Q1678" s="1">
        <v>108</v>
      </c>
      <c r="R1678" s="1">
        <v>0</v>
      </c>
      <c r="S1678" s="1">
        <v>50</v>
      </c>
      <c r="T1678">
        <f t="shared" si="335"/>
        <v>279</v>
      </c>
      <c r="U1678">
        <f t="shared" si="336"/>
        <v>437</v>
      </c>
      <c r="V1678" s="2">
        <f t="shared" si="337"/>
        <v>45942.4671968191</v>
      </c>
      <c r="W1678" s="2">
        <f t="shared" si="338"/>
        <v>45973.8787276342</v>
      </c>
      <c r="X1678" t="str">
        <f t="shared" si="339"/>
        <v>健康</v>
      </c>
      <c r="Y1678" s="8" t="str">
        <f>_xlfn.IFS(COUNTIF($B$2:B1678,B1678)=1,"-",OR(AND(X1677="高滞销风险",OR(X1678="中滞销风险",X1678="低滞销风险",X1678="健康")),AND(X1677="中滞销风险",OR(X1678="低滞销风险",X1678="健康")),AND(X1677="低滞销风险",X1678="健康")),"改善",X1677=X1678,"维持不变",OR(AND(X1677="健康",OR(X1678="低滞销风险",X1678="中滞销风险",X1678="高滞销风险")),AND(X1677="低滞销风险",OR(X1678="中滞销风险",X1678="高滞销风险")),AND(X1677="中滞销风险",X1678="高滞销风险")),"恶化")</f>
        <v>-</v>
      </c>
      <c r="Z1678" s="10">
        <f t="shared" si="340"/>
        <v>0</v>
      </c>
      <c r="AA1678" s="10">
        <f t="shared" si="341"/>
        <v>0</v>
      </c>
      <c r="AB1678" s="10">
        <f t="shared" si="342"/>
        <v>0</v>
      </c>
      <c r="AC1678" s="10">
        <f t="shared" si="343"/>
        <v>86.8787276341948</v>
      </c>
      <c r="AD1678" s="10">
        <f t="shared" si="344"/>
        <v>0</v>
      </c>
      <c r="AE1678" s="11">
        <f t="shared" si="345"/>
        <v>5.03</v>
      </c>
    </row>
    <row r="1679" spans="1:31">
      <c r="A1679" s="5">
        <v>45894</v>
      </c>
      <c r="B1679" s="1" t="s">
        <v>905</v>
      </c>
      <c r="C1679" s="1" t="s">
        <v>906</v>
      </c>
      <c r="D1679" s="1" t="s">
        <v>852</v>
      </c>
      <c r="E1679" s="1">
        <v>3.43</v>
      </c>
      <c r="F1679" s="1">
        <v>3.43</v>
      </c>
      <c r="G1679" s="1">
        <v>4.86</v>
      </c>
      <c r="H1679" s="1">
        <v>4.61</v>
      </c>
      <c r="I1679" s="1" t="s">
        <v>54</v>
      </c>
      <c r="J1679" s="1">
        <v>24</v>
      </c>
      <c r="K1679" s="1" t="s">
        <v>43</v>
      </c>
      <c r="L1679" s="1" t="s">
        <v>44</v>
      </c>
      <c r="M1679" s="1" t="s">
        <v>45</v>
      </c>
      <c r="N1679" s="1">
        <v>83</v>
      </c>
      <c r="O1679" s="1">
        <v>269</v>
      </c>
      <c r="P1679" s="1">
        <v>0</v>
      </c>
      <c r="Q1679" s="1">
        <v>108</v>
      </c>
      <c r="R1679" s="1">
        <v>0</v>
      </c>
      <c r="S1679" s="1">
        <v>0</v>
      </c>
      <c r="T1679">
        <f t="shared" si="335"/>
        <v>352</v>
      </c>
      <c r="U1679">
        <f t="shared" si="336"/>
        <v>460</v>
      </c>
      <c r="V1679" s="2">
        <f t="shared" si="337"/>
        <v>45996.6239067055</v>
      </c>
      <c r="W1679" s="2">
        <f t="shared" si="338"/>
        <v>46028.110787172</v>
      </c>
      <c r="X1679" t="str">
        <f t="shared" si="339"/>
        <v>高滞销风险</v>
      </c>
      <c r="Y1679" s="8" t="str">
        <f>_xlfn.IFS(COUNTIF($B$2:B1679,B1679)=1,"-",OR(AND(X1678="高滞销风险",OR(X1679="中滞销风险",X1679="低滞销风险",X1679="健康")),AND(X1678="中滞销风险",OR(X1679="低滞销风险",X1679="健康")),AND(X1678="低滞销风险",X1679="健康")),"改善",X1678=X1679,"维持不变",OR(AND(X1678="健康",OR(X1679="低滞销风险",X1679="中滞销风险",X1679="高滞销风险")),AND(X1678="低滞销风险",OR(X1679="中滞销风险",X1679="高滞销风险")),AND(X1678="中滞销风险",X1679="高滞销风险")),"恶化")</f>
        <v>恶化</v>
      </c>
      <c r="Z1679" s="10">
        <f t="shared" si="340"/>
        <v>15.86</v>
      </c>
      <c r="AA1679" s="10">
        <f t="shared" si="341"/>
        <v>108</v>
      </c>
      <c r="AB1679" s="10">
        <f t="shared" si="342"/>
        <v>123.86</v>
      </c>
      <c r="AC1679" s="10">
        <f t="shared" si="343"/>
        <v>134.110787172012</v>
      </c>
      <c r="AD1679" s="10">
        <f t="shared" si="344"/>
        <v>36.1107871720087</v>
      </c>
      <c r="AE1679" s="11">
        <f t="shared" si="345"/>
        <v>4.69387755102041</v>
      </c>
    </row>
    <row r="1680" spans="1:31">
      <c r="A1680" s="5">
        <v>45901</v>
      </c>
      <c r="B1680" s="1" t="s">
        <v>905</v>
      </c>
      <c r="C1680" s="1" t="s">
        <v>906</v>
      </c>
      <c r="D1680" s="1" t="s">
        <v>852</v>
      </c>
      <c r="E1680" s="1">
        <v>5.29</v>
      </c>
      <c r="F1680" s="1">
        <v>5.57</v>
      </c>
      <c r="G1680" s="1">
        <v>4.5</v>
      </c>
      <c r="H1680" s="1">
        <v>5.43</v>
      </c>
      <c r="I1680" s="1" t="s">
        <v>50</v>
      </c>
      <c r="J1680" s="1">
        <v>39</v>
      </c>
      <c r="K1680" s="1" t="s">
        <v>35</v>
      </c>
      <c r="L1680" s="1" t="s">
        <v>36</v>
      </c>
      <c r="M1680" s="1" t="s">
        <v>37</v>
      </c>
      <c r="N1680" s="1">
        <v>91</v>
      </c>
      <c r="O1680" s="1">
        <v>222</v>
      </c>
      <c r="P1680" s="1">
        <v>0</v>
      </c>
      <c r="Q1680" s="1">
        <v>108</v>
      </c>
      <c r="R1680" s="1">
        <v>0</v>
      </c>
      <c r="S1680" s="1">
        <v>0</v>
      </c>
      <c r="T1680">
        <f t="shared" si="335"/>
        <v>313</v>
      </c>
      <c r="U1680">
        <f t="shared" si="336"/>
        <v>421</v>
      </c>
      <c r="V1680" s="2">
        <f t="shared" si="337"/>
        <v>45960.168241966</v>
      </c>
      <c r="W1680" s="2">
        <f t="shared" si="338"/>
        <v>45980.584120983</v>
      </c>
      <c r="X1680" t="str">
        <f t="shared" si="339"/>
        <v>健康</v>
      </c>
      <c r="Y1680" s="8" t="str">
        <f>_xlfn.IFS(COUNTIF($B$2:B1680,B1680)=1,"-",OR(AND(X1679="高滞销风险",OR(X1680="中滞销风险",X1680="低滞销风险",X1680="健康")),AND(X1679="中滞销风险",OR(X1680="低滞销风险",X1680="健康")),AND(X1679="低滞销风险",X1680="健康")),"改善",X1679=X1680,"维持不变",OR(AND(X1679="健康",OR(X1680="低滞销风险",X1680="中滞销风险",X1680="高滞销风险")),AND(X1679="低滞销风险",OR(X1680="中滞销风险",X1680="高滞销风险")),AND(X1679="中滞销风险",X1680="高滞销风险")),"恶化")</f>
        <v>改善</v>
      </c>
      <c r="Z1680" s="10">
        <f t="shared" si="340"/>
        <v>0</v>
      </c>
      <c r="AA1680" s="10">
        <f t="shared" si="341"/>
        <v>0</v>
      </c>
      <c r="AB1680" s="10">
        <f t="shared" si="342"/>
        <v>0</v>
      </c>
      <c r="AC1680" s="10">
        <f t="shared" si="343"/>
        <v>79.5841209829868</v>
      </c>
      <c r="AD1680" s="10">
        <f t="shared" si="344"/>
        <v>0</v>
      </c>
      <c r="AE1680" s="11">
        <f t="shared" si="345"/>
        <v>5.29</v>
      </c>
    </row>
    <row r="1681" spans="1:31">
      <c r="A1681" s="5">
        <v>45908</v>
      </c>
      <c r="B1681" s="1" t="s">
        <v>905</v>
      </c>
      <c r="C1681" s="1" t="s">
        <v>906</v>
      </c>
      <c r="D1681" s="1" t="s">
        <v>852</v>
      </c>
      <c r="E1681" s="1">
        <v>5.92</v>
      </c>
      <c r="F1681" s="1">
        <v>6.57</v>
      </c>
      <c r="G1681" s="1">
        <v>6.07</v>
      </c>
      <c r="H1681" s="1">
        <v>5.46</v>
      </c>
      <c r="I1681" s="1" t="s">
        <v>50</v>
      </c>
      <c r="J1681" s="1">
        <v>46</v>
      </c>
      <c r="K1681" s="1" t="s">
        <v>38</v>
      </c>
      <c r="L1681" s="1" t="s">
        <v>39</v>
      </c>
      <c r="M1681" s="1" t="s">
        <v>40</v>
      </c>
      <c r="N1681" s="1">
        <v>106</v>
      </c>
      <c r="O1681" s="1">
        <v>166</v>
      </c>
      <c r="P1681" s="1">
        <v>0</v>
      </c>
      <c r="Q1681" s="1">
        <v>108</v>
      </c>
      <c r="R1681" s="1">
        <v>0</v>
      </c>
      <c r="S1681" s="1">
        <v>0</v>
      </c>
      <c r="T1681">
        <f t="shared" si="335"/>
        <v>272</v>
      </c>
      <c r="U1681">
        <f t="shared" si="336"/>
        <v>380</v>
      </c>
      <c r="V1681" s="2">
        <f t="shared" si="337"/>
        <v>45953.9459459459</v>
      </c>
      <c r="W1681" s="2">
        <f t="shared" si="338"/>
        <v>45972.1891891892</v>
      </c>
      <c r="X1681" t="str">
        <f t="shared" si="339"/>
        <v>健康</v>
      </c>
      <c r="Y1681" s="8" t="str">
        <f>_xlfn.IFS(COUNTIF($B$2:B1681,B1681)=1,"-",OR(AND(X1680="高滞销风险",OR(X1681="中滞销风险",X1681="低滞销风险",X1681="健康")),AND(X1680="中滞销风险",OR(X1681="低滞销风险",X1681="健康")),AND(X1680="低滞销风险",X1681="健康")),"改善",X1680=X1681,"维持不变",OR(AND(X1680="健康",OR(X1681="低滞销风险",X1681="中滞销风险",X1681="高滞销风险")),AND(X1680="低滞销风险",OR(X1681="中滞销风险",X1681="高滞销风险")),AND(X1680="中滞销风险",X1681="高滞销风险")),"恶化")</f>
        <v>维持不变</v>
      </c>
      <c r="Z1681" s="10">
        <f t="shared" si="340"/>
        <v>0</v>
      </c>
      <c r="AA1681" s="10">
        <f t="shared" si="341"/>
        <v>0</v>
      </c>
      <c r="AB1681" s="10">
        <f t="shared" si="342"/>
        <v>0</v>
      </c>
      <c r="AC1681" s="10">
        <f t="shared" si="343"/>
        <v>64.1891891891892</v>
      </c>
      <c r="AD1681" s="10">
        <f t="shared" si="344"/>
        <v>0</v>
      </c>
      <c r="AE1681" s="11">
        <f t="shared" si="345"/>
        <v>5.92</v>
      </c>
    </row>
    <row r="1682" spans="1:31">
      <c r="A1682" s="5">
        <v>45887</v>
      </c>
      <c r="B1682" s="1" t="s">
        <v>907</v>
      </c>
      <c r="C1682" s="1" t="s">
        <v>908</v>
      </c>
      <c r="D1682" s="1" t="s">
        <v>852</v>
      </c>
      <c r="E1682" s="1">
        <v>3.53</v>
      </c>
      <c r="F1682" s="1">
        <v>5.14</v>
      </c>
      <c r="G1682" s="1">
        <v>4.14</v>
      </c>
      <c r="H1682" s="1">
        <v>2.32</v>
      </c>
      <c r="I1682" s="1" t="s">
        <v>50</v>
      </c>
      <c r="J1682" s="1">
        <v>36</v>
      </c>
      <c r="K1682" s="1" t="s">
        <v>51</v>
      </c>
      <c r="L1682" s="1" t="s">
        <v>52</v>
      </c>
      <c r="M1682" s="1" t="s">
        <v>53</v>
      </c>
      <c r="N1682" s="1">
        <v>127</v>
      </c>
      <c r="O1682" s="1">
        <v>91</v>
      </c>
      <c r="P1682" s="1">
        <v>0</v>
      </c>
      <c r="Q1682" s="1">
        <v>35</v>
      </c>
      <c r="R1682" s="1">
        <v>0</v>
      </c>
      <c r="S1682" s="1">
        <v>100</v>
      </c>
      <c r="T1682">
        <f t="shared" si="335"/>
        <v>218</v>
      </c>
      <c r="U1682">
        <f t="shared" si="336"/>
        <v>353</v>
      </c>
      <c r="V1682" s="2">
        <f t="shared" si="337"/>
        <v>45948.7563739377</v>
      </c>
      <c r="W1682" s="2">
        <f t="shared" si="338"/>
        <v>45987</v>
      </c>
      <c r="X1682" t="str">
        <f t="shared" si="339"/>
        <v>健康</v>
      </c>
      <c r="Y1682" s="8" t="str">
        <f>_xlfn.IFS(COUNTIF($B$2:B1682,B1682)=1,"-",OR(AND(X1681="高滞销风险",OR(X1682="中滞销风险",X1682="低滞销风险",X1682="健康")),AND(X1681="中滞销风险",OR(X1682="低滞销风险",X1682="健康")),AND(X1681="低滞销风险",X1682="健康")),"改善",X1681=X1682,"维持不变",OR(AND(X1681="健康",OR(X1682="低滞销风险",X1682="中滞销风险",X1682="高滞销风险")),AND(X1681="低滞销风险",OR(X1682="中滞销风险",X1682="高滞销风险")),AND(X1681="中滞销风险",X1682="高滞销风险")),"恶化")</f>
        <v>-</v>
      </c>
      <c r="Z1682" s="10">
        <f t="shared" si="340"/>
        <v>0</v>
      </c>
      <c r="AA1682" s="10">
        <f t="shared" si="341"/>
        <v>0</v>
      </c>
      <c r="AB1682" s="10">
        <f t="shared" si="342"/>
        <v>0</v>
      </c>
      <c r="AC1682" s="10">
        <f t="shared" si="343"/>
        <v>100</v>
      </c>
      <c r="AD1682" s="10">
        <f t="shared" si="344"/>
        <v>0</v>
      </c>
      <c r="AE1682" s="11">
        <f t="shared" si="345"/>
        <v>3.53</v>
      </c>
    </row>
    <row r="1683" spans="1:31">
      <c r="A1683" s="5">
        <v>45894</v>
      </c>
      <c r="B1683" s="1" t="s">
        <v>907</v>
      </c>
      <c r="C1683" s="1" t="s">
        <v>908</v>
      </c>
      <c r="D1683" s="1" t="s">
        <v>852</v>
      </c>
      <c r="E1683" s="1">
        <v>3.7</v>
      </c>
      <c r="F1683" s="1">
        <v>3.86</v>
      </c>
      <c r="G1683" s="1">
        <v>4.5</v>
      </c>
      <c r="H1683" s="1">
        <v>3.29</v>
      </c>
      <c r="I1683" s="1" t="s">
        <v>50</v>
      </c>
      <c r="J1683" s="1">
        <v>27</v>
      </c>
      <c r="K1683" s="1" t="s">
        <v>43</v>
      </c>
      <c r="L1683" s="1" t="s">
        <v>44</v>
      </c>
      <c r="M1683" s="1" t="s">
        <v>45</v>
      </c>
      <c r="N1683" s="1">
        <v>99</v>
      </c>
      <c r="O1683" s="1">
        <v>126</v>
      </c>
      <c r="P1683" s="1">
        <v>0</v>
      </c>
      <c r="Q1683" s="1">
        <v>0</v>
      </c>
      <c r="R1683" s="1">
        <v>0</v>
      </c>
      <c r="S1683" s="1">
        <v>150</v>
      </c>
      <c r="T1683">
        <f t="shared" si="335"/>
        <v>225</v>
      </c>
      <c r="U1683">
        <f t="shared" si="336"/>
        <v>375</v>
      </c>
      <c r="V1683" s="2">
        <f t="shared" si="337"/>
        <v>45954.8108108108</v>
      </c>
      <c r="W1683" s="2">
        <f t="shared" si="338"/>
        <v>45995.3513513514</v>
      </c>
      <c r="X1683" t="str">
        <f t="shared" si="339"/>
        <v>低滞销风险</v>
      </c>
      <c r="Y1683" s="8" t="str">
        <f>_xlfn.IFS(COUNTIF($B$2:B1683,B1683)=1,"-",OR(AND(X1682="高滞销风险",OR(X1683="中滞销风险",X1683="低滞销风险",X1683="健康")),AND(X1682="中滞销风险",OR(X1683="低滞销风险",X1683="健康")),AND(X1682="低滞销风险",X1683="健康")),"改善",X1682=X1683,"维持不变",OR(AND(X1682="健康",OR(X1683="低滞销风险",X1683="中滞销风险",X1683="高滞销风险")),AND(X1682="低滞销风险",OR(X1683="中滞销风险",X1683="高滞销风险")),AND(X1682="中滞销风险",X1683="高滞销风险")),"恶化")</f>
        <v>恶化</v>
      </c>
      <c r="Z1683" s="10">
        <f t="shared" si="340"/>
        <v>0</v>
      </c>
      <c r="AA1683" s="10">
        <f t="shared" si="341"/>
        <v>12.4</v>
      </c>
      <c r="AB1683" s="10">
        <f t="shared" si="342"/>
        <v>12.4</v>
      </c>
      <c r="AC1683" s="10">
        <f t="shared" si="343"/>
        <v>101.351351351351</v>
      </c>
      <c r="AD1683" s="10">
        <f t="shared" si="344"/>
        <v>3.35135135135351</v>
      </c>
      <c r="AE1683" s="11">
        <f t="shared" si="345"/>
        <v>3.8265306122449</v>
      </c>
    </row>
    <row r="1684" spans="1:31">
      <c r="A1684" s="5">
        <v>45901</v>
      </c>
      <c r="B1684" s="1" t="s">
        <v>907</v>
      </c>
      <c r="C1684" s="1" t="s">
        <v>908</v>
      </c>
      <c r="D1684" s="1" t="s">
        <v>852</v>
      </c>
      <c r="E1684" s="1">
        <v>3.86</v>
      </c>
      <c r="F1684" s="1">
        <v>3.86</v>
      </c>
      <c r="G1684" s="1">
        <v>3.86</v>
      </c>
      <c r="H1684" s="1">
        <v>4</v>
      </c>
      <c r="I1684" s="1" t="s">
        <v>54</v>
      </c>
      <c r="J1684" s="1">
        <v>27</v>
      </c>
      <c r="K1684" s="1" t="s">
        <v>35</v>
      </c>
      <c r="L1684" s="1" t="s">
        <v>36</v>
      </c>
      <c r="M1684" s="1" t="s">
        <v>37</v>
      </c>
      <c r="N1684" s="1">
        <v>116</v>
      </c>
      <c r="O1684" s="1">
        <v>84</v>
      </c>
      <c r="P1684" s="1">
        <v>0</v>
      </c>
      <c r="Q1684" s="1">
        <v>100</v>
      </c>
      <c r="R1684" s="1">
        <v>0</v>
      </c>
      <c r="S1684" s="1">
        <v>50</v>
      </c>
      <c r="T1684">
        <f t="shared" si="335"/>
        <v>200</v>
      </c>
      <c r="U1684">
        <f t="shared" si="336"/>
        <v>350</v>
      </c>
      <c r="V1684" s="2">
        <f t="shared" si="337"/>
        <v>45952.8134715026</v>
      </c>
      <c r="W1684" s="2">
        <f t="shared" si="338"/>
        <v>45991.6735751295</v>
      </c>
      <c r="X1684" t="str">
        <f t="shared" si="339"/>
        <v>健康</v>
      </c>
      <c r="Y1684" s="8" t="str">
        <f>_xlfn.IFS(COUNTIF($B$2:B1684,B1684)=1,"-",OR(AND(X1683="高滞销风险",OR(X1684="中滞销风险",X1684="低滞销风险",X1684="健康")),AND(X1683="中滞销风险",OR(X1684="低滞销风险",X1684="健康")),AND(X1683="低滞销风险",X1684="健康")),"改善",X1683=X1684,"维持不变",OR(AND(X1683="健康",OR(X1684="低滞销风险",X1684="中滞销风险",X1684="高滞销风险")),AND(X1683="低滞销风险",OR(X1684="中滞销风险",X1684="高滞销风险")),AND(X1683="中滞销风险",X1684="高滞销风险")),"恶化")</f>
        <v>改善</v>
      </c>
      <c r="Z1684" s="10">
        <f t="shared" si="340"/>
        <v>0</v>
      </c>
      <c r="AA1684" s="10">
        <f t="shared" si="341"/>
        <v>0</v>
      </c>
      <c r="AB1684" s="10">
        <f t="shared" si="342"/>
        <v>0</v>
      </c>
      <c r="AC1684" s="10">
        <f t="shared" si="343"/>
        <v>90.6735751295337</v>
      </c>
      <c r="AD1684" s="10">
        <f t="shared" si="344"/>
        <v>0</v>
      </c>
      <c r="AE1684" s="11">
        <f t="shared" si="345"/>
        <v>3.86</v>
      </c>
    </row>
    <row r="1685" spans="1:31">
      <c r="A1685" s="5">
        <v>45908</v>
      </c>
      <c r="B1685" s="1" t="s">
        <v>907</v>
      </c>
      <c r="C1685" s="1" t="s">
        <v>908</v>
      </c>
      <c r="D1685" s="1" t="s">
        <v>852</v>
      </c>
      <c r="E1685" s="1">
        <v>3.14</v>
      </c>
      <c r="F1685" s="1">
        <v>3.14</v>
      </c>
      <c r="G1685" s="1">
        <v>3.5</v>
      </c>
      <c r="H1685" s="1">
        <v>4</v>
      </c>
      <c r="I1685" s="1" t="s">
        <v>54</v>
      </c>
      <c r="J1685" s="1">
        <v>22</v>
      </c>
      <c r="K1685" s="1" t="s">
        <v>38</v>
      </c>
      <c r="L1685" s="1" t="s">
        <v>39</v>
      </c>
      <c r="M1685" s="1" t="s">
        <v>40</v>
      </c>
      <c r="N1685" s="1">
        <v>135</v>
      </c>
      <c r="O1685" s="1">
        <v>115</v>
      </c>
      <c r="P1685" s="1">
        <v>0</v>
      </c>
      <c r="Q1685" s="1">
        <v>80</v>
      </c>
      <c r="R1685" s="1">
        <v>0</v>
      </c>
      <c r="S1685" s="1">
        <v>0</v>
      </c>
      <c r="T1685">
        <f t="shared" si="335"/>
        <v>250</v>
      </c>
      <c r="U1685">
        <f t="shared" si="336"/>
        <v>330</v>
      </c>
      <c r="V1685" s="2">
        <f t="shared" si="337"/>
        <v>45987.6178343949</v>
      </c>
      <c r="W1685" s="2">
        <f t="shared" si="338"/>
        <v>46013.0955414013</v>
      </c>
      <c r="X1685" t="str">
        <f t="shared" si="339"/>
        <v>高滞销风险</v>
      </c>
      <c r="Y1685" s="8" t="str">
        <f>_xlfn.IFS(COUNTIF($B$2:B1685,B1685)=1,"-",OR(AND(X1684="高滞销风险",OR(X1685="中滞销风险",X1685="低滞销风险",X1685="健康")),AND(X1684="中滞销风险",OR(X1685="低滞销风险",X1685="健康")),AND(X1684="低滞销风险",X1685="健康")),"改善",X1684=X1685,"维持不变",OR(AND(X1684="健康",OR(X1685="低滞销风险",X1685="中滞销风险",X1685="高滞销风险")),AND(X1684="低滞销风险",OR(X1685="中滞销风险",X1685="高滞销风险")),AND(X1684="中滞销风险",X1685="高滞销风险")),"恶化")</f>
        <v>恶化</v>
      </c>
      <c r="Z1685" s="10">
        <f t="shared" si="340"/>
        <v>0</v>
      </c>
      <c r="AA1685" s="10">
        <f t="shared" si="341"/>
        <v>66.24</v>
      </c>
      <c r="AB1685" s="10">
        <f t="shared" si="342"/>
        <v>66.24</v>
      </c>
      <c r="AC1685" s="10">
        <f t="shared" si="343"/>
        <v>105.095541401274</v>
      </c>
      <c r="AD1685" s="10">
        <f t="shared" si="344"/>
        <v>21.0955414012715</v>
      </c>
      <c r="AE1685" s="11">
        <f t="shared" si="345"/>
        <v>3.92857142857143</v>
      </c>
    </row>
    <row r="1686" spans="1:31">
      <c r="A1686" s="5">
        <v>45887</v>
      </c>
      <c r="B1686" s="1" t="s">
        <v>909</v>
      </c>
      <c r="C1686" s="1" t="s">
        <v>910</v>
      </c>
      <c r="D1686" s="1" t="s">
        <v>852</v>
      </c>
      <c r="E1686" s="1">
        <v>5.8</v>
      </c>
      <c r="F1686" s="1">
        <v>7.43</v>
      </c>
      <c r="G1686" s="1">
        <v>7.14</v>
      </c>
      <c r="H1686" s="1">
        <v>4.29</v>
      </c>
      <c r="I1686" s="1" t="s">
        <v>50</v>
      </c>
      <c r="J1686" s="1">
        <v>52</v>
      </c>
      <c r="K1686" s="1" t="s">
        <v>51</v>
      </c>
      <c r="L1686" s="1" t="s">
        <v>52</v>
      </c>
      <c r="M1686" s="1" t="s">
        <v>53</v>
      </c>
      <c r="N1686" s="1">
        <v>140</v>
      </c>
      <c r="O1686" s="1">
        <v>347</v>
      </c>
      <c r="P1686" s="1">
        <v>0</v>
      </c>
      <c r="Q1686" s="1">
        <v>50</v>
      </c>
      <c r="R1686" s="1">
        <v>0</v>
      </c>
      <c r="S1686" s="1">
        <v>0</v>
      </c>
      <c r="T1686">
        <f t="shared" si="335"/>
        <v>487</v>
      </c>
      <c r="U1686">
        <f t="shared" si="336"/>
        <v>537</v>
      </c>
      <c r="V1686" s="2">
        <f t="shared" si="337"/>
        <v>45970.9655172414</v>
      </c>
      <c r="W1686" s="2">
        <f t="shared" si="338"/>
        <v>45979.5862068966</v>
      </c>
      <c r="X1686" t="str">
        <f t="shared" si="339"/>
        <v>健康</v>
      </c>
      <c r="Y1686" s="8" t="str">
        <f>_xlfn.IFS(COUNTIF($B$2:B1686,B1686)=1,"-",OR(AND(X1685="高滞销风险",OR(X1686="中滞销风险",X1686="低滞销风险",X1686="健康")),AND(X1685="中滞销风险",OR(X1686="低滞销风险",X1686="健康")),AND(X1685="低滞销风险",X1686="健康")),"改善",X1685=X1686,"维持不变",OR(AND(X1685="健康",OR(X1686="低滞销风险",X1686="中滞销风险",X1686="高滞销风险")),AND(X1685="低滞销风险",OR(X1686="中滞销风险",X1686="高滞销风险")),AND(X1685="中滞销风险",X1686="高滞销风险")),"恶化")</f>
        <v>-</v>
      </c>
      <c r="Z1686" s="10">
        <f t="shared" si="340"/>
        <v>0</v>
      </c>
      <c r="AA1686" s="10">
        <f t="shared" si="341"/>
        <v>0</v>
      </c>
      <c r="AB1686" s="10">
        <f t="shared" si="342"/>
        <v>0</v>
      </c>
      <c r="AC1686" s="10">
        <f t="shared" si="343"/>
        <v>92.5862068965517</v>
      </c>
      <c r="AD1686" s="10">
        <f t="shared" si="344"/>
        <v>0</v>
      </c>
      <c r="AE1686" s="11">
        <f t="shared" si="345"/>
        <v>5.8</v>
      </c>
    </row>
    <row r="1687" spans="1:31">
      <c r="A1687" s="5">
        <v>45894</v>
      </c>
      <c r="B1687" s="1" t="s">
        <v>909</v>
      </c>
      <c r="C1687" s="1" t="s">
        <v>910</v>
      </c>
      <c r="D1687" s="1" t="s">
        <v>852</v>
      </c>
      <c r="E1687" s="1">
        <v>7.46</v>
      </c>
      <c r="F1687" s="1">
        <v>8.71</v>
      </c>
      <c r="G1687" s="1">
        <v>8.07</v>
      </c>
      <c r="H1687" s="1">
        <v>6.46</v>
      </c>
      <c r="I1687" s="1" t="s">
        <v>50</v>
      </c>
      <c r="J1687" s="1">
        <v>61</v>
      </c>
      <c r="K1687" s="1" t="s">
        <v>43</v>
      </c>
      <c r="L1687" s="1" t="s">
        <v>44</v>
      </c>
      <c r="M1687" s="1" t="s">
        <v>45</v>
      </c>
      <c r="N1687" s="1">
        <v>111</v>
      </c>
      <c r="O1687" s="1">
        <v>315</v>
      </c>
      <c r="P1687" s="1">
        <v>0</v>
      </c>
      <c r="Q1687" s="1">
        <v>50</v>
      </c>
      <c r="R1687" s="1">
        <v>0</v>
      </c>
      <c r="S1687" s="1">
        <v>50</v>
      </c>
      <c r="T1687">
        <f t="shared" si="335"/>
        <v>426</v>
      </c>
      <c r="U1687">
        <f t="shared" si="336"/>
        <v>526</v>
      </c>
      <c r="V1687" s="2">
        <f t="shared" si="337"/>
        <v>45951.1045576407</v>
      </c>
      <c r="W1687" s="2">
        <f t="shared" si="338"/>
        <v>45964.509383378</v>
      </c>
      <c r="X1687" t="str">
        <f t="shared" si="339"/>
        <v>健康</v>
      </c>
      <c r="Y1687" s="8" t="str">
        <f>_xlfn.IFS(COUNTIF($B$2:B1687,B1687)=1,"-",OR(AND(X1686="高滞销风险",OR(X1687="中滞销风险",X1687="低滞销风险",X1687="健康")),AND(X1686="中滞销风险",OR(X1687="低滞销风险",X1687="健康")),AND(X1686="低滞销风险",X1687="健康")),"改善",X1686=X1687,"维持不变",OR(AND(X1686="健康",OR(X1687="低滞销风险",X1687="中滞销风险",X1687="高滞销风险")),AND(X1686="低滞销风险",OR(X1687="中滞销风险",X1687="高滞销风险")),AND(X1686="中滞销风险",X1687="高滞销风险")),"恶化")</f>
        <v>维持不变</v>
      </c>
      <c r="Z1687" s="10">
        <f t="shared" si="340"/>
        <v>0</v>
      </c>
      <c r="AA1687" s="10">
        <f t="shared" si="341"/>
        <v>0</v>
      </c>
      <c r="AB1687" s="10">
        <f t="shared" si="342"/>
        <v>0</v>
      </c>
      <c r="AC1687" s="10">
        <f t="shared" si="343"/>
        <v>70.5093833780161</v>
      </c>
      <c r="AD1687" s="10">
        <f t="shared" si="344"/>
        <v>0</v>
      </c>
      <c r="AE1687" s="11">
        <f t="shared" si="345"/>
        <v>7.46</v>
      </c>
    </row>
    <row r="1688" spans="1:31">
      <c r="A1688" s="5">
        <v>45901</v>
      </c>
      <c r="B1688" s="1" t="s">
        <v>909</v>
      </c>
      <c r="C1688" s="1" t="s">
        <v>910</v>
      </c>
      <c r="D1688" s="1" t="s">
        <v>852</v>
      </c>
      <c r="E1688" s="1">
        <v>5.43</v>
      </c>
      <c r="F1688" s="1">
        <v>5.43</v>
      </c>
      <c r="G1688" s="1">
        <v>7.07</v>
      </c>
      <c r="H1688" s="1">
        <v>7.11</v>
      </c>
      <c r="I1688" s="1" t="s">
        <v>54</v>
      </c>
      <c r="J1688" s="1">
        <v>38</v>
      </c>
      <c r="K1688" s="1" t="s">
        <v>35</v>
      </c>
      <c r="L1688" s="1" t="s">
        <v>36</v>
      </c>
      <c r="M1688" s="1" t="s">
        <v>37</v>
      </c>
      <c r="N1688" s="1">
        <v>155</v>
      </c>
      <c r="O1688" s="1">
        <v>240</v>
      </c>
      <c r="P1688" s="1">
        <v>0</v>
      </c>
      <c r="Q1688" s="1">
        <v>50</v>
      </c>
      <c r="R1688" s="1">
        <v>0</v>
      </c>
      <c r="S1688" s="1">
        <v>150</v>
      </c>
      <c r="T1688">
        <f t="shared" si="335"/>
        <v>395</v>
      </c>
      <c r="U1688">
        <f t="shared" si="336"/>
        <v>595</v>
      </c>
      <c r="V1688" s="2">
        <f t="shared" si="337"/>
        <v>45973.744014733</v>
      </c>
      <c r="W1688" s="2">
        <f t="shared" si="338"/>
        <v>46010.576427256</v>
      </c>
      <c r="X1688" t="str">
        <f t="shared" si="339"/>
        <v>中滞销风险</v>
      </c>
      <c r="Y1688" s="8" t="str">
        <f>_xlfn.IFS(COUNTIF($B$2:B1688,B1688)=1,"-",OR(AND(X1687="高滞销风险",OR(X1688="中滞销风险",X1688="低滞销风险",X1688="健康")),AND(X1687="中滞销风险",OR(X1688="低滞销风险",X1688="健康")),AND(X1687="低滞销风险",X1688="健康")),"改善",X1687=X1688,"维持不变",OR(AND(X1687="健康",OR(X1688="低滞销风险",X1688="中滞销风险",X1688="高滞销风险")),AND(X1687="低滞销风险",OR(X1688="中滞销风险",X1688="高滞销风险")),AND(X1687="中滞销风险",X1688="高滞销风险")),"恶化")</f>
        <v>恶化</v>
      </c>
      <c r="Z1688" s="10">
        <f t="shared" si="340"/>
        <v>0</v>
      </c>
      <c r="AA1688" s="10">
        <f t="shared" si="341"/>
        <v>100.87</v>
      </c>
      <c r="AB1688" s="10">
        <f t="shared" si="342"/>
        <v>100.87</v>
      </c>
      <c r="AC1688" s="10">
        <f t="shared" si="343"/>
        <v>109.576427255985</v>
      </c>
      <c r="AD1688" s="10">
        <f t="shared" si="344"/>
        <v>18.5764272559827</v>
      </c>
      <c r="AE1688" s="11">
        <f t="shared" si="345"/>
        <v>6.53846153846154</v>
      </c>
    </row>
    <row r="1689" spans="1:31">
      <c r="A1689" s="5">
        <v>45908</v>
      </c>
      <c r="B1689" s="1" t="s">
        <v>909</v>
      </c>
      <c r="C1689" s="1" t="s">
        <v>910</v>
      </c>
      <c r="D1689" s="1" t="s">
        <v>852</v>
      </c>
      <c r="E1689" s="1">
        <v>7.59</v>
      </c>
      <c r="F1689" s="1">
        <v>8.29</v>
      </c>
      <c r="G1689" s="1">
        <v>6.86</v>
      </c>
      <c r="H1689" s="1">
        <v>7.46</v>
      </c>
      <c r="I1689" s="1" t="s">
        <v>50</v>
      </c>
      <c r="J1689" s="1">
        <v>58</v>
      </c>
      <c r="K1689" s="1" t="s">
        <v>38</v>
      </c>
      <c r="L1689" s="1" t="s">
        <v>39</v>
      </c>
      <c r="M1689" s="1" t="s">
        <v>40</v>
      </c>
      <c r="N1689" s="1">
        <v>211</v>
      </c>
      <c r="O1689" s="1">
        <v>183</v>
      </c>
      <c r="P1689" s="1">
        <v>0</v>
      </c>
      <c r="Q1689" s="1">
        <v>50</v>
      </c>
      <c r="R1689" s="1">
        <v>0</v>
      </c>
      <c r="S1689" s="1">
        <v>100</v>
      </c>
      <c r="T1689">
        <f t="shared" si="335"/>
        <v>394</v>
      </c>
      <c r="U1689">
        <f t="shared" si="336"/>
        <v>544</v>
      </c>
      <c r="V1689" s="2">
        <f t="shared" si="337"/>
        <v>45959.9104084321</v>
      </c>
      <c r="W1689" s="2">
        <f t="shared" si="338"/>
        <v>45979.673254282</v>
      </c>
      <c r="X1689" t="str">
        <f t="shared" si="339"/>
        <v>健康</v>
      </c>
      <c r="Y1689" s="8" t="str">
        <f>_xlfn.IFS(COUNTIF($B$2:B1689,B1689)=1,"-",OR(AND(X1688="高滞销风险",OR(X1689="中滞销风险",X1689="低滞销风险",X1689="健康")),AND(X1688="中滞销风险",OR(X1689="低滞销风险",X1689="健康")),AND(X1688="低滞销风险",X1689="健康")),"改善",X1688=X1689,"维持不变",OR(AND(X1688="健康",OR(X1689="低滞销风险",X1689="中滞销风险",X1689="高滞销风险")),AND(X1688="低滞销风险",OR(X1689="中滞销风险",X1689="高滞销风险")),AND(X1688="中滞销风险",X1689="高滞销风险")),"恶化")</f>
        <v>改善</v>
      </c>
      <c r="Z1689" s="10">
        <f t="shared" si="340"/>
        <v>0</v>
      </c>
      <c r="AA1689" s="10">
        <f t="shared" si="341"/>
        <v>0</v>
      </c>
      <c r="AB1689" s="10">
        <f t="shared" si="342"/>
        <v>0</v>
      </c>
      <c r="AC1689" s="10">
        <f t="shared" si="343"/>
        <v>71.6732542819499</v>
      </c>
      <c r="AD1689" s="10">
        <f t="shared" si="344"/>
        <v>0</v>
      </c>
      <c r="AE1689" s="11">
        <f t="shared" si="345"/>
        <v>7.59</v>
      </c>
    </row>
    <row r="1690" spans="1:31">
      <c r="A1690" s="5">
        <v>45887</v>
      </c>
      <c r="B1690" s="1" t="s">
        <v>911</v>
      </c>
      <c r="C1690" s="1" t="s">
        <v>912</v>
      </c>
      <c r="D1690" s="1" t="s">
        <v>852</v>
      </c>
      <c r="E1690" s="1">
        <v>2.72</v>
      </c>
      <c r="F1690" s="1">
        <v>3</v>
      </c>
      <c r="G1690" s="1">
        <v>3.57</v>
      </c>
      <c r="H1690" s="1">
        <v>2.21</v>
      </c>
      <c r="I1690" s="1" t="s">
        <v>50</v>
      </c>
      <c r="J1690" s="1">
        <v>21</v>
      </c>
      <c r="K1690" s="1" t="s">
        <v>51</v>
      </c>
      <c r="L1690" s="1" t="s">
        <v>52</v>
      </c>
      <c r="M1690" s="1" t="s">
        <v>53</v>
      </c>
      <c r="N1690" s="1">
        <v>65</v>
      </c>
      <c r="O1690" s="1">
        <v>129</v>
      </c>
      <c r="P1690" s="1">
        <v>0</v>
      </c>
      <c r="Q1690" s="1">
        <v>124</v>
      </c>
      <c r="R1690" s="1">
        <v>0</v>
      </c>
      <c r="S1690" s="1">
        <v>60</v>
      </c>
      <c r="T1690">
        <f t="shared" si="335"/>
        <v>194</v>
      </c>
      <c r="U1690">
        <f t="shared" si="336"/>
        <v>378</v>
      </c>
      <c r="V1690" s="2">
        <f t="shared" si="337"/>
        <v>45958.3235294118</v>
      </c>
      <c r="W1690" s="2">
        <f t="shared" si="338"/>
        <v>46025.9705882353</v>
      </c>
      <c r="X1690" t="str">
        <f t="shared" si="339"/>
        <v>高滞销风险</v>
      </c>
      <c r="Y1690" s="8" t="str">
        <f>_xlfn.IFS(COUNTIF($B$2:B1690,B1690)=1,"-",OR(AND(X1689="高滞销风险",OR(X1690="中滞销风险",X1690="低滞销风险",X1690="健康")),AND(X1689="中滞销风险",OR(X1690="低滞销风险",X1690="健康")),AND(X1689="低滞销风险",X1690="健康")),"改善",X1689=X1690,"维持不变",OR(AND(X1689="健康",OR(X1690="低滞销风险",X1690="中滞销风险",X1690="高滞销风险")),AND(X1689="低滞销风险",OR(X1690="中滞销风险",X1690="高滞销风险")),AND(X1689="中滞销风险",X1690="高滞销风险")),"恶化")</f>
        <v>-</v>
      </c>
      <c r="Z1690" s="10">
        <f t="shared" si="340"/>
        <v>0</v>
      </c>
      <c r="AA1690" s="10">
        <f t="shared" si="341"/>
        <v>92.4</v>
      </c>
      <c r="AB1690" s="10">
        <f t="shared" si="342"/>
        <v>92.4</v>
      </c>
      <c r="AC1690" s="10">
        <f t="shared" si="343"/>
        <v>138.970588235294</v>
      </c>
      <c r="AD1690" s="10">
        <f t="shared" si="344"/>
        <v>33.9705882352937</v>
      </c>
      <c r="AE1690" s="11">
        <f t="shared" si="345"/>
        <v>3.6</v>
      </c>
    </row>
    <row r="1691" spans="1:31">
      <c r="A1691" s="5">
        <v>45894</v>
      </c>
      <c r="B1691" s="1" t="s">
        <v>911</v>
      </c>
      <c r="C1691" s="1" t="s">
        <v>912</v>
      </c>
      <c r="D1691" s="1" t="s">
        <v>852</v>
      </c>
      <c r="E1691" s="1">
        <v>3.96</v>
      </c>
      <c r="F1691" s="1">
        <v>4.86</v>
      </c>
      <c r="G1691" s="1">
        <v>3.93</v>
      </c>
      <c r="H1691" s="1">
        <v>3.43</v>
      </c>
      <c r="I1691" s="1" t="s">
        <v>50</v>
      </c>
      <c r="J1691" s="1">
        <v>34</v>
      </c>
      <c r="K1691" s="1" t="s">
        <v>43</v>
      </c>
      <c r="L1691" s="1" t="s">
        <v>44</v>
      </c>
      <c r="M1691" s="1" t="s">
        <v>45</v>
      </c>
      <c r="N1691" s="1">
        <v>80</v>
      </c>
      <c r="O1691" s="1">
        <v>164</v>
      </c>
      <c r="P1691" s="1">
        <v>0</v>
      </c>
      <c r="Q1691" s="1">
        <v>54</v>
      </c>
      <c r="R1691" s="1">
        <v>0</v>
      </c>
      <c r="S1691" s="1">
        <v>60</v>
      </c>
      <c r="T1691">
        <f t="shared" si="335"/>
        <v>244</v>
      </c>
      <c r="U1691">
        <f t="shared" si="336"/>
        <v>358</v>
      </c>
      <c r="V1691" s="2">
        <f t="shared" si="337"/>
        <v>45955.6161616162</v>
      </c>
      <c r="W1691" s="2">
        <f t="shared" si="338"/>
        <v>45984.404040404</v>
      </c>
      <c r="X1691" t="str">
        <f t="shared" si="339"/>
        <v>健康</v>
      </c>
      <c r="Y1691" s="8" t="str">
        <f>_xlfn.IFS(COUNTIF($B$2:B1691,B1691)=1,"-",OR(AND(X1690="高滞销风险",OR(X1691="中滞销风险",X1691="低滞销风险",X1691="健康")),AND(X1690="中滞销风险",OR(X1691="低滞销风险",X1691="健康")),AND(X1690="低滞销风险",X1691="健康")),"改善",X1690=X1691,"维持不变",OR(AND(X1690="健康",OR(X1691="低滞销风险",X1691="中滞销风险",X1691="高滞销风险")),AND(X1690="低滞销风险",OR(X1691="中滞销风险",X1691="高滞销风险")),AND(X1690="中滞销风险",X1691="高滞销风险")),"恶化")</f>
        <v>改善</v>
      </c>
      <c r="Z1691" s="10">
        <f t="shared" si="340"/>
        <v>0</v>
      </c>
      <c r="AA1691" s="10">
        <f t="shared" si="341"/>
        <v>0</v>
      </c>
      <c r="AB1691" s="10">
        <f t="shared" si="342"/>
        <v>0</v>
      </c>
      <c r="AC1691" s="10">
        <f t="shared" si="343"/>
        <v>90.4040404040404</v>
      </c>
      <c r="AD1691" s="10">
        <f t="shared" si="344"/>
        <v>0</v>
      </c>
      <c r="AE1691" s="11">
        <f t="shared" si="345"/>
        <v>3.96</v>
      </c>
    </row>
    <row r="1692" spans="1:31">
      <c r="A1692" s="5">
        <v>45901</v>
      </c>
      <c r="B1692" s="1" t="s">
        <v>911</v>
      </c>
      <c r="C1692" s="1" t="s">
        <v>912</v>
      </c>
      <c r="D1692" s="1" t="s">
        <v>852</v>
      </c>
      <c r="E1692" s="1">
        <v>3.71</v>
      </c>
      <c r="F1692" s="1">
        <v>3.71</v>
      </c>
      <c r="G1692" s="1">
        <v>4.29</v>
      </c>
      <c r="H1692" s="1">
        <v>3.93</v>
      </c>
      <c r="I1692" s="1" t="s">
        <v>54</v>
      </c>
      <c r="J1692" s="1">
        <v>26</v>
      </c>
      <c r="K1692" s="1" t="s">
        <v>35</v>
      </c>
      <c r="L1692" s="1" t="s">
        <v>36</v>
      </c>
      <c r="M1692" s="1" t="s">
        <v>37</v>
      </c>
      <c r="N1692" s="1">
        <v>83</v>
      </c>
      <c r="O1692" s="1">
        <v>185</v>
      </c>
      <c r="P1692" s="1">
        <v>0</v>
      </c>
      <c r="Q1692" s="1">
        <v>64</v>
      </c>
      <c r="R1692" s="1">
        <v>0</v>
      </c>
      <c r="S1692" s="1">
        <v>0</v>
      </c>
      <c r="T1692">
        <f t="shared" si="335"/>
        <v>268</v>
      </c>
      <c r="U1692">
        <f t="shared" si="336"/>
        <v>332</v>
      </c>
      <c r="V1692" s="2">
        <f t="shared" si="337"/>
        <v>45973.2371967655</v>
      </c>
      <c r="W1692" s="2">
        <f t="shared" si="338"/>
        <v>45990.4878706199</v>
      </c>
      <c r="X1692" t="str">
        <f t="shared" si="339"/>
        <v>健康</v>
      </c>
      <c r="Y1692" s="8" t="str">
        <f>_xlfn.IFS(COUNTIF($B$2:B1692,B1692)=1,"-",OR(AND(X1691="高滞销风险",OR(X1692="中滞销风险",X1692="低滞销风险",X1692="健康")),AND(X1691="中滞销风险",OR(X1692="低滞销风险",X1692="健康")),AND(X1691="低滞销风险",X1692="健康")),"改善",X1691=X1692,"维持不变",OR(AND(X1691="健康",OR(X1692="低滞销风险",X1692="中滞销风险",X1692="高滞销风险")),AND(X1691="低滞销风险",OR(X1692="中滞销风险",X1692="高滞销风险")),AND(X1691="中滞销风险",X1692="高滞销风险")),"恶化")</f>
        <v>维持不变</v>
      </c>
      <c r="Z1692" s="10">
        <f t="shared" si="340"/>
        <v>0</v>
      </c>
      <c r="AA1692" s="10">
        <f t="shared" si="341"/>
        <v>0</v>
      </c>
      <c r="AB1692" s="10">
        <f t="shared" si="342"/>
        <v>0</v>
      </c>
      <c r="AC1692" s="10">
        <f t="shared" si="343"/>
        <v>89.4878706199461</v>
      </c>
      <c r="AD1692" s="10">
        <f t="shared" si="344"/>
        <v>0</v>
      </c>
      <c r="AE1692" s="11">
        <f t="shared" si="345"/>
        <v>3.71</v>
      </c>
    </row>
    <row r="1693" spans="1:31">
      <c r="A1693" s="5">
        <v>45908</v>
      </c>
      <c r="B1693" s="1" t="s">
        <v>911</v>
      </c>
      <c r="C1693" s="1" t="s">
        <v>912</v>
      </c>
      <c r="D1693" s="1" t="s">
        <v>852</v>
      </c>
      <c r="E1693" s="1">
        <v>5.19</v>
      </c>
      <c r="F1693" s="1">
        <v>6.43</v>
      </c>
      <c r="G1693" s="1">
        <v>5.07</v>
      </c>
      <c r="H1693" s="1">
        <v>4.5</v>
      </c>
      <c r="I1693" s="1" t="s">
        <v>50</v>
      </c>
      <c r="J1693" s="1">
        <v>45</v>
      </c>
      <c r="K1693" s="1" t="s">
        <v>38</v>
      </c>
      <c r="L1693" s="1" t="s">
        <v>39</v>
      </c>
      <c r="M1693" s="1" t="s">
        <v>40</v>
      </c>
      <c r="N1693" s="1">
        <v>106</v>
      </c>
      <c r="O1693" s="1">
        <v>148</v>
      </c>
      <c r="P1693" s="1">
        <v>0</v>
      </c>
      <c r="Q1693" s="1">
        <v>34</v>
      </c>
      <c r="R1693" s="1">
        <v>0</v>
      </c>
      <c r="S1693" s="1">
        <v>50</v>
      </c>
      <c r="T1693">
        <f t="shared" si="335"/>
        <v>254</v>
      </c>
      <c r="U1693">
        <f t="shared" si="336"/>
        <v>338</v>
      </c>
      <c r="V1693" s="2">
        <f t="shared" si="337"/>
        <v>45956.9402697495</v>
      </c>
      <c r="W1693" s="2">
        <f t="shared" si="338"/>
        <v>45973.1252408478</v>
      </c>
      <c r="X1693" t="str">
        <f t="shared" si="339"/>
        <v>健康</v>
      </c>
      <c r="Y1693" s="8" t="str">
        <f>_xlfn.IFS(COUNTIF($B$2:B1693,B1693)=1,"-",OR(AND(X1692="高滞销风险",OR(X1693="中滞销风险",X1693="低滞销风险",X1693="健康")),AND(X1692="中滞销风险",OR(X1693="低滞销风险",X1693="健康")),AND(X1692="低滞销风险",X1693="健康")),"改善",X1692=X1693,"维持不变",OR(AND(X1692="健康",OR(X1693="低滞销风险",X1693="中滞销风险",X1693="高滞销风险")),AND(X1692="低滞销风险",OR(X1693="中滞销风险",X1693="高滞销风险")),AND(X1692="中滞销风险",X1693="高滞销风险")),"恶化")</f>
        <v>维持不变</v>
      </c>
      <c r="Z1693" s="10">
        <f t="shared" si="340"/>
        <v>0</v>
      </c>
      <c r="AA1693" s="10">
        <f t="shared" si="341"/>
        <v>0</v>
      </c>
      <c r="AB1693" s="10">
        <f t="shared" si="342"/>
        <v>0</v>
      </c>
      <c r="AC1693" s="10">
        <f t="shared" si="343"/>
        <v>65.1252408477842</v>
      </c>
      <c r="AD1693" s="10">
        <f t="shared" si="344"/>
        <v>0</v>
      </c>
      <c r="AE1693" s="11">
        <f t="shared" si="345"/>
        <v>5.19</v>
      </c>
    </row>
    <row r="1694" spans="1:31">
      <c r="A1694" s="5">
        <v>45887</v>
      </c>
      <c r="B1694" s="1" t="s">
        <v>913</v>
      </c>
      <c r="C1694" s="1" t="s">
        <v>914</v>
      </c>
      <c r="D1694" s="1" t="s">
        <v>852</v>
      </c>
      <c r="E1694" s="1">
        <v>1.8</v>
      </c>
      <c r="F1694" s="1">
        <v>2.29</v>
      </c>
      <c r="G1694" s="1">
        <v>2.29</v>
      </c>
      <c r="H1694" s="1">
        <v>1.32</v>
      </c>
      <c r="I1694" s="1" t="s">
        <v>50</v>
      </c>
      <c r="J1694" s="1">
        <v>16</v>
      </c>
      <c r="K1694" s="1" t="s">
        <v>51</v>
      </c>
      <c r="L1694" s="1" t="s">
        <v>52</v>
      </c>
      <c r="M1694" s="1" t="s">
        <v>53</v>
      </c>
      <c r="N1694" s="1">
        <v>45</v>
      </c>
      <c r="O1694" s="1">
        <v>91</v>
      </c>
      <c r="P1694" s="1">
        <v>0</v>
      </c>
      <c r="Q1694" s="1">
        <v>105</v>
      </c>
      <c r="R1694" s="1">
        <v>0</v>
      </c>
      <c r="S1694" s="1">
        <v>0</v>
      </c>
      <c r="T1694">
        <f t="shared" si="335"/>
        <v>136</v>
      </c>
      <c r="U1694">
        <f t="shared" si="336"/>
        <v>241</v>
      </c>
      <c r="V1694" s="2">
        <f t="shared" si="337"/>
        <v>45962.5555555556</v>
      </c>
      <c r="W1694" s="2">
        <f t="shared" si="338"/>
        <v>46020.8888888889</v>
      </c>
      <c r="X1694" t="str">
        <f t="shared" si="339"/>
        <v>高滞销风险</v>
      </c>
      <c r="Y1694" s="8" t="str">
        <f>_xlfn.IFS(COUNTIF($B$2:B1694,B1694)=1,"-",OR(AND(X1693="高滞销风险",OR(X1694="中滞销风险",X1694="低滞销风险",X1694="健康")),AND(X1693="中滞销风险",OR(X1694="低滞销风险",X1694="健康")),AND(X1693="低滞销风险",X1694="健康")),"改善",X1693=X1694,"维持不变",OR(AND(X1693="健康",OR(X1694="低滞销风险",X1694="中滞销风险",X1694="高滞销风险")),AND(X1693="低滞销风险",OR(X1694="中滞销风险",X1694="高滞销风险")),AND(X1693="中滞销风险",X1694="高滞销风险")),"恶化")</f>
        <v>-</v>
      </c>
      <c r="Z1694" s="10">
        <f t="shared" si="340"/>
        <v>0</v>
      </c>
      <c r="AA1694" s="10">
        <f t="shared" si="341"/>
        <v>52</v>
      </c>
      <c r="AB1694" s="10">
        <f t="shared" si="342"/>
        <v>52</v>
      </c>
      <c r="AC1694" s="10">
        <f t="shared" si="343"/>
        <v>133.888888888889</v>
      </c>
      <c r="AD1694" s="10">
        <f t="shared" si="344"/>
        <v>28.8888888888905</v>
      </c>
      <c r="AE1694" s="11">
        <f t="shared" si="345"/>
        <v>2.29523809523809</v>
      </c>
    </row>
    <row r="1695" spans="1:31">
      <c r="A1695" s="5">
        <v>45894</v>
      </c>
      <c r="B1695" s="1" t="s">
        <v>913</v>
      </c>
      <c r="C1695" s="1" t="s">
        <v>914</v>
      </c>
      <c r="D1695" s="1" t="s">
        <v>852</v>
      </c>
      <c r="E1695" s="1">
        <v>1.14</v>
      </c>
      <c r="F1695" s="1">
        <v>1.14</v>
      </c>
      <c r="G1695" s="1">
        <v>1.71</v>
      </c>
      <c r="H1695" s="1">
        <v>1.61</v>
      </c>
      <c r="I1695" s="1" t="s">
        <v>54</v>
      </c>
      <c r="J1695" s="1">
        <v>8</v>
      </c>
      <c r="K1695" s="1" t="s">
        <v>43</v>
      </c>
      <c r="L1695" s="1" t="s">
        <v>44</v>
      </c>
      <c r="M1695" s="1" t="s">
        <v>45</v>
      </c>
      <c r="N1695" s="1">
        <v>47</v>
      </c>
      <c r="O1695" s="1">
        <v>103</v>
      </c>
      <c r="P1695" s="1">
        <v>0</v>
      </c>
      <c r="Q1695" s="1">
        <v>85</v>
      </c>
      <c r="R1695" s="1">
        <v>0</v>
      </c>
      <c r="S1695" s="1">
        <v>0</v>
      </c>
      <c r="T1695">
        <f t="shared" si="335"/>
        <v>150</v>
      </c>
      <c r="U1695">
        <f t="shared" si="336"/>
        <v>235</v>
      </c>
      <c r="V1695" s="2">
        <f t="shared" si="337"/>
        <v>46025.5789473684</v>
      </c>
      <c r="W1695" s="2">
        <f t="shared" si="338"/>
        <v>46100.1403508772</v>
      </c>
      <c r="X1695" t="str">
        <f t="shared" si="339"/>
        <v>高滞销风险</v>
      </c>
      <c r="Y1695" s="8" t="str">
        <f>_xlfn.IFS(COUNTIF($B$2:B1695,B1695)=1,"-",OR(AND(X1694="高滞销风险",OR(X1695="中滞销风险",X1695="低滞销风险",X1695="健康")),AND(X1694="中滞销风险",OR(X1695="低滞销风险",X1695="健康")),AND(X1694="低滞销风险",X1695="健康")),"改善",X1694=X1695,"维持不变",OR(AND(X1694="健康",OR(X1695="低滞销风险",X1695="中滞销风险",X1695="高滞销风险")),AND(X1694="低滞销风险",OR(X1695="中滞销风险",X1695="高滞销风险")),AND(X1694="中滞销风险",X1695="高滞销风险")),"恶化")</f>
        <v>维持不变</v>
      </c>
      <c r="Z1695" s="10">
        <f t="shared" si="340"/>
        <v>38.28</v>
      </c>
      <c r="AA1695" s="10">
        <f t="shared" si="341"/>
        <v>85</v>
      </c>
      <c r="AB1695" s="10">
        <f t="shared" si="342"/>
        <v>123.28</v>
      </c>
      <c r="AC1695" s="10">
        <f t="shared" si="343"/>
        <v>206.140350877193</v>
      </c>
      <c r="AD1695" s="10">
        <f t="shared" si="344"/>
        <v>108.140350877191</v>
      </c>
      <c r="AE1695" s="11">
        <f t="shared" si="345"/>
        <v>2.39795918367347</v>
      </c>
    </row>
    <row r="1696" spans="1:31">
      <c r="A1696" s="5">
        <v>45901</v>
      </c>
      <c r="B1696" s="1" t="s">
        <v>913</v>
      </c>
      <c r="C1696" s="1" t="s">
        <v>914</v>
      </c>
      <c r="D1696" s="1" t="s">
        <v>852</v>
      </c>
      <c r="E1696" s="1">
        <v>1.8</v>
      </c>
      <c r="F1696" s="1">
        <v>1.86</v>
      </c>
      <c r="G1696" s="1">
        <v>1.5</v>
      </c>
      <c r="H1696" s="1">
        <v>1.89</v>
      </c>
      <c r="I1696" s="1" t="s">
        <v>50</v>
      </c>
      <c r="J1696" s="1">
        <v>13</v>
      </c>
      <c r="K1696" s="1" t="s">
        <v>35</v>
      </c>
      <c r="L1696" s="1" t="s">
        <v>36</v>
      </c>
      <c r="M1696" s="1" t="s">
        <v>37</v>
      </c>
      <c r="N1696" s="1">
        <v>66</v>
      </c>
      <c r="O1696" s="1">
        <v>73</v>
      </c>
      <c r="P1696" s="1">
        <v>0</v>
      </c>
      <c r="Q1696" s="1">
        <v>85</v>
      </c>
      <c r="R1696" s="1">
        <v>0</v>
      </c>
      <c r="S1696" s="1">
        <v>0</v>
      </c>
      <c r="T1696">
        <f t="shared" si="335"/>
        <v>139</v>
      </c>
      <c r="U1696">
        <f t="shared" si="336"/>
        <v>224</v>
      </c>
      <c r="V1696" s="2">
        <f t="shared" si="337"/>
        <v>45978.2222222222</v>
      </c>
      <c r="W1696" s="2">
        <f t="shared" si="338"/>
        <v>46025.4444444444</v>
      </c>
      <c r="X1696" t="str">
        <f t="shared" si="339"/>
        <v>高滞销风险</v>
      </c>
      <c r="Y1696" s="8" t="str">
        <f>_xlfn.IFS(COUNTIF($B$2:B1696,B1696)=1,"-",OR(AND(X1695="高滞销风险",OR(X1696="中滞销风险",X1696="低滞销风险",X1696="健康")),AND(X1695="中滞销风险",OR(X1696="低滞销风险",X1696="健康")),AND(X1695="低滞销风险",X1696="健康")),"改善",X1695=X1696,"维持不变",OR(AND(X1695="健康",OR(X1696="低滞销风险",X1696="中滞销风险",X1696="高滞销风险")),AND(X1695="低滞销风险",OR(X1696="中滞销风险",X1696="高滞销风险")),AND(X1695="中滞销风险",X1696="高滞销风险")),"恶化")</f>
        <v>维持不变</v>
      </c>
      <c r="Z1696" s="10">
        <f t="shared" si="340"/>
        <v>0</v>
      </c>
      <c r="AA1696" s="10">
        <f t="shared" si="341"/>
        <v>60.2</v>
      </c>
      <c r="AB1696" s="10">
        <f t="shared" si="342"/>
        <v>60.2</v>
      </c>
      <c r="AC1696" s="10">
        <f t="shared" si="343"/>
        <v>124.444444444444</v>
      </c>
      <c r="AD1696" s="10">
        <f t="shared" si="344"/>
        <v>33.4444444444453</v>
      </c>
      <c r="AE1696" s="11">
        <f t="shared" si="345"/>
        <v>2.46153846153846</v>
      </c>
    </row>
    <row r="1697" spans="1:31">
      <c r="A1697" s="5">
        <v>45908</v>
      </c>
      <c r="B1697" s="1" t="s">
        <v>913</v>
      </c>
      <c r="C1697" s="1" t="s">
        <v>914</v>
      </c>
      <c r="D1697" s="1" t="s">
        <v>852</v>
      </c>
      <c r="E1697" s="1">
        <v>1.57</v>
      </c>
      <c r="F1697" s="1">
        <v>1.57</v>
      </c>
      <c r="G1697" s="1">
        <v>1.71</v>
      </c>
      <c r="H1697" s="1">
        <v>1.71</v>
      </c>
      <c r="I1697" s="1" t="s">
        <v>54</v>
      </c>
      <c r="J1697" s="1">
        <v>11</v>
      </c>
      <c r="K1697" s="1" t="s">
        <v>38</v>
      </c>
      <c r="L1697" s="1" t="s">
        <v>39</v>
      </c>
      <c r="M1697" s="1" t="s">
        <v>40</v>
      </c>
      <c r="N1697" s="1">
        <v>91</v>
      </c>
      <c r="O1697" s="1">
        <v>37</v>
      </c>
      <c r="P1697" s="1">
        <v>0</v>
      </c>
      <c r="Q1697" s="1">
        <v>85</v>
      </c>
      <c r="R1697" s="1">
        <v>0</v>
      </c>
      <c r="S1697" s="1">
        <v>0</v>
      </c>
      <c r="T1697">
        <f t="shared" si="335"/>
        <v>128</v>
      </c>
      <c r="U1697">
        <f t="shared" si="336"/>
        <v>213</v>
      </c>
      <c r="V1697" s="2">
        <f t="shared" si="337"/>
        <v>45989.5286624204</v>
      </c>
      <c r="W1697" s="2">
        <f t="shared" si="338"/>
        <v>46043.6687898089</v>
      </c>
      <c r="X1697" t="str">
        <f t="shared" si="339"/>
        <v>高滞销风险</v>
      </c>
      <c r="Y1697" s="8" t="str">
        <f>_xlfn.IFS(COUNTIF($B$2:B1697,B1697)=1,"-",OR(AND(X1696="高滞销风险",OR(X1697="中滞销风险",X1697="低滞销风险",X1697="健康")),AND(X1696="中滞销风险",OR(X1697="低滞销风险",X1697="健康")),AND(X1696="低滞销风险",X1697="健康")),"改善",X1696=X1697,"维持不变",OR(AND(X1696="健康",OR(X1697="低滞销风险",X1697="中滞销风险",X1697="高滞销风险")),AND(X1696="低滞销风险",OR(X1697="中滞销风险",X1697="高滞销风险")),AND(X1696="中滞销风险",X1697="高滞销风险")),"恶化")</f>
        <v>维持不变</v>
      </c>
      <c r="Z1697" s="10">
        <f t="shared" si="340"/>
        <v>0</v>
      </c>
      <c r="AA1697" s="10">
        <f t="shared" si="341"/>
        <v>81.12</v>
      </c>
      <c r="AB1697" s="10">
        <f t="shared" si="342"/>
        <v>81.12</v>
      </c>
      <c r="AC1697" s="10">
        <f t="shared" si="343"/>
        <v>135.668789808917</v>
      </c>
      <c r="AD1697" s="10">
        <f t="shared" si="344"/>
        <v>51.6687898089149</v>
      </c>
      <c r="AE1697" s="11">
        <f t="shared" si="345"/>
        <v>2.53571428571429</v>
      </c>
    </row>
    <row r="1698" spans="1:31">
      <c r="A1698" s="5">
        <v>45887</v>
      </c>
      <c r="B1698" s="1" t="s">
        <v>915</v>
      </c>
      <c r="C1698" s="1" t="s">
        <v>916</v>
      </c>
      <c r="D1698" s="1" t="s">
        <v>852</v>
      </c>
      <c r="E1698" s="1">
        <v>5.2</v>
      </c>
      <c r="F1698" s="1">
        <v>6.71</v>
      </c>
      <c r="G1698" s="1">
        <v>6.64</v>
      </c>
      <c r="H1698" s="1">
        <v>3.71</v>
      </c>
      <c r="I1698" s="1" t="s">
        <v>50</v>
      </c>
      <c r="J1698" s="1">
        <v>47</v>
      </c>
      <c r="K1698" s="1" t="s">
        <v>51</v>
      </c>
      <c r="L1698" s="1" t="s">
        <v>52</v>
      </c>
      <c r="M1698" s="1" t="s">
        <v>53</v>
      </c>
      <c r="N1698" s="1">
        <v>167</v>
      </c>
      <c r="O1698" s="1">
        <v>259</v>
      </c>
      <c r="P1698" s="1">
        <v>0</v>
      </c>
      <c r="Q1698" s="1">
        <v>80</v>
      </c>
      <c r="R1698" s="1">
        <v>0</v>
      </c>
      <c r="S1698" s="1">
        <v>0</v>
      </c>
      <c r="T1698">
        <f t="shared" si="335"/>
        <v>426</v>
      </c>
      <c r="U1698">
        <f t="shared" si="336"/>
        <v>506</v>
      </c>
      <c r="V1698" s="2">
        <f t="shared" si="337"/>
        <v>45968.9230769231</v>
      </c>
      <c r="W1698" s="2">
        <f t="shared" si="338"/>
        <v>45984.3076923077</v>
      </c>
      <c r="X1698" t="str">
        <f t="shared" si="339"/>
        <v>健康</v>
      </c>
      <c r="Y1698" s="8" t="str">
        <f>_xlfn.IFS(COUNTIF($B$2:B1698,B1698)=1,"-",OR(AND(X1697="高滞销风险",OR(X1698="中滞销风险",X1698="低滞销风险",X1698="健康")),AND(X1697="中滞销风险",OR(X1698="低滞销风险",X1698="健康")),AND(X1697="低滞销风险",X1698="健康")),"改善",X1697=X1698,"维持不变",OR(AND(X1697="健康",OR(X1698="低滞销风险",X1698="中滞销风险",X1698="高滞销风险")),AND(X1697="低滞销风险",OR(X1698="中滞销风险",X1698="高滞销风险")),AND(X1697="中滞销风险",X1698="高滞销风险")),"恶化")</f>
        <v>-</v>
      </c>
      <c r="Z1698" s="10">
        <f t="shared" si="340"/>
        <v>0</v>
      </c>
      <c r="AA1698" s="10">
        <f t="shared" si="341"/>
        <v>0</v>
      </c>
      <c r="AB1698" s="10">
        <f t="shared" si="342"/>
        <v>0</v>
      </c>
      <c r="AC1698" s="10">
        <f t="shared" si="343"/>
        <v>97.3076923076923</v>
      </c>
      <c r="AD1698" s="10">
        <f t="shared" si="344"/>
        <v>0</v>
      </c>
      <c r="AE1698" s="11">
        <f t="shared" si="345"/>
        <v>5.2</v>
      </c>
    </row>
    <row r="1699" spans="1:31">
      <c r="A1699" s="5">
        <v>45894</v>
      </c>
      <c r="B1699" s="1" t="s">
        <v>915</v>
      </c>
      <c r="C1699" s="1" t="s">
        <v>916</v>
      </c>
      <c r="D1699" s="1" t="s">
        <v>852</v>
      </c>
      <c r="E1699" s="1">
        <v>6.05</v>
      </c>
      <c r="F1699" s="1">
        <v>6.71</v>
      </c>
      <c r="G1699" s="1">
        <v>6.71</v>
      </c>
      <c r="H1699" s="1">
        <v>5.39</v>
      </c>
      <c r="I1699" s="1" t="s">
        <v>50</v>
      </c>
      <c r="J1699" s="1">
        <v>47</v>
      </c>
      <c r="K1699" s="1" t="s">
        <v>43</v>
      </c>
      <c r="L1699" s="1" t="s">
        <v>44</v>
      </c>
      <c r="M1699" s="1" t="s">
        <v>45</v>
      </c>
      <c r="N1699" s="1">
        <v>112</v>
      </c>
      <c r="O1699" s="1">
        <v>336</v>
      </c>
      <c r="P1699" s="1">
        <v>0</v>
      </c>
      <c r="Q1699" s="1">
        <v>0</v>
      </c>
      <c r="R1699" s="1">
        <v>0</v>
      </c>
      <c r="S1699" s="1">
        <v>0</v>
      </c>
      <c r="T1699">
        <f t="shared" si="335"/>
        <v>448</v>
      </c>
      <c r="U1699">
        <f t="shared" si="336"/>
        <v>448</v>
      </c>
      <c r="V1699" s="2">
        <f t="shared" si="337"/>
        <v>45968.0495867769</v>
      </c>
      <c r="W1699" s="2">
        <f t="shared" si="338"/>
        <v>45968.0495867769</v>
      </c>
      <c r="X1699" t="str">
        <f t="shared" si="339"/>
        <v>健康</v>
      </c>
      <c r="Y1699" s="8" t="str">
        <f>_xlfn.IFS(COUNTIF($B$2:B1699,B1699)=1,"-",OR(AND(X1698="高滞销风险",OR(X1699="中滞销风险",X1699="低滞销风险",X1699="健康")),AND(X1698="中滞销风险",OR(X1699="低滞销风险",X1699="健康")),AND(X1698="低滞销风险",X1699="健康")),"改善",X1698=X1699,"维持不变",OR(AND(X1698="健康",OR(X1699="低滞销风险",X1699="中滞销风险",X1699="高滞销风险")),AND(X1698="低滞销风险",OR(X1699="中滞销风险",X1699="高滞销风险")),AND(X1698="中滞销风险",X1699="高滞销风险")),"恶化")</f>
        <v>维持不变</v>
      </c>
      <c r="Z1699" s="10">
        <f t="shared" si="340"/>
        <v>0</v>
      </c>
      <c r="AA1699" s="10">
        <f t="shared" si="341"/>
        <v>0</v>
      </c>
      <c r="AB1699" s="10">
        <f t="shared" si="342"/>
        <v>0</v>
      </c>
      <c r="AC1699" s="10">
        <f t="shared" si="343"/>
        <v>74.0495867768595</v>
      </c>
      <c r="AD1699" s="10">
        <f t="shared" si="344"/>
        <v>0</v>
      </c>
      <c r="AE1699" s="11">
        <f t="shared" si="345"/>
        <v>6.05</v>
      </c>
    </row>
    <row r="1700" spans="1:31">
      <c r="A1700" s="5">
        <v>45901</v>
      </c>
      <c r="B1700" s="1" t="s">
        <v>915</v>
      </c>
      <c r="C1700" s="1" t="s">
        <v>916</v>
      </c>
      <c r="D1700" s="1" t="s">
        <v>852</v>
      </c>
      <c r="E1700" s="1">
        <v>4.57</v>
      </c>
      <c r="F1700" s="1">
        <v>4.57</v>
      </c>
      <c r="G1700" s="1">
        <v>5.64</v>
      </c>
      <c r="H1700" s="1">
        <v>6.14</v>
      </c>
      <c r="I1700" s="1" t="s">
        <v>54</v>
      </c>
      <c r="J1700" s="1">
        <v>32</v>
      </c>
      <c r="K1700" s="1" t="s">
        <v>35</v>
      </c>
      <c r="L1700" s="1" t="s">
        <v>36</v>
      </c>
      <c r="M1700" s="1" t="s">
        <v>37</v>
      </c>
      <c r="N1700" s="1">
        <v>106</v>
      </c>
      <c r="O1700" s="1">
        <v>313</v>
      </c>
      <c r="P1700" s="1">
        <v>0</v>
      </c>
      <c r="Q1700" s="1">
        <v>0</v>
      </c>
      <c r="R1700" s="1">
        <v>0</v>
      </c>
      <c r="S1700" s="1">
        <v>0</v>
      </c>
      <c r="T1700">
        <f t="shared" si="335"/>
        <v>419</v>
      </c>
      <c r="U1700">
        <f t="shared" si="336"/>
        <v>419</v>
      </c>
      <c r="V1700" s="2">
        <f t="shared" si="337"/>
        <v>45992.6849015317</v>
      </c>
      <c r="W1700" s="2">
        <f t="shared" si="338"/>
        <v>45992.6849015317</v>
      </c>
      <c r="X1700" t="str">
        <f t="shared" si="339"/>
        <v>低滞销风险</v>
      </c>
      <c r="Y1700" s="8" t="str">
        <f>_xlfn.IFS(COUNTIF($B$2:B1700,B1700)=1,"-",OR(AND(X1699="高滞销风险",OR(X1700="中滞销风险",X1700="低滞销风险",X1700="健康")),AND(X1699="中滞销风险",OR(X1700="低滞销风险",X1700="健康")),AND(X1699="低滞销风险",X1700="健康")),"改善",X1699=X1700,"维持不变",OR(AND(X1699="健康",OR(X1700="低滞销风险",X1700="中滞销风险",X1700="高滞销风险")),AND(X1699="低滞销风险",OR(X1700="中滞销风险",X1700="高滞销风险")),AND(X1699="中滞销风险",X1700="高滞销风险")),"恶化")</f>
        <v>恶化</v>
      </c>
      <c r="Z1700" s="10">
        <f t="shared" si="340"/>
        <v>3.13</v>
      </c>
      <c r="AA1700" s="10">
        <f t="shared" si="341"/>
        <v>0</v>
      </c>
      <c r="AB1700" s="10">
        <f t="shared" si="342"/>
        <v>3.13</v>
      </c>
      <c r="AC1700" s="10">
        <f t="shared" si="343"/>
        <v>91.6849015317287</v>
      </c>
      <c r="AD1700" s="10">
        <f t="shared" si="344"/>
        <v>0.684901531727519</v>
      </c>
      <c r="AE1700" s="11">
        <f t="shared" si="345"/>
        <v>4.6043956043956</v>
      </c>
    </row>
    <row r="1701" spans="1:31">
      <c r="A1701" s="5">
        <v>45908</v>
      </c>
      <c r="B1701" s="1" t="s">
        <v>915</v>
      </c>
      <c r="C1701" s="1" t="s">
        <v>916</v>
      </c>
      <c r="D1701" s="1" t="s">
        <v>852</v>
      </c>
      <c r="E1701" s="1">
        <v>6.38</v>
      </c>
      <c r="F1701" s="1">
        <v>7</v>
      </c>
      <c r="G1701" s="1">
        <v>5.79</v>
      </c>
      <c r="H1701" s="1">
        <v>6.25</v>
      </c>
      <c r="I1701" s="1" t="s">
        <v>50</v>
      </c>
      <c r="J1701" s="1">
        <v>49</v>
      </c>
      <c r="K1701" s="1" t="s">
        <v>38</v>
      </c>
      <c r="L1701" s="1" t="s">
        <v>39</v>
      </c>
      <c r="M1701" s="1" t="s">
        <v>40</v>
      </c>
      <c r="N1701" s="1">
        <v>103</v>
      </c>
      <c r="O1701" s="1">
        <v>269</v>
      </c>
      <c r="P1701" s="1">
        <v>0</v>
      </c>
      <c r="Q1701" s="1">
        <v>0</v>
      </c>
      <c r="R1701" s="1">
        <v>0</v>
      </c>
      <c r="S1701" s="1">
        <v>0</v>
      </c>
      <c r="T1701">
        <f t="shared" si="335"/>
        <v>372</v>
      </c>
      <c r="U1701">
        <f t="shared" si="336"/>
        <v>372</v>
      </c>
      <c r="V1701" s="2">
        <f t="shared" si="337"/>
        <v>45966.3072100314</v>
      </c>
      <c r="W1701" s="2">
        <f t="shared" si="338"/>
        <v>45966.3072100314</v>
      </c>
      <c r="X1701" t="str">
        <f t="shared" si="339"/>
        <v>健康</v>
      </c>
      <c r="Y1701" s="8" t="str">
        <f>_xlfn.IFS(COUNTIF($B$2:B1701,B1701)=1,"-",OR(AND(X1700="高滞销风险",OR(X1701="中滞销风险",X1701="低滞销风险",X1701="健康")),AND(X1700="中滞销风险",OR(X1701="低滞销风险",X1701="健康")),AND(X1700="低滞销风险",X1701="健康")),"改善",X1700=X1701,"维持不变",OR(AND(X1700="健康",OR(X1701="低滞销风险",X1701="中滞销风险",X1701="高滞销风险")),AND(X1700="低滞销风险",OR(X1701="中滞销风险",X1701="高滞销风险")),AND(X1700="中滞销风险",X1701="高滞销风险")),"恶化")</f>
        <v>改善</v>
      </c>
      <c r="Z1701" s="10">
        <f t="shared" si="340"/>
        <v>0</v>
      </c>
      <c r="AA1701" s="10">
        <f t="shared" si="341"/>
        <v>0</v>
      </c>
      <c r="AB1701" s="10">
        <f t="shared" si="342"/>
        <v>0</v>
      </c>
      <c r="AC1701" s="10">
        <f t="shared" si="343"/>
        <v>58.307210031348</v>
      </c>
      <c r="AD1701" s="10">
        <f t="shared" si="344"/>
        <v>0</v>
      </c>
      <c r="AE1701" s="11">
        <f t="shared" si="345"/>
        <v>6.38</v>
      </c>
    </row>
    <row r="1702" spans="1:31">
      <c r="A1702" s="5">
        <v>45887</v>
      </c>
      <c r="B1702" s="1" t="s">
        <v>917</v>
      </c>
      <c r="C1702" s="1" t="s">
        <v>918</v>
      </c>
      <c r="D1702" s="1" t="s">
        <v>852</v>
      </c>
      <c r="E1702" s="1">
        <v>5.59</v>
      </c>
      <c r="F1702" s="1">
        <v>7.57</v>
      </c>
      <c r="G1702" s="1">
        <v>6.93</v>
      </c>
      <c r="H1702" s="1">
        <v>3.86</v>
      </c>
      <c r="I1702" s="1" t="s">
        <v>50</v>
      </c>
      <c r="J1702" s="1">
        <v>53</v>
      </c>
      <c r="K1702" s="1" t="s">
        <v>51</v>
      </c>
      <c r="L1702" s="1" t="s">
        <v>52</v>
      </c>
      <c r="M1702" s="1" t="s">
        <v>53</v>
      </c>
      <c r="N1702" s="1">
        <v>131</v>
      </c>
      <c r="O1702" s="1">
        <v>119</v>
      </c>
      <c r="P1702" s="1">
        <v>0</v>
      </c>
      <c r="Q1702" s="1">
        <v>3</v>
      </c>
      <c r="R1702" s="1">
        <v>0</v>
      </c>
      <c r="S1702" s="1">
        <v>250</v>
      </c>
      <c r="T1702">
        <f t="shared" si="335"/>
        <v>250</v>
      </c>
      <c r="U1702">
        <f t="shared" si="336"/>
        <v>503</v>
      </c>
      <c r="V1702" s="2">
        <f t="shared" si="337"/>
        <v>45931.7227191413</v>
      </c>
      <c r="W1702" s="2">
        <f t="shared" si="338"/>
        <v>45976.9821109123</v>
      </c>
      <c r="X1702" t="str">
        <f t="shared" si="339"/>
        <v>健康</v>
      </c>
      <c r="Y1702" s="8" t="str">
        <f>_xlfn.IFS(COUNTIF($B$2:B1702,B1702)=1,"-",OR(AND(X1701="高滞销风险",OR(X1702="中滞销风险",X1702="低滞销风险",X1702="健康")),AND(X1701="中滞销风险",OR(X1702="低滞销风险",X1702="健康")),AND(X1701="低滞销风险",X1702="健康")),"改善",X1701=X1702,"维持不变",OR(AND(X1701="健康",OR(X1702="低滞销风险",X1702="中滞销风险",X1702="高滞销风险")),AND(X1701="低滞销风险",OR(X1702="中滞销风险",X1702="高滞销风险")),AND(X1701="中滞销风险",X1702="高滞销风险")),"恶化")</f>
        <v>-</v>
      </c>
      <c r="Z1702" s="10">
        <f t="shared" si="340"/>
        <v>0</v>
      </c>
      <c r="AA1702" s="10">
        <f t="shared" si="341"/>
        <v>0</v>
      </c>
      <c r="AB1702" s="10">
        <f t="shared" si="342"/>
        <v>0</v>
      </c>
      <c r="AC1702" s="10">
        <f t="shared" si="343"/>
        <v>89.9821109123435</v>
      </c>
      <c r="AD1702" s="10">
        <f t="shared" si="344"/>
        <v>0</v>
      </c>
      <c r="AE1702" s="11">
        <f t="shared" si="345"/>
        <v>5.59</v>
      </c>
    </row>
    <row r="1703" spans="1:31">
      <c r="A1703" s="5">
        <v>45894</v>
      </c>
      <c r="B1703" s="1" t="s">
        <v>917</v>
      </c>
      <c r="C1703" s="1" t="s">
        <v>918</v>
      </c>
      <c r="D1703" s="1" t="s">
        <v>852</v>
      </c>
      <c r="E1703" s="1">
        <v>7.41</v>
      </c>
      <c r="F1703" s="1">
        <v>9</v>
      </c>
      <c r="G1703" s="1">
        <v>8.29</v>
      </c>
      <c r="H1703" s="1">
        <v>6.11</v>
      </c>
      <c r="I1703" s="1" t="s">
        <v>50</v>
      </c>
      <c r="J1703" s="1">
        <v>63</v>
      </c>
      <c r="K1703" s="1" t="s">
        <v>43</v>
      </c>
      <c r="L1703" s="1" t="s">
        <v>44</v>
      </c>
      <c r="M1703" s="1" t="s">
        <v>45</v>
      </c>
      <c r="N1703" s="1">
        <v>90</v>
      </c>
      <c r="O1703" s="1">
        <v>192</v>
      </c>
      <c r="P1703" s="1">
        <v>0</v>
      </c>
      <c r="Q1703" s="1">
        <v>3</v>
      </c>
      <c r="R1703" s="1">
        <v>0</v>
      </c>
      <c r="S1703" s="1">
        <v>300</v>
      </c>
      <c r="T1703">
        <f t="shared" si="335"/>
        <v>282</v>
      </c>
      <c r="U1703">
        <f t="shared" si="336"/>
        <v>585</v>
      </c>
      <c r="V1703" s="2">
        <f t="shared" si="337"/>
        <v>45932.0566801619</v>
      </c>
      <c r="W1703" s="2">
        <f t="shared" si="338"/>
        <v>45972.9473684211</v>
      </c>
      <c r="X1703" t="str">
        <f t="shared" si="339"/>
        <v>健康</v>
      </c>
      <c r="Y1703" s="8" t="str">
        <f>_xlfn.IFS(COUNTIF($B$2:B1703,B1703)=1,"-",OR(AND(X1702="高滞销风险",OR(X1703="中滞销风险",X1703="低滞销风险",X1703="健康")),AND(X1702="中滞销风险",OR(X1703="低滞销风险",X1703="健康")),AND(X1702="低滞销风险",X1703="健康")),"改善",X1702=X1703,"维持不变",OR(AND(X1702="健康",OR(X1703="低滞销风险",X1703="中滞销风险",X1703="高滞销风险")),AND(X1702="低滞销风险",OR(X1703="中滞销风险",X1703="高滞销风险")),AND(X1702="中滞销风险",X1703="高滞销风险")),"恶化")</f>
        <v>维持不变</v>
      </c>
      <c r="Z1703" s="10">
        <f t="shared" si="340"/>
        <v>0</v>
      </c>
      <c r="AA1703" s="10">
        <f t="shared" si="341"/>
        <v>0</v>
      </c>
      <c r="AB1703" s="10">
        <f t="shared" si="342"/>
        <v>0</v>
      </c>
      <c r="AC1703" s="10">
        <f t="shared" si="343"/>
        <v>78.9473684210526</v>
      </c>
      <c r="AD1703" s="10">
        <f t="shared" si="344"/>
        <v>0</v>
      </c>
      <c r="AE1703" s="11">
        <f t="shared" si="345"/>
        <v>7.41</v>
      </c>
    </row>
    <row r="1704" spans="1:31">
      <c r="A1704" s="5">
        <v>45901</v>
      </c>
      <c r="B1704" s="1" t="s">
        <v>917</v>
      </c>
      <c r="C1704" s="1" t="s">
        <v>918</v>
      </c>
      <c r="D1704" s="1" t="s">
        <v>852</v>
      </c>
      <c r="E1704" s="1">
        <v>7.43</v>
      </c>
      <c r="F1704" s="1">
        <v>7.43</v>
      </c>
      <c r="G1704" s="1">
        <v>8.21</v>
      </c>
      <c r="H1704" s="1">
        <v>7.57</v>
      </c>
      <c r="I1704" s="1" t="s">
        <v>54</v>
      </c>
      <c r="J1704" s="1">
        <v>52</v>
      </c>
      <c r="K1704" s="1" t="s">
        <v>35</v>
      </c>
      <c r="L1704" s="1" t="s">
        <v>36</v>
      </c>
      <c r="M1704" s="1" t="s">
        <v>37</v>
      </c>
      <c r="N1704" s="1">
        <v>158</v>
      </c>
      <c r="O1704" s="1">
        <v>234</v>
      </c>
      <c r="P1704" s="1">
        <v>0</v>
      </c>
      <c r="Q1704" s="1">
        <v>153</v>
      </c>
      <c r="R1704" s="1">
        <v>0</v>
      </c>
      <c r="S1704" s="1">
        <v>50</v>
      </c>
      <c r="T1704">
        <f t="shared" si="335"/>
        <v>392</v>
      </c>
      <c r="U1704">
        <f t="shared" si="336"/>
        <v>595</v>
      </c>
      <c r="V1704" s="2">
        <f t="shared" si="337"/>
        <v>45953.7590847914</v>
      </c>
      <c r="W1704" s="2">
        <f t="shared" si="338"/>
        <v>45981.0807537012</v>
      </c>
      <c r="X1704" t="str">
        <f t="shared" si="339"/>
        <v>健康</v>
      </c>
      <c r="Y1704" s="8" t="str">
        <f>_xlfn.IFS(COUNTIF($B$2:B1704,B1704)=1,"-",OR(AND(X1703="高滞销风险",OR(X1704="中滞销风险",X1704="低滞销风险",X1704="健康")),AND(X1703="中滞销风险",OR(X1704="低滞销风险",X1704="健康")),AND(X1703="低滞销风险",X1704="健康")),"改善",X1703=X1704,"维持不变",OR(AND(X1703="健康",OR(X1704="低滞销风险",X1704="中滞销风险",X1704="高滞销风险")),AND(X1703="低滞销风险",OR(X1704="中滞销风险",X1704="高滞销风险")),AND(X1703="中滞销风险",X1704="高滞销风险")),"恶化")</f>
        <v>维持不变</v>
      </c>
      <c r="Z1704" s="10">
        <f t="shared" si="340"/>
        <v>0</v>
      </c>
      <c r="AA1704" s="10">
        <f t="shared" si="341"/>
        <v>0</v>
      </c>
      <c r="AB1704" s="10">
        <f t="shared" si="342"/>
        <v>0</v>
      </c>
      <c r="AC1704" s="10">
        <f t="shared" si="343"/>
        <v>80.0807537012113</v>
      </c>
      <c r="AD1704" s="10">
        <f t="shared" si="344"/>
        <v>0</v>
      </c>
      <c r="AE1704" s="11">
        <f t="shared" si="345"/>
        <v>7.43</v>
      </c>
    </row>
    <row r="1705" spans="1:31">
      <c r="A1705" s="5">
        <v>45908</v>
      </c>
      <c r="B1705" s="1" t="s">
        <v>917</v>
      </c>
      <c r="C1705" s="1" t="s">
        <v>918</v>
      </c>
      <c r="D1705" s="1" t="s">
        <v>852</v>
      </c>
      <c r="E1705" s="1">
        <v>6</v>
      </c>
      <c r="F1705" s="1">
        <v>6</v>
      </c>
      <c r="G1705" s="1">
        <v>6.71</v>
      </c>
      <c r="H1705" s="1">
        <v>7.5</v>
      </c>
      <c r="I1705" s="1" t="s">
        <v>54</v>
      </c>
      <c r="J1705" s="1">
        <v>42</v>
      </c>
      <c r="K1705" s="1" t="s">
        <v>38</v>
      </c>
      <c r="L1705" s="1" t="s">
        <v>39</v>
      </c>
      <c r="M1705" s="1" t="s">
        <v>40</v>
      </c>
      <c r="N1705" s="1">
        <v>168</v>
      </c>
      <c r="O1705" s="1">
        <v>285</v>
      </c>
      <c r="P1705" s="1">
        <v>0</v>
      </c>
      <c r="Q1705" s="1">
        <v>103</v>
      </c>
      <c r="R1705" s="1">
        <v>0</v>
      </c>
      <c r="S1705" s="1">
        <v>0</v>
      </c>
      <c r="T1705">
        <f t="shared" si="335"/>
        <v>453</v>
      </c>
      <c r="U1705">
        <f t="shared" si="336"/>
        <v>556</v>
      </c>
      <c r="V1705" s="2">
        <f t="shared" si="337"/>
        <v>45983.5</v>
      </c>
      <c r="W1705" s="2">
        <f t="shared" si="338"/>
        <v>46000.6666666667</v>
      </c>
      <c r="X1705" t="str">
        <f t="shared" si="339"/>
        <v>低滞销风险</v>
      </c>
      <c r="Y1705" s="8" t="str">
        <f>_xlfn.IFS(COUNTIF($B$2:B1705,B1705)=1,"-",OR(AND(X1704="高滞销风险",OR(X1705="中滞销风险",X1705="低滞销风险",X1705="健康")),AND(X1704="中滞销风险",OR(X1705="低滞销风险",X1705="健康")),AND(X1704="低滞销风险",X1705="健康")),"改善",X1704=X1705,"维持不变",OR(AND(X1704="健康",OR(X1705="低滞销风险",X1705="中滞销风险",X1705="高滞销风险")),AND(X1704="低滞销风险",OR(X1705="中滞销风险",X1705="高滞销风险")),AND(X1704="中滞销风险",X1705="高滞销风险")),"恶化")</f>
        <v>恶化</v>
      </c>
      <c r="Z1705" s="10">
        <f t="shared" si="340"/>
        <v>0</v>
      </c>
      <c r="AA1705" s="10">
        <f t="shared" si="341"/>
        <v>52</v>
      </c>
      <c r="AB1705" s="10">
        <f t="shared" si="342"/>
        <v>52</v>
      </c>
      <c r="AC1705" s="10">
        <f t="shared" si="343"/>
        <v>92.6666666666667</v>
      </c>
      <c r="AD1705" s="10">
        <f t="shared" si="344"/>
        <v>8.66666666666424</v>
      </c>
      <c r="AE1705" s="11">
        <f t="shared" si="345"/>
        <v>6.61904761904762</v>
      </c>
    </row>
    <row r="1706" spans="1:31">
      <c r="A1706" s="5">
        <v>45887</v>
      </c>
      <c r="B1706" s="1" t="s">
        <v>919</v>
      </c>
      <c r="C1706" s="1" t="s">
        <v>920</v>
      </c>
      <c r="D1706" s="1" t="s">
        <v>852</v>
      </c>
      <c r="E1706" s="1">
        <v>9.42</v>
      </c>
      <c r="F1706" s="1">
        <v>13</v>
      </c>
      <c r="G1706" s="1">
        <v>11.43</v>
      </c>
      <c r="H1706" s="1">
        <v>6.46</v>
      </c>
      <c r="I1706" s="1" t="s">
        <v>50</v>
      </c>
      <c r="J1706" s="1">
        <v>91</v>
      </c>
      <c r="K1706" s="1" t="s">
        <v>51</v>
      </c>
      <c r="L1706" s="1" t="s">
        <v>52</v>
      </c>
      <c r="M1706" s="1" t="s">
        <v>53</v>
      </c>
      <c r="N1706" s="1">
        <v>93</v>
      </c>
      <c r="O1706" s="1">
        <v>610</v>
      </c>
      <c r="P1706" s="1">
        <v>0</v>
      </c>
      <c r="Q1706" s="1">
        <v>237</v>
      </c>
      <c r="R1706" s="1">
        <v>0</v>
      </c>
      <c r="S1706" s="1">
        <v>100</v>
      </c>
      <c r="T1706">
        <f t="shared" si="335"/>
        <v>703</v>
      </c>
      <c r="U1706">
        <f t="shared" si="336"/>
        <v>1040</v>
      </c>
      <c r="V1706" s="2">
        <f t="shared" si="337"/>
        <v>45961.6284501062</v>
      </c>
      <c r="W1706" s="2">
        <f t="shared" si="338"/>
        <v>45997.4033970276</v>
      </c>
      <c r="X1706" t="str">
        <f t="shared" si="339"/>
        <v>低滞销风险</v>
      </c>
      <c r="Y1706" s="8" t="str">
        <f>_xlfn.IFS(COUNTIF($B$2:B1706,B1706)=1,"-",OR(AND(X1705="高滞销风险",OR(X1706="中滞销风险",X1706="低滞销风险",X1706="健康")),AND(X1705="中滞销风险",OR(X1706="低滞销风险",X1706="健康")),AND(X1705="低滞销风险",X1706="健康")),"改善",X1705=X1706,"维持不变",OR(AND(X1705="健康",OR(X1706="低滞销风险",X1706="中滞销风险",X1706="高滞销风险")),AND(X1705="低滞销风险",OR(X1706="中滞销风险",X1706="高滞销风险")),AND(X1705="中滞销风险",X1706="高滞销风险")),"恶化")</f>
        <v>-</v>
      </c>
      <c r="Z1706" s="10">
        <f t="shared" si="340"/>
        <v>0</v>
      </c>
      <c r="AA1706" s="10">
        <f t="shared" si="341"/>
        <v>50.9</v>
      </c>
      <c r="AB1706" s="10">
        <f t="shared" si="342"/>
        <v>50.9</v>
      </c>
      <c r="AC1706" s="10">
        <f t="shared" si="343"/>
        <v>110.403397027601</v>
      </c>
      <c r="AD1706" s="10">
        <f t="shared" si="344"/>
        <v>5.40339702759957</v>
      </c>
      <c r="AE1706" s="11">
        <f t="shared" si="345"/>
        <v>9.90476190476191</v>
      </c>
    </row>
    <row r="1707" spans="1:31">
      <c r="A1707" s="5">
        <v>45894</v>
      </c>
      <c r="B1707" s="1" t="s">
        <v>919</v>
      </c>
      <c r="C1707" s="1" t="s">
        <v>920</v>
      </c>
      <c r="D1707" s="1" t="s">
        <v>852</v>
      </c>
      <c r="E1707" s="1">
        <v>9.71</v>
      </c>
      <c r="F1707" s="1">
        <v>9.86</v>
      </c>
      <c r="G1707" s="1">
        <v>11.43</v>
      </c>
      <c r="H1707" s="1">
        <v>8.93</v>
      </c>
      <c r="I1707" s="1" t="s">
        <v>50</v>
      </c>
      <c r="J1707" s="1">
        <v>69</v>
      </c>
      <c r="K1707" s="1" t="s">
        <v>43</v>
      </c>
      <c r="L1707" s="1" t="s">
        <v>44</v>
      </c>
      <c r="M1707" s="1" t="s">
        <v>45</v>
      </c>
      <c r="N1707" s="1">
        <v>124</v>
      </c>
      <c r="O1707" s="1">
        <v>639</v>
      </c>
      <c r="P1707" s="1">
        <v>0</v>
      </c>
      <c r="Q1707" s="1">
        <v>107</v>
      </c>
      <c r="R1707" s="1">
        <v>0</v>
      </c>
      <c r="S1707" s="1">
        <v>100</v>
      </c>
      <c r="T1707">
        <f t="shared" si="335"/>
        <v>763</v>
      </c>
      <c r="U1707">
        <f t="shared" si="336"/>
        <v>970</v>
      </c>
      <c r="V1707" s="2">
        <f t="shared" si="337"/>
        <v>45972.578784758</v>
      </c>
      <c r="W1707" s="2">
        <f t="shared" si="338"/>
        <v>45993.8970133883</v>
      </c>
      <c r="X1707" t="str">
        <f t="shared" si="339"/>
        <v>低滞销风险</v>
      </c>
      <c r="Y1707" s="8" t="str">
        <f>_xlfn.IFS(COUNTIF($B$2:B1707,B1707)=1,"-",OR(AND(X1706="高滞销风险",OR(X1707="中滞销风险",X1707="低滞销风险",X1707="健康")),AND(X1706="中滞销风险",OR(X1707="低滞销风险",X1707="健康")),AND(X1706="低滞销风险",X1707="健康")),"改善",X1706=X1707,"维持不变",OR(AND(X1706="健康",OR(X1707="低滞销风险",X1707="中滞销风险",X1707="高滞销风险")),AND(X1706="低滞销风险",OR(X1707="中滞销风险",X1707="高滞销风险")),AND(X1706="中滞销风险",X1707="高滞销风险")),"恶化")</f>
        <v>维持不变</v>
      </c>
      <c r="Z1707" s="10">
        <f t="shared" si="340"/>
        <v>0</v>
      </c>
      <c r="AA1707" s="10">
        <f t="shared" si="341"/>
        <v>18.42</v>
      </c>
      <c r="AB1707" s="10">
        <f t="shared" si="342"/>
        <v>18.42</v>
      </c>
      <c r="AC1707" s="10">
        <f t="shared" si="343"/>
        <v>99.8970133882595</v>
      </c>
      <c r="AD1707" s="10">
        <f t="shared" si="344"/>
        <v>1.89701338826126</v>
      </c>
      <c r="AE1707" s="11">
        <f t="shared" si="345"/>
        <v>9.89795918367347</v>
      </c>
    </row>
    <row r="1708" spans="1:31">
      <c r="A1708" s="5">
        <v>45901</v>
      </c>
      <c r="B1708" s="1" t="s">
        <v>919</v>
      </c>
      <c r="C1708" s="1" t="s">
        <v>920</v>
      </c>
      <c r="D1708" s="1" t="s">
        <v>852</v>
      </c>
      <c r="E1708" s="1">
        <v>12.2</v>
      </c>
      <c r="F1708" s="1">
        <v>13.57</v>
      </c>
      <c r="G1708" s="1">
        <v>11.71</v>
      </c>
      <c r="H1708" s="1">
        <v>11.57</v>
      </c>
      <c r="I1708" s="1" t="s">
        <v>50</v>
      </c>
      <c r="J1708" s="1">
        <v>95</v>
      </c>
      <c r="K1708" s="1" t="s">
        <v>35</v>
      </c>
      <c r="L1708" s="1" t="s">
        <v>36</v>
      </c>
      <c r="M1708" s="1" t="s">
        <v>37</v>
      </c>
      <c r="N1708" s="1">
        <v>253</v>
      </c>
      <c r="O1708" s="1">
        <v>439</v>
      </c>
      <c r="P1708" s="1">
        <v>0</v>
      </c>
      <c r="Q1708" s="1">
        <v>187</v>
      </c>
      <c r="R1708" s="1">
        <v>0</v>
      </c>
      <c r="S1708" s="1">
        <v>0</v>
      </c>
      <c r="T1708">
        <f t="shared" si="335"/>
        <v>692</v>
      </c>
      <c r="U1708">
        <f t="shared" si="336"/>
        <v>879</v>
      </c>
      <c r="V1708" s="2">
        <f t="shared" si="337"/>
        <v>45957.7213114754</v>
      </c>
      <c r="W1708" s="2">
        <f t="shared" si="338"/>
        <v>45973.0491803279</v>
      </c>
      <c r="X1708" t="str">
        <f t="shared" si="339"/>
        <v>健康</v>
      </c>
      <c r="Y1708" s="8" t="str">
        <f>_xlfn.IFS(COUNTIF($B$2:B1708,B1708)=1,"-",OR(AND(X1707="高滞销风险",OR(X1708="中滞销风险",X1708="低滞销风险",X1708="健康")),AND(X1707="中滞销风险",OR(X1708="低滞销风险",X1708="健康")),AND(X1707="低滞销风险",X1708="健康")),"改善",X1707=X1708,"维持不变",OR(AND(X1707="健康",OR(X1708="低滞销风险",X1708="中滞销风险",X1708="高滞销风险")),AND(X1707="低滞销风险",OR(X1708="中滞销风险",X1708="高滞销风险")),AND(X1707="中滞销风险",X1708="高滞销风险")),"恶化")</f>
        <v>改善</v>
      </c>
      <c r="Z1708" s="10">
        <f t="shared" si="340"/>
        <v>0</v>
      </c>
      <c r="AA1708" s="10">
        <f t="shared" si="341"/>
        <v>0</v>
      </c>
      <c r="AB1708" s="10">
        <f t="shared" si="342"/>
        <v>0</v>
      </c>
      <c r="AC1708" s="10">
        <f t="shared" si="343"/>
        <v>72.0491803278689</v>
      </c>
      <c r="AD1708" s="10">
        <f t="shared" si="344"/>
        <v>0</v>
      </c>
      <c r="AE1708" s="11">
        <f t="shared" si="345"/>
        <v>12.2</v>
      </c>
    </row>
    <row r="1709" spans="1:31">
      <c r="A1709" s="5">
        <v>45908</v>
      </c>
      <c r="B1709" s="1" t="s">
        <v>919</v>
      </c>
      <c r="C1709" s="1" t="s">
        <v>920</v>
      </c>
      <c r="D1709" s="1" t="s">
        <v>852</v>
      </c>
      <c r="E1709" s="1">
        <v>14.99</v>
      </c>
      <c r="F1709" s="1">
        <v>17.29</v>
      </c>
      <c r="G1709" s="1">
        <v>15.43</v>
      </c>
      <c r="H1709" s="1">
        <v>13.43</v>
      </c>
      <c r="I1709" s="1" t="s">
        <v>50</v>
      </c>
      <c r="J1709" s="1">
        <v>121</v>
      </c>
      <c r="K1709" s="1" t="s">
        <v>38</v>
      </c>
      <c r="L1709" s="1" t="s">
        <v>39</v>
      </c>
      <c r="M1709" s="1" t="s">
        <v>40</v>
      </c>
      <c r="N1709" s="1">
        <v>247</v>
      </c>
      <c r="O1709" s="1">
        <v>493</v>
      </c>
      <c r="P1709" s="1">
        <v>0</v>
      </c>
      <c r="Q1709" s="1">
        <v>7</v>
      </c>
      <c r="R1709" s="1">
        <v>0</v>
      </c>
      <c r="S1709" s="1">
        <v>200</v>
      </c>
      <c r="T1709">
        <f t="shared" si="335"/>
        <v>740</v>
      </c>
      <c r="U1709">
        <f t="shared" si="336"/>
        <v>947</v>
      </c>
      <c r="V1709" s="2">
        <f t="shared" si="337"/>
        <v>45957.3662441628</v>
      </c>
      <c r="W1709" s="2">
        <f t="shared" si="338"/>
        <v>45971.1754503002</v>
      </c>
      <c r="X1709" t="str">
        <f t="shared" si="339"/>
        <v>健康</v>
      </c>
      <c r="Y1709" s="8" t="str">
        <f>_xlfn.IFS(COUNTIF($B$2:B1709,B1709)=1,"-",OR(AND(X1708="高滞销风险",OR(X1709="中滞销风险",X1709="低滞销风险",X1709="健康")),AND(X1708="中滞销风险",OR(X1709="低滞销风险",X1709="健康")),AND(X1708="低滞销风险",X1709="健康")),"改善",X1708=X1709,"维持不变",OR(AND(X1708="健康",OR(X1709="低滞销风险",X1709="中滞销风险",X1709="高滞销风险")),AND(X1708="低滞销风险",OR(X1709="中滞销风险",X1709="高滞销风险")),AND(X1708="中滞销风险",X1709="高滞销风险")),"恶化")</f>
        <v>维持不变</v>
      </c>
      <c r="Z1709" s="10">
        <f t="shared" si="340"/>
        <v>0</v>
      </c>
      <c r="AA1709" s="10">
        <f t="shared" si="341"/>
        <v>0</v>
      </c>
      <c r="AB1709" s="10">
        <f t="shared" si="342"/>
        <v>0</v>
      </c>
      <c r="AC1709" s="10">
        <f t="shared" si="343"/>
        <v>63.1754503002001</v>
      </c>
      <c r="AD1709" s="10">
        <f t="shared" si="344"/>
        <v>0</v>
      </c>
      <c r="AE1709" s="11">
        <f t="shared" si="345"/>
        <v>14.99</v>
      </c>
    </row>
    <row r="1710" spans="1:31">
      <c r="A1710" s="5">
        <v>45887</v>
      </c>
      <c r="B1710" s="1" t="s">
        <v>921</v>
      </c>
      <c r="C1710" s="1" t="s">
        <v>922</v>
      </c>
      <c r="D1710" s="1" t="s">
        <v>852</v>
      </c>
      <c r="E1710" s="1">
        <v>11.77</v>
      </c>
      <c r="F1710" s="1">
        <v>15</v>
      </c>
      <c r="G1710" s="1">
        <v>15.64</v>
      </c>
      <c r="H1710" s="1">
        <v>8.29</v>
      </c>
      <c r="I1710" s="1" t="s">
        <v>50</v>
      </c>
      <c r="J1710" s="1">
        <v>105</v>
      </c>
      <c r="K1710" s="1" t="s">
        <v>51</v>
      </c>
      <c r="L1710" s="1" t="s">
        <v>52</v>
      </c>
      <c r="M1710" s="1" t="s">
        <v>53</v>
      </c>
      <c r="N1710" s="1">
        <v>71</v>
      </c>
      <c r="O1710" s="1">
        <v>551</v>
      </c>
      <c r="P1710" s="1">
        <v>0</v>
      </c>
      <c r="Q1710" s="1">
        <v>0</v>
      </c>
      <c r="R1710" s="1">
        <v>0</v>
      </c>
      <c r="S1710" s="1">
        <v>700</v>
      </c>
      <c r="T1710">
        <f t="shared" si="335"/>
        <v>622</v>
      </c>
      <c r="U1710">
        <f t="shared" si="336"/>
        <v>1322</v>
      </c>
      <c r="V1710" s="2">
        <f t="shared" si="337"/>
        <v>45939.8462192014</v>
      </c>
      <c r="W1710" s="2">
        <f t="shared" si="338"/>
        <v>45999.3194562447</v>
      </c>
      <c r="X1710" t="str">
        <f t="shared" si="339"/>
        <v>低滞销风险</v>
      </c>
      <c r="Y1710" s="8" t="str">
        <f>_xlfn.IFS(COUNTIF($B$2:B1710,B1710)=1,"-",OR(AND(X1709="高滞销风险",OR(X1710="中滞销风险",X1710="低滞销风险",X1710="健康")),AND(X1709="中滞销风险",OR(X1710="低滞销风险",X1710="健康")),AND(X1709="低滞销风险",X1710="健康")),"改善",X1709=X1710,"维持不变",OR(AND(X1709="健康",OR(X1710="低滞销风险",X1710="中滞销风险",X1710="高滞销风险")),AND(X1709="低滞销风险",OR(X1710="中滞销风险",X1710="高滞销风险")),AND(X1709="中滞销风险",X1710="高滞销风险")),"恶化")</f>
        <v>-</v>
      </c>
      <c r="Z1710" s="10">
        <f t="shared" si="340"/>
        <v>0</v>
      </c>
      <c r="AA1710" s="10">
        <f t="shared" si="341"/>
        <v>86.1500000000001</v>
      </c>
      <c r="AB1710" s="10">
        <f t="shared" si="342"/>
        <v>86.1500000000001</v>
      </c>
      <c r="AC1710" s="10">
        <f t="shared" si="343"/>
        <v>112.31945624469</v>
      </c>
      <c r="AD1710" s="10">
        <f t="shared" si="344"/>
        <v>7.3194562446879</v>
      </c>
      <c r="AE1710" s="11">
        <f t="shared" si="345"/>
        <v>12.5904761904762</v>
      </c>
    </row>
    <row r="1711" spans="1:31">
      <c r="A1711" s="5">
        <v>45894</v>
      </c>
      <c r="B1711" s="1" t="s">
        <v>921</v>
      </c>
      <c r="C1711" s="1" t="s">
        <v>922</v>
      </c>
      <c r="D1711" s="1" t="s">
        <v>852</v>
      </c>
      <c r="E1711" s="1">
        <v>11.27</v>
      </c>
      <c r="F1711" s="1">
        <v>10.71</v>
      </c>
      <c r="G1711" s="1">
        <v>12.86</v>
      </c>
      <c r="H1711" s="1">
        <v>10.96</v>
      </c>
      <c r="I1711" s="1" t="s">
        <v>50</v>
      </c>
      <c r="J1711" s="1">
        <v>75</v>
      </c>
      <c r="K1711" s="1" t="s">
        <v>43</v>
      </c>
      <c r="L1711" s="1" t="s">
        <v>44</v>
      </c>
      <c r="M1711" s="1" t="s">
        <v>45</v>
      </c>
      <c r="N1711" s="1">
        <v>27</v>
      </c>
      <c r="O1711" s="1">
        <v>622</v>
      </c>
      <c r="P1711" s="1">
        <v>0</v>
      </c>
      <c r="Q1711" s="1">
        <v>0</v>
      </c>
      <c r="R1711" s="1">
        <v>0</v>
      </c>
      <c r="S1711" s="1">
        <v>700</v>
      </c>
      <c r="T1711">
        <f t="shared" si="335"/>
        <v>649</v>
      </c>
      <c r="U1711">
        <f t="shared" si="336"/>
        <v>1349</v>
      </c>
      <c r="V1711" s="2">
        <f t="shared" si="337"/>
        <v>45951.586512866</v>
      </c>
      <c r="W1711" s="2">
        <f t="shared" si="338"/>
        <v>46013.6983141083</v>
      </c>
      <c r="X1711" t="str">
        <f t="shared" si="339"/>
        <v>高滞销风险</v>
      </c>
      <c r="Y1711" s="8" t="str">
        <f>_xlfn.IFS(COUNTIF($B$2:B1711,B1711)=1,"-",OR(AND(X1710="高滞销风险",OR(X1711="中滞销风险",X1711="低滞销风险",X1711="健康")),AND(X1710="中滞销风险",OR(X1711="低滞销风险",X1711="健康")),AND(X1710="低滞销风险",X1711="健康")),"改善",X1710=X1711,"维持不变",OR(AND(X1710="健康",OR(X1711="低滞销风险",X1711="中滞销风险",X1711="高滞销风险")),AND(X1710="低滞销风险",OR(X1711="中滞销风险",X1711="高滞销风险")),AND(X1710="中滞销风险",X1711="高滞销风险")),"恶化")</f>
        <v>恶化</v>
      </c>
      <c r="Z1711" s="10">
        <f t="shared" si="340"/>
        <v>0</v>
      </c>
      <c r="AA1711" s="10">
        <f t="shared" si="341"/>
        <v>244.54</v>
      </c>
      <c r="AB1711" s="10">
        <f t="shared" si="342"/>
        <v>244.54</v>
      </c>
      <c r="AC1711" s="10">
        <f t="shared" si="343"/>
        <v>119.698314108252</v>
      </c>
      <c r="AD1711" s="10">
        <f t="shared" si="344"/>
        <v>21.6983141082528</v>
      </c>
      <c r="AE1711" s="11">
        <f t="shared" si="345"/>
        <v>13.765306122449</v>
      </c>
    </row>
    <row r="1712" spans="1:31">
      <c r="A1712" s="5">
        <v>45901</v>
      </c>
      <c r="B1712" s="1" t="s">
        <v>921</v>
      </c>
      <c r="C1712" s="1" t="s">
        <v>922</v>
      </c>
      <c r="D1712" s="1" t="s">
        <v>852</v>
      </c>
      <c r="E1712" s="1">
        <v>7.14</v>
      </c>
      <c r="F1712" s="1">
        <v>7.14</v>
      </c>
      <c r="G1712" s="1">
        <v>8.93</v>
      </c>
      <c r="H1712" s="1">
        <v>12.29</v>
      </c>
      <c r="I1712" s="1" t="s">
        <v>54</v>
      </c>
      <c r="J1712" s="1">
        <v>50</v>
      </c>
      <c r="K1712" s="1" t="s">
        <v>35</v>
      </c>
      <c r="L1712" s="1" t="s">
        <v>36</v>
      </c>
      <c r="M1712" s="1" t="s">
        <v>37</v>
      </c>
      <c r="N1712" s="1">
        <v>389</v>
      </c>
      <c r="O1712" s="1">
        <v>462</v>
      </c>
      <c r="P1712" s="1">
        <v>0</v>
      </c>
      <c r="Q1712" s="1">
        <v>350</v>
      </c>
      <c r="R1712" s="1">
        <v>0</v>
      </c>
      <c r="S1712" s="1">
        <v>100</v>
      </c>
      <c r="T1712">
        <f t="shared" si="335"/>
        <v>851</v>
      </c>
      <c r="U1712">
        <f t="shared" si="336"/>
        <v>1301</v>
      </c>
      <c r="V1712" s="2">
        <f t="shared" si="337"/>
        <v>46020.18767507</v>
      </c>
      <c r="W1712" s="2">
        <f t="shared" si="338"/>
        <v>46083.2128851541</v>
      </c>
      <c r="X1712" t="str">
        <f t="shared" si="339"/>
        <v>高滞销风险</v>
      </c>
      <c r="Y1712" s="8" t="str">
        <f>_xlfn.IFS(COUNTIF($B$2:B1712,B1712)=1,"-",OR(AND(X1711="高滞销风险",OR(X1712="中滞销风险",X1712="低滞销风险",X1712="健康")),AND(X1711="中滞销风险",OR(X1712="低滞销风险",X1712="健康")),AND(X1711="低滞销风险",X1712="健康")),"改善",X1711=X1712,"维持不变",OR(AND(X1711="健康",OR(X1712="低滞销风险",X1712="中滞销风险",X1712="高滞销风险")),AND(X1711="低滞销风险",OR(X1712="中滞销风险",X1712="高滞销风险")),AND(X1711="中滞销风险",X1712="高滞销风险")),"恶化")</f>
        <v>维持不变</v>
      </c>
      <c r="Z1712" s="10">
        <f t="shared" si="340"/>
        <v>201.26</v>
      </c>
      <c r="AA1712" s="10">
        <f t="shared" si="341"/>
        <v>450</v>
      </c>
      <c r="AB1712" s="10">
        <f t="shared" si="342"/>
        <v>651.26</v>
      </c>
      <c r="AC1712" s="10">
        <f t="shared" si="343"/>
        <v>182.212885154062</v>
      </c>
      <c r="AD1712" s="10">
        <f t="shared" si="344"/>
        <v>91.212885154062</v>
      </c>
      <c r="AE1712" s="11">
        <f t="shared" si="345"/>
        <v>14.2967032967033</v>
      </c>
    </row>
    <row r="1713" spans="1:31">
      <c r="A1713" s="5">
        <v>45908</v>
      </c>
      <c r="B1713" s="1" t="s">
        <v>921</v>
      </c>
      <c r="C1713" s="1" t="s">
        <v>922</v>
      </c>
      <c r="D1713" s="1" t="s">
        <v>852</v>
      </c>
      <c r="E1713" s="1">
        <v>10.67</v>
      </c>
      <c r="F1713" s="1">
        <v>11.14</v>
      </c>
      <c r="G1713" s="1">
        <v>9.14</v>
      </c>
      <c r="H1713" s="1">
        <v>11</v>
      </c>
      <c r="I1713" s="1" t="s">
        <v>50</v>
      </c>
      <c r="J1713" s="1">
        <v>78</v>
      </c>
      <c r="K1713" s="1" t="s">
        <v>38</v>
      </c>
      <c r="L1713" s="1" t="s">
        <v>39</v>
      </c>
      <c r="M1713" s="1" t="s">
        <v>40</v>
      </c>
      <c r="N1713" s="1">
        <v>407</v>
      </c>
      <c r="O1713" s="1">
        <v>366</v>
      </c>
      <c r="P1713" s="1">
        <v>0</v>
      </c>
      <c r="Q1713" s="1">
        <v>450</v>
      </c>
      <c r="R1713" s="1">
        <v>0</v>
      </c>
      <c r="S1713" s="1">
        <v>0</v>
      </c>
      <c r="T1713">
        <f t="shared" si="335"/>
        <v>773</v>
      </c>
      <c r="U1713">
        <f t="shared" si="336"/>
        <v>1223</v>
      </c>
      <c r="V1713" s="2">
        <f t="shared" si="337"/>
        <v>45980.4461105904</v>
      </c>
      <c r="W1713" s="2">
        <f t="shared" si="338"/>
        <v>46022.6204311153</v>
      </c>
      <c r="X1713" t="str">
        <f t="shared" si="339"/>
        <v>高滞销风险</v>
      </c>
      <c r="Y1713" s="8" t="str">
        <f>_xlfn.IFS(COUNTIF($B$2:B1713,B1713)=1,"-",OR(AND(X1712="高滞销风险",OR(X1713="中滞销风险",X1713="低滞销风险",X1713="健康")),AND(X1712="中滞销风险",OR(X1713="低滞销风险",X1713="健康")),AND(X1712="低滞销风险",X1713="健康")),"改善",X1712=X1713,"维持不变",OR(AND(X1712="健康",OR(X1713="低滞销风险",X1713="中滞销风险",X1713="高滞销风险")),AND(X1712="低滞销风险",OR(X1713="中滞销风险",X1713="高滞销风险")),AND(X1712="中滞销风险",X1713="高滞销风险")),"恶化")</f>
        <v>维持不变</v>
      </c>
      <c r="Z1713" s="10">
        <f t="shared" si="340"/>
        <v>0</v>
      </c>
      <c r="AA1713" s="10">
        <f t="shared" si="341"/>
        <v>326.72</v>
      </c>
      <c r="AB1713" s="10">
        <f t="shared" si="342"/>
        <v>326.72</v>
      </c>
      <c r="AC1713" s="10">
        <f t="shared" si="343"/>
        <v>114.620431115276</v>
      </c>
      <c r="AD1713" s="10">
        <f t="shared" si="344"/>
        <v>30.620431115276</v>
      </c>
      <c r="AE1713" s="11">
        <f t="shared" si="345"/>
        <v>14.5595238095238</v>
      </c>
    </row>
    <row r="1714" spans="1:31">
      <c r="A1714" s="5">
        <v>45887</v>
      </c>
      <c r="B1714" s="1" t="s">
        <v>923</v>
      </c>
      <c r="C1714" s="1" t="s">
        <v>924</v>
      </c>
      <c r="D1714" s="1" t="s">
        <v>852</v>
      </c>
      <c r="E1714" s="1">
        <v>2.66</v>
      </c>
      <c r="F1714" s="1">
        <v>3.71</v>
      </c>
      <c r="G1714" s="1">
        <v>3.07</v>
      </c>
      <c r="H1714" s="1">
        <v>1.86</v>
      </c>
      <c r="I1714" s="1" t="s">
        <v>50</v>
      </c>
      <c r="J1714" s="1">
        <v>26</v>
      </c>
      <c r="K1714" s="1" t="s">
        <v>51</v>
      </c>
      <c r="L1714" s="1" t="s">
        <v>52</v>
      </c>
      <c r="M1714" s="1" t="s">
        <v>53</v>
      </c>
      <c r="N1714" s="1">
        <v>64</v>
      </c>
      <c r="O1714" s="1">
        <v>15</v>
      </c>
      <c r="P1714" s="1">
        <v>0</v>
      </c>
      <c r="Q1714" s="1">
        <v>101</v>
      </c>
      <c r="R1714" s="1">
        <v>0</v>
      </c>
      <c r="S1714" s="1">
        <v>100</v>
      </c>
      <c r="T1714">
        <f t="shared" ref="T1714:T1721" si="346">N1714+O1714+P1714</f>
        <v>79</v>
      </c>
      <c r="U1714">
        <f t="shared" ref="U1714:U1721" si="347">T1714+Q1714+R1714+S1714</f>
        <v>280</v>
      </c>
      <c r="V1714" s="2">
        <f t="shared" ref="V1714:V1721" si="348">A1714+T1714/E1714</f>
        <v>45916.6992481203</v>
      </c>
      <c r="W1714" s="2">
        <f t="shared" ref="W1714:W1721" si="349">A1714+U1714/E1714</f>
        <v>45992.2631578947</v>
      </c>
      <c r="X1714" t="str">
        <f t="shared" ref="X1714:X1721" si="350">_xlfn.IFS(AD1714&gt;=20,"高滞销风险",AD1714&gt;=10,"中滞销风险",AD1714&gt;0,"低滞销风险",AD1714=0,"健康")</f>
        <v>低滞销风险</v>
      </c>
      <c r="Y1714" s="8" t="str">
        <f>_xlfn.IFS(COUNTIF($B$2:B1714,B1714)=1,"-",OR(AND(X1713="高滞销风险",OR(X1714="中滞销风险",X1714="低滞销风险",X1714="健康")),AND(X1713="中滞销风险",OR(X1714="低滞销风险",X1714="健康")),AND(X1713="低滞销风险",X1714="健康")),"改善",X1713=X1714,"维持不变",OR(AND(X1713="健康",OR(X1714="低滞销风险",X1714="中滞销风险",X1714="高滞销风险")),AND(X1713="低滞销风险",OR(X1714="中滞销风险",X1714="高滞销风险")),AND(X1713="中滞销风险",X1714="高滞销风险")),"恶化")</f>
        <v>-</v>
      </c>
      <c r="Z1714" s="10">
        <f t="shared" ref="Z1714:Z1721" si="351">IF(V1714&gt;=DATE(2025,12,1),T1714-(DATE(2025,12,1)-A1714)*E1714,0)</f>
        <v>0</v>
      </c>
      <c r="AA1714" s="10">
        <f t="shared" ref="AA1714:AA1721" si="352">AB1714-Z1714</f>
        <v>0.699999999999989</v>
      </c>
      <c r="AB1714" s="10">
        <f t="shared" ref="AB1714:AB1721" si="353">IF(W1714&gt;=DATE(2025,12,1),U1714-(DATE(2025,12,1)-A1714)*E1714,0)</f>
        <v>0.699999999999989</v>
      </c>
      <c r="AC1714" s="10">
        <f t="shared" ref="AC1714:AC1721" si="354">U1714/E1714</f>
        <v>105.263157894737</v>
      </c>
      <c r="AD1714" s="10">
        <f t="shared" ref="AD1714:AD1721" si="355">IF(W1714&gt;DATE(2025,12,1),W1714-DATE(2025,12,1),0)</f>
        <v>0.263157894740289</v>
      </c>
      <c r="AE1714" s="11">
        <f t="shared" ref="AE1714:AE1721" si="356">IF(X1714="健康",E1714,U1714/(DATE(2025,12,1)-A1714))</f>
        <v>2.66666666666667</v>
      </c>
    </row>
    <row r="1715" spans="1:31">
      <c r="A1715" s="5">
        <v>45894</v>
      </c>
      <c r="B1715" s="1" t="s">
        <v>923</v>
      </c>
      <c r="C1715" s="1" t="s">
        <v>924</v>
      </c>
      <c r="D1715" s="1" t="s">
        <v>852</v>
      </c>
      <c r="E1715" s="1">
        <v>2.14</v>
      </c>
      <c r="F1715" s="1">
        <v>2.14</v>
      </c>
      <c r="G1715" s="1">
        <v>2.93</v>
      </c>
      <c r="H1715" s="1">
        <v>2.39</v>
      </c>
      <c r="I1715" s="1" t="s">
        <v>54</v>
      </c>
      <c r="J1715" s="1">
        <v>15</v>
      </c>
      <c r="K1715" s="1" t="s">
        <v>43</v>
      </c>
      <c r="L1715" s="1" t="s">
        <v>44</v>
      </c>
      <c r="M1715" s="1" t="s">
        <v>45</v>
      </c>
      <c r="N1715" s="1">
        <v>55</v>
      </c>
      <c r="O1715" s="1">
        <v>198</v>
      </c>
      <c r="P1715" s="1">
        <v>0</v>
      </c>
      <c r="Q1715" s="1">
        <v>11</v>
      </c>
      <c r="R1715" s="1">
        <v>0</v>
      </c>
      <c r="S1715" s="1">
        <v>0</v>
      </c>
      <c r="T1715">
        <f t="shared" si="346"/>
        <v>253</v>
      </c>
      <c r="U1715">
        <f t="shared" si="347"/>
        <v>264</v>
      </c>
      <c r="V1715" s="2">
        <f t="shared" si="348"/>
        <v>46012.2242990654</v>
      </c>
      <c r="W1715" s="2">
        <f t="shared" si="349"/>
        <v>46017.3644859813</v>
      </c>
      <c r="X1715" t="str">
        <f t="shared" si="350"/>
        <v>高滞销风险</v>
      </c>
      <c r="Y1715" s="8" t="str">
        <f>_xlfn.IFS(COUNTIF($B$2:B1715,B1715)=1,"-",OR(AND(X1714="高滞销风险",OR(X1715="中滞销风险",X1715="低滞销风险",X1715="健康")),AND(X1714="中滞销风险",OR(X1715="低滞销风险",X1715="健康")),AND(X1714="低滞销风险",X1715="健康")),"改善",X1714=X1715,"维持不变",OR(AND(X1714="健康",OR(X1715="低滞销风险",X1715="中滞销风险",X1715="高滞销风险")),AND(X1714="低滞销风险",OR(X1715="中滞销风险",X1715="高滞销风险")),AND(X1714="中滞销风险",X1715="高滞销风险")),"恶化")</f>
        <v>恶化</v>
      </c>
      <c r="Z1715" s="10">
        <f t="shared" si="351"/>
        <v>43.28</v>
      </c>
      <c r="AA1715" s="10">
        <f t="shared" si="352"/>
        <v>11</v>
      </c>
      <c r="AB1715" s="10">
        <f t="shared" si="353"/>
        <v>54.28</v>
      </c>
      <c r="AC1715" s="10">
        <f t="shared" si="354"/>
        <v>123.364485981308</v>
      </c>
      <c r="AD1715" s="10">
        <f t="shared" si="355"/>
        <v>25.3644859813066</v>
      </c>
      <c r="AE1715" s="11">
        <f t="shared" si="356"/>
        <v>2.69387755102041</v>
      </c>
    </row>
    <row r="1716" spans="1:31">
      <c r="A1716" s="5">
        <v>45901</v>
      </c>
      <c r="B1716" s="1" t="s">
        <v>923</v>
      </c>
      <c r="C1716" s="1" t="s">
        <v>924</v>
      </c>
      <c r="D1716" s="1" t="s">
        <v>852</v>
      </c>
      <c r="E1716" s="1">
        <v>3.2</v>
      </c>
      <c r="F1716" s="1">
        <v>3.71</v>
      </c>
      <c r="G1716" s="1">
        <v>2.93</v>
      </c>
      <c r="H1716" s="1">
        <v>3</v>
      </c>
      <c r="I1716" s="1" t="s">
        <v>50</v>
      </c>
      <c r="J1716" s="1">
        <v>26</v>
      </c>
      <c r="K1716" s="1" t="s">
        <v>35</v>
      </c>
      <c r="L1716" s="1" t="s">
        <v>36</v>
      </c>
      <c r="M1716" s="1" t="s">
        <v>37</v>
      </c>
      <c r="N1716" s="1">
        <v>54</v>
      </c>
      <c r="O1716" s="1">
        <v>178</v>
      </c>
      <c r="P1716" s="1">
        <v>0</v>
      </c>
      <c r="Q1716" s="1">
        <v>11</v>
      </c>
      <c r="R1716" s="1">
        <v>0</v>
      </c>
      <c r="S1716" s="1">
        <v>0</v>
      </c>
      <c r="T1716">
        <f t="shared" si="346"/>
        <v>232</v>
      </c>
      <c r="U1716">
        <f t="shared" si="347"/>
        <v>243</v>
      </c>
      <c r="V1716" s="2">
        <f t="shared" si="348"/>
        <v>45973.5</v>
      </c>
      <c r="W1716" s="2">
        <f t="shared" si="349"/>
        <v>45976.9375</v>
      </c>
      <c r="X1716" t="str">
        <f t="shared" si="350"/>
        <v>健康</v>
      </c>
      <c r="Y1716" s="8" t="str">
        <f>_xlfn.IFS(COUNTIF($B$2:B1716,B1716)=1,"-",OR(AND(X1715="高滞销风险",OR(X1716="中滞销风险",X1716="低滞销风险",X1716="健康")),AND(X1715="中滞销风险",OR(X1716="低滞销风险",X1716="健康")),AND(X1715="低滞销风险",X1716="健康")),"改善",X1715=X1716,"维持不变",OR(AND(X1715="健康",OR(X1716="低滞销风险",X1716="中滞销风险",X1716="高滞销风险")),AND(X1715="低滞销风险",OR(X1716="中滞销风险",X1716="高滞销风险")),AND(X1715="中滞销风险",X1716="高滞销风险")),"恶化")</f>
        <v>改善</v>
      </c>
      <c r="Z1716" s="10">
        <f t="shared" si="351"/>
        <v>0</v>
      </c>
      <c r="AA1716" s="10">
        <f t="shared" si="352"/>
        <v>0</v>
      </c>
      <c r="AB1716" s="10">
        <f t="shared" si="353"/>
        <v>0</v>
      </c>
      <c r="AC1716" s="10">
        <f t="shared" si="354"/>
        <v>75.9375</v>
      </c>
      <c r="AD1716" s="10">
        <f t="shared" si="355"/>
        <v>0</v>
      </c>
      <c r="AE1716" s="11">
        <f t="shared" si="356"/>
        <v>3.2</v>
      </c>
    </row>
    <row r="1717" spans="1:31">
      <c r="A1717" s="5">
        <v>45908</v>
      </c>
      <c r="B1717" s="1" t="s">
        <v>923</v>
      </c>
      <c r="C1717" s="1" t="s">
        <v>924</v>
      </c>
      <c r="D1717" s="1" t="s">
        <v>852</v>
      </c>
      <c r="E1717" s="1">
        <v>2.29</v>
      </c>
      <c r="F1717" s="1">
        <v>2.29</v>
      </c>
      <c r="G1717" s="1">
        <v>3</v>
      </c>
      <c r="H1717" s="1">
        <v>2.96</v>
      </c>
      <c r="I1717" s="1" t="s">
        <v>54</v>
      </c>
      <c r="J1717" s="1">
        <v>16</v>
      </c>
      <c r="K1717" s="1" t="s">
        <v>38</v>
      </c>
      <c r="L1717" s="1" t="s">
        <v>39</v>
      </c>
      <c r="M1717" s="1" t="s">
        <v>40</v>
      </c>
      <c r="N1717" s="1">
        <v>47</v>
      </c>
      <c r="O1717" s="1">
        <v>169</v>
      </c>
      <c r="P1717" s="1">
        <v>0</v>
      </c>
      <c r="Q1717" s="1">
        <v>11</v>
      </c>
      <c r="R1717" s="1">
        <v>0</v>
      </c>
      <c r="S1717" s="1">
        <v>0</v>
      </c>
      <c r="T1717">
        <f t="shared" si="346"/>
        <v>216</v>
      </c>
      <c r="U1717">
        <f t="shared" si="347"/>
        <v>227</v>
      </c>
      <c r="V1717" s="2">
        <f t="shared" si="348"/>
        <v>46002.3231441048</v>
      </c>
      <c r="W1717" s="2">
        <f t="shared" si="349"/>
        <v>46007.1266375546</v>
      </c>
      <c r="X1717" t="str">
        <f t="shared" si="350"/>
        <v>中滞销风险</v>
      </c>
      <c r="Y1717" s="8" t="str">
        <f>_xlfn.IFS(COUNTIF($B$2:B1717,B1717)=1,"-",OR(AND(X1716="高滞销风险",OR(X1717="中滞销风险",X1717="低滞销风险",X1717="健康")),AND(X1716="中滞销风险",OR(X1717="低滞销风险",X1717="健康")),AND(X1716="低滞销风险",X1717="健康")),"改善",X1716=X1717,"维持不变",OR(AND(X1716="健康",OR(X1717="低滞销风险",X1717="中滞销风险",X1717="高滞销风险")),AND(X1716="低滞销风险",OR(X1717="中滞销风险",X1717="高滞销风险")),AND(X1716="中滞销风险",X1717="高滞销风险")),"恶化")</f>
        <v>恶化</v>
      </c>
      <c r="Z1717" s="10">
        <f t="shared" si="351"/>
        <v>23.64</v>
      </c>
      <c r="AA1717" s="10">
        <f t="shared" si="352"/>
        <v>11</v>
      </c>
      <c r="AB1717" s="10">
        <f t="shared" si="353"/>
        <v>34.64</v>
      </c>
      <c r="AC1717" s="10">
        <f t="shared" si="354"/>
        <v>99.1266375545851</v>
      </c>
      <c r="AD1717" s="10">
        <f t="shared" si="355"/>
        <v>15.126637554582</v>
      </c>
      <c r="AE1717" s="11">
        <f t="shared" si="356"/>
        <v>2.70238095238095</v>
      </c>
    </row>
    <row r="1718" spans="1:31">
      <c r="A1718" s="5">
        <v>45887</v>
      </c>
      <c r="B1718" s="1" t="s">
        <v>925</v>
      </c>
      <c r="C1718" s="1" t="s">
        <v>926</v>
      </c>
      <c r="D1718" s="1" t="s">
        <v>852</v>
      </c>
      <c r="E1718" s="1">
        <v>1.39</v>
      </c>
      <c r="F1718" s="1">
        <v>1.57</v>
      </c>
      <c r="G1718" s="1">
        <v>1.93</v>
      </c>
      <c r="H1718" s="1">
        <v>1.07</v>
      </c>
      <c r="I1718" s="1" t="s">
        <v>50</v>
      </c>
      <c r="J1718" s="1">
        <v>11</v>
      </c>
      <c r="K1718" s="1" t="s">
        <v>51</v>
      </c>
      <c r="L1718" s="1" t="s">
        <v>52</v>
      </c>
      <c r="M1718" s="1" t="s">
        <v>53</v>
      </c>
      <c r="N1718" s="1">
        <v>72</v>
      </c>
      <c r="O1718" s="1">
        <v>27</v>
      </c>
      <c r="P1718" s="1">
        <v>0</v>
      </c>
      <c r="Q1718" s="1">
        <v>103</v>
      </c>
      <c r="R1718" s="1">
        <v>0</v>
      </c>
      <c r="S1718" s="1">
        <v>0</v>
      </c>
      <c r="T1718">
        <f t="shared" si="346"/>
        <v>99</v>
      </c>
      <c r="U1718">
        <f t="shared" si="347"/>
        <v>202</v>
      </c>
      <c r="V1718" s="2">
        <f t="shared" si="348"/>
        <v>45958.2230215827</v>
      </c>
      <c r="W1718" s="2">
        <f t="shared" si="349"/>
        <v>46032.3237410072</v>
      </c>
      <c r="X1718" t="str">
        <f t="shared" si="350"/>
        <v>高滞销风险</v>
      </c>
      <c r="Y1718" s="8" t="str">
        <f>_xlfn.IFS(COUNTIF($B$2:B1718,B1718)=1,"-",OR(AND(X1717="高滞销风险",OR(X1718="中滞销风险",X1718="低滞销风险",X1718="健康")),AND(X1717="中滞销风险",OR(X1718="低滞销风险",X1718="健康")),AND(X1717="低滞销风险",X1718="健康")),"改善",X1717=X1718,"维持不变",OR(AND(X1717="健康",OR(X1718="低滞销风险",X1718="中滞销风险",X1718="高滞销风险")),AND(X1717="低滞销风险",OR(X1718="中滞销风险",X1718="高滞销风险")),AND(X1717="中滞销风险",X1718="高滞销风险")),"恶化")</f>
        <v>-</v>
      </c>
      <c r="Z1718" s="10">
        <f t="shared" si="351"/>
        <v>0</v>
      </c>
      <c r="AA1718" s="10">
        <f t="shared" si="352"/>
        <v>56.05</v>
      </c>
      <c r="AB1718" s="10">
        <f t="shared" si="353"/>
        <v>56.05</v>
      </c>
      <c r="AC1718" s="10">
        <f t="shared" si="354"/>
        <v>145.323741007194</v>
      </c>
      <c r="AD1718" s="10">
        <f t="shared" si="355"/>
        <v>40.3237410071961</v>
      </c>
      <c r="AE1718" s="11">
        <f t="shared" si="356"/>
        <v>1.92380952380952</v>
      </c>
    </row>
    <row r="1719" spans="1:31">
      <c r="A1719" s="5">
        <v>45894</v>
      </c>
      <c r="B1719" s="1" t="s">
        <v>925</v>
      </c>
      <c r="C1719" s="1" t="s">
        <v>926</v>
      </c>
      <c r="D1719" s="1" t="s">
        <v>852</v>
      </c>
      <c r="E1719" s="1">
        <v>1.67</v>
      </c>
      <c r="F1719" s="1">
        <v>1.86</v>
      </c>
      <c r="G1719" s="1">
        <v>1.71</v>
      </c>
      <c r="H1719" s="1">
        <v>1.54</v>
      </c>
      <c r="I1719" s="1" t="s">
        <v>50</v>
      </c>
      <c r="J1719" s="1">
        <v>13</v>
      </c>
      <c r="K1719" s="1" t="s">
        <v>43</v>
      </c>
      <c r="L1719" s="1" t="s">
        <v>44</v>
      </c>
      <c r="M1719" s="1" t="s">
        <v>45</v>
      </c>
      <c r="N1719" s="1">
        <v>60</v>
      </c>
      <c r="O1719" s="1">
        <v>67</v>
      </c>
      <c r="P1719" s="1">
        <v>0</v>
      </c>
      <c r="Q1719" s="1">
        <v>63</v>
      </c>
      <c r="R1719" s="1">
        <v>0</v>
      </c>
      <c r="S1719" s="1">
        <v>0</v>
      </c>
      <c r="T1719">
        <f t="shared" si="346"/>
        <v>127</v>
      </c>
      <c r="U1719">
        <f t="shared" si="347"/>
        <v>190</v>
      </c>
      <c r="V1719" s="2">
        <f t="shared" si="348"/>
        <v>45970.0479041916</v>
      </c>
      <c r="W1719" s="2">
        <f t="shared" si="349"/>
        <v>46007.7724550898</v>
      </c>
      <c r="X1719" t="str">
        <f t="shared" si="350"/>
        <v>中滞销风险</v>
      </c>
      <c r="Y1719" s="8" t="str">
        <f>_xlfn.IFS(COUNTIF($B$2:B1719,B1719)=1,"-",OR(AND(X1718="高滞销风险",OR(X1719="中滞销风险",X1719="低滞销风险",X1719="健康")),AND(X1718="中滞销风险",OR(X1719="低滞销风险",X1719="健康")),AND(X1718="低滞销风险",X1719="健康")),"改善",X1718=X1719,"维持不变",OR(AND(X1718="健康",OR(X1719="低滞销风险",X1719="中滞销风险",X1719="高滞销风险")),AND(X1718="低滞销风险",OR(X1719="中滞销风险",X1719="高滞销风险")),AND(X1718="中滞销风险",X1719="高滞销风险")),"恶化")</f>
        <v>改善</v>
      </c>
      <c r="Z1719" s="10">
        <f t="shared" si="351"/>
        <v>0</v>
      </c>
      <c r="AA1719" s="10">
        <f t="shared" si="352"/>
        <v>26.34</v>
      </c>
      <c r="AB1719" s="10">
        <f t="shared" si="353"/>
        <v>26.34</v>
      </c>
      <c r="AC1719" s="10">
        <f t="shared" si="354"/>
        <v>113.77245508982</v>
      </c>
      <c r="AD1719" s="10">
        <f t="shared" si="355"/>
        <v>15.7724550898201</v>
      </c>
      <c r="AE1719" s="11">
        <f t="shared" si="356"/>
        <v>1.93877551020408</v>
      </c>
    </row>
    <row r="1720" spans="1:31">
      <c r="A1720" s="5">
        <v>45901</v>
      </c>
      <c r="B1720" s="1" t="s">
        <v>925</v>
      </c>
      <c r="C1720" s="1" t="s">
        <v>926</v>
      </c>
      <c r="D1720" s="1" t="s">
        <v>852</v>
      </c>
      <c r="E1720" s="1">
        <v>1.95</v>
      </c>
      <c r="F1720" s="1">
        <v>2</v>
      </c>
      <c r="G1720" s="1">
        <v>1.93</v>
      </c>
      <c r="H1720" s="1">
        <v>1.93</v>
      </c>
      <c r="I1720" s="1" t="s">
        <v>50</v>
      </c>
      <c r="J1720" s="1">
        <v>14</v>
      </c>
      <c r="K1720" s="1" t="s">
        <v>35</v>
      </c>
      <c r="L1720" s="1" t="s">
        <v>36</v>
      </c>
      <c r="M1720" s="1" t="s">
        <v>37</v>
      </c>
      <c r="N1720" s="1">
        <v>48</v>
      </c>
      <c r="O1720" s="1">
        <v>66</v>
      </c>
      <c r="P1720" s="1">
        <v>0</v>
      </c>
      <c r="Q1720" s="1">
        <v>63</v>
      </c>
      <c r="R1720" s="1">
        <v>0</v>
      </c>
      <c r="S1720" s="1">
        <v>0</v>
      </c>
      <c r="T1720">
        <f t="shared" si="346"/>
        <v>114</v>
      </c>
      <c r="U1720">
        <f t="shared" si="347"/>
        <v>177</v>
      </c>
      <c r="V1720" s="2">
        <f t="shared" si="348"/>
        <v>45959.4615384615</v>
      </c>
      <c r="W1720" s="2">
        <f t="shared" si="349"/>
        <v>45991.7692307692</v>
      </c>
      <c r="X1720" t="str">
        <f t="shared" si="350"/>
        <v>健康</v>
      </c>
      <c r="Y1720" s="8" t="str">
        <f>_xlfn.IFS(COUNTIF($B$2:B1720,B1720)=1,"-",OR(AND(X1719="高滞销风险",OR(X1720="中滞销风险",X1720="低滞销风险",X1720="健康")),AND(X1719="中滞销风险",OR(X1720="低滞销风险",X1720="健康")),AND(X1719="低滞销风险",X1720="健康")),"改善",X1719=X1720,"维持不变",OR(AND(X1719="健康",OR(X1720="低滞销风险",X1720="中滞销风险",X1720="高滞销风险")),AND(X1719="低滞销风险",OR(X1720="中滞销风险",X1720="高滞销风险")),AND(X1719="中滞销风险",X1720="高滞销风险")),"恶化")</f>
        <v>改善</v>
      </c>
      <c r="Z1720" s="10">
        <f t="shared" si="351"/>
        <v>0</v>
      </c>
      <c r="AA1720" s="10">
        <f t="shared" si="352"/>
        <v>0</v>
      </c>
      <c r="AB1720" s="10">
        <f t="shared" si="353"/>
        <v>0</v>
      </c>
      <c r="AC1720" s="10">
        <f t="shared" si="354"/>
        <v>90.7692307692308</v>
      </c>
      <c r="AD1720" s="10">
        <f t="shared" si="355"/>
        <v>0</v>
      </c>
      <c r="AE1720" s="11">
        <f t="shared" si="356"/>
        <v>1.95</v>
      </c>
    </row>
    <row r="1721" spans="1:31">
      <c r="A1721" s="5">
        <v>45908</v>
      </c>
      <c r="B1721" s="1" t="s">
        <v>925</v>
      </c>
      <c r="C1721" s="1" t="s">
        <v>926</v>
      </c>
      <c r="D1721" s="1" t="s">
        <v>852</v>
      </c>
      <c r="E1721" s="1">
        <v>2.15</v>
      </c>
      <c r="F1721" s="1">
        <v>2.43</v>
      </c>
      <c r="G1721" s="1">
        <v>2.21</v>
      </c>
      <c r="H1721" s="1">
        <v>1.96</v>
      </c>
      <c r="I1721" s="1" t="s">
        <v>50</v>
      </c>
      <c r="J1721" s="1">
        <v>17</v>
      </c>
      <c r="K1721" s="1" t="s">
        <v>38</v>
      </c>
      <c r="L1721" s="1" t="s">
        <v>39</v>
      </c>
      <c r="M1721" s="1" t="s">
        <v>40</v>
      </c>
      <c r="N1721" s="1">
        <v>48</v>
      </c>
      <c r="O1721" s="1">
        <v>70</v>
      </c>
      <c r="P1721" s="1">
        <v>0</v>
      </c>
      <c r="Q1721" s="1">
        <v>43</v>
      </c>
      <c r="R1721" s="1">
        <v>0</v>
      </c>
      <c r="S1721" s="1">
        <v>0</v>
      </c>
      <c r="T1721">
        <f t="shared" si="346"/>
        <v>118</v>
      </c>
      <c r="U1721">
        <f t="shared" si="347"/>
        <v>161</v>
      </c>
      <c r="V1721" s="2">
        <f t="shared" si="348"/>
        <v>45962.8837209302</v>
      </c>
      <c r="W1721" s="2">
        <f t="shared" si="349"/>
        <v>45982.8837209302</v>
      </c>
      <c r="X1721" t="str">
        <f t="shared" si="350"/>
        <v>健康</v>
      </c>
      <c r="Y1721" s="8" t="str">
        <f>_xlfn.IFS(COUNTIF($B$2:B1721,B1721)=1,"-",OR(AND(X1720="高滞销风险",OR(X1721="中滞销风险",X1721="低滞销风险",X1721="健康")),AND(X1720="中滞销风险",OR(X1721="低滞销风险",X1721="健康")),AND(X1720="低滞销风险",X1721="健康")),"改善",X1720=X1721,"维持不变",OR(AND(X1720="健康",OR(X1721="低滞销风险",X1721="中滞销风险",X1721="高滞销风险")),AND(X1720="低滞销风险",OR(X1721="中滞销风险",X1721="高滞销风险")),AND(X1720="中滞销风险",X1721="高滞销风险")),"恶化")</f>
        <v>维持不变</v>
      </c>
      <c r="Z1721" s="10">
        <f t="shared" si="351"/>
        <v>0</v>
      </c>
      <c r="AA1721" s="10">
        <f t="shared" si="352"/>
        <v>0</v>
      </c>
      <c r="AB1721" s="10">
        <f t="shared" si="353"/>
        <v>0</v>
      </c>
      <c r="AC1721" s="10">
        <f t="shared" si="354"/>
        <v>74.8837209302326</v>
      </c>
      <c r="AD1721" s="10">
        <f t="shared" si="355"/>
        <v>0</v>
      </c>
      <c r="AE1721" s="11">
        <f t="shared" si="356"/>
        <v>2.15</v>
      </c>
    </row>
    <row r="1722" spans="1:31">
      <c r="A1722" s="5">
        <v>45894</v>
      </c>
      <c r="B1722" s="1" t="s">
        <v>927</v>
      </c>
      <c r="C1722" s="1" t="s">
        <v>928</v>
      </c>
      <c r="D1722" s="1" t="s">
        <v>852</v>
      </c>
      <c r="E1722" s="1">
        <v>1</v>
      </c>
      <c r="F1722" s="1">
        <v>0.29</v>
      </c>
      <c r="G1722" s="1">
        <v>0.14</v>
      </c>
      <c r="H1722" s="1">
        <v>0.07</v>
      </c>
      <c r="I1722" s="1" t="s">
        <v>34</v>
      </c>
      <c r="J1722" s="1">
        <v>2</v>
      </c>
      <c r="K1722" s="1" t="s">
        <v>43</v>
      </c>
      <c r="L1722" s="1" t="s">
        <v>44</v>
      </c>
      <c r="M1722" s="1" t="s">
        <v>45</v>
      </c>
      <c r="N1722" s="1">
        <v>87</v>
      </c>
      <c r="O1722" s="1">
        <v>80</v>
      </c>
      <c r="P1722" s="1">
        <v>0</v>
      </c>
      <c r="Q1722" s="1">
        <v>30</v>
      </c>
      <c r="R1722" s="1">
        <v>0</v>
      </c>
      <c r="S1722" s="1">
        <v>0</v>
      </c>
      <c r="T1722">
        <f>N1722+O1722+P1722</f>
        <v>167</v>
      </c>
      <c r="U1722">
        <f>T1722+Q1722+R1722+S1722</f>
        <v>197</v>
      </c>
      <c r="V1722" s="2">
        <f>A1722+T1722/E1722</f>
        <v>46061</v>
      </c>
      <c r="W1722" s="2">
        <f>A1722+U1722/E1722</f>
        <v>46091</v>
      </c>
      <c r="X1722" t="str">
        <f>_xlfn.IFS(AD1722&gt;=20,"高滞销风险",AD1722&gt;=10,"中滞销风险",AD1722&gt;0,"低滞销风险",AD1722=0,"健康")</f>
        <v>高滞销风险</v>
      </c>
      <c r="Y1722" s="8" t="str">
        <f>_xlfn.IFS(COUNTIF($B$2:B1722,B1722)=1,"-",OR(AND(#REF!="高滞销风险",OR(X1722="中滞销风险",X1722="低滞销风险",X1722="健康")),AND(#REF!="中滞销风险",OR(X1722="低滞销风险",X1722="健康")),AND(#REF!="低滞销风险",X1722="健康")),"改善",#REF!=X1722,"维持不变",OR(AND(#REF!="健康",OR(X1722="低滞销风险",X1722="中滞销风险",X1722="高滞销风险")),AND(#REF!="低滞销风险",OR(X1722="中滞销风险",X1722="高滞销风险")),AND(#REF!="中滞销风险",X1722="高滞销风险")),"恶化")</f>
        <v>-</v>
      </c>
      <c r="Z1722" s="10">
        <f>IF(V1722&gt;=DATE(2025,12,1),T1722-(DATE(2025,12,1)-A1722)*E1722,0)</f>
        <v>69</v>
      </c>
      <c r="AA1722" s="10">
        <f>AB1722-Z1722</f>
        <v>30</v>
      </c>
      <c r="AB1722" s="10">
        <f>IF(W1722&gt;=DATE(2025,12,1),U1722-(DATE(2025,12,1)-A1722)*E1722,0)</f>
        <v>99</v>
      </c>
      <c r="AC1722" s="10">
        <f>U1722/E1722</f>
        <v>197</v>
      </c>
      <c r="AD1722" s="10">
        <f>IF(W1722&gt;DATE(2025,12,1),W1722-DATE(2025,12,1),0)</f>
        <v>99</v>
      </c>
      <c r="AE1722" s="11">
        <f>IF(X1722="健康",E1722,U1722/(DATE(2025,12,1)-A1722))</f>
        <v>2.01020408163265</v>
      </c>
    </row>
    <row r="1723" spans="1:31">
      <c r="A1723" s="5">
        <v>45901</v>
      </c>
      <c r="B1723" s="1" t="s">
        <v>927</v>
      </c>
      <c r="C1723" s="1" t="s">
        <v>928</v>
      </c>
      <c r="D1723" s="1" t="s">
        <v>852</v>
      </c>
      <c r="E1723" s="1">
        <v>1</v>
      </c>
      <c r="F1723" s="1">
        <v>0.29</v>
      </c>
      <c r="G1723" s="1">
        <v>0.29</v>
      </c>
      <c r="H1723" s="1">
        <v>0.14</v>
      </c>
      <c r="I1723" s="1" t="s">
        <v>34</v>
      </c>
      <c r="J1723" s="1">
        <v>2</v>
      </c>
      <c r="K1723" s="1" t="s">
        <v>35</v>
      </c>
      <c r="L1723" s="1" t="s">
        <v>36</v>
      </c>
      <c r="M1723" s="1" t="s">
        <v>37</v>
      </c>
      <c r="N1723" s="1">
        <v>86</v>
      </c>
      <c r="O1723" s="1">
        <v>80</v>
      </c>
      <c r="P1723" s="1">
        <v>0</v>
      </c>
      <c r="Q1723" s="1">
        <v>30</v>
      </c>
      <c r="R1723" s="1">
        <v>0</v>
      </c>
      <c r="S1723" s="1">
        <v>0</v>
      </c>
      <c r="T1723">
        <f>N1723+O1723+P1723</f>
        <v>166</v>
      </c>
      <c r="U1723">
        <f>T1723+Q1723+R1723+S1723</f>
        <v>196</v>
      </c>
      <c r="V1723" s="2">
        <f>A1723+T1723/E1723</f>
        <v>46067</v>
      </c>
      <c r="W1723" s="2">
        <f>A1723+U1723/E1723</f>
        <v>46097</v>
      </c>
      <c r="X1723" t="str">
        <f>_xlfn.IFS(AD1723&gt;=20,"高滞销风险",AD1723&gt;=10,"中滞销风险",AD1723&gt;0,"低滞销风险",AD1723=0,"健康")</f>
        <v>高滞销风险</v>
      </c>
      <c r="Y1723" s="8" t="str">
        <f>_xlfn.IFS(COUNTIF($B$2:B1723,B1723)=1,"-",OR(AND(X1722="高滞销风险",OR(X1723="中滞销风险",X1723="低滞销风险",X1723="健康")),AND(X1722="中滞销风险",OR(X1723="低滞销风险",X1723="健康")),AND(X1722="低滞销风险",X1723="健康")),"改善",X1722=X1723,"维持不变",OR(AND(X1722="健康",OR(X1723="低滞销风险",X1723="中滞销风险",X1723="高滞销风险")),AND(X1722="低滞销风险",OR(X1723="中滞销风险",X1723="高滞销风险")),AND(X1722="中滞销风险",X1723="高滞销风险")),"恶化")</f>
        <v>维持不变</v>
      </c>
      <c r="Z1723" s="10">
        <f>IF(V1723&gt;=DATE(2025,12,1),T1723-(DATE(2025,12,1)-A1723)*E1723,0)</f>
        <v>75</v>
      </c>
      <c r="AA1723" s="10">
        <f>AB1723-Z1723</f>
        <v>30</v>
      </c>
      <c r="AB1723" s="10">
        <f>IF(W1723&gt;=DATE(2025,12,1),U1723-(DATE(2025,12,1)-A1723)*E1723,0)</f>
        <v>105</v>
      </c>
      <c r="AC1723" s="10">
        <f>U1723/E1723</f>
        <v>196</v>
      </c>
      <c r="AD1723" s="10">
        <f>IF(W1723&gt;DATE(2025,12,1),W1723-DATE(2025,12,1),0)</f>
        <v>105</v>
      </c>
      <c r="AE1723" s="11">
        <f>IF(X1723="健康",E1723,U1723/(DATE(2025,12,1)-A1723))</f>
        <v>2.15384615384615</v>
      </c>
    </row>
    <row r="1724" spans="1:31">
      <c r="A1724" s="5">
        <v>45908</v>
      </c>
      <c r="B1724" s="1" t="s">
        <v>927</v>
      </c>
      <c r="C1724" s="1" t="s">
        <v>928</v>
      </c>
      <c r="D1724" s="1" t="s">
        <v>852</v>
      </c>
      <c r="E1724" s="1">
        <v>8</v>
      </c>
      <c r="F1724" s="1">
        <v>4.71</v>
      </c>
      <c r="G1724" s="1">
        <v>2.5</v>
      </c>
      <c r="H1724" s="1">
        <v>1.32</v>
      </c>
      <c r="I1724" s="1" t="s">
        <v>34</v>
      </c>
      <c r="J1724" s="1">
        <v>33</v>
      </c>
      <c r="K1724" s="1" t="s">
        <v>38</v>
      </c>
      <c r="L1724" s="1" t="s">
        <v>39</v>
      </c>
      <c r="M1724" s="1" t="s">
        <v>40</v>
      </c>
      <c r="N1724" s="1">
        <v>105</v>
      </c>
      <c r="O1724" s="1">
        <v>20</v>
      </c>
      <c r="P1724" s="1">
        <v>0</v>
      </c>
      <c r="Q1724" s="1">
        <v>29</v>
      </c>
      <c r="R1724" s="1">
        <v>0</v>
      </c>
      <c r="S1724" s="1">
        <v>200</v>
      </c>
      <c r="T1724">
        <f>N1724+O1724+P1724</f>
        <v>125</v>
      </c>
      <c r="U1724">
        <f>T1724+Q1724+R1724+S1724</f>
        <v>354</v>
      </c>
      <c r="V1724" s="2">
        <f>A1724+T1724/E1724</f>
        <v>45923.625</v>
      </c>
      <c r="W1724" s="2">
        <f>A1724+U1724/E1724</f>
        <v>45952.25</v>
      </c>
      <c r="X1724" t="str">
        <f>_xlfn.IFS(AD1724&gt;=20,"高滞销风险",AD1724&gt;=10,"中滞销风险",AD1724&gt;0,"低滞销风险",AD1724=0,"健康")</f>
        <v>健康</v>
      </c>
      <c r="Y1724" s="8" t="str">
        <f>_xlfn.IFS(COUNTIF($B$2:B1724,B1724)=1,"-",OR(AND(X1723="高滞销风险",OR(X1724="中滞销风险",X1724="低滞销风险",X1724="健康")),AND(X1723="中滞销风险",OR(X1724="低滞销风险",X1724="健康")),AND(X1723="低滞销风险",X1724="健康")),"改善",X1723=X1724,"维持不变",OR(AND(X1723="健康",OR(X1724="低滞销风险",X1724="中滞销风险",X1724="高滞销风险")),AND(X1723="低滞销风险",OR(X1724="中滞销风险",X1724="高滞销风险")),AND(X1723="中滞销风险",X1724="高滞销风险")),"恶化")</f>
        <v>改善</v>
      </c>
      <c r="Z1724" s="10">
        <f>IF(V1724&gt;=DATE(2025,12,1),T1724-(DATE(2025,12,1)-A1724)*E1724,0)</f>
        <v>0</v>
      </c>
      <c r="AA1724" s="10">
        <f>AB1724-Z1724</f>
        <v>0</v>
      </c>
      <c r="AB1724" s="10">
        <f>IF(W1724&gt;=DATE(2025,12,1),U1724-(DATE(2025,12,1)-A1724)*E1724,0)</f>
        <v>0</v>
      </c>
      <c r="AC1724" s="10">
        <f>U1724/E1724</f>
        <v>44.25</v>
      </c>
      <c r="AD1724" s="10">
        <f>IF(W1724&gt;DATE(2025,12,1),W1724-DATE(2025,12,1),0)</f>
        <v>0</v>
      </c>
      <c r="AE1724" s="11">
        <f>IF(X1724="健康",E1724,U1724/(DATE(2025,12,1)-A1724))</f>
        <v>8</v>
      </c>
    </row>
    <row r="1725" spans="1:31">
      <c r="A1725" s="5">
        <v>45901</v>
      </c>
      <c r="B1725" s="1" t="s">
        <v>929</v>
      </c>
      <c r="C1725" s="1" t="s">
        <v>930</v>
      </c>
      <c r="D1725" s="1" t="s">
        <v>852</v>
      </c>
      <c r="E1725" s="1">
        <v>1</v>
      </c>
      <c r="F1725" s="1">
        <v>0.29</v>
      </c>
      <c r="G1725" s="1">
        <v>0.14</v>
      </c>
      <c r="H1725" s="1">
        <v>0.07</v>
      </c>
      <c r="I1725" s="1" t="s">
        <v>34</v>
      </c>
      <c r="J1725" s="1">
        <v>2</v>
      </c>
      <c r="K1725" s="1" t="s">
        <v>35</v>
      </c>
      <c r="L1725" s="1" t="s">
        <v>36</v>
      </c>
      <c r="M1725" s="1" t="s">
        <v>37</v>
      </c>
      <c r="N1725" s="1">
        <v>99</v>
      </c>
      <c r="O1725" s="1">
        <v>80</v>
      </c>
      <c r="P1725" s="1">
        <v>0</v>
      </c>
      <c r="Q1725" s="1">
        <v>20</v>
      </c>
      <c r="R1725" s="1">
        <v>0</v>
      </c>
      <c r="S1725" s="1">
        <v>0</v>
      </c>
      <c r="T1725">
        <f>N1725+O1725+P1725</f>
        <v>179</v>
      </c>
      <c r="U1725">
        <f>T1725+Q1725+R1725+S1725</f>
        <v>199</v>
      </c>
      <c r="V1725" s="2">
        <f>A1725+T1725/E1725</f>
        <v>46080</v>
      </c>
      <c r="W1725" s="2">
        <f>A1725+U1725/E1725</f>
        <v>46100</v>
      </c>
      <c r="X1725" t="str">
        <f>_xlfn.IFS(AD1725&gt;=20,"高滞销风险",AD1725&gt;=10,"中滞销风险",AD1725&gt;0,"低滞销风险",AD1725=0,"健康")</f>
        <v>高滞销风险</v>
      </c>
      <c r="Y1725" s="8" t="str">
        <f>_xlfn.IFS(COUNTIF($B$2:B1725,B1725)=1,"-",OR(AND(#REF!="高滞销风险",OR(X1725="中滞销风险",X1725="低滞销风险",X1725="健康")),AND(#REF!="中滞销风险",OR(X1725="低滞销风险",X1725="健康")),AND(#REF!="低滞销风险",X1725="健康")),"改善",#REF!=X1725,"维持不变",OR(AND(#REF!="健康",OR(X1725="低滞销风险",X1725="中滞销风险",X1725="高滞销风险")),AND(#REF!="低滞销风险",OR(X1725="中滞销风险",X1725="高滞销风险")),AND(#REF!="中滞销风险",X1725="高滞销风险")),"恶化")</f>
        <v>-</v>
      </c>
      <c r="Z1725" s="10">
        <f>IF(V1725&gt;=DATE(2025,12,1),T1725-(DATE(2025,12,1)-A1725)*E1725,0)</f>
        <v>88</v>
      </c>
      <c r="AA1725" s="10">
        <f>AB1725-Z1725</f>
        <v>20</v>
      </c>
      <c r="AB1725" s="10">
        <f>IF(W1725&gt;=DATE(2025,12,1),U1725-(DATE(2025,12,1)-A1725)*E1725,0)</f>
        <v>108</v>
      </c>
      <c r="AC1725" s="10">
        <f>U1725/E1725</f>
        <v>199</v>
      </c>
      <c r="AD1725" s="10">
        <f>IF(W1725&gt;DATE(2025,12,1),W1725-DATE(2025,12,1),0)</f>
        <v>108</v>
      </c>
      <c r="AE1725" s="11">
        <f>IF(X1725="健康",E1725,U1725/(DATE(2025,12,1)-A1725))</f>
        <v>2.18681318681319</v>
      </c>
    </row>
    <row r="1726" spans="1:31">
      <c r="A1726" s="5">
        <v>45908</v>
      </c>
      <c r="B1726" s="1" t="s">
        <v>929</v>
      </c>
      <c r="C1726" s="1" t="s">
        <v>930</v>
      </c>
      <c r="D1726" s="1" t="s">
        <v>852</v>
      </c>
      <c r="E1726" s="1">
        <v>3</v>
      </c>
      <c r="F1726" s="1">
        <v>1</v>
      </c>
      <c r="G1726" s="1">
        <v>0.64</v>
      </c>
      <c r="H1726" s="1">
        <v>0.32</v>
      </c>
      <c r="I1726" s="1" t="s">
        <v>34</v>
      </c>
      <c r="J1726" s="1">
        <v>7</v>
      </c>
      <c r="K1726" s="1" t="s">
        <v>38</v>
      </c>
      <c r="L1726" s="1" t="s">
        <v>39</v>
      </c>
      <c r="M1726" s="1" t="s">
        <v>40</v>
      </c>
      <c r="N1726" s="1">
        <v>136</v>
      </c>
      <c r="O1726" s="1">
        <v>21</v>
      </c>
      <c r="P1726" s="1">
        <v>0</v>
      </c>
      <c r="Q1726" s="1">
        <v>19</v>
      </c>
      <c r="R1726" s="1">
        <v>0</v>
      </c>
      <c r="S1726" s="1">
        <v>0</v>
      </c>
      <c r="T1726">
        <f>N1726+O1726+P1726</f>
        <v>157</v>
      </c>
      <c r="U1726">
        <f>T1726+Q1726+R1726+S1726</f>
        <v>176</v>
      </c>
      <c r="V1726" s="2">
        <f>A1726+T1726/E1726</f>
        <v>45960.3333333333</v>
      </c>
      <c r="W1726" s="2">
        <f>A1726+U1726/E1726</f>
        <v>45966.6666666667</v>
      </c>
      <c r="X1726" t="str">
        <f>_xlfn.IFS(AD1726&gt;=20,"高滞销风险",AD1726&gt;=10,"中滞销风险",AD1726&gt;0,"低滞销风险",AD1726=0,"健康")</f>
        <v>健康</v>
      </c>
      <c r="Y1726" s="8" t="str">
        <f>_xlfn.IFS(COUNTIF($B$2:B1726,B1726)=1,"-",OR(AND(X1725="高滞销风险",OR(X1726="中滞销风险",X1726="低滞销风险",X1726="健康")),AND(X1725="中滞销风险",OR(X1726="低滞销风险",X1726="健康")),AND(X1725="低滞销风险",X1726="健康")),"改善",X1725=X1726,"维持不变",OR(AND(X1725="健康",OR(X1726="低滞销风险",X1726="中滞销风险",X1726="高滞销风险")),AND(X1725="低滞销风险",OR(X1726="中滞销风险",X1726="高滞销风险")),AND(X1725="中滞销风险",X1726="高滞销风险")),"恶化")</f>
        <v>改善</v>
      </c>
      <c r="Z1726" s="10">
        <f>IF(V1726&gt;=DATE(2025,12,1),T1726-(DATE(2025,12,1)-A1726)*E1726,0)</f>
        <v>0</v>
      </c>
      <c r="AA1726" s="10">
        <f>AB1726-Z1726</f>
        <v>0</v>
      </c>
      <c r="AB1726" s="10">
        <f>IF(W1726&gt;=DATE(2025,12,1),U1726-(DATE(2025,12,1)-A1726)*E1726,0)</f>
        <v>0</v>
      </c>
      <c r="AC1726" s="10">
        <f>U1726/E1726</f>
        <v>58.6666666666667</v>
      </c>
      <c r="AD1726" s="10">
        <f>IF(W1726&gt;DATE(2025,12,1),W1726-DATE(2025,12,1),0)</f>
        <v>0</v>
      </c>
      <c r="AE1726" s="11">
        <f>IF(X1726="健康",E1726,U1726/(DATE(2025,12,1)-A1726))</f>
        <v>3</v>
      </c>
    </row>
    <row r="1727" spans="1:31">
      <c r="A1727" s="5">
        <v>45908</v>
      </c>
      <c r="B1727" s="1" t="s">
        <v>931</v>
      </c>
      <c r="C1727" s="1" t="s">
        <v>932</v>
      </c>
      <c r="D1727" s="1" t="s">
        <v>852</v>
      </c>
      <c r="E1727" s="1">
        <v>2</v>
      </c>
      <c r="F1727" s="1">
        <v>1</v>
      </c>
      <c r="G1727" s="1">
        <v>0.5</v>
      </c>
      <c r="H1727" s="1">
        <v>0.25</v>
      </c>
      <c r="I1727" s="1" t="s">
        <v>933</v>
      </c>
      <c r="J1727" s="1">
        <v>7</v>
      </c>
      <c r="K1727" s="1" t="s">
        <v>38</v>
      </c>
      <c r="L1727" s="1" t="s">
        <v>39</v>
      </c>
      <c r="M1727" s="1" t="s">
        <v>40</v>
      </c>
      <c r="N1727" s="1">
        <v>140</v>
      </c>
      <c r="O1727" s="1">
        <v>20</v>
      </c>
      <c r="P1727" s="1">
        <v>0</v>
      </c>
      <c r="Q1727" s="1">
        <v>19</v>
      </c>
      <c r="R1727" s="1">
        <v>0</v>
      </c>
      <c r="S1727" s="1">
        <v>0</v>
      </c>
      <c r="T1727">
        <f>N1727+O1727+P1727</f>
        <v>160</v>
      </c>
      <c r="U1727">
        <f>T1727+Q1727+R1727+S1727</f>
        <v>179</v>
      </c>
      <c r="V1727" s="2">
        <f>A1727+T1727/E1727</f>
        <v>45988</v>
      </c>
      <c r="W1727" s="2">
        <f>A1727+U1727/E1727</f>
        <v>45997.5</v>
      </c>
      <c r="X1727" t="str">
        <f>_xlfn.IFS(AD1727&gt;=20,"高滞销风险",AD1727&gt;=10,"中滞销风险",AD1727&gt;0,"低滞销风险",AD1727=0,"健康")</f>
        <v>低滞销风险</v>
      </c>
      <c r="Y1727" s="8" t="str">
        <f>_xlfn.IFS(COUNTIF($B$2:B1727,B1727)=1,"-",OR(AND(#REF!="高滞销风险",OR(X1727="中滞销风险",X1727="低滞销风险",X1727="健康")),AND(#REF!="中滞销风险",OR(X1727="低滞销风险",X1727="健康")),AND(#REF!="低滞销风险",X1727="健康")),"改善",#REF!=X1727,"维持不变",OR(AND(#REF!="健康",OR(X1727="低滞销风险",X1727="中滞销风险",X1727="高滞销风险")),AND(#REF!="低滞销风险",OR(X1727="中滞销风险",X1727="高滞销风险")),AND(#REF!="中滞销风险",X1727="高滞销风险")),"恶化")</f>
        <v>-</v>
      </c>
      <c r="Z1727" s="10">
        <f>IF(V1727&gt;=DATE(2025,12,1),T1727-(DATE(2025,12,1)-A1727)*E1727,0)</f>
        <v>0</v>
      </c>
      <c r="AA1727" s="10">
        <f>AB1727-Z1727</f>
        <v>11</v>
      </c>
      <c r="AB1727" s="10">
        <f>IF(W1727&gt;=DATE(2025,12,1),U1727-(DATE(2025,12,1)-A1727)*E1727,0)</f>
        <v>11</v>
      </c>
      <c r="AC1727" s="10">
        <f>U1727/E1727</f>
        <v>89.5</v>
      </c>
      <c r="AD1727" s="10">
        <f>IF(W1727&gt;DATE(2025,12,1),W1727-DATE(2025,12,1),0)</f>
        <v>5.5</v>
      </c>
      <c r="AE1727" s="11">
        <f>IF(X1727="健康",E1727,U1727/(DATE(2025,12,1)-A1727))</f>
        <v>2.13095238095238</v>
      </c>
    </row>
    <row r="1728" spans="1:31">
      <c r="A1728" s="5">
        <v>45908</v>
      </c>
      <c r="B1728" s="1" t="s">
        <v>934</v>
      </c>
      <c r="C1728" s="1" t="s">
        <v>935</v>
      </c>
      <c r="D1728" s="1" t="s">
        <v>852</v>
      </c>
      <c r="E1728" s="1">
        <v>1</v>
      </c>
      <c r="F1728" s="1">
        <v>0.29</v>
      </c>
      <c r="G1728" s="1">
        <v>0.14</v>
      </c>
      <c r="H1728" s="1">
        <v>0.07</v>
      </c>
      <c r="I1728" s="1" t="s">
        <v>936</v>
      </c>
      <c r="J1728" s="1">
        <v>2</v>
      </c>
      <c r="K1728" s="1" t="s">
        <v>38</v>
      </c>
      <c r="L1728" s="1" t="s">
        <v>39</v>
      </c>
      <c r="M1728" s="1" t="s">
        <v>40</v>
      </c>
      <c r="N1728" s="1">
        <v>81</v>
      </c>
      <c r="O1728" s="1">
        <v>100</v>
      </c>
      <c r="P1728" s="1">
        <v>0</v>
      </c>
      <c r="Q1728" s="1">
        <v>17</v>
      </c>
      <c r="R1728" s="1">
        <v>0</v>
      </c>
      <c r="S1728" s="1">
        <v>0</v>
      </c>
      <c r="T1728">
        <f>N1728+O1728+P1728</f>
        <v>181</v>
      </c>
      <c r="U1728">
        <f>T1728+Q1728+R1728+S1728</f>
        <v>198</v>
      </c>
      <c r="V1728" s="2">
        <f>A1728+T1728/E1728</f>
        <v>46089</v>
      </c>
      <c r="W1728" s="2">
        <f>A1728+U1728/E1728</f>
        <v>46106</v>
      </c>
      <c r="X1728" t="str">
        <f>_xlfn.IFS(AD1728&gt;=20,"高滞销风险",AD1728&gt;=10,"中滞销风险",AD1728&gt;0,"低滞销风险",AD1728=0,"健康")</f>
        <v>高滞销风险</v>
      </c>
      <c r="Y1728" s="8" t="str">
        <f>_xlfn.IFS(COUNTIF($B$2:B1728,B1728)=1,"-",OR(AND(#REF!="高滞销风险",OR(X1728="中滞销风险",X1728="低滞销风险",X1728="健康")),AND(#REF!="中滞销风险",OR(X1728="低滞销风险",X1728="健康")),AND(#REF!="低滞销风险",X1728="健康")),"改善",#REF!=X1728,"维持不变",OR(AND(#REF!="健康",OR(X1728="低滞销风险",X1728="中滞销风险",X1728="高滞销风险")),AND(#REF!="低滞销风险",OR(X1728="中滞销风险",X1728="高滞销风险")),AND(#REF!="中滞销风险",X1728="高滞销风险")),"恶化")</f>
        <v>-</v>
      </c>
      <c r="Z1728" s="10">
        <f>IF(V1728&gt;=DATE(2025,12,1),T1728-(DATE(2025,12,1)-A1728)*E1728,0)</f>
        <v>97</v>
      </c>
      <c r="AA1728" s="10">
        <f>AB1728-Z1728</f>
        <v>17</v>
      </c>
      <c r="AB1728" s="10">
        <f>IF(W1728&gt;=DATE(2025,12,1),U1728-(DATE(2025,12,1)-A1728)*E1728,0)</f>
        <v>114</v>
      </c>
      <c r="AC1728" s="10">
        <f>U1728/E1728</f>
        <v>198</v>
      </c>
      <c r="AD1728" s="10">
        <f>IF(W1728&gt;DATE(2025,12,1),W1728-DATE(2025,12,1),0)</f>
        <v>114</v>
      </c>
      <c r="AE1728" s="11">
        <f>IF(X1728="健康",E1728,U1728/(DATE(2025,12,1)-A1728))</f>
        <v>2.35714285714286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"/>
  <sheetViews>
    <sheetView workbookViewId="0">
      <selection activeCell="C8" sqref="C8"/>
    </sheetView>
  </sheetViews>
  <sheetFormatPr defaultColWidth="9" defaultRowHeight="13.5" outlineLevelCol="1"/>
  <sheetData>
    <row r="1" spans="1:2">
      <c r="A1" s="1" t="s">
        <v>31</v>
      </c>
      <c r="B1">
        <v>1</v>
      </c>
    </row>
    <row r="2" spans="1:2">
      <c r="A2" s="1" t="s">
        <v>41</v>
      </c>
      <c r="B2">
        <v>1</v>
      </c>
    </row>
    <row r="3" spans="1:2">
      <c r="A3" s="1" t="s">
        <v>46</v>
      </c>
      <c r="B3">
        <v>1</v>
      </c>
    </row>
    <row r="4" spans="1:2">
      <c r="A4" s="1" t="s">
        <v>76</v>
      </c>
      <c r="B4">
        <v>1</v>
      </c>
    </row>
    <row r="5" spans="1:2">
      <c r="A5" s="1" t="s">
        <v>937</v>
      </c>
      <c r="B5">
        <v>1</v>
      </c>
    </row>
    <row r="6" spans="1:2">
      <c r="A6" s="1" t="s">
        <v>143</v>
      </c>
      <c r="B6">
        <v>1</v>
      </c>
    </row>
    <row r="7" spans="1:2">
      <c r="A7" s="1" t="s">
        <v>938</v>
      </c>
      <c r="B7">
        <v>1</v>
      </c>
    </row>
    <row r="8" spans="1:2">
      <c r="A8" s="1" t="s">
        <v>939</v>
      </c>
      <c r="B8">
        <v>1</v>
      </c>
    </row>
    <row r="9" spans="1:2">
      <c r="A9" s="1" t="s">
        <v>266</v>
      </c>
      <c r="B9">
        <v>1</v>
      </c>
    </row>
    <row r="10" spans="1:2">
      <c r="A10" s="1" t="s">
        <v>268</v>
      </c>
      <c r="B10">
        <v>1</v>
      </c>
    </row>
    <row r="11" spans="1:2">
      <c r="A11" s="1" t="s">
        <v>274</v>
      </c>
      <c r="B11">
        <v>1</v>
      </c>
    </row>
    <row r="12" spans="1:2">
      <c r="A12" s="1" t="s">
        <v>276</v>
      </c>
      <c r="B12">
        <v>1</v>
      </c>
    </row>
    <row r="13" spans="1:2">
      <c r="A13" s="1" t="s">
        <v>280</v>
      </c>
      <c r="B13">
        <v>1</v>
      </c>
    </row>
    <row r="14" spans="1:2">
      <c r="A14" s="1" t="s">
        <v>282</v>
      </c>
      <c r="B14">
        <v>1</v>
      </c>
    </row>
    <row r="15" spans="1:2">
      <c r="A15" s="1" t="s">
        <v>284</v>
      </c>
      <c r="B15">
        <v>1</v>
      </c>
    </row>
    <row r="16" spans="1:2">
      <c r="A16" s="1" t="s">
        <v>344</v>
      </c>
      <c r="B16">
        <v>1</v>
      </c>
    </row>
    <row r="17" spans="1:2">
      <c r="A17" s="1" t="s">
        <v>940</v>
      </c>
      <c r="B17">
        <v>1</v>
      </c>
    </row>
    <row r="18" spans="1:2">
      <c r="A18" s="1" t="s">
        <v>941</v>
      </c>
      <c r="B18">
        <v>1</v>
      </c>
    </row>
    <row r="19" spans="1:2">
      <c r="A19" s="1" t="s">
        <v>942</v>
      </c>
      <c r="B19">
        <v>1</v>
      </c>
    </row>
    <row r="20" spans="1:2">
      <c r="A20" s="1" t="s">
        <v>943</v>
      </c>
      <c r="B20">
        <v>1</v>
      </c>
    </row>
    <row r="21" spans="1:2">
      <c r="A21" s="1" t="s">
        <v>944</v>
      </c>
      <c r="B21">
        <v>1</v>
      </c>
    </row>
    <row r="22" spans="1:2">
      <c r="A22" s="1" t="s">
        <v>721</v>
      </c>
      <c r="B22">
        <v>1</v>
      </c>
    </row>
    <row r="23" spans="1:2">
      <c r="A23" s="1" t="s">
        <v>751</v>
      </c>
      <c r="B23">
        <v>1</v>
      </c>
    </row>
    <row r="24" spans="1:2">
      <c r="A24" s="1" t="s">
        <v>945</v>
      </c>
      <c r="B24">
        <v>1</v>
      </c>
    </row>
    <row r="25" spans="1:2">
      <c r="A25" s="1" t="s">
        <v>946</v>
      </c>
      <c r="B25">
        <v>1</v>
      </c>
    </row>
    <row r="26" spans="1:2">
      <c r="A26" s="1" t="s">
        <v>947</v>
      </c>
      <c r="B26">
        <v>1</v>
      </c>
    </row>
    <row r="27" spans="1:2">
      <c r="A27" s="1" t="s">
        <v>927</v>
      </c>
      <c r="B27">
        <v>1</v>
      </c>
    </row>
    <row r="28" spans="1:2">
      <c r="A28" s="1" t="s">
        <v>929</v>
      </c>
      <c r="B28">
        <v>1</v>
      </c>
    </row>
    <row r="29" spans="1:2">
      <c r="A29" s="1" t="s">
        <v>931</v>
      </c>
      <c r="B29">
        <v>1</v>
      </c>
    </row>
    <row r="30" spans="1:2">
      <c r="A30" s="1" t="s">
        <v>934</v>
      </c>
      <c r="B30">
        <v>1</v>
      </c>
    </row>
    <row r="31" spans="1:2">
      <c r="A31" s="1" t="s">
        <v>948</v>
      </c>
      <c r="B31">
        <v>1</v>
      </c>
    </row>
    <row r="32" spans="1:2">
      <c r="A32" s="1" t="s">
        <v>949</v>
      </c>
      <c r="B32">
        <v>1</v>
      </c>
    </row>
    <row r="33" spans="1:2">
      <c r="A33" s="1" t="s">
        <v>950</v>
      </c>
      <c r="B33">
        <v>1</v>
      </c>
    </row>
    <row r="34" spans="1:2">
      <c r="A34" s="1" t="s">
        <v>951</v>
      </c>
      <c r="B34">
        <v>1</v>
      </c>
    </row>
    <row r="35" spans="1:2">
      <c r="A35" s="1" t="s">
        <v>952</v>
      </c>
      <c r="B35">
        <v>1</v>
      </c>
    </row>
    <row r="36" spans="1:2">
      <c r="A36" s="1" t="s">
        <v>953</v>
      </c>
      <c r="B36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当前数据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WPS_1749030800</cp:lastModifiedBy>
  <dcterms:created xsi:type="dcterms:W3CDTF">2025-09-03T06:02:00Z</dcterms:created>
  <dcterms:modified xsi:type="dcterms:W3CDTF">2025-09-10T06:19:33Z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402412EBECF44EF987135033041BE20B</vt:lpwstr>
  </property>
  <property fmtid="{D5CDD505-2E9C-101B-9397-08002B2CF9AE}" pid="3" name="KSOProductBuildVer">
    <vt:lpwstr>2052-11.1.0.12173</vt:lpwstr>
  </property>
</Properties>
</file>