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20"/>
  </bookViews>
  <sheets>
    <sheet name="当前数据" sheetId="1" r:id="rId1"/>
  </sheets>
  <definedNames>
    <definedName name="_xlnm._FilterDatabase" localSheetId="0" hidden="1">当前数据!$A$1:$AE$646</definedName>
  </definedNames>
  <calcPr calcId="144525"/>
</workbook>
</file>

<file path=xl/sharedStrings.xml><?xml version="1.0" encoding="utf-8"?>
<sst xmlns="http://schemas.openxmlformats.org/spreadsheetml/2006/main" count="4546" uniqueCount="478">
  <si>
    <t>记录时间</t>
  </si>
  <si>
    <t>MSKU</t>
  </si>
  <si>
    <t>品名</t>
  </si>
  <si>
    <t>店铺</t>
  </si>
  <si>
    <t>日均</t>
  </si>
  <si>
    <t>7天日均</t>
  </si>
  <si>
    <t>14天日均</t>
  </si>
  <si>
    <t>28天日均</t>
  </si>
  <si>
    <t>应用规则</t>
  </si>
  <si>
    <t>7天销量总和</t>
  </si>
  <si>
    <t>7天日期范围</t>
  </si>
  <si>
    <t>14天日期范围</t>
  </si>
  <si>
    <t>28天日期范围</t>
  </si>
  <si>
    <t>FBA库存</t>
  </si>
  <si>
    <t>FBA在途</t>
  </si>
  <si>
    <t>海外仓在途</t>
  </si>
  <si>
    <t>本地可用</t>
  </si>
  <si>
    <t>待检待上架量</t>
  </si>
  <si>
    <t>待交付</t>
  </si>
  <si>
    <t>FBA+AWD+在途库存</t>
  </si>
  <si>
    <t>全部总库存</t>
  </si>
  <si>
    <t>预计FBA用完时间</t>
  </si>
  <si>
    <t>预计总库存用完</t>
  </si>
  <si>
    <t>状态判断</t>
  </si>
  <si>
    <t>状态变化情况</t>
  </si>
  <si>
    <t>FBA滞销数量</t>
  </si>
  <si>
    <t>本地滞销数量</t>
  </si>
  <si>
    <t>总滞销库存</t>
  </si>
  <si>
    <t>预计总库存需要消耗天数</t>
  </si>
  <si>
    <t>预计用完时间比目标时间多出来的天数</t>
  </si>
  <si>
    <t>理想日均</t>
  </si>
  <si>
    <t>ZY02219</t>
  </si>
  <si>
    <t>2025-【ZY02219】-玫瑰金1985年份皇冠套装-争艳</t>
  </si>
  <si>
    <t>争艳-US</t>
  </si>
  <si>
    <t>规则④-老品(加权)</t>
  </si>
  <si>
    <t>2025-08-10~2025-08-16</t>
  </si>
  <si>
    <t>2025-08-03~2025-08-16</t>
  </si>
  <si>
    <t>2025-07-20~2025-08-16</t>
  </si>
  <si>
    <t>2025-08-17~2025-08-23</t>
  </si>
  <si>
    <t>2025-08-10~2025-08-23</t>
  </si>
  <si>
    <t>2025-07-27~2025-08-23</t>
  </si>
  <si>
    <t>规则④-老品(7天)</t>
  </si>
  <si>
    <t>2025-08-24~2025-08-30</t>
  </si>
  <si>
    <t>2025-08-17~2025-08-30</t>
  </si>
  <si>
    <t>2025-08-03~2025-08-30</t>
  </si>
  <si>
    <t>ZY02228</t>
  </si>
  <si>
    <t>2025-【ZY02228】-黑金1965年份三角拉旗套装-争艳（点胶固定）</t>
  </si>
  <si>
    <t>ZY02227</t>
  </si>
  <si>
    <t>2025-【ZY02227】-黑金1985年份三角拉旗套装-争艳（点胶固定）</t>
  </si>
  <si>
    <t>ZY02216</t>
  </si>
  <si>
    <t>2025-【ZY02216】-黑金1975年份三角拉旗套装-争艳</t>
  </si>
  <si>
    <t>ZY02230</t>
  </si>
  <si>
    <t>2025-【ZY02230】-绿金18岁三角拉旗套装-争艳（点胶固定）</t>
  </si>
  <si>
    <t>ZY02221</t>
  </si>
  <si>
    <t>2025-【ZY02221】-金粉2007异形签名本-争艳</t>
  </si>
  <si>
    <t>ZY02220</t>
  </si>
  <si>
    <t>2025-【ZY02220】-金粉2012异形签名本-争艳</t>
  </si>
  <si>
    <t>ZY02213</t>
  </si>
  <si>
    <t>2025-【ZY02213】-金粉2009异形签名本-争艳</t>
  </si>
  <si>
    <t>ZY02224</t>
  </si>
  <si>
    <t>2025-【ZY02224】-玫瑰金2009年份三角拉旗套装-争艳（点胶固定）</t>
  </si>
  <si>
    <t>ZY02226</t>
  </si>
  <si>
    <t>2025-【ZY02226】-玫瑰金2004年份三角拉旗套装-争艳（点胶固定）</t>
  </si>
  <si>
    <t>ZY02225</t>
  </si>
  <si>
    <t>2025-【ZY02225】-玫瑰金2007年份三角拉旗套装-争艳（点胶固定）</t>
  </si>
  <si>
    <t>ZY02218</t>
  </si>
  <si>
    <t>2025-【ZY02218】-玫瑰金1945年份三角拉旗套装-争艳</t>
  </si>
  <si>
    <t>ZY02217</t>
  </si>
  <si>
    <t>2025-【ZY02217】-玫瑰金1955年份三角拉旗套装-争艳</t>
  </si>
  <si>
    <t>ZY02215</t>
  </si>
  <si>
    <t>2025-【ZY02215】-玫瑰金1965年份三角拉旗套装-争艳</t>
  </si>
  <si>
    <t>ZY02214</t>
  </si>
  <si>
    <t>2025-【ZY02214】-玫瑰金1985年份三角拉旗套装-争艳</t>
  </si>
  <si>
    <t>ZY02212</t>
  </si>
  <si>
    <t>2025-【ZY02212】-玫瑰金1975年份三角拉旗套装-争艳</t>
  </si>
  <si>
    <t>ZY02211</t>
  </si>
  <si>
    <t>2025-【ZY02211】-金粉80岁生日横幅套装-争艳（淘汰）</t>
  </si>
  <si>
    <t>SYC481</t>
  </si>
  <si>
    <t>2025-【SYC481】-金粉18岁墙面装饰9件套-思业成</t>
  </si>
  <si>
    <t>思业成-US</t>
  </si>
  <si>
    <t>SYC454</t>
  </si>
  <si>
    <t>2025-【SYC454】-金粉50岁墙面装饰9件套-思业成（淘汰）</t>
  </si>
  <si>
    <t>SYC452</t>
  </si>
  <si>
    <t>2025-【SYC452】-金粉13岁墙面装饰9件套-思业成</t>
  </si>
  <si>
    <t>SYC436</t>
  </si>
  <si>
    <t>2025-【SYC436】-金粉16岁墙面装饰9件套 -思业成</t>
  </si>
  <si>
    <t>SYC473</t>
  </si>
  <si>
    <t>2025-【SYC473】-报纸色2009年份签名本-思业成</t>
  </si>
  <si>
    <t>SYC451</t>
  </si>
  <si>
    <t>2025-【SYC451】-黑金2007卡纸海报套装-思业成（淘汰）</t>
  </si>
  <si>
    <t>SYC450</t>
  </si>
  <si>
    <t>2025-【SYC450】-黑金1965卡纸海报套装-思业成</t>
  </si>
  <si>
    <t>SYC437</t>
  </si>
  <si>
    <t>2025-【SYC437】-黑金1975卡纸海报套装-思业成</t>
  </si>
  <si>
    <t>SYC403</t>
  </si>
  <si>
    <t>2025-【SYC403】-黑金60岁1965年份桌面插件-思业成（淘汰）</t>
  </si>
  <si>
    <t>SYC402</t>
  </si>
  <si>
    <t>2025-【SYC402】-黑金50岁1975年份桌面插件-思业成（淘汰）</t>
  </si>
  <si>
    <t>SYC401</t>
  </si>
  <si>
    <t>2025-【SYC401】-黑金40岁1985年份桌面插件-思业成（淘汰）</t>
  </si>
  <si>
    <t>SYC379</t>
  </si>
  <si>
    <t>2025-【SYC379】-黑金40岁木摆件4件套-思业成</t>
  </si>
  <si>
    <t>SYC378</t>
  </si>
  <si>
    <t>2025-【SYC378】-黑金90岁木摆件4件套-思业成</t>
  </si>
  <si>
    <t>SYC377</t>
  </si>
  <si>
    <t>2025-【SYC377】-黑金80岁木摆件4件套-思业成</t>
  </si>
  <si>
    <t>SYC376</t>
  </si>
  <si>
    <t>2025-【SYC376】-黑金50岁木摆件4件套-思业成</t>
  </si>
  <si>
    <t>SYC375</t>
  </si>
  <si>
    <t>2025-【SYC375】-黑金60岁木摆件4件套-思业成</t>
  </si>
  <si>
    <t>SYC374</t>
  </si>
  <si>
    <t>2025-【SYC374】-黑金70岁木摆件4件套-思业成</t>
  </si>
  <si>
    <t>SYC416</t>
  </si>
  <si>
    <t>2025-【SYC416】-玫瑰金60岁1965年漩涡16件套-思业成（淘汰）</t>
  </si>
  <si>
    <t>SYC415</t>
  </si>
  <si>
    <t>2025-【SYC415】-玫瑰金50岁1975年漩涡16件套-思业成（淘汰）</t>
  </si>
  <si>
    <t>SYC414</t>
  </si>
  <si>
    <t>2025-【SYC414】-玫瑰金40岁1985年漩涡16件套-思业成</t>
  </si>
  <si>
    <t>SYC412</t>
  </si>
  <si>
    <t>2025-【SYC412】-黑金80岁1945年漩涡16件套-思业成</t>
  </si>
  <si>
    <t>SYC411</t>
  </si>
  <si>
    <t>2025-【SYC411】-黑金60岁1965年漩涡16件套-思业成（淘汰）</t>
  </si>
  <si>
    <t>SYC410</t>
  </si>
  <si>
    <t>2025-【SYC410】-黑金50岁1975年漩涡16件套-思业成</t>
  </si>
  <si>
    <t>SYC409</t>
  </si>
  <si>
    <t>2025-【SYC409】-黑金40岁1985年漩涡16件套-思业成</t>
  </si>
  <si>
    <t>SYC408</t>
  </si>
  <si>
    <t>2025-【SYC408】-黑金30岁1995年漩涡16件套-思业成</t>
  </si>
  <si>
    <t>SYC407</t>
  </si>
  <si>
    <t>2025-【SYC407】-黑金21岁2004年漩涡16件套-思业成</t>
  </si>
  <si>
    <t>SYC406</t>
  </si>
  <si>
    <t>2025-【SYC406】-黑金18岁2007年漩涡16件套-思业成</t>
  </si>
  <si>
    <t>SYC405</t>
  </si>
  <si>
    <t>2025-【SYC405】-黑金16岁2009年漩涡16件套-思业成</t>
  </si>
  <si>
    <t>SYC456</t>
  </si>
  <si>
    <t>2025-【SYC456】-玫瑰金60岁眼镜24件套-思业成</t>
  </si>
  <si>
    <t>SYC435</t>
  </si>
  <si>
    <t>2025-【SYC435】-黑金90岁眼镜24件套-思业成</t>
  </si>
  <si>
    <t>SYC434</t>
  </si>
  <si>
    <t>2025-【SYC434】-黑金75岁眼镜24件套-思业成</t>
  </si>
  <si>
    <t>SYC425</t>
  </si>
  <si>
    <t>2025-【SYC425】-黑金70岁眼镜24件套-思业成</t>
  </si>
  <si>
    <t>SYC424</t>
  </si>
  <si>
    <t>2025-【SYC424】-黑金30岁眼镜24件套-思业成</t>
  </si>
  <si>
    <t>SYC423</t>
  </si>
  <si>
    <t>2025-【SYC423】-黑金80岁眼镜24件套-思业成</t>
  </si>
  <si>
    <t>SYC422</t>
  </si>
  <si>
    <t>2025-【SYC422】-黑金60岁眼镜24件套-思业成</t>
  </si>
  <si>
    <t>SYC421</t>
  </si>
  <si>
    <t>2025-【SYC421】-黑金40岁眼镜24件套-思业成</t>
  </si>
  <si>
    <t>SYC420</t>
  </si>
  <si>
    <t>2025-【SYC420】-黑金1975眼镜24件套-思业成</t>
  </si>
  <si>
    <t>SYC444</t>
  </si>
  <si>
    <t>2025-【SYC444】-黑金80岁墙面装饰9件套-思业成（淘汰）</t>
  </si>
  <si>
    <t>SYC443</t>
  </si>
  <si>
    <t>2025-【SYC443】-黑金70岁墙面装饰9件套-思业成</t>
  </si>
  <si>
    <t>SYC431</t>
  </si>
  <si>
    <t>2025-【SYC431】-黑金60岁墙面装饰9件套-思业成</t>
  </si>
  <si>
    <t>SYC430</t>
  </si>
  <si>
    <t>2025-【SYC430】-黑金50岁墙面装饰9件套-思业成</t>
  </si>
  <si>
    <t>SYC429</t>
  </si>
  <si>
    <t>2025-【SYC429】-黑金40岁墙面装饰9件套-思业成</t>
  </si>
  <si>
    <t>SYC484</t>
  </si>
  <si>
    <t>2025-【SYC484】-黑金复古2000年份签名本-思业成</t>
  </si>
  <si>
    <t>SYC483</t>
  </si>
  <si>
    <t>2025-【SYC483】-黑金复古1940年份签名本-思业成</t>
  </si>
  <si>
    <t>SYC472</t>
  </si>
  <si>
    <t>2025-【SYC472】-黑金复古1970年份签名本-思业成</t>
  </si>
  <si>
    <t>SYC471</t>
  </si>
  <si>
    <t>2025-【SYC471】-黑金复古1960年份签名本-思业成</t>
  </si>
  <si>
    <t>SYC458</t>
  </si>
  <si>
    <t>2025-【SYC458】-黑金复古2012年份签名本-思业成</t>
  </si>
  <si>
    <t>SYC457</t>
  </si>
  <si>
    <t>2025-【SYC457】-黑金复古2010年份签名本-思业成</t>
  </si>
  <si>
    <t>SYC426</t>
  </si>
  <si>
    <t>2025-【SYC426】-黑金复古1935年份签名本-思业成</t>
  </si>
  <si>
    <t>SYC396</t>
  </si>
  <si>
    <t>2025-【SYC396】-黑金复古1950年份签名本-思业成</t>
  </si>
  <si>
    <t>SYC395</t>
  </si>
  <si>
    <t>2025-【SYC395】-黑金复古1995年份签名本-思业成</t>
  </si>
  <si>
    <t>SYC394</t>
  </si>
  <si>
    <t>2025-【SYC394】-黑金复古2004年份签名本-思业成</t>
  </si>
  <si>
    <t>SYC393</t>
  </si>
  <si>
    <t>2025-【SYC393】-黑金复古2009年份签名本-思业成</t>
  </si>
  <si>
    <t>SYC386</t>
  </si>
  <si>
    <t>2025-【SYC386】-黑金复古1955年份签名本-思业成</t>
  </si>
  <si>
    <t>SYC385</t>
  </si>
  <si>
    <t>2025-【SYC385】-黑金复古1965年份签名本-思业成</t>
  </si>
  <si>
    <t>SYC384</t>
  </si>
  <si>
    <t>2025-【SYC384】-黑金复古2007年份签名本-思业成</t>
  </si>
  <si>
    <t>SYC383</t>
  </si>
  <si>
    <t>2025-【SYC383】-黑金复古1945年份签名本-思业成</t>
  </si>
  <si>
    <t>SYC382</t>
  </si>
  <si>
    <t>2025-【SYC382】-黑金复古1975年份签名本-思业成</t>
  </si>
  <si>
    <t>SYC381</t>
  </si>
  <si>
    <t>2025-【SYC381】-黑金复古1985年份签名本-思业成</t>
  </si>
  <si>
    <t>SYC485</t>
  </si>
  <si>
    <t>2025-【SYC485】-金粉1960年份签名本-思业成</t>
  </si>
  <si>
    <t>SYC460</t>
  </si>
  <si>
    <t>2025-【SYC460】-金粉2010年份签名本加丝带-思业成</t>
  </si>
  <si>
    <t>SYC449</t>
  </si>
  <si>
    <t>2025-【SYC449】-金粉2012年份签名本加丝带-思业成</t>
  </si>
  <si>
    <t>SYC427</t>
  </si>
  <si>
    <t>2025-【SYC427】-金粉1935年份签名本加丝带-思业成</t>
  </si>
  <si>
    <t>SYC400</t>
  </si>
  <si>
    <t>2025-【SYC400】金粉2007年份签名本加丝带-思业成</t>
  </si>
  <si>
    <t>SYC399</t>
  </si>
  <si>
    <t>2025-【SYC399】金粉1985年份签名本加丝带-思业成</t>
  </si>
  <si>
    <t>SYC398</t>
  </si>
  <si>
    <t>2025-【SYC398】金粉1975年份签名本加丝带-思业成</t>
  </si>
  <si>
    <t>SYC397</t>
  </si>
  <si>
    <t>2025-【SYC397】金粉1955年份签名本加丝带-思业成</t>
  </si>
  <si>
    <t>SYC392</t>
  </si>
  <si>
    <t>2025-【SYC392】-金粉1950年份签名本加丝带-思业成</t>
  </si>
  <si>
    <t>SYC391</t>
  </si>
  <si>
    <t>2025-【SYC391】-金粉1995年份签名本加丝带-思业成</t>
  </si>
  <si>
    <t>SYC390</t>
  </si>
  <si>
    <t>2025-【SYC390】-金粉2004年份签名本加丝带-思业成</t>
  </si>
  <si>
    <t>SYC389</t>
  </si>
  <si>
    <t>2025-【SYC389】-金粉1945年份签名本加丝带-思业成</t>
  </si>
  <si>
    <t>SYC388</t>
  </si>
  <si>
    <t>2025-【SYC388】-金粉1965年份签名本加丝带-思业成</t>
  </si>
  <si>
    <t>SYC387</t>
  </si>
  <si>
    <t>2025-【SYC387】-金粉2009年份签名本加丝带-思业成</t>
  </si>
  <si>
    <t>SYC433</t>
  </si>
  <si>
    <t>2025-【SYC433】-玫瑰金40岁墙面装饰9件套-思业成（淘汰）</t>
  </si>
  <si>
    <t>SYC380</t>
  </si>
  <si>
    <t>2025-【SYC380】-玫瑰金60岁木摆件4件套-思业成（淘汰）</t>
  </si>
  <si>
    <t>SYC419</t>
  </si>
  <si>
    <t>2025-【SYC419】-金粉1935年份漩涡16件套-思业成</t>
  </si>
  <si>
    <t>SYC418</t>
  </si>
  <si>
    <t>2025-【SYC418】-金粉1945年份漩涡16件套-思业成（淘汰）</t>
  </si>
  <si>
    <t>SYC417</t>
  </si>
  <si>
    <t>2025-【SYC417】-金粉1975年份漩涡16件套-思业成</t>
  </si>
  <si>
    <t>SYC404</t>
  </si>
  <si>
    <t>2025-【SYC404】-蓝银1975年份大海报-思业成</t>
  </si>
  <si>
    <t>PT53567</t>
  </si>
  <si>
    <t>2025-【PT53567】-粉金90岁木摆件4件套-拼途</t>
  </si>
  <si>
    <t>拼途-US</t>
  </si>
  <si>
    <t>PT53563</t>
  </si>
  <si>
    <t>2025-【PT53563】-粉金50岁木摆件4件套-拼途</t>
  </si>
  <si>
    <t>PT53562</t>
  </si>
  <si>
    <t>2025-【PT53562】-粉金40岁木摆件4件套-拼途</t>
  </si>
  <si>
    <t>PT53527</t>
  </si>
  <si>
    <t>2025-【PT53527】-粉金80岁木摆件4件套-拼途</t>
  </si>
  <si>
    <t>PT53529</t>
  </si>
  <si>
    <t>2025-【PT53529】-粉金60岁木摆件4件套-拼途</t>
  </si>
  <si>
    <t>PT53556</t>
  </si>
  <si>
    <t>2025-【PT53556】-粉金40岁木摆件4件套-拼途</t>
  </si>
  <si>
    <t>PT53555</t>
  </si>
  <si>
    <t>2025-【PT53555】-粉金30岁木摆件4件套-拼途</t>
  </si>
  <si>
    <t>PT53528</t>
  </si>
  <si>
    <t>2025-【PT53528】-粉金15岁木摆件4件套-拼途（淘汰）</t>
  </si>
  <si>
    <t>PT53525</t>
  </si>
  <si>
    <t>2025-【PT53525】-粉金16岁木摆件4件套-拼途</t>
  </si>
  <si>
    <t>PT53553</t>
  </si>
  <si>
    <t>2025-【PT53553】-玫瑰金30岁年份气球签名本-拼途（淘汰）</t>
  </si>
  <si>
    <t>PT53552</t>
  </si>
  <si>
    <t>2025-【PT53552】-玫瑰金50岁年份气球签名本-拼途</t>
  </si>
  <si>
    <t>PT53551</t>
  </si>
  <si>
    <t>2025-【PT53551】-玫瑰金60岁年份气球签名本-拼途（淘汰）</t>
  </si>
  <si>
    <t>PT53550</t>
  </si>
  <si>
    <t>2025-【PT53550】-玫瑰金40岁年份气球签名本-拼途（淘汰）</t>
  </si>
  <si>
    <t>PT53549</t>
  </si>
  <si>
    <t>2025-【PT53549】-玫瑰金16岁年份气球签名本-拼途（淘汰）</t>
  </si>
  <si>
    <t>PT53554</t>
  </si>
  <si>
    <t>2025-【PT53554】-金粉80岁年份海报套装-拼途（淘汰）</t>
  </si>
  <si>
    <t>PT53531</t>
  </si>
  <si>
    <t>2025-【PT53531】-蓝银复古年份2007签名本-拼途</t>
  </si>
  <si>
    <t>PT53530</t>
  </si>
  <si>
    <t>2025-【PT53530】-蓝银复古年份2009签名本-拼途</t>
  </si>
  <si>
    <t>PT53548</t>
  </si>
  <si>
    <t>2025-【PT53548】-玫瑰金1935蜂窝横幅套装-拼途（淘汰）</t>
  </si>
  <si>
    <t>PT53547</t>
  </si>
  <si>
    <t>2025-【PT53547】-玫瑰金1945蜂窝横幅套装-拼途（淘汰）</t>
  </si>
  <si>
    <t>PT53546</t>
  </si>
  <si>
    <t>2025-【PT53546】-玫瑰金1965蜂窝横幅套装-拼途</t>
  </si>
  <si>
    <t>PT53545</t>
  </si>
  <si>
    <t>2025-【PT53545】-玫瑰金1975蜂窝横幅套装-拼途</t>
  </si>
  <si>
    <t>PT53544</t>
  </si>
  <si>
    <t>2025-【PT53544】-玫瑰金1985蜂窝横幅套装-拼途</t>
  </si>
  <si>
    <t>PT53536</t>
  </si>
  <si>
    <t>2025-【PT53536】-黑金50岁1975插牌-拼途</t>
  </si>
  <si>
    <t>PT53535</t>
  </si>
  <si>
    <t>2025-【PT53535】-黑金60岁1965插牌-拼途</t>
  </si>
  <si>
    <t>PT53534</t>
  </si>
  <si>
    <t>2025-【PT53534】-黑金70岁1955插牌-拼途</t>
  </si>
  <si>
    <t>PT53533</t>
  </si>
  <si>
    <t>2025-【PT53533】-黑金75岁1950插牌-拼途</t>
  </si>
  <si>
    <t>PT53532</t>
  </si>
  <si>
    <t>2025-【PT53532】-黑金90岁1935插牌-拼途</t>
  </si>
  <si>
    <t>PT53543</t>
  </si>
  <si>
    <t>2025-【PT53543】-玫瑰金90岁1935插牌-拼途</t>
  </si>
  <si>
    <t>PT53542</t>
  </si>
  <si>
    <t>2025-【PT53542】-玫瑰金50岁1975插牌-拼途（淘汰）</t>
  </si>
  <si>
    <t>PT53541</t>
  </si>
  <si>
    <t>2025-【PT53541】-玫瑰金40岁1985插牌-拼途</t>
  </si>
  <si>
    <t>PT53540</t>
  </si>
  <si>
    <t>2025-【PT53540】-玫瑰金30岁1995插牌-拼途</t>
  </si>
  <si>
    <t>PT53539</t>
  </si>
  <si>
    <t>2025-【PT53539】-玫瑰金18岁2007插牌-拼途</t>
  </si>
  <si>
    <t>PT53538</t>
  </si>
  <si>
    <t>2025-【PT53538】-玫瑰金13岁2012插牌-拼途（淘汰）</t>
  </si>
  <si>
    <t>PT53537</t>
  </si>
  <si>
    <t>2025-【PT53537】-玫瑰金10岁2015插牌-拼途（淘汰）</t>
  </si>
  <si>
    <t>DX05895</t>
  </si>
  <si>
    <t>2025-【DX05895】-绿金1995星星蜂窝套装-定行（点胶固定）</t>
  </si>
  <si>
    <t>定行-US</t>
  </si>
  <si>
    <t>DX05886</t>
  </si>
  <si>
    <t>2025-【DX05886】-黑金18岁年份双横幅套装-定行</t>
  </si>
  <si>
    <t>DX05885</t>
  </si>
  <si>
    <t>2025-【DX05885】-黑金30岁年份双横幅套装-定行</t>
  </si>
  <si>
    <t>DX05887</t>
  </si>
  <si>
    <t>2025-【DX05887】-黑金90岁年份双横幅套装-定行</t>
  </si>
  <si>
    <t>DX05898</t>
  </si>
  <si>
    <t>2025-【DX05898】-玫瑰金21岁年份双横幅套装-定行（点胶固定）</t>
  </si>
  <si>
    <t>DX05897</t>
  </si>
  <si>
    <t>2025-【DX05897】-玫瑰金16岁年份双横幅套装-定行（点胶固定）</t>
  </si>
  <si>
    <t>DX05884</t>
  </si>
  <si>
    <t>2025-【DX05884】-玫瑰金80岁年份双横幅套装-定行</t>
  </si>
  <si>
    <t>DX05883</t>
  </si>
  <si>
    <t>2025-【DX05883】-玫瑰金90岁年份双横幅套装-定行</t>
  </si>
  <si>
    <t>DX05882</t>
  </si>
  <si>
    <t>2025-【DX05882】-玫瑰金30岁年份双横幅套装-定行</t>
  </si>
  <si>
    <t>DX05878</t>
  </si>
  <si>
    <t>2025-【DX05878】-玫瑰金70岁年份双横幅套装-定行</t>
  </si>
  <si>
    <t>DX05877</t>
  </si>
  <si>
    <t>2025-【DX05877】-玫瑰金60岁年份双横幅套装-定行</t>
  </si>
  <si>
    <t>DX05876</t>
  </si>
  <si>
    <t>2025-【DX05876】-玫瑰金50岁年份双横幅套装-定行</t>
  </si>
  <si>
    <t>DX05861</t>
  </si>
  <si>
    <t>2025-【DX05861】-玫瑰金40岁年份双横幅套装-定行</t>
  </si>
  <si>
    <t>DX05879</t>
  </si>
  <si>
    <t>2025-【DX05879】-金粉16岁皇冠蜂窝套装-定行</t>
  </si>
  <si>
    <t>DX05873</t>
  </si>
  <si>
    <t>2025-【DX05873】-黑金1985年份盒子3件套-定行</t>
  </si>
  <si>
    <t>DX05862</t>
  </si>
  <si>
    <t>2025-【DX05862】-黑金40年份文字蜂窝8件套-定行（淘汰）</t>
  </si>
  <si>
    <t>DX05854</t>
  </si>
  <si>
    <t>2025-【DX05854】-金粉60岁年份照片道具30件套-定行</t>
  </si>
  <si>
    <t>DX05853</t>
  </si>
  <si>
    <t>2025-【DX05853】-金粉18岁年份照片道具30件套-定行</t>
  </si>
  <si>
    <t>DX05850</t>
  </si>
  <si>
    <t>2025-【DX05850】-金粉80岁年份照片道具30件套-定行</t>
  </si>
  <si>
    <t>DX05849</t>
  </si>
  <si>
    <t>2025-【DX05849】-金粉50岁年份照片道具30件套-定行</t>
  </si>
  <si>
    <t>DX05839</t>
  </si>
  <si>
    <t>2025-【DX05839】-金粉16岁年份照片道具30件套-定行</t>
  </si>
  <si>
    <t>DX05872</t>
  </si>
  <si>
    <t>2025-【DX05872】-黑金60岁气球年份海报-定行（淘汰）</t>
  </si>
  <si>
    <t>DX05865</t>
  </si>
  <si>
    <t>2025-【DX05865】-玫瑰金60年份文字蜂窝8件套-定行（淘汰）</t>
  </si>
  <si>
    <t>DX05864</t>
  </si>
  <si>
    <t>2025-【DX05864】-黑金70年份文字蜂窝8件套-定行（淘汰）</t>
  </si>
  <si>
    <t>DX05863</t>
  </si>
  <si>
    <t>2025-【DX05863】-黑金50年份文字蜂窝8件套-定行（淘汰）</t>
  </si>
  <si>
    <t>DX05860</t>
  </si>
  <si>
    <t>2025-【DX05860】-黑金80岁年份双横幅套装-定行</t>
  </si>
  <si>
    <t>DX05859</t>
  </si>
  <si>
    <t>2025-【DX05859】-黑金75岁年份双横幅套装-定行</t>
  </si>
  <si>
    <t>DX05857</t>
  </si>
  <si>
    <t>2025-【DX05857】-黑金60岁年份双横幅套装-定行</t>
  </si>
  <si>
    <t>DX05856</t>
  </si>
  <si>
    <t>2025-【DX05856】-黑金50岁年份双横幅套装-定行</t>
  </si>
  <si>
    <t>DX05858</t>
  </si>
  <si>
    <t>2025-【DX05858】-黑金70岁年份双横幅套装-定行</t>
  </si>
  <si>
    <t>DX05852</t>
  </si>
  <si>
    <t>2025-【DX05852】-报纸色60岁小海报木板-定行（淘汰）</t>
  </si>
  <si>
    <t>DX05855</t>
  </si>
  <si>
    <t>2025-【DX05855】-黑金40岁年份双横幅套装-定行</t>
  </si>
  <si>
    <t>DX05869</t>
  </si>
  <si>
    <t>2025-【DX05869】-黑金75岁年份气球签名本-定行</t>
  </si>
  <si>
    <t>DX05868</t>
  </si>
  <si>
    <t>2025-【DX05868】-黑金21岁年份气球签名本-定行</t>
  </si>
  <si>
    <t>DX05867</t>
  </si>
  <si>
    <t>2025-【DX05867】-黑金16岁年份气球签名本-定行</t>
  </si>
  <si>
    <t>DX05866</t>
  </si>
  <si>
    <t>2025-【DX05866】-黑金13岁年份气球签名本-定行</t>
  </si>
  <si>
    <t>DX05846</t>
  </si>
  <si>
    <t>2025-【DX05846】-黑金30岁年份气球签名本-定行</t>
  </si>
  <si>
    <t>DX05845</t>
  </si>
  <si>
    <t>2025-【DX05845】-黑金18岁年份气球签名本-定行</t>
  </si>
  <si>
    <t>DX05844</t>
  </si>
  <si>
    <t>2025-【DX05844】-黑金70岁年份气球签名本-定行</t>
  </si>
  <si>
    <t>DX05843</t>
  </si>
  <si>
    <t>2025-【DX05843】-黑金90岁年份气球签名本-定行</t>
  </si>
  <si>
    <t>DX05837</t>
  </si>
  <si>
    <t>2025-【DX05837】-黑金80岁年份气球签名本-定行</t>
  </si>
  <si>
    <t>DX05836</t>
  </si>
  <si>
    <t>2025-【DX05836】-黑金60岁年份气球签名本-定行</t>
  </si>
  <si>
    <t>DX05835</t>
  </si>
  <si>
    <t>2025-【DX05835】-黑金50岁年份气球签名本-定行</t>
  </si>
  <si>
    <t>DX05822</t>
  </si>
  <si>
    <t>2025-【DX05822】-黑金40岁年份气球签名本-定行</t>
  </si>
  <si>
    <t>DX05848</t>
  </si>
  <si>
    <t>2025-【DX05848】-报纸色80岁小海报木板-定行（淘汰）</t>
  </si>
  <si>
    <t>DX05834</t>
  </si>
  <si>
    <t>2025-【DX05834】-金粉2007小海报木板-定行</t>
  </si>
  <si>
    <t>DX05833</t>
  </si>
  <si>
    <t>2025-【DX05833】-金粉2009小海报木板-定行</t>
  </si>
  <si>
    <t>DX05832</t>
  </si>
  <si>
    <t>2025-【DX05832】-金粉1985小海报木板-定行</t>
  </si>
  <si>
    <t>DX05831</t>
  </si>
  <si>
    <t>2025-【DX05831】-金粉1965小海报木板-定行</t>
  </si>
  <si>
    <t>DX05830</t>
  </si>
  <si>
    <t>2025-【DX05830】-金粉1945小海报木板-定行</t>
  </si>
  <si>
    <t>DX05829</t>
  </si>
  <si>
    <t>2025-【DX05829】-金粉2010小海报木板-定行</t>
  </si>
  <si>
    <t>DX05827</t>
  </si>
  <si>
    <t>2025-【DX05827】-金粉1995小海报木板-定行</t>
  </si>
  <si>
    <t>DX05826</t>
  </si>
  <si>
    <t>2025-【DX05826】-金粉1955小海报木板-定行</t>
  </si>
  <si>
    <t>DX05825</t>
  </si>
  <si>
    <t>2025-【DX05825】-金粉1935小海报木板-定行</t>
  </si>
  <si>
    <t>DX05824</t>
  </si>
  <si>
    <t>2025-【DX05824】-金粉1950小海报木板-定行</t>
  </si>
  <si>
    <t>DX05823</t>
  </si>
  <si>
    <t>2025-【DX05823】-金粉1975小海报木板-定行</t>
  </si>
  <si>
    <t>DX05838</t>
  </si>
  <si>
    <t>2025-【DX05838】-黑金1975周年蜂窝横幅套装-定行</t>
  </si>
  <si>
    <t>规则③-周年</t>
  </si>
  <si>
    <t>CR32479</t>
  </si>
  <si>
    <t>2025【CR32479】-玫瑰金13岁年份照片道具30件套-辰瑞</t>
  </si>
  <si>
    <t>辰瑞-US</t>
  </si>
  <si>
    <t>CR32462</t>
  </si>
  <si>
    <t>2025-【CR32462】-玫瑰金16岁年份照片道具30件套-辰瑞</t>
  </si>
  <si>
    <t>CR32473</t>
  </si>
  <si>
    <t>2025-【CR32473】-金粉80岁年份双横幅套装-辰瑞（点胶固定）</t>
  </si>
  <si>
    <t>CR32477</t>
  </si>
  <si>
    <t>2025-【CR32477】-黑金2004年份桌布2件套-辰瑞</t>
  </si>
  <si>
    <t>CR32476</t>
  </si>
  <si>
    <t>2025-【CR32476】-黑金1945年份桌布2件套-辰瑞</t>
  </si>
  <si>
    <t>CR32475</t>
  </si>
  <si>
    <t>2025-【CR32475】-黑金2007年份桌布2件套-辰瑞</t>
  </si>
  <si>
    <t>CR32471</t>
  </si>
  <si>
    <t>2025-【CR32471】-黑金1985年份桌布2件套-辰瑞</t>
  </si>
  <si>
    <t>CR32470</t>
  </si>
  <si>
    <t>2025-【CR32470】-黑金1975年份桌布2件套-辰瑞</t>
  </si>
  <si>
    <t>CR32469</t>
  </si>
  <si>
    <t>2025-【CR32469】-黑金1955年份桌布2件套-辰瑞</t>
  </si>
  <si>
    <t>CR32458</t>
  </si>
  <si>
    <t>2025-【CR32458】-黑金1965年份桌布2件套-辰瑞</t>
  </si>
  <si>
    <t>CR32445</t>
  </si>
  <si>
    <t>2025-【CR32445】-黑金70岁拉旗横幅套装-辰瑞（淘汰）</t>
  </si>
  <si>
    <t>CR32444</t>
  </si>
  <si>
    <t>2025-【CR32444】-黑金40岁拉旗横幅套装-辰瑞（淘汰）</t>
  </si>
  <si>
    <t>CR32443</t>
  </si>
  <si>
    <t>2025-【CR32443】-黑金60岁拉旗横幅套装-辰瑞（淘汰）</t>
  </si>
  <si>
    <t>CR32442</t>
  </si>
  <si>
    <t>2025-【CR32442】-黑金50岁拉旗横幅套装-辰瑞（淘汰）</t>
  </si>
  <si>
    <t>CR32449</t>
  </si>
  <si>
    <t>2025-【CR32449】-玫瑰金60岁拉旗横幅套装-辰瑞（淘汰）</t>
  </si>
  <si>
    <t>CR32448</t>
  </si>
  <si>
    <t>2025-【CR32448】-玫瑰金40岁拉旗横幅套装-辰瑞（淘汰）</t>
  </si>
  <si>
    <t>CR32446</t>
  </si>
  <si>
    <t>2025-【CR32446】-玫瑰金50岁拉旗横幅套装-辰瑞（淘汰）</t>
  </si>
  <si>
    <t>CR32450</t>
  </si>
  <si>
    <t>2025-【CR32450】-多彩1965年份生日签名本-辰瑞（淘汰）</t>
  </si>
  <si>
    <t>CR32441</t>
  </si>
  <si>
    <t>2025-【CR32441】-玫瑰金1935年份签名本加丝带-辰瑞</t>
  </si>
  <si>
    <t>CR32440</t>
  </si>
  <si>
    <t>2025-【CR32440】-玫瑰金1950年份签名本加丝带-辰瑞</t>
  </si>
  <si>
    <t>CR32439</t>
  </si>
  <si>
    <t>2025-【CR32439】-玫瑰金1955年份签名本加丝带-辰瑞</t>
  </si>
  <si>
    <t>CR32438</t>
  </si>
  <si>
    <t>2025-【CR32438】-玫瑰金1975年份签名本加丝带-辰瑞</t>
  </si>
  <si>
    <t>CR32437</t>
  </si>
  <si>
    <t>2025-【CR32437】-玫瑰金1995年份签名本加丝带-辰瑞</t>
  </si>
  <si>
    <t>CR32436</t>
  </si>
  <si>
    <t>2025-【CR32436】-玫瑰金1965年份签名本加丝带-辰瑞</t>
  </si>
  <si>
    <t>CR32435</t>
  </si>
  <si>
    <t>2025-【CR32435】-玫瑰金1945年份签名本加丝带-辰瑞</t>
  </si>
  <si>
    <t>CR32434</t>
  </si>
  <si>
    <t>2025-【CR32434】-玫瑰金1985年份签名本加丝带-辰瑞</t>
  </si>
  <si>
    <t>CR32432</t>
  </si>
  <si>
    <t>2025-【CR32432】-玫瑰金21岁指示牌10件套-辰瑞</t>
  </si>
  <si>
    <t>CR32431</t>
  </si>
  <si>
    <t>2025-【CR32431】-玫瑰金40岁指示牌10件套-辰瑞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</si>
</sst>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.00_);[Red]\(0.00\)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46"/>
  <sheetViews>
    <sheetView tabSelected="1" workbookViewId="0">
      <selection activeCell="C1" sqref="C1"/>
    </sheetView>
  </sheetViews>
  <sheetFormatPr defaultColWidth="9" defaultRowHeight="13.5"/>
  <cols>
    <col min="1" max="1" width="10.375" style="1" customWidth="1"/>
    <col min="3" max="3" width="12.25" customWidth="1"/>
    <col min="4" max="21" width="9" customWidth="1"/>
    <col min="22" max="23" width="12.5" style="1" customWidth="1"/>
    <col min="24" max="24" width="10.875" customWidth="1"/>
    <col min="25" max="25" width="12.875" customWidth="1"/>
    <col min="26" max="28" width="13.75" customWidth="1"/>
    <col min="29" max="30" width="12.875" customWidth="1"/>
    <col min="31" max="31" width="12.625"/>
  </cols>
  <sheetData>
    <row r="1" ht="40.5" spans="1:3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5" t="s">
        <v>28</v>
      </c>
      <c r="AD1" s="5" t="s">
        <v>29</v>
      </c>
      <c r="AE1" t="s">
        <v>30</v>
      </c>
    </row>
    <row r="2" spans="1:31">
      <c r="A2" s="1">
        <v>45887</v>
      </c>
      <c r="B2" t="s">
        <v>31</v>
      </c>
      <c r="C2" t="s">
        <v>32</v>
      </c>
      <c r="D2" t="s">
        <v>33</v>
      </c>
      <c r="E2">
        <v>6.58</v>
      </c>
      <c r="F2">
        <v>6.71</v>
      </c>
      <c r="G2">
        <v>6.57</v>
      </c>
      <c r="H2">
        <v>6.5</v>
      </c>
      <c r="I2" t="s">
        <v>34</v>
      </c>
      <c r="J2">
        <v>47</v>
      </c>
      <c r="K2" t="s">
        <v>35</v>
      </c>
      <c r="L2" t="s">
        <v>36</v>
      </c>
      <c r="M2" t="s">
        <v>37</v>
      </c>
      <c r="N2">
        <v>274</v>
      </c>
      <c r="O2">
        <v>141</v>
      </c>
      <c r="P2">
        <v>0</v>
      </c>
      <c r="Q2">
        <v>215</v>
      </c>
      <c r="R2">
        <v>0</v>
      </c>
      <c r="S2">
        <v>2</v>
      </c>
      <c r="T2">
        <f>N2+O2+P2</f>
        <v>415</v>
      </c>
      <c r="U2">
        <f>T2+Q2+R2+S2</f>
        <v>632</v>
      </c>
      <c r="V2" s="1">
        <f>A2+T2/E2</f>
        <v>45950.0699088146</v>
      </c>
      <c r="W2" s="1">
        <f>A2+U2/E2</f>
        <v>45983.0486322188</v>
      </c>
      <c r="X2" t="str">
        <f>_xlfn.IFS(AD2&gt;=30,"高滞销风险",AD2&gt;=15,"中滞销风险",AD2&gt;0,"低滞销风险",AD2=0,"健康")</f>
        <v>低滞销风险</v>
      </c>
      <c r="Y2" s="6" t="str">
        <f>_xlfn.IFS(COUNTIF($B$2:B2,B2)=1,"-",OR(AND(X1="高滞销风险",OR(X2="中滞销风险",X2="低滞销风险",X2="健康")),AND(X1="中滞销风险",OR(X2="低滞销风险",X2="健康")),AND(X1="低滞销风险",X2="健康")),"变好",X1=X2,"维持不变",OR(AND(X1="健康",OR(X2="低滞销风险",X2="中滞销风险",X2="高滞销风险")),AND(X1="低滞销风险",OR(X2="中滞销风险",X2="高滞销风险")),AND(X1="中滞销风险",X2="高滞销风险")),"变差")</f>
        <v>-</v>
      </c>
      <c r="Z2" s="7">
        <f>IF(V2&gt;=DATE(2025,11,15),T2-(DATE(2025,11,15)-A2)*E2,0)</f>
        <v>0</v>
      </c>
      <c r="AA2" s="7">
        <f t="shared" ref="AA2:AA25" si="0">AB2-Z2</f>
        <v>46.38</v>
      </c>
      <c r="AB2" s="7">
        <f>IF(W2&gt;=DATE(2025,11,15),U2-(DATE(2025,11,15)-A2)*E2,0)</f>
        <v>46.38</v>
      </c>
      <c r="AC2" s="7">
        <f>U2/E2</f>
        <v>96.048632218845</v>
      </c>
      <c r="AD2" s="7">
        <f>IF(W2&gt;DATE(2025,11,15),W2-DATE(2025,11,15),0)</f>
        <v>7.04863221880078</v>
      </c>
      <c r="AE2" s="8">
        <f>IF(X2="健康",E2,U2/(DATE(2025,11,15)-A2))</f>
        <v>7.10112359550562</v>
      </c>
    </row>
    <row r="3" spans="1:31">
      <c r="A3" s="1">
        <v>45894</v>
      </c>
      <c r="B3" t="s">
        <v>31</v>
      </c>
      <c r="C3" t="s">
        <v>32</v>
      </c>
      <c r="D3" t="s">
        <v>33</v>
      </c>
      <c r="E3">
        <v>6.65</v>
      </c>
      <c r="F3">
        <v>6.86</v>
      </c>
      <c r="G3">
        <v>6.79</v>
      </c>
      <c r="H3">
        <v>6.46</v>
      </c>
      <c r="I3" t="s">
        <v>34</v>
      </c>
      <c r="J3">
        <v>48</v>
      </c>
      <c r="K3" t="s">
        <v>38</v>
      </c>
      <c r="L3" t="s">
        <v>39</v>
      </c>
      <c r="M3" t="s">
        <v>40</v>
      </c>
      <c r="N3">
        <v>287</v>
      </c>
      <c r="O3">
        <v>132</v>
      </c>
      <c r="P3">
        <v>0</v>
      </c>
      <c r="Q3">
        <v>165</v>
      </c>
      <c r="R3">
        <v>0</v>
      </c>
      <c r="S3">
        <v>2</v>
      </c>
      <c r="T3">
        <f>N3+O3+P3</f>
        <v>419</v>
      </c>
      <c r="U3">
        <f>T3+Q3+R3+S3</f>
        <v>586</v>
      </c>
      <c r="V3" s="1">
        <f>A3+T3/E3</f>
        <v>45957.007518797</v>
      </c>
      <c r="W3" s="1">
        <f>A3+U3/E3</f>
        <v>45982.1203007519</v>
      </c>
      <c r="X3" t="str">
        <f t="shared" ref="X3:X66" si="1">_xlfn.IFS(AD3&gt;=30,"高滞销风险",AD3&gt;=15,"中滞销风险",AD3&gt;0,"低滞销风险",AD3=0,"健康")</f>
        <v>低滞销风险</v>
      </c>
      <c r="Y3" s="6" t="str">
        <f>_xlfn.IFS(COUNTIF($B$2:B3,B3)=1,"-",OR(AND(X2="高滞销风险",OR(X3="中滞销风险",X3="低滞销风险",X3="健康")),AND(X2="中滞销风险",OR(X3="低滞销风险",X3="健康")),AND(X2="低滞销风险",X3="健康")),"变好",X2=X3,"维持不变",OR(AND(X2="健康",OR(X3="低滞销风险",X3="中滞销风险",X3="高滞销风险")),AND(X2="低滞销风险",OR(X3="中滞销风险",X3="高滞销风险")),AND(X2="中滞销风险",X3="高滞销风险")),"变差")</f>
        <v>维持不变</v>
      </c>
      <c r="Z3" s="7">
        <f t="shared" ref="Z3:Z66" si="2">IF(V3&gt;=DATE(2025,11,15),T3-(DATE(2025,11,15)-A3)*E3,0)</f>
        <v>0</v>
      </c>
      <c r="AA3" s="7">
        <f t="shared" si="0"/>
        <v>40.6999999999999</v>
      </c>
      <c r="AB3" s="7">
        <f t="shared" ref="AB3:AB66" si="3">IF(W3&gt;=DATE(2025,11,15),U3-(DATE(2025,11,15)-A3)*E3,0)</f>
        <v>40.6999999999999</v>
      </c>
      <c r="AC3" s="7">
        <f t="shared" ref="AC3:AC66" si="4">U3/E3</f>
        <v>88.1203007518797</v>
      </c>
      <c r="AD3" s="7">
        <f t="shared" ref="AD3:AD66" si="5">IF(W3&gt;DATE(2025,11,15),W3-DATE(2025,11,15),0)</f>
        <v>6.12030075189978</v>
      </c>
      <c r="AE3" s="8">
        <f t="shared" ref="AE3:AE66" si="6">IF(X3="健康",E3,U3/(DATE(2025,11,15)-A3))</f>
        <v>7.14634146341463</v>
      </c>
    </row>
    <row r="4" spans="1:31">
      <c r="A4" s="1">
        <v>45901</v>
      </c>
      <c r="B4" t="s">
        <v>31</v>
      </c>
      <c r="C4" t="s">
        <v>32</v>
      </c>
      <c r="D4" t="s">
        <v>33</v>
      </c>
      <c r="E4">
        <v>6.29</v>
      </c>
      <c r="F4">
        <v>6.29</v>
      </c>
      <c r="G4">
        <v>6.57</v>
      </c>
      <c r="H4">
        <v>6.57</v>
      </c>
      <c r="I4" t="s">
        <v>41</v>
      </c>
      <c r="J4">
        <v>44</v>
      </c>
      <c r="K4" t="s">
        <v>42</v>
      </c>
      <c r="L4" t="s">
        <v>43</v>
      </c>
      <c r="M4" t="s">
        <v>44</v>
      </c>
      <c r="N4">
        <v>310</v>
      </c>
      <c r="O4">
        <v>129</v>
      </c>
      <c r="P4">
        <v>0</v>
      </c>
      <c r="Q4">
        <v>100</v>
      </c>
      <c r="R4">
        <v>0</v>
      </c>
      <c r="S4">
        <v>0</v>
      </c>
      <c r="T4">
        <f>N4+O4+P4</f>
        <v>439</v>
      </c>
      <c r="U4">
        <f>T4+Q4+R4+S4</f>
        <v>539</v>
      </c>
      <c r="V4" s="1">
        <f>A4+T4/E4</f>
        <v>45970.7933227345</v>
      </c>
      <c r="W4" s="1">
        <f>A4+U4/E4</f>
        <v>45986.6915739269</v>
      </c>
      <c r="X4" t="str">
        <f t="shared" si="1"/>
        <v>低滞销风险</v>
      </c>
      <c r="Y4" s="6" t="str">
        <f>_xlfn.IFS(COUNTIF($B$2:B4,B4)=1,"-",OR(AND(X3="高滞销风险",OR(X4="中滞销风险",X4="低滞销风险",X4="健康")),AND(X3="中滞销风险",OR(X4="低滞销风险",X4="健康")),AND(X3="低滞销风险",X4="健康")),"变好",X3=X4,"维持不变",OR(AND(X3="健康",OR(X4="低滞销风险",X4="中滞销风险",X4="高滞销风险")),AND(X3="低滞销风险",OR(X4="中滞销风险",X4="高滞销风险")),AND(X3="中滞销风险",X4="高滞销风险")),"变差")</f>
        <v>维持不变</v>
      </c>
      <c r="Z4" s="7">
        <f t="shared" si="2"/>
        <v>0</v>
      </c>
      <c r="AA4" s="7">
        <f t="shared" si="0"/>
        <v>67.25</v>
      </c>
      <c r="AB4" s="7">
        <f t="shared" si="3"/>
        <v>67.25</v>
      </c>
      <c r="AC4" s="7">
        <f t="shared" si="4"/>
        <v>85.691573926868</v>
      </c>
      <c r="AD4" s="7">
        <f t="shared" si="5"/>
        <v>10.6915739269025</v>
      </c>
      <c r="AE4" s="8">
        <f t="shared" si="6"/>
        <v>7.18666666666667</v>
      </c>
    </row>
    <row r="5" spans="1:31">
      <c r="A5" s="1">
        <v>45887</v>
      </c>
      <c r="B5" t="s">
        <v>45</v>
      </c>
      <c r="C5" t="s">
        <v>46</v>
      </c>
      <c r="D5" t="s">
        <v>33</v>
      </c>
      <c r="E5">
        <v>3.43</v>
      </c>
      <c r="F5">
        <v>3.43</v>
      </c>
      <c r="G5">
        <v>5.57</v>
      </c>
      <c r="H5">
        <v>4.31</v>
      </c>
      <c r="I5" t="s">
        <v>41</v>
      </c>
      <c r="J5">
        <v>24</v>
      </c>
      <c r="K5" t="s">
        <v>35</v>
      </c>
      <c r="L5" t="s">
        <v>36</v>
      </c>
      <c r="M5" t="s">
        <v>37</v>
      </c>
      <c r="N5">
        <v>193</v>
      </c>
      <c r="O5">
        <v>180</v>
      </c>
      <c r="P5">
        <v>0</v>
      </c>
      <c r="Q5">
        <v>0</v>
      </c>
      <c r="R5">
        <v>0</v>
      </c>
      <c r="S5">
        <v>150</v>
      </c>
      <c r="T5">
        <f t="shared" ref="T5:T39" si="7">N5+O5+P5</f>
        <v>373</v>
      </c>
      <c r="U5">
        <f t="shared" ref="U5:U39" si="8">T5+Q5+R5+S5</f>
        <v>523</v>
      </c>
      <c r="V5" s="1">
        <f t="shared" ref="V5:V39" si="9">A5+T5/E5</f>
        <v>45995.7463556851</v>
      </c>
      <c r="W5" s="1">
        <f t="shared" ref="W5:W39" si="10">A5+U5/E5</f>
        <v>46039.4781341108</v>
      </c>
      <c r="X5" t="str">
        <f t="shared" si="1"/>
        <v>高滞销风险</v>
      </c>
      <c r="Y5" s="6" t="str">
        <f>_xlfn.IFS(COUNTIF($B$2:B5,B5)=1,"-",OR(AND(X4="高滞销风险",OR(X5="中滞销风险",X5="低滞销风险",X5="健康")),AND(X4="中滞销风险",OR(X5="低滞销风险",X5="健康")),AND(X4="低滞销风险",X5="健康")),"变好",X4=X5,"维持不变",OR(AND(X4="健康",OR(X5="低滞销风险",X5="中滞销风险",X5="高滞销风险")),AND(X4="低滞销风险",OR(X5="中滞销风险",X5="高滞销风险")),AND(X4="中滞销风险",X5="高滞销风险")),"变差")</f>
        <v>-</v>
      </c>
      <c r="Z5" s="7">
        <f t="shared" si="2"/>
        <v>67.73</v>
      </c>
      <c r="AA5" s="7">
        <f t="shared" si="0"/>
        <v>150</v>
      </c>
      <c r="AB5" s="7">
        <f t="shared" si="3"/>
        <v>217.73</v>
      </c>
      <c r="AC5" s="7">
        <f t="shared" si="4"/>
        <v>152.478134110787</v>
      </c>
      <c r="AD5" s="7">
        <f t="shared" si="5"/>
        <v>63.4781341108028</v>
      </c>
      <c r="AE5" s="8">
        <f t="shared" si="6"/>
        <v>5.87640449438202</v>
      </c>
    </row>
    <row r="6" spans="1:31">
      <c r="A6" s="1">
        <v>45894</v>
      </c>
      <c r="B6" t="s">
        <v>45</v>
      </c>
      <c r="C6" t="s">
        <v>46</v>
      </c>
      <c r="D6" t="s">
        <v>33</v>
      </c>
      <c r="E6">
        <v>4.82</v>
      </c>
      <c r="F6">
        <v>5</v>
      </c>
      <c r="G6">
        <v>4.21</v>
      </c>
      <c r="H6">
        <v>4.96</v>
      </c>
      <c r="I6" t="s">
        <v>34</v>
      </c>
      <c r="J6">
        <v>35</v>
      </c>
      <c r="K6" t="s">
        <v>38</v>
      </c>
      <c r="L6" t="s">
        <v>39</v>
      </c>
      <c r="M6" t="s">
        <v>40</v>
      </c>
      <c r="N6">
        <v>191</v>
      </c>
      <c r="O6">
        <v>160</v>
      </c>
      <c r="P6">
        <v>0</v>
      </c>
      <c r="Q6">
        <v>150</v>
      </c>
      <c r="R6">
        <v>0</v>
      </c>
      <c r="S6">
        <v>0</v>
      </c>
      <c r="T6">
        <f t="shared" si="7"/>
        <v>351</v>
      </c>
      <c r="U6">
        <f t="shared" si="8"/>
        <v>501</v>
      </c>
      <c r="V6" s="1">
        <f t="shared" si="9"/>
        <v>45966.8215767635</v>
      </c>
      <c r="W6" s="1">
        <f t="shared" si="10"/>
        <v>45997.9419087137</v>
      </c>
      <c r="X6" t="str">
        <f t="shared" si="1"/>
        <v>中滞销风险</v>
      </c>
      <c r="Y6" s="6" t="str">
        <f>_xlfn.IFS(COUNTIF($B$2:B6,B6)=1,"-",OR(AND(X5="高滞销风险",OR(X6="中滞销风险",X6="低滞销风险",X6="健康")),AND(X5="中滞销风险",OR(X6="低滞销风险",X6="健康")),AND(X5="低滞销风险",X6="健康")),"变好",X5=X6,"维持不变",OR(AND(X5="健康",OR(X6="低滞销风险",X6="中滞销风险",X6="高滞销风险")),AND(X5="低滞销风险",OR(X6="中滞销风险",X6="高滞销风险")),AND(X5="中滞销风险",X6="高滞销风险")),"变差")</f>
        <v>变好</v>
      </c>
      <c r="Z6" s="7">
        <f t="shared" si="2"/>
        <v>0</v>
      </c>
      <c r="AA6" s="7">
        <f t="shared" si="0"/>
        <v>105.76</v>
      </c>
      <c r="AB6" s="7">
        <f t="shared" si="3"/>
        <v>105.76</v>
      </c>
      <c r="AC6" s="7">
        <f t="shared" si="4"/>
        <v>103.941908713693</v>
      </c>
      <c r="AD6" s="7">
        <f t="shared" si="5"/>
        <v>21.9419087136994</v>
      </c>
      <c r="AE6" s="8">
        <f t="shared" si="6"/>
        <v>6.10975609756098</v>
      </c>
    </row>
    <row r="7" spans="1:31">
      <c r="A7" s="1">
        <v>45901</v>
      </c>
      <c r="B7" t="s">
        <v>45</v>
      </c>
      <c r="C7" t="s">
        <v>46</v>
      </c>
      <c r="D7" t="s">
        <v>33</v>
      </c>
      <c r="E7">
        <v>5.97</v>
      </c>
      <c r="F7">
        <v>6.57</v>
      </c>
      <c r="G7">
        <v>5.79</v>
      </c>
      <c r="H7">
        <v>5.68</v>
      </c>
      <c r="I7" t="s">
        <v>34</v>
      </c>
      <c r="J7">
        <v>46</v>
      </c>
      <c r="K7" t="s">
        <v>42</v>
      </c>
      <c r="L7" t="s">
        <v>43</v>
      </c>
      <c r="M7" t="s">
        <v>44</v>
      </c>
      <c r="N7">
        <v>156</v>
      </c>
      <c r="O7">
        <v>230</v>
      </c>
      <c r="P7">
        <v>0</v>
      </c>
      <c r="Q7">
        <v>70</v>
      </c>
      <c r="R7">
        <v>0</v>
      </c>
      <c r="S7">
        <v>0</v>
      </c>
      <c r="T7">
        <f t="shared" si="7"/>
        <v>386</v>
      </c>
      <c r="U7">
        <f t="shared" si="8"/>
        <v>456</v>
      </c>
      <c r="V7" s="1">
        <f t="shared" si="9"/>
        <v>45965.6566164154</v>
      </c>
      <c r="W7" s="1">
        <f t="shared" si="10"/>
        <v>45977.3819095477</v>
      </c>
      <c r="X7" t="str">
        <f t="shared" si="1"/>
        <v>低滞销风险</v>
      </c>
      <c r="Y7" s="6" t="str">
        <f>_xlfn.IFS(COUNTIF($B$2:B7,B7)=1,"-",OR(AND(X6="高滞销风险",OR(X7="中滞销风险",X7="低滞销风险",X7="健康")),AND(X6="中滞销风险",OR(X7="低滞销风险",X7="健康")),AND(X6="低滞销风险",X7="健康")),"变好",X6=X7,"维持不变",OR(AND(X6="健康",OR(X7="低滞销风险",X7="中滞销风险",X7="高滞销风险")),AND(X6="低滞销风险",OR(X7="中滞销风险",X7="高滞销风险")),AND(X6="中滞销风险",X7="高滞销风险")),"变差")</f>
        <v>变好</v>
      </c>
      <c r="Z7" s="7">
        <f t="shared" si="2"/>
        <v>0</v>
      </c>
      <c r="AA7" s="7">
        <f t="shared" si="0"/>
        <v>8.25</v>
      </c>
      <c r="AB7" s="7">
        <f t="shared" si="3"/>
        <v>8.25</v>
      </c>
      <c r="AC7" s="7">
        <f t="shared" si="4"/>
        <v>76.3819095477387</v>
      </c>
      <c r="AD7" s="7">
        <f t="shared" si="5"/>
        <v>1.38190954770107</v>
      </c>
      <c r="AE7" s="8">
        <f t="shared" si="6"/>
        <v>6.08</v>
      </c>
    </row>
    <row r="8" spans="1:31">
      <c r="A8" s="1">
        <v>45887</v>
      </c>
      <c r="B8" t="s">
        <v>47</v>
      </c>
      <c r="C8" t="s">
        <v>48</v>
      </c>
      <c r="D8" t="s">
        <v>33</v>
      </c>
      <c r="E8">
        <v>7.49</v>
      </c>
      <c r="F8">
        <v>7.02</v>
      </c>
      <c r="G8">
        <v>8.87</v>
      </c>
      <c r="H8">
        <v>7.22</v>
      </c>
      <c r="I8" t="s">
        <v>34</v>
      </c>
      <c r="J8">
        <v>49.14</v>
      </c>
      <c r="K8" t="s">
        <v>35</v>
      </c>
      <c r="L8" t="s">
        <v>36</v>
      </c>
      <c r="M8" t="s">
        <v>37</v>
      </c>
      <c r="N8">
        <v>99</v>
      </c>
      <c r="O8">
        <v>221</v>
      </c>
      <c r="P8">
        <v>0</v>
      </c>
      <c r="Q8">
        <v>0</v>
      </c>
      <c r="R8">
        <v>0</v>
      </c>
      <c r="S8">
        <v>500</v>
      </c>
      <c r="T8">
        <f t="shared" si="7"/>
        <v>320</v>
      </c>
      <c r="U8">
        <f t="shared" si="8"/>
        <v>820</v>
      </c>
      <c r="V8" s="1">
        <f t="shared" si="9"/>
        <v>45929.7236315087</v>
      </c>
      <c r="W8" s="1">
        <f t="shared" si="10"/>
        <v>45996.479305741</v>
      </c>
      <c r="X8" t="str">
        <f t="shared" si="1"/>
        <v>中滞销风险</v>
      </c>
      <c r="Y8" s="6" t="str">
        <f>_xlfn.IFS(COUNTIF($B$2:B8,B8)=1,"-",OR(AND(X7="高滞销风险",OR(X8="中滞销风险",X8="低滞销风险",X8="健康")),AND(X7="中滞销风险",OR(X8="低滞销风险",X8="健康")),AND(X7="低滞销风险",X8="健康")),"变好",X7=X8,"维持不变",OR(AND(X7="健康",OR(X8="低滞销风险",X8="中滞销风险",X8="高滞销风险")),AND(X7="低滞销风险",OR(X8="中滞销风险",X8="高滞销风险")),AND(X7="中滞销风险",X8="高滞销风险")),"变差")</f>
        <v>-</v>
      </c>
      <c r="Z8" s="7">
        <f t="shared" si="2"/>
        <v>0</v>
      </c>
      <c r="AA8" s="7">
        <f t="shared" si="0"/>
        <v>153.39</v>
      </c>
      <c r="AB8" s="7">
        <f t="shared" si="3"/>
        <v>153.39</v>
      </c>
      <c r="AC8" s="7">
        <f t="shared" si="4"/>
        <v>109.479305740988</v>
      </c>
      <c r="AD8" s="7">
        <f t="shared" si="5"/>
        <v>20.4793057409988</v>
      </c>
      <c r="AE8" s="8">
        <f t="shared" si="6"/>
        <v>9.21348314606742</v>
      </c>
    </row>
    <row r="9" spans="1:31">
      <c r="A9" s="1">
        <v>45894</v>
      </c>
      <c r="B9" t="s">
        <v>47</v>
      </c>
      <c r="C9" t="s">
        <v>48</v>
      </c>
      <c r="D9" t="s">
        <v>33</v>
      </c>
      <c r="E9">
        <v>6.29</v>
      </c>
      <c r="F9">
        <v>6.29</v>
      </c>
      <c r="G9">
        <v>6.65</v>
      </c>
      <c r="H9">
        <v>7.79</v>
      </c>
      <c r="I9" t="s">
        <v>41</v>
      </c>
      <c r="J9">
        <v>44</v>
      </c>
      <c r="K9" t="s">
        <v>38</v>
      </c>
      <c r="L9" t="s">
        <v>39</v>
      </c>
      <c r="M9" t="s">
        <v>40</v>
      </c>
      <c r="N9">
        <v>87</v>
      </c>
      <c r="O9">
        <v>401</v>
      </c>
      <c r="P9">
        <v>0</v>
      </c>
      <c r="Q9">
        <v>100</v>
      </c>
      <c r="R9">
        <v>0</v>
      </c>
      <c r="S9">
        <v>200</v>
      </c>
      <c r="T9">
        <f t="shared" si="7"/>
        <v>488</v>
      </c>
      <c r="U9">
        <f t="shared" si="8"/>
        <v>788</v>
      </c>
      <c r="V9" s="1">
        <f t="shared" si="9"/>
        <v>45971.5834658188</v>
      </c>
      <c r="W9" s="1">
        <f t="shared" si="10"/>
        <v>46019.2782193959</v>
      </c>
      <c r="X9" t="str">
        <f t="shared" si="1"/>
        <v>高滞销风险</v>
      </c>
      <c r="Y9" s="6" t="str">
        <f>_xlfn.IFS(COUNTIF($B$2:B9,B9)=1,"-",OR(AND(X8="高滞销风险",OR(X9="中滞销风险",X9="低滞销风险",X9="健康")),AND(X8="中滞销风险",OR(X9="低滞销风险",X9="健康")),AND(X8="低滞销风险",X9="健康")),"变好",X8=X9,"维持不变",OR(AND(X8="健康",OR(X9="低滞销风险",X9="中滞销风险",X9="高滞销风险")),AND(X8="低滞销风险",OR(X9="中滞销风险",X9="高滞销风险")),AND(X8="中滞销风险",X9="高滞销风险")),"变差")</f>
        <v>变差</v>
      </c>
      <c r="Z9" s="7">
        <f t="shared" si="2"/>
        <v>0</v>
      </c>
      <c r="AA9" s="7">
        <f t="shared" si="0"/>
        <v>272.22</v>
      </c>
      <c r="AB9" s="7">
        <f t="shared" si="3"/>
        <v>272.22</v>
      </c>
      <c r="AC9" s="7">
        <f t="shared" si="4"/>
        <v>125.278219395866</v>
      </c>
      <c r="AD9" s="7">
        <f t="shared" si="5"/>
        <v>43.2782193958992</v>
      </c>
      <c r="AE9" s="8">
        <f t="shared" si="6"/>
        <v>9.60975609756098</v>
      </c>
    </row>
    <row r="10" spans="1:31">
      <c r="A10" s="1">
        <v>45901</v>
      </c>
      <c r="B10" t="s">
        <v>47</v>
      </c>
      <c r="C10" t="s">
        <v>48</v>
      </c>
      <c r="D10" t="s">
        <v>33</v>
      </c>
      <c r="E10">
        <v>8.66</v>
      </c>
      <c r="F10">
        <v>9.57</v>
      </c>
      <c r="G10">
        <v>7.93</v>
      </c>
      <c r="H10">
        <v>8.4</v>
      </c>
      <c r="I10" t="s">
        <v>34</v>
      </c>
      <c r="J10">
        <v>67</v>
      </c>
      <c r="K10" t="s">
        <v>42</v>
      </c>
      <c r="L10" t="s">
        <v>43</v>
      </c>
      <c r="M10" t="s">
        <v>44</v>
      </c>
      <c r="N10">
        <v>81</v>
      </c>
      <c r="O10">
        <v>473</v>
      </c>
      <c r="P10">
        <v>0</v>
      </c>
      <c r="Q10">
        <v>180</v>
      </c>
      <c r="R10">
        <v>0</v>
      </c>
      <c r="S10">
        <v>0</v>
      </c>
      <c r="T10">
        <f t="shared" si="7"/>
        <v>554</v>
      </c>
      <c r="U10">
        <f t="shared" si="8"/>
        <v>734</v>
      </c>
      <c r="V10" s="1">
        <f t="shared" si="9"/>
        <v>45964.9722863741</v>
      </c>
      <c r="W10" s="1">
        <f t="shared" si="10"/>
        <v>45985.7575057737</v>
      </c>
      <c r="X10" t="str">
        <f t="shared" si="1"/>
        <v>低滞销风险</v>
      </c>
      <c r="Y10" s="6" t="str">
        <f>_xlfn.IFS(COUNTIF($B$2:B10,B10)=1,"-",OR(AND(X9="高滞销风险",OR(X10="中滞销风险",X10="低滞销风险",X10="健康")),AND(X9="中滞销风险",OR(X10="低滞销风险",X10="健康")),AND(X9="低滞销风险",X10="健康")),"变好",X9=X10,"维持不变",OR(AND(X9="健康",OR(X10="低滞销风险",X10="中滞销风险",X10="高滞销风险")),AND(X9="低滞销风险",OR(X10="中滞销风险",X10="高滞销风险")),AND(X9="中滞销风险",X10="高滞销风险")),"变差")</f>
        <v>变好</v>
      </c>
      <c r="Z10" s="7">
        <f t="shared" si="2"/>
        <v>0</v>
      </c>
      <c r="AA10" s="7">
        <f t="shared" si="0"/>
        <v>84.5</v>
      </c>
      <c r="AB10" s="7">
        <f t="shared" si="3"/>
        <v>84.5</v>
      </c>
      <c r="AC10" s="7">
        <f t="shared" si="4"/>
        <v>84.7575057736721</v>
      </c>
      <c r="AD10" s="7">
        <f t="shared" si="5"/>
        <v>9.75750577369763</v>
      </c>
      <c r="AE10" s="8">
        <f t="shared" si="6"/>
        <v>9.78666666666667</v>
      </c>
    </row>
    <row r="11" spans="1:31">
      <c r="A11" s="1">
        <v>45887</v>
      </c>
      <c r="B11" t="s">
        <v>49</v>
      </c>
      <c r="C11" t="s">
        <v>50</v>
      </c>
      <c r="D11" t="s">
        <v>33</v>
      </c>
      <c r="E11">
        <v>8.78</v>
      </c>
      <c r="F11">
        <v>8.87</v>
      </c>
      <c r="G11">
        <v>9.44</v>
      </c>
      <c r="H11">
        <v>8.47</v>
      </c>
      <c r="I11" t="s">
        <v>34</v>
      </c>
      <c r="J11">
        <v>62.12</v>
      </c>
      <c r="K11" t="s">
        <v>35</v>
      </c>
      <c r="L11" t="s">
        <v>36</v>
      </c>
      <c r="M11" t="s">
        <v>37</v>
      </c>
      <c r="N11">
        <v>84</v>
      </c>
      <c r="O11">
        <v>355</v>
      </c>
      <c r="P11">
        <v>0</v>
      </c>
      <c r="Q11">
        <v>0</v>
      </c>
      <c r="R11">
        <v>0</v>
      </c>
      <c r="S11">
        <v>250</v>
      </c>
      <c r="T11">
        <f t="shared" si="7"/>
        <v>439</v>
      </c>
      <c r="U11">
        <f t="shared" si="8"/>
        <v>689</v>
      </c>
      <c r="V11" s="1">
        <f t="shared" si="9"/>
        <v>45937</v>
      </c>
      <c r="W11" s="1">
        <f t="shared" si="10"/>
        <v>45965.4738041002</v>
      </c>
      <c r="X11" t="str">
        <f t="shared" si="1"/>
        <v>健康</v>
      </c>
      <c r="Y11" s="6" t="str">
        <f>_xlfn.IFS(COUNTIF($B$2:B11,B11)=1,"-",OR(AND(X10="高滞销风险",OR(X11="中滞销风险",X11="低滞销风险",X11="健康")),AND(X10="中滞销风险",OR(X11="低滞销风险",X11="健康")),AND(X10="低滞销风险",X11="健康")),"变好",X10=X11,"维持不变",OR(AND(X10="健康",OR(X11="低滞销风险",X11="中滞销风险",X11="高滞销风险")),AND(X10="低滞销风险",OR(X11="中滞销风险",X11="高滞销风险")),AND(X10="中滞销风险",X11="高滞销风险")),"变差")</f>
        <v>-</v>
      </c>
      <c r="Z11" s="7">
        <f t="shared" si="2"/>
        <v>0</v>
      </c>
      <c r="AA11" s="7">
        <f t="shared" si="0"/>
        <v>0</v>
      </c>
      <c r="AB11" s="7">
        <f t="shared" si="3"/>
        <v>0</v>
      </c>
      <c r="AC11" s="7">
        <f t="shared" si="4"/>
        <v>78.4738041002278</v>
      </c>
      <c r="AD11" s="7">
        <f t="shared" si="5"/>
        <v>0</v>
      </c>
      <c r="AE11" s="8">
        <f t="shared" si="6"/>
        <v>8.78</v>
      </c>
    </row>
    <row r="12" spans="1:31">
      <c r="A12" s="1">
        <v>45894</v>
      </c>
      <c r="B12" t="s">
        <v>49</v>
      </c>
      <c r="C12" t="s">
        <v>50</v>
      </c>
      <c r="D12" t="s">
        <v>33</v>
      </c>
      <c r="E12">
        <v>6.72</v>
      </c>
      <c r="F12">
        <v>6.72</v>
      </c>
      <c r="G12">
        <v>7.8</v>
      </c>
      <c r="H12">
        <v>8.26</v>
      </c>
      <c r="I12" t="s">
        <v>41</v>
      </c>
      <c r="J12">
        <v>47.04</v>
      </c>
      <c r="K12" t="s">
        <v>38</v>
      </c>
      <c r="L12" t="s">
        <v>39</v>
      </c>
      <c r="M12" t="s">
        <v>40</v>
      </c>
      <c r="N12">
        <v>170</v>
      </c>
      <c r="O12">
        <v>305</v>
      </c>
      <c r="P12">
        <v>0</v>
      </c>
      <c r="Q12">
        <v>100</v>
      </c>
      <c r="R12">
        <v>0</v>
      </c>
      <c r="S12">
        <v>100</v>
      </c>
      <c r="T12">
        <f t="shared" si="7"/>
        <v>475</v>
      </c>
      <c r="U12">
        <f t="shared" si="8"/>
        <v>675</v>
      </c>
      <c r="V12" s="1">
        <f t="shared" si="9"/>
        <v>45964.6845238095</v>
      </c>
      <c r="W12" s="1">
        <f t="shared" si="10"/>
        <v>45994.4464285714</v>
      </c>
      <c r="X12" t="str">
        <f t="shared" si="1"/>
        <v>中滞销风险</v>
      </c>
      <c r="Y12" s="6" t="str">
        <f>_xlfn.IFS(COUNTIF($B$2:B12,B12)=1,"-",OR(AND(X11="高滞销风险",OR(X12="中滞销风险",X12="低滞销风险",X12="健康")),AND(X11="中滞销风险",OR(X12="低滞销风险",X12="健康")),AND(X11="低滞销风险",X12="健康")),"变好",X11=X12,"维持不变",OR(AND(X11="健康",OR(X12="低滞销风险",X12="中滞销风险",X12="高滞销风险")),AND(X11="低滞销风险",OR(X12="中滞销风险",X12="高滞销风险")),AND(X11="中滞销风险",X12="高滞销风险")),"变差")</f>
        <v>变差</v>
      </c>
      <c r="Z12" s="7">
        <f t="shared" si="2"/>
        <v>0</v>
      </c>
      <c r="AA12" s="7">
        <f t="shared" si="0"/>
        <v>123.96</v>
      </c>
      <c r="AB12" s="7">
        <f t="shared" si="3"/>
        <v>123.96</v>
      </c>
      <c r="AC12" s="7">
        <f t="shared" si="4"/>
        <v>100.446428571429</v>
      </c>
      <c r="AD12" s="7">
        <f t="shared" si="5"/>
        <v>18.4464285713984</v>
      </c>
      <c r="AE12" s="8">
        <f t="shared" si="6"/>
        <v>8.23170731707317</v>
      </c>
    </row>
    <row r="13" spans="1:31">
      <c r="A13" s="1">
        <v>45901</v>
      </c>
      <c r="B13" t="s">
        <v>49</v>
      </c>
      <c r="C13" t="s">
        <v>50</v>
      </c>
      <c r="D13" t="s">
        <v>33</v>
      </c>
      <c r="E13">
        <v>9.57</v>
      </c>
      <c r="F13">
        <v>10.86</v>
      </c>
      <c r="G13">
        <v>8.79</v>
      </c>
      <c r="H13">
        <v>9.11</v>
      </c>
      <c r="I13" t="s">
        <v>34</v>
      </c>
      <c r="J13">
        <v>76</v>
      </c>
      <c r="K13" t="s">
        <v>42</v>
      </c>
      <c r="L13" t="s">
        <v>43</v>
      </c>
      <c r="M13" t="s">
        <v>44</v>
      </c>
      <c r="N13">
        <v>200</v>
      </c>
      <c r="O13">
        <v>326</v>
      </c>
      <c r="P13">
        <v>0</v>
      </c>
      <c r="Q13">
        <v>80</v>
      </c>
      <c r="R13">
        <v>0</v>
      </c>
      <c r="S13">
        <v>50</v>
      </c>
      <c r="T13">
        <f t="shared" si="7"/>
        <v>526</v>
      </c>
      <c r="U13">
        <f t="shared" si="8"/>
        <v>656</v>
      </c>
      <c r="V13" s="1">
        <f t="shared" si="9"/>
        <v>45955.9634273772</v>
      </c>
      <c r="W13" s="1">
        <f t="shared" si="10"/>
        <v>45969.5475444096</v>
      </c>
      <c r="X13" t="str">
        <f t="shared" si="1"/>
        <v>健康</v>
      </c>
      <c r="Y13" s="6" t="str">
        <f>_xlfn.IFS(COUNTIF($B$2:B13,B13)=1,"-",OR(AND(X12="高滞销风险",OR(X13="中滞销风险",X13="低滞销风险",X13="健康")),AND(X12="中滞销风险",OR(X13="低滞销风险",X13="健康")),AND(X12="低滞销风险",X13="健康")),"变好",X12=X13,"维持不变",OR(AND(X12="健康",OR(X13="低滞销风险",X13="中滞销风险",X13="高滞销风险")),AND(X12="低滞销风险",OR(X13="中滞销风险",X13="高滞销风险")),AND(X12="中滞销风险",X13="高滞销风险")),"变差")</f>
        <v>变好</v>
      </c>
      <c r="Z13" s="7">
        <f t="shared" si="2"/>
        <v>0</v>
      </c>
      <c r="AA13" s="7">
        <f t="shared" si="0"/>
        <v>0</v>
      </c>
      <c r="AB13" s="7">
        <f t="shared" si="3"/>
        <v>0</v>
      </c>
      <c r="AC13" s="7">
        <f t="shared" si="4"/>
        <v>68.5475444096134</v>
      </c>
      <c r="AD13" s="7">
        <f t="shared" si="5"/>
        <v>0</v>
      </c>
      <c r="AE13" s="8">
        <f t="shared" si="6"/>
        <v>9.57</v>
      </c>
    </row>
    <row r="14" spans="1:31">
      <c r="A14" s="1">
        <v>45887</v>
      </c>
      <c r="B14" t="s">
        <v>51</v>
      </c>
      <c r="C14" t="s">
        <v>52</v>
      </c>
      <c r="D14" t="s">
        <v>33</v>
      </c>
      <c r="E14">
        <v>2.59</v>
      </c>
      <c r="F14">
        <v>2.57</v>
      </c>
      <c r="G14">
        <v>3.36</v>
      </c>
      <c r="H14">
        <v>2.29</v>
      </c>
      <c r="I14" t="s">
        <v>34</v>
      </c>
      <c r="J14">
        <v>18</v>
      </c>
      <c r="K14" t="s">
        <v>35</v>
      </c>
      <c r="L14" t="s">
        <v>36</v>
      </c>
      <c r="M14" t="s">
        <v>37</v>
      </c>
      <c r="N14">
        <v>37</v>
      </c>
      <c r="O14">
        <v>50</v>
      </c>
      <c r="P14">
        <v>0</v>
      </c>
      <c r="Q14">
        <v>4</v>
      </c>
      <c r="R14">
        <v>0</v>
      </c>
      <c r="S14">
        <v>200</v>
      </c>
      <c r="T14">
        <f t="shared" si="7"/>
        <v>87</v>
      </c>
      <c r="U14">
        <f t="shared" si="8"/>
        <v>291</v>
      </c>
      <c r="V14" s="1">
        <f t="shared" si="9"/>
        <v>45920.5907335907</v>
      </c>
      <c r="W14" s="1">
        <f t="shared" si="10"/>
        <v>45999.3552123552</v>
      </c>
      <c r="X14" t="str">
        <f t="shared" si="1"/>
        <v>中滞销风险</v>
      </c>
      <c r="Y14" s="6" t="str">
        <f>_xlfn.IFS(COUNTIF($B$2:B14,B14)=1,"-",OR(AND(X13="高滞销风险",OR(X14="中滞销风险",X14="低滞销风险",X14="健康")),AND(X13="中滞销风险",OR(X14="低滞销风险",X14="健康")),AND(X13="低滞销风险",X14="健康")),"变好",X13=X14,"维持不变",OR(AND(X13="健康",OR(X14="低滞销风险",X14="中滞销风险",X14="高滞销风险")),AND(X13="低滞销风险",OR(X14="中滞销风险",X14="高滞销风险")),AND(X13="中滞销风险",X14="高滞销风险")),"变差")</f>
        <v>-</v>
      </c>
      <c r="Z14" s="7">
        <f t="shared" si="2"/>
        <v>0</v>
      </c>
      <c r="AA14" s="7">
        <f t="shared" si="0"/>
        <v>60.49</v>
      </c>
      <c r="AB14" s="7">
        <f t="shared" si="3"/>
        <v>60.49</v>
      </c>
      <c r="AC14" s="7">
        <f t="shared" si="4"/>
        <v>112.355212355212</v>
      </c>
      <c r="AD14" s="7">
        <f t="shared" si="5"/>
        <v>23.3552123551999</v>
      </c>
      <c r="AE14" s="8">
        <f t="shared" si="6"/>
        <v>3.26966292134831</v>
      </c>
    </row>
    <row r="15" spans="1:31">
      <c r="A15" s="1">
        <v>45894</v>
      </c>
      <c r="B15" t="s">
        <v>51</v>
      </c>
      <c r="C15" t="s">
        <v>52</v>
      </c>
      <c r="D15" t="s">
        <v>33</v>
      </c>
      <c r="E15">
        <v>2.78</v>
      </c>
      <c r="F15">
        <v>2.86</v>
      </c>
      <c r="G15">
        <v>2.71</v>
      </c>
      <c r="H15">
        <v>2.75</v>
      </c>
      <c r="I15" t="s">
        <v>34</v>
      </c>
      <c r="J15">
        <v>20</v>
      </c>
      <c r="K15" t="s">
        <v>38</v>
      </c>
      <c r="L15" t="s">
        <v>39</v>
      </c>
      <c r="M15" t="s">
        <v>40</v>
      </c>
      <c r="N15">
        <v>33</v>
      </c>
      <c r="O15">
        <v>144</v>
      </c>
      <c r="P15">
        <v>0</v>
      </c>
      <c r="Q15">
        <v>2</v>
      </c>
      <c r="R15">
        <v>0</v>
      </c>
      <c r="S15">
        <v>100</v>
      </c>
      <c r="T15">
        <f t="shared" si="7"/>
        <v>177</v>
      </c>
      <c r="U15">
        <f t="shared" si="8"/>
        <v>279</v>
      </c>
      <c r="V15" s="1">
        <f t="shared" si="9"/>
        <v>45957.6690647482</v>
      </c>
      <c r="W15" s="1">
        <f t="shared" si="10"/>
        <v>45994.3597122302</v>
      </c>
      <c r="X15" t="str">
        <f t="shared" si="1"/>
        <v>中滞销风险</v>
      </c>
      <c r="Y15" s="6" t="str">
        <f>_xlfn.IFS(COUNTIF($B$2:B15,B15)=1,"-",OR(AND(X14="高滞销风险",OR(X15="中滞销风险",X15="低滞销风险",X15="健康")),AND(X14="中滞销风险",OR(X15="低滞销风险",X15="健康")),AND(X14="低滞销风险",X15="健康")),"变好",X14=X15,"维持不变",OR(AND(X14="健康",OR(X15="低滞销风险",X15="中滞销风险",X15="高滞销风险")),AND(X14="低滞销风险",OR(X15="中滞销风险",X15="高滞销风险")),AND(X14="中滞销风险",X15="高滞销风险")),"变差")</f>
        <v>维持不变</v>
      </c>
      <c r="Z15" s="7">
        <f t="shared" si="2"/>
        <v>0</v>
      </c>
      <c r="AA15" s="7">
        <f t="shared" si="0"/>
        <v>51.04</v>
      </c>
      <c r="AB15" s="7">
        <f t="shared" si="3"/>
        <v>51.04</v>
      </c>
      <c r="AC15" s="7">
        <f t="shared" si="4"/>
        <v>100.359712230216</v>
      </c>
      <c r="AD15" s="7">
        <f t="shared" si="5"/>
        <v>18.3597122302017</v>
      </c>
      <c r="AE15" s="8">
        <f t="shared" si="6"/>
        <v>3.40243902439024</v>
      </c>
    </row>
    <row r="16" spans="1:31">
      <c r="A16" s="1">
        <v>45901</v>
      </c>
      <c r="B16" t="s">
        <v>51</v>
      </c>
      <c r="C16" t="s">
        <v>52</v>
      </c>
      <c r="D16" t="s">
        <v>33</v>
      </c>
      <c r="E16">
        <v>1.86</v>
      </c>
      <c r="F16">
        <v>1.86</v>
      </c>
      <c r="G16">
        <v>2.36</v>
      </c>
      <c r="H16">
        <v>2.86</v>
      </c>
      <c r="I16" t="s">
        <v>41</v>
      </c>
      <c r="J16">
        <v>13</v>
      </c>
      <c r="K16" t="s">
        <v>42</v>
      </c>
      <c r="L16" t="s">
        <v>43</v>
      </c>
      <c r="M16" t="s">
        <v>44</v>
      </c>
      <c r="N16">
        <v>70</v>
      </c>
      <c r="O16">
        <v>94</v>
      </c>
      <c r="P16">
        <v>0</v>
      </c>
      <c r="Q16">
        <v>102</v>
      </c>
      <c r="R16">
        <v>0</v>
      </c>
      <c r="S16">
        <v>0</v>
      </c>
      <c r="T16">
        <f t="shared" si="7"/>
        <v>164</v>
      </c>
      <c r="U16">
        <f t="shared" si="8"/>
        <v>266</v>
      </c>
      <c r="V16" s="1">
        <f t="shared" si="9"/>
        <v>45989.1720430108</v>
      </c>
      <c r="W16" s="1">
        <f t="shared" si="10"/>
        <v>46044.0107526882</v>
      </c>
      <c r="X16" t="str">
        <f t="shared" si="1"/>
        <v>高滞销风险</v>
      </c>
      <c r="Y16" s="6" t="str">
        <f>_xlfn.IFS(COUNTIF($B$2:B16,B16)=1,"-",OR(AND(X15="高滞销风险",OR(X16="中滞销风险",X16="低滞销风险",X16="健康")),AND(X15="中滞销风险",OR(X16="低滞销风险",X16="健康")),AND(X15="低滞销风险",X16="健康")),"变好",X15=X16,"维持不变",OR(AND(X15="健康",OR(X16="低滞销风险",X16="中滞销风险",X16="高滞销风险")),AND(X15="低滞销风险",OR(X16="中滞销风险",X16="高滞销风险")),AND(X15="中滞销风险",X16="高滞销风险")),"变差")</f>
        <v>变差</v>
      </c>
      <c r="Z16" s="7">
        <f t="shared" si="2"/>
        <v>24.5</v>
      </c>
      <c r="AA16" s="7">
        <f t="shared" si="0"/>
        <v>102</v>
      </c>
      <c r="AB16" s="7">
        <f t="shared" si="3"/>
        <v>126.5</v>
      </c>
      <c r="AC16" s="7">
        <f t="shared" si="4"/>
        <v>143.010752688172</v>
      </c>
      <c r="AD16" s="7">
        <f t="shared" si="5"/>
        <v>68.0107526881984</v>
      </c>
      <c r="AE16" s="8">
        <f t="shared" si="6"/>
        <v>3.54666666666667</v>
      </c>
    </row>
    <row r="17" spans="1:31">
      <c r="A17" s="1">
        <v>45887</v>
      </c>
      <c r="B17" t="s">
        <v>53</v>
      </c>
      <c r="C17" t="s">
        <v>54</v>
      </c>
      <c r="D17" t="s">
        <v>33</v>
      </c>
      <c r="E17">
        <v>2.6</v>
      </c>
      <c r="F17">
        <v>3.14</v>
      </c>
      <c r="G17">
        <v>2.64</v>
      </c>
      <c r="H17">
        <v>2.25</v>
      </c>
      <c r="I17" t="s">
        <v>34</v>
      </c>
      <c r="J17">
        <v>22</v>
      </c>
      <c r="K17" t="s">
        <v>35</v>
      </c>
      <c r="L17" t="s">
        <v>36</v>
      </c>
      <c r="M17" t="s">
        <v>37</v>
      </c>
      <c r="N17">
        <v>58</v>
      </c>
      <c r="O17">
        <v>52</v>
      </c>
      <c r="P17">
        <v>0</v>
      </c>
      <c r="Q17">
        <v>64</v>
      </c>
      <c r="R17">
        <v>0</v>
      </c>
      <c r="S17">
        <v>0</v>
      </c>
      <c r="T17">
        <f t="shared" si="7"/>
        <v>110</v>
      </c>
      <c r="U17">
        <f t="shared" si="8"/>
        <v>174</v>
      </c>
      <c r="V17" s="1">
        <f t="shared" si="9"/>
        <v>45929.3076923077</v>
      </c>
      <c r="W17" s="1">
        <f t="shared" si="10"/>
        <v>45953.9230769231</v>
      </c>
      <c r="X17" t="str">
        <f t="shared" si="1"/>
        <v>健康</v>
      </c>
      <c r="Y17" s="6" t="str">
        <f>_xlfn.IFS(COUNTIF($B$2:B17,B17)=1,"-",OR(AND(X16="高滞销风险",OR(X17="中滞销风险",X17="低滞销风险",X17="健康")),AND(X16="中滞销风险",OR(X17="低滞销风险",X17="健康")),AND(X16="低滞销风险",X17="健康")),"变好",X16=X17,"维持不变",OR(AND(X16="健康",OR(X17="低滞销风险",X17="中滞销风险",X17="高滞销风险")),AND(X16="低滞销风险",OR(X17="中滞销风险",X17="高滞销风险")),AND(X16="中滞销风险",X17="高滞销风险")),"变差")</f>
        <v>-</v>
      </c>
      <c r="Z17" s="7">
        <f t="shared" si="2"/>
        <v>0</v>
      </c>
      <c r="AA17" s="7">
        <f t="shared" si="0"/>
        <v>0</v>
      </c>
      <c r="AB17" s="7">
        <f t="shared" si="3"/>
        <v>0</v>
      </c>
      <c r="AC17" s="7">
        <f t="shared" si="4"/>
        <v>66.9230769230769</v>
      </c>
      <c r="AD17" s="7">
        <f t="shared" si="5"/>
        <v>0</v>
      </c>
      <c r="AE17" s="8">
        <f t="shared" si="6"/>
        <v>2.6</v>
      </c>
    </row>
    <row r="18" spans="1:31">
      <c r="A18" s="1">
        <v>45894</v>
      </c>
      <c r="B18" t="s">
        <v>53</v>
      </c>
      <c r="C18" t="s">
        <v>54</v>
      </c>
      <c r="D18" t="s">
        <v>33</v>
      </c>
      <c r="E18">
        <v>2</v>
      </c>
      <c r="F18">
        <v>2</v>
      </c>
      <c r="G18">
        <v>2.57</v>
      </c>
      <c r="H18">
        <v>2.21</v>
      </c>
      <c r="I18" t="s">
        <v>41</v>
      </c>
      <c r="J18">
        <v>14</v>
      </c>
      <c r="K18" t="s">
        <v>38</v>
      </c>
      <c r="L18" t="s">
        <v>39</v>
      </c>
      <c r="M18" t="s">
        <v>40</v>
      </c>
      <c r="N18">
        <v>52</v>
      </c>
      <c r="O18">
        <v>111</v>
      </c>
      <c r="P18">
        <v>0</v>
      </c>
      <c r="Q18">
        <v>0</v>
      </c>
      <c r="R18">
        <v>0</v>
      </c>
      <c r="S18">
        <v>0</v>
      </c>
      <c r="T18">
        <f t="shared" si="7"/>
        <v>163</v>
      </c>
      <c r="U18">
        <f t="shared" si="8"/>
        <v>163</v>
      </c>
      <c r="V18" s="1">
        <f t="shared" si="9"/>
        <v>45975.5</v>
      </c>
      <c r="W18" s="1">
        <f t="shared" si="10"/>
        <v>45975.5</v>
      </c>
      <c r="X18" t="str">
        <f t="shared" si="1"/>
        <v>健康</v>
      </c>
      <c r="Y18" s="6" t="str">
        <f>_xlfn.IFS(COUNTIF($B$2:B18,B18)=1,"-",OR(AND(X17="高滞销风险",OR(X18="中滞销风险",X18="低滞销风险",X18="健康")),AND(X17="中滞销风险",OR(X18="低滞销风险",X18="健康")),AND(X17="低滞销风险",X18="健康")),"变好",X17=X18,"维持不变",OR(AND(X17="健康",OR(X18="低滞销风险",X18="中滞销风险",X18="高滞销风险")),AND(X17="低滞销风险",OR(X18="中滞销风险",X18="高滞销风险")),AND(X17="中滞销风险",X18="高滞销风险")),"变差")</f>
        <v>维持不变</v>
      </c>
      <c r="Z18" s="7">
        <f t="shared" si="2"/>
        <v>0</v>
      </c>
      <c r="AA18" s="7">
        <f t="shared" si="0"/>
        <v>0</v>
      </c>
      <c r="AB18" s="7">
        <f t="shared" si="3"/>
        <v>0</v>
      </c>
      <c r="AC18" s="7">
        <f t="shared" si="4"/>
        <v>81.5</v>
      </c>
      <c r="AD18" s="7">
        <f t="shared" si="5"/>
        <v>0</v>
      </c>
      <c r="AE18" s="8">
        <f t="shared" si="6"/>
        <v>2</v>
      </c>
    </row>
    <row r="19" spans="1:31">
      <c r="A19" s="1">
        <v>45901</v>
      </c>
      <c r="B19" t="s">
        <v>53</v>
      </c>
      <c r="C19" t="s">
        <v>54</v>
      </c>
      <c r="D19" t="s">
        <v>33</v>
      </c>
      <c r="E19">
        <v>2.46</v>
      </c>
      <c r="F19">
        <v>2.57</v>
      </c>
      <c r="G19">
        <v>2.29</v>
      </c>
      <c r="H19">
        <v>2.46</v>
      </c>
      <c r="I19" t="s">
        <v>34</v>
      </c>
      <c r="J19">
        <v>18</v>
      </c>
      <c r="K19" t="s">
        <v>42</v>
      </c>
      <c r="L19" t="s">
        <v>43</v>
      </c>
      <c r="M19" t="s">
        <v>44</v>
      </c>
      <c r="N19">
        <v>42</v>
      </c>
      <c r="O19">
        <v>102</v>
      </c>
      <c r="P19">
        <v>0</v>
      </c>
      <c r="Q19">
        <v>0</v>
      </c>
      <c r="R19">
        <v>0</v>
      </c>
      <c r="S19">
        <v>0</v>
      </c>
      <c r="T19">
        <f t="shared" si="7"/>
        <v>144</v>
      </c>
      <c r="U19">
        <f t="shared" si="8"/>
        <v>144</v>
      </c>
      <c r="V19" s="1">
        <f t="shared" si="9"/>
        <v>45959.5365853659</v>
      </c>
      <c r="W19" s="1">
        <f t="shared" si="10"/>
        <v>45959.5365853659</v>
      </c>
      <c r="X19" t="str">
        <f t="shared" si="1"/>
        <v>健康</v>
      </c>
      <c r="Y19" s="6" t="str">
        <f>_xlfn.IFS(COUNTIF($B$2:B19,B19)=1,"-",OR(AND(X18="高滞销风险",OR(X19="中滞销风险",X19="低滞销风险",X19="健康")),AND(X18="中滞销风险",OR(X19="低滞销风险",X19="健康")),AND(X18="低滞销风险",X19="健康")),"变好",X18=X19,"维持不变",OR(AND(X18="健康",OR(X19="低滞销风险",X19="中滞销风险",X19="高滞销风险")),AND(X18="低滞销风险",OR(X19="中滞销风险",X19="高滞销风险")),AND(X18="中滞销风险",X19="高滞销风险")),"变差")</f>
        <v>维持不变</v>
      </c>
      <c r="Z19" s="7">
        <f t="shared" si="2"/>
        <v>0</v>
      </c>
      <c r="AA19" s="7">
        <f t="shared" si="0"/>
        <v>0</v>
      </c>
      <c r="AB19" s="7">
        <f t="shared" si="3"/>
        <v>0</v>
      </c>
      <c r="AC19" s="7">
        <f t="shared" si="4"/>
        <v>58.5365853658537</v>
      </c>
      <c r="AD19" s="7">
        <f t="shared" si="5"/>
        <v>0</v>
      </c>
      <c r="AE19" s="8">
        <f t="shared" si="6"/>
        <v>2.46</v>
      </c>
    </row>
    <row r="20" spans="1:31">
      <c r="A20" s="1">
        <v>45887</v>
      </c>
      <c r="B20" t="s">
        <v>55</v>
      </c>
      <c r="C20" t="s">
        <v>56</v>
      </c>
      <c r="D20" t="s">
        <v>33</v>
      </c>
      <c r="E20">
        <v>2.71</v>
      </c>
      <c r="F20">
        <v>2.71</v>
      </c>
      <c r="G20">
        <v>2.86</v>
      </c>
      <c r="H20">
        <v>2.96</v>
      </c>
      <c r="I20" t="s">
        <v>41</v>
      </c>
      <c r="J20">
        <v>19</v>
      </c>
      <c r="K20" t="s">
        <v>35</v>
      </c>
      <c r="L20" t="s">
        <v>36</v>
      </c>
      <c r="M20" t="s">
        <v>37</v>
      </c>
      <c r="N20">
        <v>32</v>
      </c>
      <c r="O20">
        <v>127</v>
      </c>
      <c r="P20">
        <v>0</v>
      </c>
      <c r="Q20">
        <v>0</v>
      </c>
      <c r="R20">
        <v>0</v>
      </c>
      <c r="S20">
        <v>0</v>
      </c>
      <c r="T20">
        <f t="shared" si="7"/>
        <v>159</v>
      </c>
      <c r="U20">
        <f t="shared" si="8"/>
        <v>159</v>
      </c>
      <c r="V20" s="1">
        <f t="shared" si="9"/>
        <v>45945.6715867159</v>
      </c>
      <c r="W20" s="1">
        <f t="shared" si="10"/>
        <v>45945.6715867159</v>
      </c>
      <c r="X20" t="str">
        <f t="shared" si="1"/>
        <v>健康</v>
      </c>
      <c r="Y20" s="6" t="str">
        <f>_xlfn.IFS(COUNTIF($B$2:B20,B20)=1,"-",OR(AND(X19="高滞销风险",OR(X20="中滞销风险",X20="低滞销风险",X20="健康")),AND(X19="中滞销风险",OR(X20="低滞销风险",X20="健康")),AND(X19="低滞销风险",X20="健康")),"变好",X19=X20,"维持不变",OR(AND(X19="健康",OR(X20="低滞销风险",X20="中滞销风险",X20="高滞销风险")),AND(X19="低滞销风险",OR(X20="中滞销风险",X20="高滞销风险")),AND(X19="中滞销风险",X20="高滞销风险")),"变差")</f>
        <v>-</v>
      </c>
      <c r="Z20" s="7">
        <f t="shared" si="2"/>
        <v>0</v>
      </c>
      <c r="AA20" s="7">
        <f t="shared" si="0"/>
        <v>0</v>
      </c>
      <c r="AB20" s="7">
        <f t="shared" si="3"/>
        <v>0</v>
      </c>
      <c r="AC20" s="7">
        <f t="shared" si="4"/>
        <v>58.6715867158672</v>
      </c>
      <c r="AD20" s="7">
        <f t="shared" si="5"/>
        <v>0</v>
      </c>
      <c r="AE20" s="8">
        <f t="shared" si="6"/>
        <v>2.71</v>
      </c>
    </row>
    <row r="21" spans="1:31">
      <c r="A21" s="1">
        <v>45894</v>
      </c>
      <c r="B21" t="s">
        <v>55</v>
      </c>
      <c r="C21" t="s">
        <v>56</v>
      </c>
      <c r="D21" t="s">
        <v>33</v>
      </c>
      <c r="E21">
        <v>2.43</v>
      </c>
      <c r="F21">
        <v>2.43</v>
      </c>
      <c r="G21">
        <v>2.57</v>
      </c>
      <c r="H21">
        <v>2.68</v>
      </c>
      <c r="I21" t="s">
        <v>41</v>
      </c>
      <c r="J21">
        <v>17</v>
      </c>
      <c r="K21" t="s">
        <v>38</v>
      </c>
      <c r="L21" t="s">
        <v>39</v>
      </c>
      <c r="M21" t="s">
        <v>40</v>
      </c>
      <c r="N21">
        <v>50</v>
      </c>
      <c r="O21">
        <v>95</v>
      </c>
      <c r="P21">
        <v>0</v>
      </c>
      <c r="Q21">
        <v>0</v>
      </c>
      <c r="R21">
        <v>0</v>
      </c>
      <c r="S21">
        <v>0</v>
      </c>
      <c r="T21">
        <f t="shared" si="7"/>
        <v>145</v>
      </c>
      <c r="U21">
        <f t="shared" si="8"/>
        <v>145</v>
      </c>
      <c r="V21" s="1">
        <f t="shared" si="9"/>
        <v>45953.670781893</v>
      </c>
      <c r="W21" s="1">
        <f t="shared" si="10"/>
        <v>45953.670781893</v>
      </c>
      <c r="X21" t="str">
        <f t="shared" si="1"/>
        <v>健康</v>
      </c>
      <c r="Y21" s="6" t="str">
        <f>_xlfn.IFS(COUNTIF($B$2:B21,B21)=1,"-",OR(AND(X20="高滞销风险",OR(X21="中滞销风险",X21="低滞销风险",X21="健康")),AND(X20="中滞销风险",OR(X21="低滞销风险",X21="健康")),AND(X20="低滞销风险",X21="健康")),"变好",X20=X21,"维持不变",OR(AND(X20="健康",OR(X21="低滞销风险",X21="中滞销风险",X21="高滞销风险")),AND(X20="低滞销风险",OR(X21="中滞销风险",X21="高滞销风险")),AND(X20="中滞销风险",X21="高滞销风险")),"变差")</f>
        <v>维持不变</v>
      </c>
      <c r="Z21" s="7">
        <f t="shared" si="2"/>
        <v>0</v>
      </c>
      <c r="AA21" s="7">
        <f t="shared" si="0"/>
        <v>0</v>
      </c>
      <c r="AB21" s="7">
        <f t="shared" si="3"/>
        <v>0</v>
      </c>
      <c r="AC21" s="7">
        <f t="shared" si="4"/>
        <v>59.6707818930041</v>
      </c>
      <c r="AD21" s="7">
        <f t="shared" si="5"/>
        <v>0</v>
      </c>
      <c r="AE21" s="8">
        <f t="shared" si="6"/>
        <v>2.43</v>
      </c>
    </row>
    <row r="22" spans="1:31">
      <c r="A22" s="1">
        <v>45901</v>
      </c>
      <c r="B22" t="s">
        <v>55</v>
      </c>
      <c r="C22" t="s">
        <v>56</v>
      </c>
      <c r="D22" t="s">
        <v>33</v>
      </c>
      <c r="E22">
        <v>1.14</v>
      </c>
      <c r="F22">
        <v>1.14</v>
      </c>
      <c r="G22">
        <v>1.79</v>
      </c>
      <c r="H22">
        <v>2.32</v>
      </c>
      <c r="I22" t="s">
        <v>41</v>
      </c>
      <c r="J22">
        <v>8</v>
      </c>
      <c r="K22" t="s">
        <v>42</v>
      </c>
      <c r="L22" t="s">
        <v>43</v>
      </c>
      <c r="M22" t="s">
        <v>44</v>
      </c>
      <c r="N22">
        <v>113</v>
      </c>
      <c r="O22">
        <v>23</v>
      </c>
      <c r="P22">
        <v>0</v>
      </c>
      <c r="Q22">
        <v>0</v>
      </c>
      <c r="R22">
        <v>0</v>
      </c>
      <c r="S22">
        <v>0</v>
      </c>
      <c r="T22">
        <f t="shared" si="7"/>
        <v>136</v>
      </c>
      <c r="U22">
        <f t="shared" si="8"/>
        <v>136</v>
      </c>
      <c r="V22" s="1">
        <f t="shared" si="9"/>
        <v>46020.298245614</v>
      </c>
      <c r="W22" s="1">
        <f t="shared" si="10"/>
        <v>46020.298245614</v>
      </c>
      <c r="X22" t="str">
        <f t="shared" si="1"/>
        <v>高滞销风险</v>
      </c>
      <c r="Y22" s="6" t="str">
        <f>_xlfn.IFS(COUNTIF($B$2:B22,B22)=1,"-",OR(AND(X21="高滞销风险",OR(X22="中滞销风险",X22="低滞销风险",X22="健康")),AND(X21="中滞销风险",OR(X22="低滞销风险",X22="健康")),AND(X21="低滞销风险",X22="健康")),"变好",X21=X22,"维持不变",OR(AND(X21="健康",OR(X22="低滞销风险",X22="中滞销风险",X22="高滞销风险")),AND(X21="低滞销风险",OR(X22="中滞销风险",X22="高滞销风险")),AND(X21="中滞销风险",X22="高滞销风险")),"变差")</f>
        <v>变差</v>
      </c>
      <c r="Z22" s="7">
        <f t="shared" si="2"/>
        <v>50.5</v>
      </c>
      <c r="AA22" s="7">
        <f t="shared" si="0"/>
        <v>0</v>
      </c>
      <c r="AB22" s="7">
        <f t="shared" si="3"/>
        <v>50.5</v>
      </c>
      <c r="AC22" s="7">
        <f t="shared" si="4"/>
        <v>119.298245614035</v>
      </c>
      <c r="AD22" s="7">
        <f t="shared" si="5"/>
        <v>44.2982456140016</v>
      </c>
      <c r="AE22" s="8">
        <f t="shared" si="6"/>
        <v>1.81333333333333</v>
      </c>
    </row>
    <row r="23" spans="1:31">
      <c r="A23" s="1">
        <v>45887</v>
      </c>
      <c r="B23" t="s">
        <v>57</v>
      </c>
      <c r="C23" t="s">
        <v>58</v>
      </c>
      <c r="D23" t="s">
        <v>33</v>
      </c>
      <c r="E23">
        <v>1.71</v>
      </c>
      <c r="F23">
        <v>1.71</v>
      </c>
      <c r="G23">
        <v>3.14</v>
      </c>
      <c r="H23">
        <v>2.96</v>
      </c>
      <c r="I23" t="s">
        <v>41</v>
      </c>
      <c r="J23">
        <v>12</v>
      </c>
      <c r="K23" t="s">
        <v>35</v>
      </c>
      <c r="L23" t="s">
        <v>36</v>
      </c>
      <c r="M23" t="s">
        <v>37</v>
      </c>
      <c r="N23">
        <v>90</v>
      </c>
      <c r="O23">
        <v>142</v>
      </c>
      <c r="P23">
        <v>0</v>
      </c>
      <c r="Q23">
        <v>110</v>
      </c>
      <c r="R23">
        <v>0</v>
      </c>
      <c r="S23">
        <v>0</v>
      </c>
      <c r="T23">
        <f t="shared" si="7"/>
        <v>232</v>
      </c>
      <c r="U23">
        <f t="shared" si="8"/>
        <v>342</v>
      </c>
      <c r="V23" s="1">
        <f t="shared" si="9"/>
        <v>46022.6725146199</v>
      </c>
      <c r="W23" s="1">
        <f t="shared" si="10"/>
        <v>46087</v>
      </c>
      <c r="X23" t="str">
        <f t="shared" si="1"/>
        <v>高滞销风险</v>
      </c>
      <c r="Y23" s="6" t="str">
        <f>_xlfn.IFS(COUNTIF($B$2:B23,B23)=1,"-",OR(AND(X22="高滞销风险",OR(X23="中滞销风险",X23="低滞销风险",X23="健康")),AND(X22="中滞销风险",OR(X23="低滞销风险",X23="健康")),AND(X22="低滞销风险",X23="健康")),"变好",X22=X23,"维持不变",OR(AND(X22="健康",OR(X23="低滞销风险",X23="中滞销风险",X23="高滞销风险")),AND(X22="低滞销风险",OR(X23="中滞销风险",X23="高滞销风险")),AND(X22="中滞销风险",X23="高滞销风险")),"变差")</f>
        <v>-</v>
      </c>
      <c r="Z23" s="7">
        <f t="shared" si="2"/>
        <v>79.81</v>
      </c>
      <c r="AA23" s="7">
        <f t="shared" si="0"/>
        <v>110</v>
      </c>
      <c r="AB23" s="7">
        <f t="shared" si="3"/>
        <v>189.81</v>
      </c>
      <c r="AC23" s="7">
        <f t="shared" si="4"/>
        <v>200</v>
      </c>
      <c r="AD23" s="7">
        <f t="shared" si="5"/>
        <v>111</v>
      </c>
      <c r="AE23" s="8">
        <f t="shared" si="6"/>
        <v>3.84269662921348</v>
      </c>
    </row>
    <row r="24" spans="1:31">
      <c r="A24" s="1">
        <v>45894</v>
      </c>
      <c r="B24" t="s">
        <v>57</v>
      </c>
      <c r="C24" t="s">
        <v>58</v>
      </c>
      <c r="D24" t="s">
        <v>33</v>
      </c>
      <c r="E24">
        <v>3.04</v>
      </c>
      <c r="F24">
        <v>3.43</v>
      </c>
      <c r="G24">
        <v>2.57</v>
      </c>
      <c r="H24">
        <v>3</v>
      </c>
      <c r="I24" t="s">
        <v>34</v>
      </c>
      <c r="J24">
        <v>24</v>
      </c>
      <c r="K24" t="s">
        <v>38</v>
      </c>
      <c r="L24" t="s">
        <v>39</v>
      </c>
      <c r="M24" t="s">
        <v>40</v>
      </c>
      <c r="N24">
        <v>108</v>
      </c>
      <c r="O24">
        <v>102</v>
      </c>
      <c r="P24">
        <v>0</v>
      </c>
      <c r="Q24">
        <v>110</v>
      </c>
      <c r="R24">
        <v>0</v>
      </c>
      <c r="S24">
        <v>0</v>
      </c>
      <c r="T24">
        <f t="shared" si="7"/>
        <v>210</v>
      </c>
      <c r="U24">
        <f t="shared" si="8"/>
        <v>320</v>
      </c>
      <c r="V24" s="1">
        <f t="shared" si="9"/>
        <v>45963.0789473684</v>
      </c>
      <c r="W24" s="1">
        <f t="shared" si="10"/>
        <v>45999.2631578947</v>
      </c>
      <c r="X24" t="str">
        <f t="shared" si="1"/>
        <v>中滞销风险</v>
      </c>
      <c r="Y24" s="6" t="str">
        <f>_xlfn.IFS(COUNTIF($B$2:B24,B24)=1,"-",OR(AND(X23="高滞销风险",OR(X24="中滞销风险",X24="低滞销风险",X24="健康")),AND(X23="中滞销风险",OR(X24="低滞销风险",X24="健康")),AND(X23="低滞销风险",X24="健康")),"变好",X23=X24,"维持不变",OR(AND(X23="健康",OR(X24="低滞销风险",X24="中滞销风险",X24="高滞销风险")),AND(X23="低滞销风险",OR(X24="中滞销风险",X24="高滞销风险")),AND(X23="中滞销风险",X24="高滞销风险")),"变差")</f>
        <v>变好</v>
      </c>
      <c r="Z24" s="7">
        <f t="shared" si="2"/>
        <v>0</v>
      </c>
      <c r="AA24" s="7">
        <f t="shared" si="0"/>
        <v>70.72</v>
      </c>
      <c r="AB24" s="7">
        <f t="shared" si="3"/>
        <v>70.72</v>
      </c>
      <c r="AC24" s="7">
        <f t="shared" si="4"/>
        <v>105.263157894737</v>
      </c>
      <c r="AD24" s="7">
        <f t="shared" si="5"/>
        <v>23.2631578946966</v>
      </c>
      <c r="AE24" s="8">
        <f t="shared" si="6"/>
        <v>3.90243902439024</v>
      </c>
    </row>
    <row r="25" spans="1:31">
      <c r="A25" s="1">
        <v>45901</v>
      </c>
      <c r="B25" t="s">
        <v>57</v>
      </c>
      <c r="C25" t="s">
        <v>58</v>
      </c>
      <c r="D25" t="s">
        <v>33</v>
      </c>
      <c r="E25">
        <v>2.57</v>
      </c>
      <c r="F25">
        <v>2.57</v>
      </c>
      <c r="G25">
        <v>3</v>
      </c>
      <c r="H25">
        <v>3.07</v>
      </c>
      <c r="I25" t="s">
        <v>41</v>
      </c>
      <c r="J25">
        <v>18</v>
      </c>
      <c r="K25" t="s">
        <v>42</v>
      </c>
      <c r="L25" t="s">
        <v>43</v>
      </c>
      <c r="M25" t="s">
        <v>44</v>
      </c>
      <c r="N25">
        <v>133</v>
      </c>
      <c r="O25">
        <v>62</v>
      </c>
      <c r="P25">
        <v>0</v>
      </c>
      <c r="Q25">
        <v>110</v>
      </c>
      <c r="R25">
        <v>0</v>
      </c>
      <c r="S25">
        <v>0</v>
      </c>
      <c r="T25">
        <f t="shared" si="7"/>
        <v>195</v>
      </c>
      <c r="U25">
        <f t="shared" si="8"/>
        <v>305</v>
      </c>
      <c r="V25" s="1">
        <f t="shared" si="9"/>
        <v>45976.8754863813</v>
      </c>
      <c r="W25" s="1">
        <f t="shared" si="10"/>
        <v>46019.6770428016</v>
      </c>
      <c r="X25" t="str">
        <f t="shared" si="1"/>
        <v>高滞销风险</v>
      </c>
      <c r="Y25" s="6" t="str">
        <f>_xlfn.IFS(COUNTIF($B$2:B25,B25)=1,"-",OR(AND(X24="高滞销风险",OR(X25="中滞销风险",X25="低滞销风险",X25="健康")),AND(X24="中滞销风险",OR(X25="低滞销风险",X25="健康")),AND(X24="低滞销风险",X25="健康")),"变好",X24=X25,"维持不变",OR(AND(X24="健康",OR(X25="低滞销风险",X25="中滞销风险",X25="高滞销风险")),AND(X24="低滞销风险",OR(X25="中滞销风险",X25="高滞销风险")),AND(X24="中滞销风险",X25="高滞销风险")),"变差")</f>
        <v>变差</v>
      </c>
      <c r="Z25" s="7">
        <f t="shared" si="2"/>
        <v>2.25</v>
      </c>
      <c r="AA25" s="7">
        <f t="shared" si="0"/>
        <v>110</v>
      </c>
      <c r="AB25" s="7">
        <f t="shared" si="3"/>
        <v>112.25</v>
      </c>
      <c r="AC25" s="7">
        <f t="shared" si="4"/>
        <v>118.677042801556</v>
      </c>
      <c r="AD25" s="7">
        <f t="shared" si="5"/>
        <v>43.6770428016025</v>
      </c>
      <c r="AE25" s="8">
        <f t="shared" si="6"/>
        <v>4.06666666666667</v>
      </c>
    </row>
    <row r="26" spans="1:31">
      <c r="A26" s="1">
        <v>45887</v>
      </c>
      <c r="B26" t="s">
        <v>59</v>
      </c>
      <c r="C26" t="s">
        <v>60</v>
      </c>
      <c r="D26" t="s">
        <v>33</v>
      </c>
      <c r="E26">
        <v>8.43</v>
      </c>
      <c r="F26">
        <v>8.43</v>
      </c>
      <c r="G26">
        <v>10.21</v>
      </c>
      <c r="H26">
        <v>12.43</v>
      </c>
      <c r="I26" t="s">
        <v>41</v>
      </c>
      <c r="J26">
        <v>59</v>
      </c>
      <c r="K26" t="s">
        <v>35</v>
      </c>
      <c r="L26" t="s">
        <v>36</v>
      </c>
      <c r="M26" t="s">
        <v>37</v>
      </c>
      <c r="N26">
        <v>85</v>
      </c>
      <c r="O26">
        <v>4</v>
      </c>
      <c r="P26">
        <v>0</v>
      </c>
      <c r="Q26">
        <v>150</v>
      </c>
      <c r="R26">
        <v>0</v>
      </c>
      <c r="S26">
        <v>0</v>
      </c>
      <c r="T26">
        <f t="shared" si="7"/>
        <v>89</v>
      </c>
      <c r="U26">
        <f t="shared" si="8"/>
        <v>239</v>
      </c>
      <c r="V26" s="1">
        <f t="shared" si="9"/>
        <v>45897.5575326216</v>
      </c>
      <c r="W26" s="1">
        <f t="shared" si="10"/>
        <v>45915.3511269276</v>
      </c>
      <c r="X26" t="str">
        <f t="shared" si="1"/>
        <v>健康</v>
      </c>
      <c r="Y26" s="6" t="str">
        <f>_xlfn.IFS(COUNTIF($B$2:B26,B26)=1,"-",OR(AND(#REF!="高滞销风险",OR(X26="中滞销风险",X26="低滞销风险",X26="健康")),AND(#REF!="中滞销风险",OR(X26="低滞销风险",X26="健康")),AND(#REF!="低滞销风险",X26="健康")),"变好",#REF!=X26,"维持不变",OR(AND(#REF!="健康",OR(X26="低滞销风险",X26="中滞销风险",X26="高滞销风险")),AND(#REF!="低滞销风险",OR(X26="中滞销风险",X26="高滞销风险")),AND(#REF!="中滞销风险",X26="高滞销风险")),"变差")</f>
        <v>-</v>
      </c>
      <c r="Z26" s="7">
        <f t="shared" si="2"/>
        <v>0</v>
      </c>
      <c r="AA26" s="7">
        <f t="shared" ref="AA26:AA76" si="11">AB26-Z26</f>
        <v>0</v>
      </c>
      <c r="AB26" s="7">
        <f t="shared" si="3"/>
        <v>0</v>
      </c>
      <c r="AC26" s="7">
        <f t="shared" si="4"/>
        <v>28.3511269276394</v>
      </c>
      <c r="AD26" s="7">
        <f t="shared" si="5"/>
        <v>0</v>
      </c>
      <c r="AE26" s="8">
        <f t="shared" si="6"/>
        <v>8.43</v>
      </c>
    </row>
    <row r="27" spans="1:31">
      <c r="A27" s="1">
        <v>45894</v>
      </c>
      <c r="B27" t="s">
        <v>59</v>
      </c>
      <c r="C27" t="s">
        <v>60</v>
      </c>
      <c r="D27" t="s">
        <v>33</v>
      </c>
      <c r="E27">
        <v>9</v>
      </c>
      <c r="F27">
        <v>9</v>
      </c>
      <c r="G27">
        <v>8.71</v>
      </c>
      <c r="H27">
        <v>11.82</v>
      </c>
      <c r="I27" t="s">
        <v>41</v>
      </c>
      <c r="J27">
        <v>63</v>
      </c>
      <c r="K27" t="s">
        <v>38</v>
      </c>
      <c r="L27" t="s">
        <v>39</v>
      </c>
      <c r="M27" t="s">
        <v>40</v>
      </c>
      <c r="N27">
        <v>22</v>
      </c>
      <c r="O27">
        <v>6</v>
      </c>
      <c r="P27">
        <v>0</v>
      </c>
      <c r="Q27">
        <v>150</v>
      </c>
      <c r="R27">
        <v>0</v>
      </c>
      <c r="S27">
        <v>0</v>
      </c>
      <c r="T27">
        <f t="shared" si="7"/>
        <v>28</v>
      </c>
      <c r="U27">
        <f t="shared" si="8"/>
        <v>178</v>
      </c>
      <c r="V27" s="1">
        <f t="shared" si="9"/>
        <v>45897.1111111111</v>
      </c>
      <c r="W27" s="1">
        <f t="shared" si="10"/>
        <v>45913.7777777778</v>
      </c>
      <c r="X27" t="str">
        <f t="shared" si="1"/>
        <v>健康</v>
      </c>
      <c r="Y27" s="6" t="str">
        <f>_xlfn.IFS(COUNTIF($B$2:B27,B27)=1,"-",OR(AND(X26="高滞销风险",OR(X27="中滞销风险",X27="低滞销风险",X27="健康")),AND(X26="中滞销风险",OR(X27="低滞销风险",X27="健康")),AND(X26="低滞销风险",X27="健康")),"变好",X26=X27,"维持不变",OR(AND(X26="健康",OR(X27="低滞销风险",X27="中滞销风险",X27="高滞销风险")),AND(X26="低滞销风险",OR(X27="中滞销风险",X27="高滞销风险")),AND(X26="中滞销风险",X27="高滞销风险")),"变差")</f>
        <v>维持不变</v>
      </c>
      <c r="Z27" s="7">
        <f t="shared" si="2"/>
        <v>0</v>
      </c>
      <c r="AA27" s="7">
        <f t="shared" si="11"/>
        <v>0</v>
      </c>
      <c r="AB27" s="7">
        <f t="shared" si="3"/>
        <v>0</v>
      </c>
      <c r="AC27" s="7">
        <f t="shared" si="4"/>
        <v>19.7777777777778</v>
      </c>
      <c r="AD27" s="7">
        <f t="shared" si="5"/>
        <v>0</v>
      </c>
      <c r="AE27" s="8">
        <f t="shared" si="6"/>
        <v>9</v>
      </c>
    </row>
    <row r="28" spans="1:31">
      <c r="A28" s="1">
        <v>45901</v>
      </c>
      <c r="B28" t="s">
        <v>59</v>
      </c>
      <c r="C28" t="s">
        <v>60</v>
      </c>
      <c r="D28" t="s">
        <v>33</v>
      </c>
      <c r="E28">
        <v>9</v>
      </c>
      <c r="F28">
        <v>9</v>
      </c>
      <c r="G28">
        <v>9</v>
      </c>
      <c r="H28">
        <v>9.61</v>
      </c>
      <c r="I28" t="s">
        <v>41</v>
      </c>
      <c r="J28">
        <v>63</v>
      </c>
      <c r="K28" t="s">
        <v>42</v>
      </c>
      <c r="L28" t="s">
        <v>43</v>
      </c>
      <c r="M28" t="s">
        <v>44</v>
      </c>
      <c r="N28">
        <v>0</v>
      </c>
      <c r="O28">
        <v>6</v>
      </c>
      <c r="P28">
        <v>0</v>
      </c>
      <c r="Q28">
        <v>0</v>
      </c>
      <c r="R28">
        <v>0</v>
      </c>
      <c r="S28">
        <v>0</v>
      </c>
      <c r="T28">
        <f t="shared" si="7"/>
        <v>6</v>
      </c>
      <c r="U28">
        <f t="shared" si="8"/>
        <v>6</v>
      </c>
      <c r="V28" s="1">
        <f t="shared" si="9"/>
        <v>45901.6666666667</v>
      </c>
      <c r="W28" s="1">
        <f t="shared" si="10"/>
        <v>45901.6666666667</v>
      </c>
      <c r="X28" t="str">
        <f t="shared" si="1"/>
        <v>健康</v>
      </c>
      <c r="Y28" s="6" t="str">
        <f>_xlfn.IFS(COUNTIF($B$2:B28,B28)=1,"-",OR(AND(X27="高滞销风险",OR(X28="中滞销风险",X28="低滞销风险",X28="健康")),AND(X27="中滞销风险",OR(X28="低滞销风险",X28="健康")),AND(X27="低滞销风险",X28="健康")),"变好",X27=X28,"维持不变",OR(AND(X27="健康",OR(X28="低滞销风险",X28="中滞销风险",X28="高滞销风险")),AND(X27="低滞销风险",OR(X28="中滞销风险",X28="高滞销风险")),AND(X27="中滞销风险",X28="高滞销风险")),"变差")</f>
        <v>维持不变</v>
      </c>
      <c r="Z28" s="7">
        <f t="shared" si="2"/>
        <v>0</v>
      </c>
      <c r="AA28" s="7">
        <f t="shared" si="11"/>
        <v>0</v>
      </c>
      <c r="AB28" s="7">
        <f t="shared" si="3"/>
        <v>0</v>
      </c>
      <c r="AC28" s="7">
        <f t="shared" si="4"/>
        <v>0.666666666666667</v>
      </c>
      <c r="AD28" s="7">
        <f t="shared" si="5"/>
        <v>0</v>
      </c>
      <c r="AE28" s="8">
        <f t="shared" si="6"/>
        <v>9</v>
      </c>
    </row>
    <row r="29" spans="1:31">
      <c r="A29" s="1">
        <v>45887</v>
      </c>
      <c r="B29" t="s">
        <v>61</v>
      </c>
      <c r="C29" t="s">
        <v>62</v>
      </c>
      <c r="D29" t="s">
        <v>33</v>
      </c>
      <c r="E29">
        <v>10.71</v>
      </c>
      <c r="F29">
        <v>10.71</v>
      </c>
      <c r="G29">
        <v>14.14</v>
      </c>
      <c r="H29">
        <v>14.04</v>
      </c>
      <c r="I29" t="s">
        <v>41</v>
      </c>
      <c r="J29">
        <v>75</v>
      </c>
      <c r="K29" t="s">
        <v>35</v>
      </c>
      <c r="L29" t="s">
        <v>36</v>
      </c>
      <c r="M29" t="s">
        <v>37</v>
      </c>
      <c r="N29">
        <v>158</v>
      </c>
      <c r="O29">
        <v>504</v>
      </c>
      <c r="P29">
        <v>0</v>
      </c>
      <c r="Q29">
        <v>0</v>
      </c>
      <c r="R29">
        <v>0</v>
      </c>
      <c r="S29">
        <v>650</v>
      </c>
      <c r="T29">
        <f t="shared" si="7"/>
        <v>662</v>
      </c>
      <c r="U29">
        <f t="shared" si="8"/>
        <v>1312</v>
      </c>
      <c r="V29" s="1">
        <f t="shared" si="9"/>
        <v>45948.8113912232</v>
      </c>
      <c r="W29" s="1">
        <f t="shared" si="10"/>
        <v>46009.502334267</v>
      </c>
      <c r="X29" t="str">
        <f t="shared" si="1"/>
        <v>高滞销风险</v>
      </c>
      <c r="Y29" s="6" t="str">
        <f>_xlfn.IFS(COUNTIF($B$2:B29,B29)=1,"-",OR(AND(X28="高滞销风险",OR(X29="中滞销风险",X29="低滞销风险",X29="健康")),AND(X28="中滞销风险",OR(X29="低滞销风险",X29="健康")),AND(X28="低滞销风险",X29="健康")),"变好",X28=X29,"维持不变",OR(AND(X28="健康",OR(X29="低滞销风险",X29="中滞销风险",X29="高滞销风险")),AND(X28="低滞销风险",OR(X29="中滞销风险",X29="高滞销风险")),AND(X28="中滞销风险",X29="高滞销风险")),"变差")</f>
        <v>-</v>
      </c>
      <c r="Z29" s="7">
        <f t="shared" si="2"/>
        <v>0</v>
      </c>
      <c r="AA29" s="7">
        <f t="shared" si="11"/>
        <v>358.81</v>
      </c>
      <c r="AB29" s="7">
        <f t="shared" si="3"/>
        <v>358.81</v>
      </c>
      <c r="AC29" s="7">
        <f t="shared" si="4"/>
        <v>122.50233426704</v>
      </c>
      <c r="AD29" s="7">
        <f t="shared" si="5"/>
        <v>33.5023342670029</v>
      </c>
      <c r="AE29" s="8">
        <f t="shared" si="6"/>
        <v>14.7415730337079</v>
      </c>
    </row>
    <row r="30" spans="1:31">
      <c r="A30" s="1">
        <v>45894</v>
      </c>
      <c r="B30" t="s">
        <v>61</v>
      </c>
      <c r="C30" t="s">
        <v>62</v>
      </c>
      <c r="D30" t="s">
        <v>33</v>
      </c>
      <c r="E30">
        <v>9.14</v>
      </c>
      <c r="F30">
        <v>9.14</v>
      </c>
      <c r="G30">
        <v>9.93</v>
      </c>
      <c r="H30">
        <v>13.46</v>
      </c>
      <c r="I30" t="s">
        <v>41</v>
      </c>
      <c r="J30">
        <v>64</v>
      </c>
      <c r="K30" t="s">
        <v>38</v>
      </c>
      <c r="L30" t="s">
        <v>39</v>
      </c>
      <c r="M30" t="s">
        <v>40</v>
      </c>
      <c r="N30">
        <v>233</v>
      </c>
      <c r="O30">
        <v>494</v>
      </c>
      <c r="P30">
        <v>0</v>
      </c>
      <c r="Q30">
        <v>400</v>
      </c>
      <c r="R30">
        <v>0</v>
      </c>
      <c r="S30">
        <v>150</v>
      </c>
      <c r="T30">
        <f t="shared" si="7"/>
        <v>727</v>
      </c>
      <c r="U30">
        <f t="shared" si="8"/>
        <v>1277</v>
      </c>
      <c r="V30" s="1">
        <f t="shared" si="9"/>
        <v>45973.5404814004</v>
      </c>
      <c r="W30" s="1">
        <f t="shared" si="10"/>
        <v>46033.715536105</v>
      </c>
      <c r="X30" t="str">
        <f t="shared" si="1"/>
        <v>高滞销风险</v>
      </c>
      <c r="Y30" s="6" t="str">
        <f>_xlfn.IFS(COUNTIF($B$2:B30,B30)=1,"-",OR(AND(X29="高滞销风险",OR(X30="中滞销风险",X30="低滞销风险",X30="健康")),AND(X29="中滞销风险",OR(X30="低滞销风险",X30="健康")),AND(X29="低滞销风险",X30="健康")),"变好",X29=X30,"维持不变",OR(AND(X29="健康",OR(X30="低滞销风险",X30="中滞销风险",X30="高滞销风险")),AND(X29="低滞销风险",OR(X30="中滞销风险",X30="高滞销风险")),AND(X29="中滞销风险",X30="高滞销风险")),"变差")</f>
        <v>维持不变</v>
      </c>
      <c r="Z30" s="7">
        <f t="shared" si="2"/>
        <v>0</v>
      </c>
      <c r="AA30" s="7">
        <f t="shared" si="11"/>
        <v>527.52</v>
      </c>
      <c r="AB30" s="7">
        <f t="shared" si="3"/>
        <v>527.52</v>
      </c>
      <c r="AC30" s="7">
        <f t="shared" si="4"/>
        <v>139.715536105033</v>
      </c>
      <c r="AD30" s="7">
        <f t="shared" si="5"/>
        <v>57.7155361050027</v>
      </c>
      <c r="AE30" s="8">
        <f t="shared" si="6"/>
        <v>15.5731707317073</v>
      </c>
    </row>
    <row r="31" spans="1:31">
      <c r="A31" s="1">
        <v>45901</v>
      </c>
      <c r="B31" t="s">
        <v>61</v>
      </c>
      <c r="C31" t="s">
        <v>62</v>
      </c>
      <c r="D31" t="s">
        <v>33</v>
      </c>
      <c r="E31">
        <v>12.14</v>
      </c>
      <c r="F31">
        <v>12.14</v>
      </c>
      <c r="G31">
        <v>10.64</v>
      </c>
      <c r="H31">
        <v>12.39</v>
      </c>
      <c r="I31" t="s">
        <v>41</v>
      </c>
      <c r="J31">
        <v>85</v>
      </c>
      <c r="K31" t="s">
        <v>42</v>
      </c>
      <c r="L31" t="s">
        <v>43</v>
      </c>
      <c r="M31" t="s">
        <v>44</v>
      </c>
      <c r="N31">
        <v>258</v>
      </c>
      <c r="O31">
        <v>474</v>
      </c>
      <c r="P31">
        <v>0</v>
      </c>
      <c r="Q31">
        <v>470</v>
      </c>
      <c r="R31">
        <v>0</v>
      </c>
      <c r="S31">
        <v>0</v>
      </c>
      <c r="T31">
        <f t="shared" si="7"/>
        <v>732</v>
      </c>
      <c r="U31">
        <f t="shared" si="8"/>
        <v>1202</v>
      </c>
      <c r="V31" s="1">
        <f t="shared" si="9"/>
        <v>45961.2965403624</v>
      </c>
      <c r="W31" s="1">
        <f t="shared" si="10"/>
        <v>46000.0115321252</v>
      </c>
      <c r="X31" t="str">
        <f t="shared" si="1"/>
        <v>中滞销风险</v>
      </c>
      <c r="Y31" s="6" t="str">
        <f>_xlfn.IFS(COUNTIF($B$2:B31,B31)=1,"-",OR(AND(X30="高滞销风险",OR(X31="中滞销风险",X31="低滞销风险",X31="健康")),AND(X30="中滞销风险",OR(X31="低滞销风险",X31="健康")),AND(X30="低滞销风险",X31="健康")),"变好",X30=X31,"维持不变",OR(AND(X30="健康",OR(X31="低滞销风险",X31="中滞销风险",X31="高滞销风险")),AND(X30="低滞销风险",OR(X31="中滞销风险",X31="高滞销风险")),AND(X30="中滞销风险",X31="高滞销风险")),"变差")</f>
        <v>变好</v>
      </c>
      <c r="Z31" s="7">
        <f t="shared" si="2"/>
        <v>0</v>
      </c>
      <c r="AA31" s="7">
        <f t="shared" si="11"/>
        <v>291.5</v>
      </c>
      <c r="AB31" s="7">
        <f t="shared" si="3"/>
        <v>291.5</v>
      </c>
      <c r="AC31" s="7">
        <f t="shared" si="4"/>
        <v>99.0115321252059</v>
      </c>
      <c r="AD31" s="7">
        <f t="shared" si="5"/>
        <v>24.0115321252015</v>
      </c>
      <c r="AE31" s="8">
        <f t="shared" si="6"/>
        <v>16.0266666666667</v>
      </c>
    </row>
    <row r="32" spans="1:31">
      <c r="A32" s="1">
        <v>45887</v>
      </c>
      <c r="B32" t="s">
        <v>63</v>
      </c>
      <c r="C32" t="s">
        <v>64</v>
      </c>
      <c r="D32" t="s">
        <v>33</v>
      </c>
      <c r="E32">
        <v>5</v>
      </c>
      <c r="F32">
        <v>5</v>
      </c>
      <c r="G32">
        <v>5.32</v>
      </c>
      <c r="H32">
        <v>6.62</v>
      </c>
      <c r="I32" t="s">
        <v>41</v>
      </c>
      <c r="J32">
        <v>35</v>
      </c>
      <c r="K32" t="s">
        <v>35</v>
      </c>
      <c r="L32" t="s">
        <v>36</v>
      </c>
      <c r="M32" t="s">
        <v>37</v>
      </c>
      <c r="N32">
        <v>104</v>
      </c>
      <c r="O32">
        <v>289</v>
      </c>
      <c r="P32">
        <v>0</v>
      </c>
      <c r="Q32">
        <v>80</v>
      </c>
      <c r="R32">
        <v>0</v>
      </c>
      <c r="S32">
        <v>150</v>
      </c>
      <c r="T32">
        <f t="shared" si="7"/>
        <v>393</v>
      </c>
      <c r="U32">
        <f t="shared" si="8"/>
        <v>623</v>
      </c>
      <c r="V32" s="1">
        <f t="shared" si="9"/>
        <v>45965.6</v>
      </c>
      <c r="W32" s="1">
        <f t="shared" si="10"/>
        <v>46011.6</v>
      </c>
      <c r="X32" t="str">
        <f t="shared" si="1"/>
        <v>高滞销风险</v>
      </c>
      <c r="Y32" s="6" t="str">
        <f>_xlfn.IFS(COUNTIF($B$2:B32,B32)=1,"-",OR(AND(X31="高滞销风险",OR(X32="中滞销风险",X32="低滞销风险",X32="健康")),AND(X31="中滞销风险",OR(X32="低滞销风险",X32="健康")),AND(X31="低滞销风险",X32="健康")),"变好",X31=X32,"维持不变",OR(AND(X31="健康",OR(X32="低滞销风险",X32="中滞销风险",X32="高滞销风险")),AND(X31="低滞销风险",OR(X32="中滞销风险",X32="高滞销风险")),AND(X31="中滞销风险",X32="高滞销风险")),"变差")</f>
        <v>-</v>
      </c>
      <c r="Z32" s="7">
        <f t="shared" si="2"/>
        <v>0</v>
      </c>
      <c r="AA32" s="7">
        <f t="shared" si="11"/>
        <v>178</v>
      </c>
      <c r="AB32" s="7">
        <f t="shared" si="3"/>
        <v>178</v>
      </c>
      <c r="AC32" s="7">
        <f t="shared" si="4"/>
        <v>124.6</v>
      </c>
      <c r="AD32" s="7">
        <f t="shared" si="5"/>
        <v>35.5999999999985</v>
      </c>
      <c r="AE32" s="8">
        <f t="shared" si="6"/>
        <v>7</v>
      </c>
    </row>
    <row r="33" spans="1:31">
      <c r="A33" s="1">
        <v>45894</v>
      </c>
      <c r="B33" t="s">
        <v>63</v>
      </c>
      <c r="C33" t="s">
        <v>64</v>
      </c>
      <c r="D33" t="s">
        <v>33</v>
      </c>
      <c r="E33">
        <v>6.79</v>
      </c>
      <c r="F33">
        <v>7.14</v>
      </c>
      <c r="G33">
        <v>6.07</v>
      </c>
      <c r="H33">
        <v>6.87</v>
      </c>
      <c r="I33" t="s">
        <v>34</v>
      </c>
      <c r="J33">
        <v>50</v>
      </c>
      <c r="K33" t="s">
        <v>38</v>
      </c>
      <c r="L33" t="s">
        <v>39</v>
      </c>
      <c r="M33" t="s">
        <v>40</v>
      </c>
      <c r="N33">
        <v>93</v>
      </c>
      <c r="O33">
        <v>329</v>
      </c>
      <c r="P33">
        <v>0</v>
      </c>
      <c r="Q33">
        <v>150</v>
      </c>
      <c r="R33">
        <v>0</v>
      </c>
      <c r="S33">
        <v>0</v>
      </c>
      <c r="T33">
        <f t="shared" si="7"/>
        <v>422</v>
      </c>
      <c r="U33">
        <f t="shared" si="8"/>
        <v>572</v>
      </c>
      <c r="V33" s="1">
        <f t="shared" si="9"/>
        <v>45956.1502209131</v>
      </c>
      <c r="W33" s="1">
        <f t="shared" si="10"/>
        <v>45978.2415316642</v>
      </c>
      <c r="X33" t="str">
        <f t="shared" si="1"/>
        <v>低滞销风险</v>
      </c>
      <c r="Y33" s="6" t="str">
        <f>_xlfn.IFS(COUNTIF($B$2:B33,B33)=1,"-",OR(AND(X32="高滞销风险",OR(X33="中滞销风险",X33="低滞销风险",X33="健康")),AND(X32="中滞销风险",OR(X33="低滞销风险",X33="健康")),AND(X32="低滞销风险",X33="健康")),"变好",X32=X33,"维持不变",OR(AND(X32="健康",OR(X33="低滞销风险",X33="中滞销风险",X33="高滞销风险")),AND(X32="低滞销风险",OR(X33="中滞销风险",X33="高滞销风险")),AND(X32="中滞销风险",X33="高滞销风险")),"变差")</f>
        <v>变好</v>
      </c>
      <c r="Z33" s="7">
        <f t="shared" si="2"/>
        <v>0</v>
      </c>
      <c r="AA33" s="7">
        <f t="shared" si="11"/>
        <v>15.22</v>
      </c>
      <c r="AB33" s="7">
        <f t="shared" si="3"/>
        <v>15.22</v>
      </c>
      <c r="AC33" s="7">
        <f t="shared" si="4"/>
        <v>84.2415316642121</v>
      </c>
      <c r="AD33" s="7">
        <f t="shared" si="5"/>
        <v>2.24153166420001</v>
      </c>
      <c r="AE33" s="8">
        <f t="shared" si="6"/>
        <v>6.97560975609756</v>
      </c>
    </row>
    <row r="34" spans="1:31">
      <c r="A34" s="1">
        <v>45901</v>
      </c>
      <c r="B34" t="s">
        <v>63</v>
      </c>
      <c r="C34" t="s">
        <v>64</v>
      </c>
      <c r="D34" t="s">
        <v>33</v>
      </c>
      <c r="E34">
        <v>7.89</v>
      </c>
      <c r="F34">
        <v>9.43</v>
      </c>
      <c r="G34">
        <v>8.29</v>
      </c>
      <c r="H34">
        <v>6.8</v>
      </c>
      <c r="I34" t="s">
        <v>34</v>
      </c>
      <c r="J34">
        <v>66</v>
      </c>
      <c r="K34" t="s">
        <v>42</v>
      </c>
      <c r="L34" t="s">
        <v>43</v>
      </c>
      <c r="M34" t="s">
        <v>44</v>
      </c>
      <c r="N34">
        <v>101</v>
      </c>
      <c r="O34">
        <v>408</v>
      </c>
      <c r="P34">
        <v>0</v>
      </c>
      <c r="Q34">
        <v>0</v>
      </c>
      <c r="R34">
        <v>0</v>
      </c>
      <c r="S34">
        <v>100</v>
      </c>
      <c r="T34">
        <f t="shared" si="7"/>
        <v>509</v>
      </c>
      <c r="U34">
        <f t="shared" si="8"/>
        <v>609</v>
      </c>
      <c r="V34" s="1">
        <f t="shared" si="9"/>
        <v>45965.5120405577</v>
      </c>
      <c r="W34" s="1">
        <f t="shared" si="10"/>
        <v>45978.1863117871</v>
      </c>
      <c r="X34" t="str">
        <f t="shared" si="1"/>
        <v>低滞销风险</v>
      </c>
      <c r="Y34" s="6" t="str">
        <f>_xlfn.IFS(COUNTIF($B$2:B34,B34)=1,"-",OR(AND(X33="高滞销风险",OR(X34="中滞销风险",X34="低滞销风险",X34="健康")),AND(X33="中滞销风险",OR(X34="低滞销风险",X34="健康")),AND(X33="低滞销风险",X34="健康")),"变好",X33=X34,"维持不变",OR(AND(X33="健康",OR(X34="低滞销风险",X34="中滞销风险",X34="高滞销风险")),AND(X33="低滞销风险",OR(X34="中滞销风险",X34="高滞销风险")),AND(X33="中滞销风险",X34="高滞销风险")),"变差")</f>
        <v>维持不变</v>
      </c>
      <c r="Z34" s="7">
        <f t="shared" si="2"/>
        <v>0</v>
      </c>
      <c r="AA34" s="7">
        <f t="shared" si="11"/>
        <v>17.25</v>
      </c>
      <c r="AB34" s="7">
        <f t="shared" si="3"/>
        <v>17.25</v>
      </c>
      <c r="AC34" s="7">
        <f t="shared" si="4"/>
        <v>77.1863117870722</v>
      </c>
      <c r="AD34" s="7">
        <f t="shared" si="5"/>
        <v>2.18631178710348</v>
      </c>
      <c r="AE34" s="8">
        <f t="shared" si="6"/>
        <v>8.12</v>
      </c>
    </row>
    <row r="35" spans="1:31">
      <c r="A35" s="1">
        <v>45887</v>
      </c>
      <c r="B35" t="s">
        <v>65</v>
      </c>
      <c r="C35" t="s">
        <v>66</v>
      </c>
      <c r="D35" t="s">
        <v>33</v>
      </c>
      <c r="E35">
        <v>5</v>
      </c>
      <c r="F35">
        <v>5</v>
      </c>
      <c r="G35">
        <v>5.64</v>
      </c>
      <c r="H35">
        <v>5.32</v>
      </c>
      <c r="I35" t="s">
        <v>41</v>
      </c>
      <c r="J35">
        <v>35</v>
      </c>
      <c r="K35" t="s">
        <v>35</v>
      </c>
      <c r="L35" t="s">
        <v>36</v>
      </c>
      <c r="M35" t="s">
        <v>37</v>
      </c>
      <c r="N35">
        <v>88</v>
      </c>
      <c r="O35">
        <v>234</v>
      </c>
      <c r="P35">
        <v>0</v>
      </c>
      <c r="Q35">
        <v>0</v>
      </c>
      <c r="R35">
        <v>0</v>
      </c>
      <c r="S35">
        <v>100</v>
      </c>
      <c r="T35">
        <f t="shared" si="7"/>
        <v>322</v>
      </c>
      <c r="U35">
        <f t="shared" si="8"/>
        <v>422</v>
      </c>
      <c r="V35" s="1">
        <f t="shared" si="9"/>
        <v>45951.4</v>
      </c>
      <c r="W35" s="1">
        <f t="shared" si="10"/>
        <v>45971.4</v>
      </c>
      <c r="X35" t="str">
        <f t="shared" si="1"/>
        <v>健康</v>
      </c>
      <c r="Y35" s="6" t="str">
        <f>_xlfn.IFS(COUNTIF($B$2:B35,B35)=1,"-",OR(AND(X34="高滞销风险",OR(X35="中滞销风险",X35="低滞销风险",X35="健康")),AND(X34="中滞销风险",OR(X35="低滞销风险",X35="健康")),AND(X34="低滞销风险",X35="健康")),"变好",X34=X35,"维持不变",OR(AND(X34="健康",OR(X35="低滞销风险",X35="中滞销风险",X35="高滞销风险")),AND(X34="低滞销风险",OR(X35="中滞销风险",X35="高滞销风险")),AND(X34="中滞销风险",X35="高滞销风险")),"变差")</f>
        <v>-</v>
      </c>
      <c r="Z35" s="7">
        <f t="shared" si="2"/>
        <v>0</v>
      </c>
      <c r="AA35" s="7">
        <f t="shared" si="11"/>
        <v>0</v>
      </c>
      <c r="AB35" s="7">
        <f t="shared" si="3"/>
        <v>0</v>
      </c>
      <c r="AC35" s="7">
        <f t="shared" si="4"/>
        <v>84.4</v>
      </c>
      <c r="AD35" s="7">
        <f t="shared" si="5"/>
        <v>0</v>
      </c>
      <c r="AE35" s="8">
        <f t="shared" si="6"/>
        <v>5</v>
      </c>
    </row>
    <row r="36" spans="1:31">
      <c r="A36" s="1">
        <v>45894</v>
      </c>
      <c r="B36" t="s">
        <v>65</v>
      </c>
      <c r="C36" t="s">
        <v>66</v>
      </c>
      <c r="D36" t="s">
        <v>33</v>
      </c>
      <c r="E36">
        <v>4.43</v>
      </c>
      <c r="F36">
        <v>4.43</v>
      </c>
      <c r="G36">
        <v>4.71</v>
      </c>
      <c r="H36">
        <v>5.25</v>
      </c>
      <c r="I36" t="s">
        <v>41</v>
      </c>
      <c r="J36">
        <v>31</v>
      </c>
      <c r="K36" t="s">
        <v>38</v>
      </c>
      <c r="L36" t="s">
        <v>39</v>
      </c>
      <c r="M36" t="s">
        <v>40</v>
      </c>
      <c r="N36">
        <v>128</v>
      </c>
      <c r="O36">
        <v>176</v>
      </c>
      <c r="P36">
        <v>0</v>
      </c>
      <c r="Q36">
        <v>0</v>
      </c>
      <c r="R36">
        <v>0</v>
      </c>
      <c r="S36">
        <v>150</v>
      </c>
      <c r="T36">
        <f t="shared" si="7"/>
        <v>304</v>
      </c>
      <c r="U36">
        <f t="shared" si="8"/>
        <v>454</v>
      </c>
      <c r="V36" s="1">
        <f t="shared" si="9"/>
        <v>45962.6230248307</v>
      </c>
      <c r="W36" s="1">
        <f t="shared" si="10"/>
        <v>45996.4830699774</v>
      </c>
      <c r="X36" t="str">
        <f t="shared" si="1"/>
        <v>中滞销风险</v>
      </c>
      <c r="Y36" s="6" t="str">
        <f>_xlfn.IFS(COUNTIF($B$2:B36,B36)=1,"-",OR(AND(X35="高滞销风险",OR(X36="中滞销风险",X36="低滞销风险",X36="健康")),AND(X35="中滞销风险",OR(X36="低滞销风险",X36="健康")),AND(X35="低滞销风险",X36="健康")),"变好",X35=X36,"维持不变",OR(AND(X35="健康",OR(X36="低滞销风险",X36="中滞销风险",X36="高滞销风险")),AND(X35="低滞销风险",OR(X36="中滞销风险",X36="高滞销风险")),AND(X35="中滞销风险",X36="高滞销风险")),"变差")</f>
        <v>变差</v>
      </c>
      <c r="Z36" s="7">
        <f t="shared" si="2"/>
        <v>0</v>
      </c>
      <c r="AA36" s="7">
        <f t="shared" si="11"/>
        <v>90.74</v>
      </c>
      <c r="AB36" s="7">
        <f t="shared" si="3"/>
        <v>90.74</v>
      </c>
      <c r="AC36" s="7">
        <f t="shared" si="4"/>
        <v>102.483069977427</v>
      </c>
      <c r="AD36" s="7">
        <f t="shared" si="5"/>
        <v>20.4830699774029</v>
      </c>
      <c r="AE36" s="8">
        <f t="shared" si="6"/>
        <v>5.53658536585366</v>
      </c>
    </row>
    <row r="37" spans="1:31">
      <c r="A37" s="1">
        <v>45901</v>
      </c>
      <c r="B37" t="s">
        <v>65</v>
      </c>
      <c r="C37" t="s">
        <v>66</v>
      </c>
      <c r="D37" t="s">
        <v>33</v>
      </c>
      <c r="E37">
        <v>3.29</v>
      </c>
      <c r="F37">
        <v>3.29</v>
      </c>
      <c r="G37">
        <v>3.86</v>
      </c>
      <c r="H37">
        <v>4.75</v>
      </c>
      <c r="I37" t="s">
        <v>41</v>
      </c>
      <c r="J37">
        <v>23</v>
      </c>
      <c r="K37" t="s">
        <v>42</v>
      </c>
      <c r="L37" t="s">
        <v>43</v>
      </c>
      <c r="M37" t="s">
        <v>44</v>
      </c>
      <c r="N37">
        <v>154</v>
      </c>
      <c r="O37">
        <v>178</v>
      </c>
      <c r="P37">
        <v>0</v>
      </c>
      <c r="Q37">
        <v>50</v>
      </c>
      <c r="R37">
        <v>0</v>
      </c>
      <c r="S37">
        <v>50</v>
      </c>
      <c r="T37">
        <f t="shared" ref="T37:T100" si="12">N37+O37+P37</f>
        <v>332</v>
      </c>
      <c r="U37">
        <f t="shared" ref="U37:U100" si="13">T37+Q37+R37+S37</f>
        <v>432</v>
      </c>
      <c r="V37" s="1">
        <f t="shared" ref="V37:V100" si="14">A37+T37/E37</f>
        <v>46001.9118541033</v>
      </c>
      <c r="W37" s="1">
        <f t="shared" ref="W37:W100" si="15">A37+U37/E37</f>
        <v>46032.3069908815</v>
      </c>
      <c r="X37" t="str">
        <f t="shared" si="1"/>
        <v>高滞销风险</v>
      </c>
      <c r="Y37" s="6" t="str">
        <f>_xlfn.IFS(COUNTIF($B$2:B37,B37)=1,"-",OR(AND(X36="高滞销风险",OR(X37="中滞销风险",X37="低滞销风险",X37="健康")),AND(X36="中滞销风险",OR(X37="低滞销风险",X37="健康")),AND(X36="低滞销风险",X37="健康")),"变好",X36=X37,"维持不变",OR(AND(X36="健康",OR(X37="低滞销风险",X37="中滞销风险",X37="高滞销风险")),AND(X36="低滞销风险",OR(X37="中滞销风险",X37="高滞销风险")),AND(X36="中滞销风险",X37="高滞销风险")),"变差")</f>
        <v>变差</v>
      </c>
      <c r="Z37" s="7">
        <f t="shared" si="2"/>
        <v>85.25</v>
      </c>
      <c r="AA37" s="7">
        <f t="shared" si="11"/>
        <v>100</v>
      </c>
      <c r="AB37" s="7">
        <f t="shared" si="3"/>
        <v>185.25</v>
      </c>
      <c r="AC37" s="7">
        <f t="shared" si="4"/>
        <v>131.306990881459</v>
      </c>
      <c r="AD37" s="7">
        <f t="shared" si="5"/>
        <v>56.3069908815014</v>
      </c>
      <c r="AE37" s="8">
        <f t="shared" si="6"/>
        <v>5.76</v>
      </c>
    </row>
    <row r="38" spans="1:31">
      <c r="A38" s="1">
        <v>45887</v>
      </c>
      <c r="B38" t="s">
        <v>67</v>
      </c>
      <c r="C38" t="s">
        <v>68</v>
      </c>
      <c r="D38" t="s">
        <v>33</v>
      </c>
      <c r="E38">
        <v>5.57</v>
      </c>
      <c r="F38">
        <v>5.57</v>
      </c>
      <c r="G38">
        <v>6.07</v>
      </c>
      <c r="H38">
        <v>7.21</v>
      </c>
      <c r="I38" t="s">
        <v>41</v>
      </c>
      <c r="J38">
        <v>39</v>
      </c>
      <c r="K38" t="s">
        <v>35</v>
      </c>
      <c r="L38" t="s">
        <v>36</v>
      </c>
      <c r="M38" t="s">
        <v>37</v>
      </c>
      <c r="N38">
        <v>79</v>
      </c>
      <c r="O38">
        <v>374</v>
      </c>
      <c r="P38">
        <v>0</v>
      </c>
      <c r="Q38">
        <v>20</v>
      </c>
      <c r="R38">
        <v>0</v>
      </c>
      <c r="S38">
        <v>100</v>
      </c>
      <c r="T38">
        <f t="shared" si="12"/>
        <v>453</v>
      </c>
      <c r="U38">
        <f t="shared" si="13"/>
        <v>573</v>
      </c>
      <c r="V38" s="1">
        <f t="shared" si="14"/>
        <v>45968.328545781</v>
      </c>
      <c r="W38" s="1">
        <f t="shared" si="15"/>
        <v>45989.8725314183</v>
      </c>
      <c r="X38" t="str">
        <f t="shared" si="1"/>
        <v>低滞销风险</v>
      </c>
      <c r="Y38" s="6" t="str">
        <f>_xlfn.IFS(COUNTIF($B$2:B38,B38)=1,"-",OR(AND(X37="高滞销风险",OR(X38="中滞销风险",X38="低滞销风险",X38="健康")),AND(X37="中滞销风险",OR(X38="低滞销风险",X38="健康")),AND(X37="低滞销风险",X38="健康")),"变好",X37=X38,"维持不变",OR(AND(X37="健康",OR(X38="低滞销风险",X38="中滞销风险",X38="高滞销风险")),AND(X37="低滞销风险",OR(X38="中滞销风险",X38="高滞销风险")),AND(X37="中滞销风险",X38="高滞销风险")),"变差")</f>
        <v>-</v>
      </c>
      <c r="Z38" s="7">
        <f t="shared" si="2"/>
        <v>0</v>
      </c>
      <c r="AA38" s="7">
        <f t="shared" si="11"/>
        <v>77.27</v>
      </c>
      <c r="AB38" s="7">
        <f t="shared" si="3"/>
        <v>77.27</v>
      </c>
      <c r="AC38" s="7">
        <f t="shared" si="4"/>
        <v>102.872531418312</v>
      </c>
      <c r="AD38" s="7">
        <f t="shared" si="5"/>
        <v>13.872531418303</v>
      </c>
      <c r="AE38" s="8">
        <f t="shared" si="6"/>
        <v>6.43820224719101</v>
      </c>
    </row>
    <row r="39" spans="1:31">
      <c r="A39" s="1">
        <v>45894</v>
      </c>
      <c r="B39" t="s">
        <v>67</v>
      </c>
      <c r="C39" t="s">
        <v>68</v>
      </c>
      <c r="D39" t="s">
        <v>33</v>
      </c>
      <c r="E39">
        <v>6</v>
      </c>
      <c r="F39">
        <v>6</v>
      </c>
      <c r="G39">
        <v>5.79</v>
      </c>
      <c r="H39">
        <v>6.75</v>
      </c>
      <c r="I39" t="s">
        <v>41</v>
      </c>
      <c r="J39">
        <v>42</v>
      </c>
      <c r="K39" t="s">
        <v>38</v>
      </c>
      <c r="L39" t="s">
        <v>39</v>
      </c>
      <c r="M39" t="s">
        <v>40</v>
      </c>
      <c r="N39">
        <v>103</v>
      </c>
      <c r="O39">
        <v>314</v>
      </c>
      <c r="P39">
        <v>0</v>
      </c>
      <c r="Q39">
        <v>120</v>
      </c>
      <c r="R39">
        <v>0</v>
      </c>
      <c r="S39">
        <v>0</v>
      </c>
      <c r="T39">
        <f t="shared" si="12"/>
        <v>417</v>
      </c>
      <c r="U39">
        <f t="shared" si="13"/>
        <v>537</v>
      </c>
      <c r="V39" s="1">
        <f t="shared" si="14"/>
        <v>45963.5</v>
      </c>
      <c r="W39" s="1">
        <f t="shared" si="15"/>
        <v>45983.5</v>
      </c>
      <c r="X39" t="str">
        <f t="shared" si="1"/>
        <v>低滞销风险</v>
      </c>
      <c r="Y39" s="6" t="str">
        <f>_xlfn.IFS(COUNTIF($B$2:B39,B39)=1,"-",OR(AND(X38="高滞销风险",OR(X39="中滞销风险",X39="低滞销风险",X39="健康")),AND(X38="中滞销风险",OR(X39="低滞销风险",X39="健康")),AND(X38="低滞销风险",X39="健康")),"变好",X38=X39,"维持不变",OR(AND(X38="健康",OR(X39="低滞销风险",X39="中滞销风险",X39="高滞销风险")),AND(X38="低滞销风险",OR(X39="中滞销风险",X39="高滞销风险")),AND(X38="中滞销风险",X39="高滞销风险")),"变差")</f>
        <v>维持不变</v>
      </c>
      <c r="Z39" s="7">
        <f t="shared" si="2"/>
        <v>0</v>
      </c>
      <c r="AA39" s="7">
        <f t="shared" si="11"/>
        <v>45</v>
      </c>
      <c r="AB39" s="7">
        <f t="shared" si="3"/>
        <v>45</v>
      </c>
      <c r="AC39" s="7">
        <f t="shared" si="4"/>
        <v>89.5</v>
      </c>
      <c r="AD39" s="7">
        <f t="shared" si="5"/>
        <v>7.5</v>
      </c>
      <c r="AE39" s="8">
        <f t="shared" si="6"/>
        <v>6.54878048780488</v>
      </c>
    </row>
    <row r="40" spans="1:31">
      <c r="A40" s="1">
        <v>45901</v>
      </c>
      <c r="B40" t="s">
        <v>67</v>
      </c>
      <c r="C40" t="s">
        <v>68</v>
      </c>
      <c r="D40" t="s">
        <v>33</v>
      </c>
      <c r="E40">
        <v>5.43</v>
      </c>
      <c r="F40">
        <v>5.43</v>
      </c>
      <c r="G40">
        <v>5.71</v>
      </c>
      <c r="H40">
        <v>5.89</v>
      </c>
      <c r="I40" t="s">
        <v>41</v>
      </c>
      <c r="J40">
        <v>38</v>
      </c>
      <c r="K40" t="s">
        <v>42</v>
      </c>
      <c r="L40" t="s">
        <v>43</v>
      </c>
      <c r="M40" t="s">
        <v>44</v>
      </c>
      <c r="N40">
        <v>141</v>
      </c>
      <c r="O40">
        <v>271</v>
      </c>
      <c r="P40">
        <v>0</v>
      </c>
      <c r="Q40">
        <v>90</v>
      </c>
      <c r="R40">
        <v>0</v>
      </c>
      <c r="S40">
        <v>0</v>
      </c>
      <c r="T40">
        <f t="shared" si="12"/>
        <v>412</v>
      </c>
      <c r="U40">
        <f t="shared" si="13"/>
        <v>502</v>
      </c>
      <c r="V40" s="1">
        <f t="shared" si="14"/>
        <v>45976.8747697974</v>
      </c>
      <c r="W40" s="1">
        <f t="shared" si="15"/>
        <v>45993.4493554328</v>
      </c>
      <c r="X40" t="str">
        <f t="shared" si="1"/>
        <v>中滞销风险</v>
      </c>
      <c r="Y40" s="6" t="str">
        <f>_xlfn.IFS(COUNTIF($B$2:B40,B40)=1,"-",OR(AND(X39="高滞销风险",OR(X40="中滞销风险",X40="低滞销风险",X40="健康")),AND(X39="中滞销风险",OR(X40="低滞销风险",X40="健康")),AND(X39="低滞销风险",X40="健康")),"变好",X39=X40,"维持不变",OR(AND(X39="健康",OR(X40="低滞销风险",X40="中滞销风险",X40="高滞销风险")),AND(X39="低滞销风险",OR(X40="中滞销风险",X40="高滞销风险")),AND(X39="中滞销风险",X40="高滞销风险")),"变差")</f>
        <v>变差</v>
      </c>
      <c r="Z40" s="7">
        <f t="shared" si="2"/>
        <v>4.75</v>
      </c>
      <c r="AA40" s="7">
        <f t="shared" si="11"/>
        <v>90</v>
      </c>
      <c r="AB40" s="7">
        <f t="shared" si="3"/>
        <v>94.75</v>
      </c>
      <c r="AC40" s="7">
        <f t="shared" si="4"/>
        <v>92.4493554327808</v>
      </c>
      <c r="AD40" s="7">
        <f t="shared" si="5"/>
        <v>17.4493554328001</v>
      </c>
      <c r="AE40" s="8">
        <f t="shared" si="6"/>
        <v>6.69333333333333</v>
      </c>
    </row>
    <row r="41" spans="1:31">
      <c r="A41" s="1">
        <v>45887</v>
      </c>
      <c r="B41" t="s">
        <v>69</v>
      </c>
      <c r="C41" t="s">
        <v>70</v>
      </c>
      <c r="D41" t="s">
        <v>33</v>
      </c>
      <c r="E41">
        <v>9.53</v>
      </c>
      <c r="F41">
        <v>9.57</v>
      </c>
      <c r="G41">
        <v>9.36</v>
      </c>
      <c r="H41">
        <v>9.57</v>
      </c>
      <c r="I41" t="s">
        <v>34</v>
      </c>
      <c r="J41">
        <v>67</v>
      </c>
      <c r="K41" t="s">
        <v>35</v>
      </c>
      <c r="L41" t="s">
        <v>36</v>
      </c>
      <c r="M41" t="s">
        <v>37</v>
      </c>
      <c r="N41">
        <v>411</v>
      </c>
      <c r="O41">
        <v>196</v>
      </c>
      <c r="P41">
        <v>0</v>
      </c>
      <c r="Q41">
        <v>1</v>
      </c>
      <c r="R41">
        <v>0</v>
      </c>
      <c r="S41">
        <v>100</v>
      </c>
      <c r="T41">
        <f t="shared" si="12"/>
        <v>607</v>
      </c>
      <c r="U41">
        <f t="shared" si="13"/>
        <v>708</v>
      </c>
      <c r="V41" s="1">
        <f t="shared" si="14"/>
        <v>45950.6935991605</v>
      </c>
      <c r="W41" s="1">
        <f t="shared" si="15"/>
        <v>45961.2917103883</v>
      </c>
      <c r="X41" t="str">
        <f t="shared" si="1"/>
        <v>健康</v>
      </c>
      <c r="Y41" s="6" t="str">
        <f>_xlfn.IFS(COUNTIF($B$2:B41,B41)=1,"-",OR(AND(X40="高滞销风险",OR(X41="中滞销风险",X41="低滞销风险",X41="健康")),AND(X40="中滞销风险",OR(X41="低滞销风险",X41="健康")),AND(X40="低滞销风险",X41="健康")),"变好",X40=X41,"维持不变",OR(AND(X40="健康",OR(X41="低滞销风险",X41="中滞销风险",X41="高滞销风险")),AND(X40="低滞销风险",OR(X41="中滞销风险",X41="高滞销风险")),AND(X40="中滞销风险",X41="高滞销风险")),"变差")</f>
        <v>-</v>
      </c>
      <c r="Z41" s="7">
        <f t="shared" si="2"/>
        <v>0</v>
      </c>
      <c r="AA41" s="7">
        <f t="shared" si="11"/>
        <v>0</v>
      </c>
      <c r="AB41" s="7">
        <f t="shared" si="3"/>
        <v>0</v>
      </c>
      <c r="AC41" s="7">
        <f t="shared" si="4"/>
        <v>74.2917103882477</v>
      </c>
      <c r="AD41" s="7">
        <f t="shared" si="5"/>
        <v>0</v>
      </c>
      <c r="AE41" s="8">
        <f t="shared" si="6"/>
        <v>9.53</v>
      </c>
    </row>
    <row r="42" spans="1:31">
      <c r="A42" s="1">
        <v>45894</v>
      </c>
      <c r="B42" t="s">
        <v>69</v>
      </c>
      <c r="C42" t="s">
        <v>70</v>
      </c>
      <c r="D42" t="s">
        <v>33</v>
      </c>
      <c r="E42">
        <v>7.57</v>
      </c>
      <c r="F42">
        <v>7.57</v>
      </c>
      <c r="G42">
        <v>8.57</v>
      </c>
      <c r="H42">
        <v>9.18</v>
      </c>
      <c r="I42" t="s">
        <v>41</v>
      </c>
      <c r="J42">
        <v>53</v>
      </c>
      <c r="K42" t="s">
        <v>38</v>
      </c>
      <c r="L42" t="s">
        <v>39</v>
      </c>
      <c r="M42" t="s">
        <v>40</v>
      </c>
      <c r="N42">
        <v>405</v>
      </c>
      <c r="O42">
        <v>160</v>
      </c>
      <c r="P42">
        <v>0</v>
      </c>
      <c r="Q42">
        <v>101</v>
      </c>
      <c r="R42">
        <v>0</v>
      </c>
      <c r="S42">
        <v>50</v>
      </c>
      <c r="T42">
        <f t="shared" si="12"/>
        <v>565</v>
      </c>
      <c r="U42">
        <f t="shared" si="13"/>
        <v>716</v>
      </c>
      <c r="V42" s="1">
        <f t="shared" si="14"/>
        <v>45968.6367239102</v>
      </c>
      <c r="W42" s="1">
        <f t="shared" si="15"/>
        <v>45988.5838837516</v>
      </c>
      <c r="X42" t="str">
        <f t="shared" si="1"/>
        <v>低滞销风险</v>
      </c>
      <c r="Y42" s="6" t="str">
        <f>_xlfn.IFS(COUNTIF($B$2:B42,B42)=1,"-",OR(AND(X41="高滞销风险",OR(X42="中滞销风险",X42="低滞销风险",X42="健康")),AND(X41="中滞销风险",OR(X42="低滞销风险",X42="健康")),AND(X41="低滞销风险",X42="健康")),"变好",X41=X42,"维持不变",OR(AND(X41="健康",OR(X42="低滞销风险",X42="中滞销风险",X42="高滞销风险")),AND(X41="低滞销风险",OR(X42="中滞销风险",X42="高滞销风险")),AND(X41="中滞销风险",X42="高滞销风险")),"变差")</f>
        <v>变差</v>
      </c>
      <c r="Z42" s="7">
        <f t="shared" si="2"/>
        <v>0</v>
      </c>
      <c r="AA42" s="7">
        <f t="shared" si="11"/>
        <v>95.26</v>
      </c>
      <c r="AB42" s="7">
        <f t="shared" si="3"/>
        <v>95.26</v>
      </c>
      <c r="AC42" s="7">
        <f t="shared" si="4"/>
        <v>94.5838837516513</v>
      </c>
      <c r="AD42" s="7">
        <f t="shared" si="5"/>
        <v>12.5838837515985</v>
      </c>
      <c r="AE42" s="8">
        <f t="shared" si="6"/>
        <v>8.73170731707317</v>
      </c>
    </row>
    <row r="43" spans="1:31">
      <c r="A43" s="1">
        <v>45901</v>
      </c>
      <c r="B43" t="s">
        <v>69</v>
      </c>
      <c r="C43" t="s">
        <v>70</v>
      </c>
      <c r="D43" t="s">
        <v>33</v>
      </c>
      <c r="E43">
        <v>9.29</v>
      </c>
      <c r="F43">
        <v>10</v>
      </c>
      <c r="G43">
        <v>8.79</v>
      </c>
      <c r="H43">
        <v>9.07</v>
      </c>
      <c r="I43" t="s">
        <v>34</v>
      </c>
      <c r="J43">
        <v>70</v>
      </c>
      <c r="K43" t="s">
        <v>42</v>
      </c>
      <c r="L43" t="s">
        <v>43</v>
      </c>
      <c r="M43" t="s">
        <v>44</v>
      </c>
      <c r="N43">
        <v>380</v>
      </c>
      <c r="O43">
        <v>218</v>
      </c>
      <c r="P43">
        <v>0</v>
      </c>
      <c r="Q43">
        <v>1</v>
      </c>
      <c r="R43">
        <v>0</v>
      </c>
      <c r="S43">
        <v>100</v>
      </c>
      <c r="T43">
        <f t="shared" si="12"/>
        <v>598</v>
      </c>
      <c r="U43">
        <f t="shared" si="13"/>
        <v>699</v>
      </c>
      <c r="V43" s="1">
        <f t="shared" si="14"/>
        <v>45965.3702906351</v>
      </c>
      <c r="W43" s="1">
        <f t="shared" si="15"/>
        <v>45976.2421959096</v>
      </c>
      <c r="X43" t="str">
        <f t="shared" si="1"/>
        <v>低滞销风险</v>
      </c>
      <c r="Y43" s="6" t="str">
        <f>_xlfn.IFS(COUNTIF($B$2:B43,B43)=1,"-",OR(AND(X42="高滞销风险",OR(X43="中滞销风险",X43="低滞销风险",X43="健康")),AND(X42="中滞销风险",OR(X43="低滞销风险",X43="健康")),AND(X42="低滞销风险",X43="健康")),"变好",X42=X43,"维持不变",OR(AND(X42="健康",OR(X43="低滞销风险",X43="中滞销风险",X43="高滞销风险")),AND(X42="低滞销风险",OR(X43="中滞销风险",X43="高滞销风险")),AND(X42="中滞销风险",X43="高滞销风险")),"变差")</f>
        <v>维持不变</v>
      </c>
      <c r="Z43" s="7">
        <f t="shared" si="2"/>
        <v>0</v>
      </c>
      <c r="AA43" s="7">
        <f t="shared" si="11"/>
        <v>2.25000000000011</v>
      </c>
      <c r="AB43" s="7">
        <f t="shared" si="3"/>
        <v>2.25000000000011</v>
      </c>
      <c r="AC43" s="7">
        <f t="shared" si="4"/>
        <v>75.2421959095802</v>
      </c>
      <c r="AD43" s="7">
        <f t="shared" si="5"/>
        <v>0.242195909602742</v>
      </c>
      <c r="AE43" s="8">
        <f t="shared" si="6"/>
        <v>9.32</v>
      </c>
    </row>
    <row r="44" spans="1:31">
      <c r="A44" s="1">
        <v>45887</v>
      </c>
      <c r="B44" t="s">
        <v>71</v>
      </c>
      <c r="C44" t="s">
        <v>72</v>
      </c>
      <c r="D44" t="s">
        <v>33</v>
      </c>
      <c r="E44">
        <v>13</v>
      </c>
      <c r="F44">
        <v>13</v>
      </c>
      <c r="G44">
        <v>14.29</v>
      </c>
      <c r="H44">
        <v>14</v>
      </c>
      <c r="I44" t="s">
        <v>41</v>
      </c>
      <c r="J44">
        <v>91</v>
      </c>
      <c r="K44" t="s">
        <v>35</v>
      </c>
      <c r="L44" t="s">
        <v>36</v>
      </c>
      <c r="M44" t="s">
        <v>37</v>
      </c>
      <c r="N44">
        <v>429</v>
      </c>
      <c r="O44">
        <v>386</v>
      </c>
      <c r="P44">
        <v>0</v>
      </c>
      <c r="Q44">
        <v>52</v>
      </c>
      <c r="R44">
        <v>0</v>
      </c>
      <c r="S44">
        <v>200</v>
      </c>
      <c r="T44">
        <f t="shared" si="12"/>
        <v>815</v>
      </c>
      <c r="U44">
        <f t="shared" si="13"/>
        <v>1067</v>
      </c>
      <c r="V44" s="1">
        <f t="shared" si="14"/>
        <v>45949.6923076923</v>
      </c>
      <c r="W44" s="1">
        <f t="shared" si="15"/>
        <v>45969.0769230769</v>
      </c>
      <c r="X44" t="str">
        <f t="shared" si="1"/>
        <v>健康</v>
      </c>
      <c r="Y44" s="6" t="str">
        <f>_xlfn.IFS(COUNTIF($B$2:B44,B44)=1,"-",OR(AND(X43="高滞销风险",OR(X44="中滞销风险",X44="低滞销风险",X44="健康")),AND(X43="中滞销风险",OR(X44="低滞销风险",X44="健康")),AND(X43="低滞销风险",X44="健康")),"变好",X43=X44,"维持不变",OR(AND(X43="健康",OR(X44="低滞销风险",X44="中滞销风险",X44="高滞销风险")),AND(X43="低滞销风险",OR(X44="中滞销风险",X44="高滞销风险")),AND(X43="中滞销风险",X44="高滞销风险")),"变差")</f>
        <v>-</v>
      </c>
      <c r="Z44" s="7">
        <f t="shared" si="2"/>
        <v>0</v>
      </c>
      <c r="AA44" s="7">
        <f t="shared" si="11"/>
        <v>0</v>
      </c>
      <c r="AB44" s="7">
        <f t="shared" si="3"/>
        <v>0</v>
      </c>
      <c r="AC44" s="7">
        <f t="shared" si="4"/>
        <v>82.0769230769231</v>
      </c>
      <c r="AD44" s="7">
        <f t="shared" si="5"/>
        <v>0</v>
      </c>
      <c r="AE44" s="8">
        <f t="shared" si="6"/>
        <v>13</v>
      </c>
    </row>
    <row r="45" spans="1:31">
      <c r="A45" s="1">
        <v>45894</v>
      </c>
      <c r="B45" t="s">
        <v>71</v>
      </c>
      <c r="C45" t="s">
        <v>72</v>
      </c>
      <c r="D45" t="s">
        <v>33</v>
      </c>
      <c r="E45">
        <v>8.57</v>
      </c>
      <c r="F45">
        <v>8.57</v>
      </c>
      <c r="G45">
        <v>10.79</v>
      </c>
      <c r="H45">
        <v>12.46</v>
      </c>
      <c r="I45" t="s">
        <v>41</v>
      </c>
      <c r="J45">
        <v>60</v>
      </c>
      <c r="K45" t="s">
        <v>38</v>
      </c>
      <c r="L45" t="s">
        <v>39</v>
      </c>
      <c r="M45" t="s">
        <v>40</v>
      </c>
      <c r="N45">
        <v>445</v>
      </c>
      <c r="O45">
        <v>366</v>
      </c>
      <c r="P45">
        <v>0</v>
      </c>
      <c r="Q45">
        <v>202</v>
      </c>
      <c r="R45">
        <v>0</v>
      </c>
      <c r="S45">
        <v>0</v>
      </c>
      <c r="T45">
        <f t="shared" si="12"/>
        <v>811</v>
      </c>
      <c r="U45">
        <f t="shared" si="13"/>
        <v>1013</v>
      </c>
      <c r="V45" s="1">
        <f t="shared" si="14"/>
        <v>45988.6324387398</v>
      </c>
      <c r="W45" s="1">
        <f t="shared" si="15"/>
        <v>46012.203033839</v>
      </c>
      <c r="X45" t="str">
        <f t="shared" si="1"/>
        <v>高滞销风险</v>
      </c>
      <c r="Y45" s="6" t="str">
        <f>_xlfn.IFS(COUNTIF($B$2:B45,B45)=1,"-",OR(AND(X44="高滞销风险",OR(X45="中滞销风险",X45="低滞销风险",X45="健康")),AND(X44="中滞销风险",OR(X45="低滞销风险",X45="健康")),AND(X44="低滞销风险",X45="健康")),"变好",X44=X45,"维持不变",OR(AND(X44="健康",OR(X45="低滞销风险",X45="中滞销风险",X45="高滞销风险")),AND(X44="低滞销风险",OR(X45="中滞销风险",X45="高滞销风险")),AND(X44="中滞销风险",X45="高滞销风险")),"变差")</f>
        <v>变差</v>
      </c>
      <c r="Z45" s="7">
        <f t="shared" si="2"/>
        <v>108.26</v>
      </c>
      <c r="AA45" s="7">
        <f t="shared" si="11"/>
        <v>202</v>
      </c>
      <c r="AB45" s="7">
        <f t="shared" si="3"/>
        <v>310.26</v>
      </c>
      <c r="AC45" s="7">
        <f t="shared" si="4"/>
        <v>118.203033838973</v>
      </c>
      <c r="AD45" s="7">
        <f t="shared" si="5"/>
        <v>36.2030338390032</v>
      </c>
      <c r="AE45" s="8">
        <f t="shared" si="6"/>
        <v>12.3536585365854</v>
      </c>
    </row>
    <row r="46" spans="1:31">
      <c r="A46" s="1">
        <v>45901</v>
      </c>
      <c r="B46" t="s">
        <v>71</v>
      </c>
      <c r="C46" t="s">
        <v>72</v>
      </c>
      <c r="D46" t="s">
        <v>33</v>
      </c>
      <c r="E46">
        <v>11.57</v>
      </c>
      <c r="F46">
        <v>11.57</v>
      </c>
      <c r="G46">
        <v>10.07</v>
      </c>
      <c r="H46">
        <v>12.18</v>
      </c>
      <c r="I46" t="s">
        <v>41</v>
      </c>
      <c r="J46">
        <v>81</v>
      </c>
      <c r="K46" t="s">
        <v>42</v>
      </c>
      <c r="L46" t="s">
        <v>43</v>
      </c>
      <c r="M46" t="s">
        <v>44</v>
      </c>
      <c r="N46">
        <v>476</v>
      </c>
      <c r="O46">
        <v>260</v>
      </c>
      <c r="P46">
        <v>0</v>
      </c>
      <c r="Q46">
        <v>202</v>
      </c>
      <c r="R46">
        <v>0</v>
      </c>
      <c r="S46">
        <v>0</v>
      </c>
      <c r="T46">
        <f t="shared" si="12"/>
        <v>736</v>
      </c>
      <c r="U46">
        <f t="shared" si="13"/>
        <v>938</v>
      </c>
      <c r="V46" s="1">
        <f t="shared" si="14"/>
        <v>45964.6127917027</v>
      </c>
      <c r="W46" s="1">
        <f t="shared" si="15"/>
        <v>45982.0717372515</v>
      </c>
      <c r="X46" t="str">
        <f t="shared" si="1"/>
        <v>低滞销风险</v>
      </c>
      <c r="Y46" s="6" t="str">
        <f>_xlfn.IFS(COUNTIF($B$2:B46,B46)=1,"-",OR(AND(X45="高滞销风险",OR(X46="中滞销风险",X46="低滞销风险",X46="健康")),AND(X45="中滞销风险",OR(X46="低滞销风险",X46="健康")),AND(X45="低滞销风险",X46="健康")),"变好",X45=X46,"维持不变",OR(AND(X45="健康",OR(X46="低滞销风险",X46="中滞销风险",X46="高滞销风险")),AND(X45="低滞销风险",OR(X46="中滞销风险",X46="高滞销风险")),AND(X45="中滞销风险",X46="高滞销风险")),"变差")</f>
        <v>变好</v>
      </c>
      <c r="Z46" s="7">
        <f t="shared" si="2"/>
        <v>0</v>
      </c>
      <c r="AA46" s="7">
        <f t="shared" si="11"/>
        <v>70.25</v>
      </c>
      <c r="AB46" s="7">
        <f t="shared" si="3"/>
        <v>70.25</v>
      </c>
      <c r="AC46" s="7">
        <f t="shared" si="4"/>
        <v>81.0717372515125</v>
      </c>
      <c r="AD46" s="7">
        <f t="shared" si="5"/>
        <v>6.07173725149914</v>
      </c>
      <c r="AE46" s="8">
        <f t="shared" si="6"/>
        <v>12.5066666666667</v>
      </c>
    </row>
    <row r="47" spans="1:31">
      <c r="A47" s="1">
        <v>45887</v>
      </c>
      <c r="B47" t="s">
        <v>73</v>
      </c>
      <c r="C47" t="s">
        <v>74</v>
      </c>
      <c r="D47" t="s">
        <v>33</v>
      </c>
      <c r="E47">
        <v>16.57</v>
      </c>
      <c r="F47">
        <v>16.57</v>
      </c>
      <c r="G47">
        <v>17.07</v>
      </c>
      <c r="H47">
        <v>17.61</v>
      </c>
      <c r="I47" t="s">
        <v>41</v>
      </c>
      <c r="J47">
        <v>116</v>
      </c>
      <c r="K47" t="s">
        <v>35</v>
      </c>
      <c r="L47" t="s">
        <v>36</v>
      </c>
      <c r="M47" t="s">
        <v>37</v>
      </c>
      <c r="N47">
        <v>459</v>
      </c>
      <c r="O47">
        <v>650</v>
      </c>
      <c r="P47">
        <v>0</v>
      </c>
      <c r="Q47">
        <v>100</v>
      </c>
      <c r="R47">
        <v>0</v>
      </c>
      <c r="S47">
        <v>150</v>
      </c>
      <c r="T47">
        <f t="shared" si="12"/>
        <v>1109</v>
      </c>
      <c r="U47">
        <f t="shared" si="13"/>
        <v>1359</v>
      </c>
      <c r="V47" s="1">
        <f t="shared" si="14"/>
        <v>45953.9281834641</v>
      </c>
      <c r="W47" s="1">
        <f t="shared" si="15"/>
        <v>45969.0156910078</v>
      </c>
      <c r="X47" t="str">
        <f t="shared" si="1"/>
        <v>健康</v>
      </c>
      <c r="Y47" s="6" t="str">
        <f>_xlfn.IFS(COUNTIF($B$2:B47,B47)=1,"-",OR(AND(X46="高滞销风险",OR(X47="中滞销风险",X47="低滞销风险",X47="健康")),AND(X46="中滞销风险",OR(X47="低滞销风险",X47="健康")),AND(X46="低滞销风险",X47="健康")),"变好",X46=X47,"维持不变",OR(AND(X46="健康",OR(X47="低滞销风险",X47="中滞销风险",X47="高滞销风险")),AND(X46="低滞销风险",OR(X47="中滞销风险",X47="高滞销风险")),AND(X46="中滞销风险",X47="高滞销风险")),"变差")</f>
        <v>-</v>
      </c>
      <c r="Z47" s="7">
        <f t="shared" si="2"/>
        <v>0</v>
      </c>
      <c r="AA47" s="7">
        <f t="shared" si="11"/>
        <v>0</v>
      </c>
      <c r="AB47" s="7">
        <f t="shared" si="3"/>
        <v>0</v>
      </c>
      <c r="AC47" s="7">
        <f t="shared" si="4"/>
        <v>82.0156910078455</v>
      </c>
      <c r="AD47" s="7">
        <f t="shared" si="5"/>
        <v>0</v>
      </c>
      <c r="AE47" s="8">
        <f t="shared" si="6"/>
        <v>16.57</v>
      </c>
    </row>
    <row r="48" spans="1:31">
      <c r="A48" s="1">
        <v>45894</v>
      </c>
      <c r="B48" t="s">
        <v>73</v>
      </c>
      <c r="C48" t="s">
        <v>74</v>
      </c>
      <c r="D48" t="s">
        <v>33</v>
      </c>
      <c r="E48">
        <v>14.86</v>
      </c>
      <c r="F48">
        <v>14.86</v>
      </c>
      <c r="G48">
        <v>15.71</v>
      </c>
      <c r="H48">
        <v>16.61</v>
      </c>
      <c r="I48" t="s">
        <v>41</v>
      </c>
      <c r="J48">
        <v>104</v>
      </c>
      <c r="K48" t="s">
        <v>38</v>
      </c>
      <c r="L48" t="s">
        <v>39</v>
      </c>
      <c r="M48" t="s">
        <v>40</v>
      </c>
      <c r="N48">
        <v>473</v>
      </c>
      <c r="O48">
        <v>638</v>
      </c>
      <c r="P48">
        <v>0</v>
      </c>
      <c r="Q48">
        <v>0</v>
      </c>
      <c r="R48">
        <v>0</v>
      </c>
      <c r="S48">
        <v>150</v>
      </c>
      <c r="T48">
        <f t="shared" si="12"/>
        <v>1111</v>
      </c>
      <c r="U48">
        <f t="shared" si="13"/>
        <v>1261</v>
      </c>
      <c r="V48" s="1">
        <f t="shared" si="14"/>
        <v>45968.7644683715</v>
      </c>
      <c r="W48" s="1">
        <f t="shared" si="15"/>
        <v>45978.8586810229</v>
      </c>
      <c r="X48" t="str">
        <f t="shared" si="1"/>
        <v>低滞销风险</v>
      </c>
      <c r="Y48" s="6" t="str">
        <f>_xlfn.IFS(COUNTIF($B$2:B48,B48)=1,"-",OR(AND(X47="高滞销风险",OR(X48="中滞销风险",X48="低滞销风险",X48="健康")),AND(X47="中滞销风险",OR(X48="低滞销风险",X48="健康")),AND(X47="低滞销风险",X48="健康")),"变好",X47=X48,"维持不变",OR(AND(X47="健康",OR(X48="低滞销风险",X48="中滞销风险",X48="高滞销风险")),AND(X47="低滞销风险",OR(X48="中滞销风险",X48="高滞销风险")),AND(X47="中滞销风险",X48="高滞销风险")),"变差")</f>
        <v>变差</v>
      </c>
      <c r="Z48" s="7">
        <f t="shared" si="2"/>
        <v>0</v>
      </c>
      <c r="AA48" s="7">
        <f t="shared" si="11"/>
        <v>42.48</v>
      </c>
      <c r="AB48" s="7">
        <f t="shared" si="3"/>
        <v>42.48</v>
      </c>
      <c r="AC48" s="7">
        <f t="shared" si="4"/>
        <v>84.8586810228802</v>
      </c>
      <c r="AD48" s="7">
        <f t="shared" si="5"/>
        <v>2.8586810229026</v>
      </c>
      <c r="AE48" s="8">
        <f t="shared" si="6"/>
        <v>15.3780487804878</v>
      </c>
    </row>
    <row r="49" spans="1:31">
      <c r="A49" s="1">
        <v>45901</v>
      </c>
      <c r="B49" t="s">
        <v>73</v>
      </c>
      <c r="C49" t="s">
        <v>74</v>
      </c>
      <c r="D49" t="s">
        <v>33</v>
      </c>
      <c r="E49">
        <v>16.76</v>
      </c>
      <c r="F49">
        <v>17.43</v>
      </c>
      <c r="G49">
        <v>16.14</v>
      </c>
      <c r="H49">
        <v>16.61</v>
      </c>
      <c r="I49" t="s">
        <v>34</v>
      </c>
      <c r="J49">
        <v>122</v>
      </c>
      <c r="K49" t="s">
        <v>42</v>
      </c>
      <c r="L49" t="s">
        <v>43</v>
      </c>
      <c r="M49" t="s">
        <v>44</v>
      </c>
      <c r="N49">
        <v>572</v>
      </c>
      <c r="O49">
        <v>505</v>
      </c>
      <c r="P49">
        <v>0</v>
      </c>
      <c r="Q49">
        <v>70</v>
      </c>
      <c r="R49">
        <v>0</v>
      </c>
      <c r="S49">
        <v>150</v>
      </c>
      <c r="T49">
        <f t="shared" si="12"/>
        <v>1077</v>
      </c>
      <c r="U49">
        <f t="shared" si="13"/>
        <v>1297</v>
      </c>
      <c r="V49" s="1">
        <f t="shared" si="14"/>
        <v>45965.2601431981</v>
      </c>
      <c r="W49" s="1">
        <f t="shared" si="15"/>
        <v>45978.3866348449</v>
      </c>
      <c r="X49" t="str">
        <f t="shared" si="1"/>
        <v>低滞销风险</v>
      </c>
      <c r="Y49" s="6" t="str">
        <f>_xlfn.IFS(COUNTIF($B$2:B49,B49)=1,"-",OR(AND(X48="高滞销风险",OR(X49="中滞销风险",X49="低滞销风险",X49="健康")),AND(X48="中滞销风险",OR(X49="低滞销风险",X49="健康")),AND(X48="低滞销风险",X49="健康")),"变好",X48=X49,"维持不变",OR(AND(X48="健康",OR(X49="低滞销风险",X49="中滞销风险",X49="高滞销风险")),AND(X48="低滞销风险",OR(X49="中滞销风险",X49="高滞销风险")),AND(X48="中滞销风险",X49="高滞销风险")),"变差")</f>
        <v>维持不变</v>
      </c>
      <c r="Z49" s="7">
        <f t="shared" si="2"/>
        <v>0</v>
      </c>
      <c r="AA49" s="7">
        <f t="shared" si="11"/>
        <v>39.9999999999998</v>
      </c>
      <c r="AB49" s="7">
        <f t="shared" si="3"/>
        <v>39.9999999999998</v>
      </c>
      <c r="AC49" s="7">
        <f t="shared" si="4"/>
        <v>77.3866348448687</v>
      </c>
      <c r="AD49" s="7">
        <f t="shared" si="5"/>
        <v>2.38663484490098</v>
      </c>
      <c r="AE49" s="8">
        <f t="shared" si="6"/>
        <v>17.2933333333333</v>
      </c>
    </row>
    <row r="50" spans="1:31">
      <c r="A50" s="1">
        <v>45887</v>
      </c>
      <c r="B50" t="s">
        <v>75</v>
      </c>
      <c r="C50" t="s">
        <v>76</v>
      </c>
      <c r="D50" t="s">
        <v>33</v>
      </c>
      <c r="E50">
        <v>0.27</v>
      </c>
      <c r="F50">
        <v>0.14</v>
      </c>
      <c r="G50">
        <v>0.07</v>
      </c>
      <c r="H50">
        <v>0.43</v>
      </c>
      <c r="I50" t="s">
        <v>34</v>
      </c>
      <c r="J50">
        <v>1</v>
      </c>
      <c r="K50" t="s">
        <v>35</v>
      </c>
      <c r="L50" t="s">
        <v>36</v>
      </c>
      <c r="M50" t="s">
        <v>37</v>
      </c>
      <c r="N50">
        <v>47</v>
      </c>
      <c r="O50">
        <v>0</v>
      </c>
      <c r="P50">
        <v>0</v>
      </c>
      <c r="Q50">
        <v>109</v>
      </c>
      <c r="R50">
        <v>0</v>
      </c>
      <c r="S50">
        <v>0</v>
      </c>
      <c r="T50">
        <f t="shared" si="12"/>
        <v>47</v>
      </c>
      <c r="U50">
        <f t="shared" si="13"/>
        <v>156</v>
      </c>
      <c r="V50" s="1">
        <f t="shared" si="14"/>
        <v>46061.0740740741</v>
      </c>
      <c r="W50" s="1">
        <f t="shared" si="15"/>
        <v>46464.7777777778</v>
      </c>
      <c r="X50" t="str">
        <f t="shared" si="1"/>
        <v>高滞销风险</v>
      </c>
      <c r="Y50" s="6" t="str">
        <f>_xlfn.IFS(COUNTIF($B$2:B50,B50)=1,"-",OR(AND(X49="高滞销风险",OR(X50="中滞销风险",X50="低滞销风险",X50="健康")),AND(X49="中滞销风险",OR(X50="低滞销风险",X50="健康")),AND(X49="低滞销风险",X50="健康")),"变好",X49=X50,"维持不变",OR(AND(X49="健康",OR(X50="低滞销风险",X50="中滞销风险",X50="高滞销风险")),AND(X49="低滞销风险",OR(X50="中滞销风险",X50="高滞销风险")),AND(X49="中滞销风险",X50="高滞销风险")),"变差")</f>
        <v>-</v>
      </c>
      <c r="Z50" s="7">
        <f t="shared" si="2"/>
        <v>22.97</v>
      </c>
      <c r="AA50" s="7">
        <f t="shared" si="11"/>
        <v>109</v>
      </c>
      <c r="AB50" s="7">
        <f t="shared" si="3"/>
        <v>131.97</v>
      </c>
      <c r="AC50" s="7">
        <f t="shared" si="4"/>
        <v>577.777777777778</v>
      </c>
      <c r="AD50" s="7">
        <f t="shared" si="5"/>
        <v>488.777777777803</v>
      </c>
      <c r="AE50" s="8">
        <f t="shared" si="6"/>
        <v>1.75280898876405</v>
      </c>
    </row>
    <row r="51" spans="1:31">
      <c r="A51" s="1">
        <v>45894</v>
      </c>
      <c r="B51" t="s">
        <v>75</v>
      </c>
      <c r="C51" t="s">
        <v>76</v>
      </c>
      <c r="D51" t="s">
        <v>33</v>
      </c>
      <c r="E51">
        <v>0.38</v>
      </c>
      <c r="F51">
        <v>0.43</v>
      </c>
      <c r="G51">
        <v>0.29</v>
      </c>
      <c r="H51">
        <v>0.39</v>
      </c>
      <c r="I51" t="s">
        <v>34</v>
      </c>
      <c r="J51">
        <v>3</v>
      </c>
      <c r="K51" t="s">
        <v>38</v>
      </c>
      <c r="L51" t="s">
        <v>39</v>
      </c>
      <c r="M51" t="s">
        <v>40</v>
      </c>
      <c r="N51">
        <v>44</v>
      </c>
      <c r="O51">
        <v>0</v>
      </c>
      <c r="P51">
        <v>0</v>
      </c>
      <c r="Q51">
        <v>109</v>
      </c>
      <c r="R51">
        <v>0</v>
      </c>
      <c r="S51">
        <v>0</v>
      </c>
      <c r="T51">
        <f t="shared" si="12"/>
        <v>44</v>
      </c>
      <c r="U51">
        <f t="shared" si="13"/>
        <v>153</v>
      </c>
      <c r="V51" s="1">
        <f t="shared" si="14"/>
        <v>46009.7894736842</v>
      </c>
      <c r="W51" s="1">
        <f t="shared" si="15"/>
        <v>46296.6315789474</v>
      </c>
      <c r="X51" t="str">
        <f t="shared" si="1"/>
        <v>高滞销风险</v>
      </c>
      <c r="Y51" s="6" t="str">
        <f>_xlfn.IFS(COUNTIF($B$2:B51,B51)=1,"-",OR(AND(X50="高滞销风险",OR(X51="中滞销风险",X51="低滞销风险",X51="健康")),AND(X50="中滞销风险",OR(X51="低滞销风险",X51="健康")),AND(X50="低滞销风险",X51="健康")),"变好",X50=X51,"维持不变",OR(AND(X50="健康",OR(X51="低滞销风险",X51="中滞销风险",X51="高滞销风险")),AND(X50="低滞销风险",OR(X51="中滞销风险",X51="高滞销风险")),AND(X50="中滞销风险",X51="高滞销风险")),"变差")</f>
        <v>维持不变</v>
      </c>
      <c r="Z51" s="7">
        <f t="shared" si="2"/>
        <v>12.84</v>
      </c>
      <c r="AA51" s="7">
        <f t="shared" si="11"/>
        <v>109</v>
      </c>
      <c r="AB51" s="7">
        <f t="shared" si="3"/>
        <v>121.84</v>
      </c>
      <c r="AC51" s="7">
        <f t="shared" si="4"/>
        <v>402.631578947368</v>
      </c>
      <c r="AD51" s="7">
        <f t="shared" si="5"/>
        <v>320.631578947403</v>
      </c>
      <c r="AE51" s="8">
        <f t="shared" si="6"/>
        <v>1.86585365853659</v>
      </c>
    </row>
    <row r="52" spans="1:31">
      <c r="A52" s="1">
        <v>45901</v>
      </c>
      <c r="B52" t="s">
        <v>75</v>
      </c>
      <c r="C52" t="s">
        <v>76</v>
      </c>
      <c r="D52" t="s">
        <v>33</v>
      </c>
      <c r="E52">
        <v>0.26</v>
      </c>
      <c r="F52">
        <v>0.29</v>
      </c>
      <c r="G52">
        <v>0.36</v>
      </c>
      <c r="H52">
        <v>0.21</v>
      </c>
      <c r="I52" t="s">
        <v>34</v>
      </c>
      <c r="J52">
        <v>2</v>
      </c>
      <c r="K52" t="s">
        <v>42</v>
      </c>
      <c r="L52" t="s">
        <v>43</v>
      </c>
      <c r="M52" t="s">
        <v>44</v>
      </c>
      <c r="N52">
        <v>42</v>
      </c>
      <c r="O52">
        <v>0</v>
      </c>
      <c r="P52">
        <v>0</v>
      </c>
      <c r="Q52">
        <v>109</v>
      </c>
      <c r="R52">
        <v>0</v>
      </c>
      <c r="S52">
        <v>0</v>
      </c>
      <c r="T52">
        <f t="shared" si="12"/>
        <v>42</v>
      </c>
      <c r="U52">
        <f t="shared" si="13"/>
        <v>151</v>
      </c>
      <c r="V52" s="1">
        <f t="shared" si="14"/>
        <v>46062.5384615385</v>
      </c>
      <c r="W52" s="1">
        <f t="shared" si="15"/>
        <v>46481.7692307692</v>
      </c>
      <c r="X52" t="str">
        <f t="shared" si="1"/>
        <v>高滞销风险</v>
      </c>
      <c r="Y52" s="6" t="str">
        <f>_xlfn.IFS(COUNTIF($B$2:B52,B52)=1,"-",OR(AND(X51="高滞销风险",OR(X52="中滞销风险",X52="低滞销风险",X52="健康")),AND(X51="中滞销风险",OR(X52="低滞销风险",X52="健康")),AND(X51="低滞销风险",X52="健康")),"变好",X51=X52,"维持不变",OR(AND(X51="健康",OR(X52="低滞销风险",X52="中滞销风险",X52="高滞销风险")),AND(X51="低滞销风险",OR(X52="中滞销风险",X52="高滞销风险")),AND(X51="中滞销风险",X52="高滞销风险")),"变差")</f>
        <v>维持不变</v>
      </c>
      <c r="Z52" s="7">
        <f t="shared" si="2"/>
        <v>22.5</v>
      </c>
      <c r="AA52" s="7">
        <f t="shared" si="11"/>
        <v>109</v>
      </c>
      <c r="AB52" s="7">
        <f t="shared" si="3"/>
        <v>131.5</v>
      </c>
      <c r="AC52" s="7">
        <f t="shared" si="4"/>
        <v>580.769230769231</v>
      </c>
      <c r="AD52" s="7">
        <f t="shared" si="5"/>
        <v>505.769230769198</v>
      </c>
      <c r="AE52" s="8">
        <f t="shared" si="6"/>
        <v>2.01333333333333</v>
      </c>
    </row>
    <row r="53" spans="1:31">
      <c r="A53" s="1">
        <v>45887</v>
      </c>
      <c r="B53" t="s">
        <v>77</v>
      </c>
      <c r="C53" t="s">
        <v>78</v>
      </c>
      <c r="D53" t="s">
        <v>79</v>
      </c>
      <c r="E53">
        <v>3.38</v>
      </c>
      <c r="F53">
        <v>4.57</v>
      </c>
      <c r="G53">
        <v>4.07</v>
      </c>
      <c r="H53">
        <v>2.39</v>
      </c>
      <c r="I53" t="s">
        <v>34</v>
      </c>
      <c r="J53">
        <v>32</v>
      </c>
      <c r="K53" t="s">
        <v>35</v>
      </c>
      <c r="L53" t="s">
        <v>36</v>
      </c>
      <c r="M53" t="s">
        <v>37</v>
      </c>
      <c r="N53">
        <v>128</v>
      </c>
      <c r="O53">
        <v>0</v>
      </c>
      <c r="P53">
        <v>0</v>
      </c>
      <c r="Q53">
        <v>1</v>
      </c>
      <c r="R53">
        <v>0</v>
      </c>
      <c r="S53">
        <v>200</v>
      </c>
      <c r="T53">
        <f t="shared" si="12"/>
        <v>128</v>
      </c>
      <c r="U53">
        <f t="shared" si="13"/>
        <v>329</v>
      </c>
      <c r="V53" s="1">
        <f t="shared" si="14"/>
        <v>45924.8698224852</v>
      </c>
      <c r="W53" s="1">
        <f t="shared" si="15"/>
        <v>45984.3372781065</v>
      </c>
      <c r="X53" t="str">
        <f t="shared" si="1"/>
        <v>低滞销风险</v>
      </c>
      <c r="Y53" s="6" t="str">
        <f>_xlfn.IFS(COUNTIF($B$2:B53,B53)=1,"-",OR(AND(X52="高滞销风险",OR(X53="中滞销风险",X53="低滞销风险",X53="健康")),AND(X52="中滞销风险",OR(X53="低滞销风险",X53="健康")),AND(X52="低滞销风险",X53="健康")),"变好",X52=X53,"维持不变",OR(AND(X52="健康",OR(X53="低滞销风险",X53="中滞销风险",X53="高滞销风险")),AND(X52="低滞销风险",OR(X53="中滞销风险",X53="高滞销风险")),AND(X52="中滞销风险",X53="高滞销风险")),"变差")</f>
        <v>-</v>
      </c>
      <c r="Z53" s="7">
        <f t="shared" si="2"/>
        <v>0</v>
      </c>
      <c r="AA53" s="7">
        <f t="shared" si="11"/>
        <v>28.18</v>
      </c>
      <c r="AB53" s="7">
        <f t="shared" si="3"/>
        <v>28.18</v>
      </c>
      <c r="AC53" s="7">
        <f t="shared" si="4"/>
        <v>97.3372781065089</v>
      </c>
      <c r="AD53" s="7">
        <f t="shared" si="5"/>
        <v>8.33727810649725</v>
      </c>
      <c r="AE53" s="8">
        <f t="shared" si="6"/>
        <v>3.69662921348315</v>
      </c>
    </row>
    <row r="54" spans="1:31">
      <c r="A54" s="1">
        <v>45894</v>
      </c>
      <c r="B54" t="s">
        <v>77</v>
      </c>
      <c r="C54" t="s">
        <v>78</v>
      </c>
      <c r="D54" t="s">
        <v>79</v>
      </c>
      <c r="E54">
        <v>3.87</v>
      </c>
      <c r="F54">
        <v>4.29</v>
      </c>
      <c r="G54">
        <v>4.43</v>
      </c>
      <c r="H54">
        <v>3.39</v>
      </c>
      <c r="I54" t="s">
        <v>34</v>
      </c>
      <c r="J54">
        <v>30</v>
      </c>
      <c r="K54" t="s">
        <v>38</v>
      </c>
      <c r="L54" t="s">
        <v>39</v>
      </c>
      <c r="M54" t="s">
        <v>40</v>
      </c>
      <c r="N54">
        <v>99</v>
      </c>
      <c r="O54">
        <v>150</v>
      </c>
      <c r="P54">
        <v>0</v>
      </c>
      <c r="Q54">
        <v>51</v>
      </c>
      <c r="R54">
        <v>0</v>
      </c>
      <c r="S54">
        <v>200</v>
      </c>
      <c r="T54">
        <f t="shared" si="12"/>
        <v>249</v>
      </c>
      <c r="U54">
        <f t="shared" si="13"/>
        <v>500</v>
      </c>
      <c r="V54" s="1">
        <f t="shared" si="14"/>
        <v>45958.3410852713</v>
      </c>
      <c r="W54" s="1">
        <f t="shared" si="15"/>
        <v>46023.1989664083</v>
      </c>
      <c r="X54" t="str">
        <f t="shared" si="1"/>
        <v>高滞销风险</v>
      </c>
      <c r="Y54" s="6" t="str">
        <f>_xlfn.IFS(COUNTIF($B$2:B54,B54)=1,"-",OR(AND(X53="高滞销风险",OR(X54="中滞销风险",X54="低滞销风险",X54="健康")),AND(X53="中滞销风险",OR(X54="低滞销风险",X54="健康")),AND(X53="低滞销风险",X54="健康")),"变好",X53=X54,"维持不变",OR(AND(X53="健康",OR(X54="低滞销风险",X54="中滞销风险",X54="高滞销风险")),AND(X53="低滞销风险",OR(X54="中滞销风险",X54="高滞销风险")),AND(X53="中滞销风险",X54="高滞销风险")),"变差")</f>
        <v>变差</v>
      </c>
      <c r="Z54" s="7">
        <f t="shared" si="2"/>
        <v>0</v>
      </c>
      <c r="AA54" s="7">
        <f t="shared" si="11"/>
        <v>182.66</v>
      </c>
      <c r="AB54" s="7">
        <f t="shared" si="3"/>
        <v>182.66</v>
      </c>
      <c r="AC54" s="7">
        <f t="shared" si="4"/>
        <v>129.198966408269</v>
      </c>
      <c r="AD54" s="7">
        <f t="shared" si="5"/>
        <v>47.1989664083012</v>
      </c>
      <c r="AE54" s="8">
        <f t="shared" si="6"/>
        <v>6.09756097560976</v>
      </c>
    </row>
    <row r="55" spans="1:31">
      <c r="A55" s="1">
        <v>45901</v>
      </c>
      <c r="B55" t="s">
        <v>77</v>
      </c>
      <c r="C55" t="s">
        <v>78</v>
      </c>
      <c r="D55" t="s">
        <v>79</v>
      </c>
      <c r="E55">
        <v>4.16</v>
      </c>
      <c r="F55">
        <v>4.14</v>
      </c>
      <c r="G55">
        <v>4.21</v>
      </c>
      <c r="H55">
        <v>4.14</v>
      </c>
      <c r="I55" t="s">
        <v>34</v>
      </c>
      <c r="J55">
        <v>29</v>
      </c>
      <c r="K55" t="s">
        <v>42</v>
      </c>
      <c r="L55" t="s">
        <v>43</v>
      </c>
      <c r="M55" t="s">
        <v>44</v>
      </c>
      <c r="N55">
        <v>73</v>
      </c>
      <c r="O55">
        <v>200</v>
      </c>
      <c r="P55">
        <v>0</v>
      </c>
      <c r="Q55">
        <v>1</v>
      </c>
      <c r="R55">
        <v>0</v>
      </c>
      <c r="S55">
        <v>200</v>
      </c>
      <c r="T55">
        <f t="shared" si="12"/>
        <v>273</v>
      </c>
      <c r="U55">
        <f t="shared" si="13"/>
        <v>474</v>
      </c>
      <c r="V55" s="1">
        <f t="shared" si="14"/>
        <v>45966.625</v>
      </c>
      <c r="W55" s="1">
        <f t="shared" si="15"/>
        <v>46014.9423076923</v>
      </c>
      <c r="X55" t="str">
        <f t="shared" si="1"/>
        <v>高滞销风险</v>
      </c>
      <c r="Y55" s="6" t="str">
        <f>_xlfn.IFS(COUNTIF($B$2:B55,B55)=1,"-",OR(AND(X54="高滞销风险",OR(X55="中滞销风险",X55="低滞销风险",X55="健康")),AND(X54="中滞销风险",OR(X55="低滞销风险",X55="健康")),AND(X54="低滞销风险",X55="健康")),"变好",X54=X55,"维持不变",OR(AND(X54="健康",OR(X55="低滞销风险",X55="中滞销风险",X55="高滞销风险")),AND(X54="低滞销风险",OR(X55="中滞销风险",X55="高滞销风险")),AND(X54="中滞销风险",X55="高滞销风险")),"变差")</f>
        <v>维持不变</v>
      </c>
      <c r="Z55" s="7">
        <f t="shared" si="2"/>
        <v>0</v>
      </c>
      <c r="AA55" s="7">
        <f t="shared" si="11"/>
        <v>162</v>
      </c>
      <c r="AB55" s="7">
        <f t="shared" si="3"/>
        <v>162</v>
      </c>
      <c r="AC55" s="7">
        <f t="shared" si="4"/>
        <v>113.942307692308</v>
      </c>
      <c r="AD55" s="7">
        <f t="shared" si="5"/>
        <v>38.9423076922976</v>
      </c>
      <c r="AE55" s="8">
        <f t="shared" si="6"/>
        <v>6.32</v>
      </c>
    </row>
    <row r="56" spans="1:31">
      <c r="A56" s="1">
        <v>45887</v>
      </c>
      <c r="B56" t="s">
        <v>80</v>
      </c>
      <c r="C56" t="s">
        <v>81</v>
      </c>
      <c r="D56" t="s">
        <v>79</v>
      </c>
      <c r="E56">
        <v>1.71</v>
      </c>
      <c r="F56">
        <v>1.71</v>
      </c>
      <c r="G56">
        <v>1.57</v>
      </c>
      <c r="H56">
        <v>1.89</v>
      </c>
      <c r="I56" t="s">
        <v>41</v>
      </c>
      <c r="J56">
        <v>12</v>
      </c>
      <c r="K56" t="s">
        <v>35</v>
      </c>
      <c r="L56" t="s">
        <v>36</v>
      </c>
      <c r="M56" t="s">
        <v>37</v>
      </c>
      <c r="N56">
        <v>22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12"/>
        <v>22</v>
      </c>
      <c r="U56">
        <f t="shared" si="13"/>
        <v>22</v>
      </c>
      <c r="V56" s="1">
        <f t="shared" si="14"/>
        <v>45899.865497076</v>
      </c>
      <c r="W56" s="1">
        <f t="shared" si="15"/>
        <v>45899.865497076</v>
      </c>
      <c r="X56" t="str">
        <f t="shared" si="1"/>
        <v>健康</v>
      </c>
      <c r="Y56" s="6" t="str">
        <f>_xlfn.IFS(COUNTIF($B$2:B56,B56)=1,"-",OR(AND(X55="高滞销风险",OR(X56="中滞销风险",X56="低滞销风险",X56="健康")),AND(X55="中滞销风险",OR(X56="低滞销风险",X56="健康")),AND(X55="低滞销风险",X56="健康")),"变好",X55=X56,"维持不变",OR(AND(X55="健康",OR(X56="低滞销风险",X56="中滞销风险",X56="高滞销风险")),AND(X55="低滞销风险",OR(X56="中滞销风险",X56="高滞销风险")),AND(X55="中滞销风险",X56="高滞销风险")),"变差")</f>
        <v>-</v>
      </c>
      <c r="Z56" s="7">
        <f t="shared" si="2"/>
        <v>0</v>
      </c>
      <c r="AA56" s="7">
        <f t="shared" si="11"/>
        <v>0</v>
      </c>
      <c r="AB56" s="7">
        <f t="shared" si="3"/>
        <v>0</v>
      </c>
      <c r="AC56" s="7">
        <f t="shared" si="4"/>
        <v>12.8654970760234</v>
      </c>
      <c r="AD56" s="7">
        <f t="shared" si="5"/>
        <v>0</v>
      </c>
      <c r="AE56" s="8">
        <f t="shared" si="6"/>
        <v>1.71</v>
      </c>
    </row>
    <row r="57" spans="1:31">
      <c r="A57" s="1">
        <v>45894</v>
      </c>
      <c r="B57" t="s">
        <v>80</v>
      </c>
      <c r="C57" t="s">
        <v>81</v>
      </c>
      <c r="D57" t="s">
        <v>79</v>
      </c>
      <c r="E57">
        <v>1.14</v>
      </c>
      <c r="F57">
        <v>1.14</v>
      </c>
      <c r="G57">
        <v>1.43</v>
      </c>
      <c r="H57">
        <v>1.79</v>
      </c>
      <c r="I57" t="s">
        <v>41</v>
      </c>
      <c r="J57">
        <v>8</v>
      </c>
      <c r="K57" t="s">
        <v>38</v>
      </c>
      <c r="L57" t="s">
        <v>39</v>
      </c>
      <c r="M57" t="s">
        <v>40</v>
      </c>
      <c r="N57">
        <v>14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12"/>
        <v>14</v>
      </c>
      <c r="U57">
        <f t="shared" si="13"/>
        <v>14</v>
      </c>
      <c r="V57" s="1">
        <f t="shared" si="14"/>
        <v>45906.2807017544</v>
      </c>
      <c r="W57" s="1">
        <f t="shared" si="15"/>
        <v>45906.2807017544</v>
      </c>
      <c r="X57" t="str">
        <f t="shared" si="1"/>
        <v>健康</v>
      </c>
      <c r="Y57" s="6" t="str">
        <f>_xlfn.IFS(COUNTIF($B$2:B57,B57)=1,"-",OR(AND(X56="高滞销风险",OR(X57="中滞销风险",X57="低滞销风险",X57="健康")),AND(X56="中滞销风险",OR(X57="低滞销风险",X57="健康")),AND(X56="低滞销风险",X57="健康")),"变好",X56=X57,"维持不变",OR(AND(X56="健康",OR(X57="低滞销风险",X57="中滞销风险",X57="高滞销风险")),AND(X56="低滞销风险",OR(X57="中滞销风险",X57="高滞销风险")),AND(X56="中滞销风险",X57="高滞销风险")),"变差")</f>
        <v>维持不变</v>
      </c>
      <c r="Z57" s="7">
        <f t="shared" si="2"/>
        <v>0</v>
      </c>
      <c r="AA57" s="7">
        <f t="shared" si="11"/>
        <v>0</v>
      </c>
      <c r="AB57" s="7">
        <f t="shared" si="3"/>
        <v>0</v>
      </c>
      <c r="AC57" s="7">
        <f t="shared" si="4"/>
        <v>12.280701754386</v>
      </c>
      <c r="AD57" s="7">
        <f t="shared" si="5"/>
        <v>0</v>
      </c>
      <c r="AE57" s="8">
        <f t="shared" si="6"/>
        <v>1.14</v>
      </c>
    </row>
    <row r="58" spans="1:31">
      <c r="A58" s="1">
        <v>45901</v>
      </c>
      <c r="B58" t="s">
        <v>80</v>
      </c>
      <c r="C58" t="s">
        <v>81</v>
      </c>
      <c r="D58" t="s">
        <v>79</v>
      </c>
      <c r="E58">
        <v>0.14</v>
      </c>
      <c r="F58">
        <v>0.14</v>
      </c>
      <c r="G58">
        <v>0.64</v>
      </c>
      <c r="H58">
        <v>1.11</v>
      </c>
      <c r="I58" t="s">
        <v>41</v>
      </c>
      <c r="J58">
        <v>1</v>
      </c>
      <c r="K58" t="s">
        <v>42</v>
      </c>
      <c r="L58" t="s">
        <v>43</v>
      </c>
      <c r="M58" t="s">
        <v>44</v>
      </c>
      <c r="N58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12"/>
        <v>12</v>
      </c>
      <c r="U58">
        <f t="shared" si="13"/>
        <v>12</v>
      </c>
      <c r="V58" s="1">
        <f t="shared" si="14"/>
        <v>45986.7142857143</v>
      </c>
      <c r="W58" s="1">
        <f t="shared" si="15"/>
        <v>45986.7142857143</v>
      </c>
      <c r="X58" t="str">
        <f t="shared" si="1"/>
        <v>低滞销风险</v>
      </c>
      <c r="Y58" s="6" t="str">
        <f>_xlfn.IFS(COUNTIF($B$2:B58,B58)=1,"-",OR(AND(X57="高滞销风险",OR(X58="中滞销风险",X58="低滞销风险",X58="健康")),AND(X57="中滞销风险",OR(X58="低滞销风险",X58="健康")),AND(X57="低滞销风险",X58="健康")),"变好",X57=X58,"维持不变",OR(AND(X57="健康",OR(X58="低滞销风险",X58="中滞销风险",X58="高滞销风险")),AND(X57="低滞销风险",OR(X58="中滞销风险",X58="高滞销风险")),AND(X57="中滞销风险",X58="高滞销风险")),"变差")</f>
        <v>变差</v>
      </c>
      <c r="Z58" s="7">
        <f t="shared" si="2"/>
        <v>1.5</v>
      </c>
      <c r="AA58" s="7">
        <f t="shared" si="11"/>
        <v>-1.77635683940025e-15</v>
      </c>
      <c r="AB58" s="7">
        <f t="shared" si="3"/>
        <v>1.5</v>
      </c>
      <c r="AC58" s="7">
        <f t="shared" si="4"/>
        <v>85.7142857142857</v>
      </c>
      <c r="AD58" s="7">
        <f t="shared" si="5"/>
        <v>10.7142857142971</v>
      </c>
      <c r="AE58" s="8">
        <f t="shared" si="6"/>
        <v>0.16</v>
      </c>
    </row>
    <row r="59" spans="1:31">
      <c r="A59" s="1">
        <v>45887</v>
      </c>
      <c r="B59" t="s">
        <v>82</v>
      </c>
      <c r="C59" t="s">
        <v>83</v>
      </c>
      <c r="D59" t="s">
        <v>79</v>
      </c>
      <c r="E59">
        <v>7.37</v>
      </c>
      <c r="F59">
        <v>9.14</v>
      </c>
      <c r="G59">
        <v>7.07</v>
      </c>
      <c r="H59">
        <v>6.43</v>
      </c>
      <c r="I59" t="s">
        <v>34</v>
      </c>
      <c r="J59">
        <v>64</v>
      </c>
      <c r="K59" t="s">
        <v>35</v>
      </c>
      <c r="L59" t="s">
        <v>36</v>
      </c>
      <c r="M59" t="s">
        <v>37</v>
      </c>
      <c r="N59">
        <v>173</v>
      </c>
      <c r="O59">
        <v>203</v>
      </c>
      <c r="P59">
        <v>0</v>
      </c>
      <c r="Q59">
        <v>0</v>
      </c>
      <c r="R59">
        <v>0</v>
      </c>
      <c r="S59">
        <v>200</v>
      </c>
      <c r="T59">
        <f t="shared" si="12"/>
        <v>376</v>
      </c>
      <c r="U59">
        <f t="shared" si="13"/>
        <v>576</v>
      </c>
      <c r="V59" s="1">
        <f t="shared" si="14"/>
        <v>45938.0176390773</v>
      </c>
      <c r="W59" s="1">
        <f t="shared" si="15"/>
        <v>45965.1546811398</v>
      </c>
      <c r="X59" t="str">
        <f t="shared" si="1"/>
        <v>健康</v>
      </c>
      <c r="Y59" s="6" t="str">
        <f>_xlfn.IFS(COUNTIF($B$2:B59,B59)=1,"-",OR(AND(X58="高滞销风险",OR(X59="中滞销风险",X59="低滞销风险",X59="健康")),AND(X58="中滞销风险",OR(X59="低滞销风险",X59="健康")),AND(X58="低滞销风险",X59="健康")),"变好",X58=X59,"维持不变",OR(AND(X58="健康",OR(X59="低滞销风险",X59="中滞销风险",X59="高滞销风险")),AND(X58="低滞销风险",OR(X59="中滞销风险",X59="高滞销风险")),AND(X58="中滞销风险",X59="高滞销风险")),"变差")</f>
        <v>-</v>
      </c>
      <c r="Z59" s="7">
        <f t="shared" si="2"/>
        <v>0</v>
      </c>
      <c r="AA59" s="7">
        <f t="shared" si="11"/>
        <v>0</v>
      </c>
      <c r="AB59" s="7">
        <f t="shared" si="3"/>
        <v>0</v>
      </c>
      <c r="AC59" s="7">
        <f t="shared" si="4"/>
        <v>78.1546811397558</v>
      </c>
      <c r="AD59" s="7">
        <f t="shared" si="5"/>
        <v>0</v>
      </c>
      <c r="AE59" s="8">
        <f t="shared" si="6"/>
        <v>7.37</v>
      </c>
    </row>
    <row r="60" spans="1:31">
      <c r="A60" s="1">
        <v>45894</v>
      </c>
      <c r="B60" t="s">
        <v>82</v>
      </c>
      <c r="C60" t="s">
        <v>83</v>
      </c>
      <c r="D60" t="s">
        <v>79</v>
      </c>
      <c r="E60">
        <v>7.19</v>
      </c>
      <c r="F60">
        <v>7.43</v>
      </c>
      <c r="G60">
        <v>8.29</v>
      </c>
      <c r="H60">
        <v>6.61</v>
      </c>
      <c r="I60" t="s">
        <v>34</v>
      </c>
      <c r="J60">
        <v>52</v>
      </c>
      <c r="K60" t="s">
        <v>38</v>
      </c>
      <c r="L60" t="s">
        <v>39</v>
      </c>
      <c r="M60" t="s">
        <v>40</v>
      </c>
      <c r="N60">
        <v>175</v>
      </c>
      <c r="O60">
        <v>150</v>
      </c>
      <c r="P60">
        <v>0</v>
      </c>
      <c r="Q60">
        <v>0</v>
      </c>
      <c r="R60">
        <v>0</v>
      </c>
      <c r="S60">
        <v>300</v>
      </c>
      <c r="T60">
        <f t="shared" si="12"/>
        <v>325</v>
      </c>
      <c r="U60">
        <f t="shared" si="13"/>
        <v>625</v>
      </c>
      <c r="V60" s="1">
        <f t="shared" si="14"/>
        <v>45939.2016689847</v>
      </c>
      <c r="W60" s="1">
        <f t="shared" si="15"/>
        <v>45980.926286509</v>
      </c>
      <c r="X60" t="str">
        <f t="shared" si="1"/>
        <v>低滞销风险</v>
      </c>
      <c r="Y60" s="6" t="str">
        <f>_xlfn.IFS(COUNTIF($B$2:B60,B60)=1,"-",OR(AND(X59="高滞销风险",OR(X60="中滞销风险",X60="低滞销风险",X60="健康")),AND(X59="中滞销风险",OR(X60="低滞销风险",X60="健康")),AND(X59="低滞销风险",X60="健康")),"变好",X59=X60,"维持不变",OR(AND(X59="健康",OR(X60="低滞销风险",X60="中滞销风险",X60="高滞销风险")),AND(X59="低滞销风险",OR(X60="中滞销风险",X60="高滞销风险")),AND(X59="中滞销风险",X60="高滞销风险")),"变差")</f>
        <v>变差</v>
      </c>
      <c r="Z60" s="7">
        <f t="shared" si="2"/>
        <v>0</v>
      </c>
      <c r="AA60" s="7">
        <f t="shared" si="11"/>
        <v>35.42</v>
      </c>
      <c r="AB60" s="7">
        <f t="shared" si="3"/>
        <v>35.42</v>
      </c>
      <c r="AC60" s="7">
        <f t="shared" si="4"/>
        <v>86.9262865090403</v>
      </c>
      <c r="AD60" s="7">
        <f t="shared" si="5"/>
        <v>4.9262865089986</v>
      </c>
      <c r="AE60" s="8">
        <f t="shared" si="6"/>
        <v>7.6219512195122</v>
      </c>
    </row>
    <row r="61" spans="1:31">
      <c r="A61" s="1">
        <v>45901</v>
      </c>
      <c r="B61" t="s">
        <v>82</v>
      </c>
      <c r="C61" t="s">
        <v>83</v>
      </c>
      <c r="D61" t="s">
        <v>79</v>
      </c>
      <c r="E61">
        <v>5.43</v>
      </c>
      <c r="F61">
        <v>5.43</v>
      </c>
      <c r="G61">
        <v>6.43</v>
      </c>
      <c r="H61">
        <v>6.75</v>
      </c>
      <c r="I61" t="s">
        <v>41</v>
      </c>
      <c r="J61">
        <v>38</v>
      </c>
      <c r="K61" t="s">
        <v>42</v>
      </c>
      <c r="L61" t="s">
        <v>43</v>
      </c>
      <c r="M61" t="s">
        <v>44</v>
      </c>
      <c r="N61">
        <v>207</v>
      </c>
      <c r="O61">
        <v>80</v>
      </c>
      <c r="P61">
        <v>0</v>
      </c>
      <c r="Q61">
        <v>0</v>
      </c>
      <c r="R61">
        <v>0</v>
      </c>
      <c r="S61">
        <v>300</v>
      </c>
      <c r="T61">
        <f t="shared" si="12"/>
        <v>287</v>
      </c>
      <c r="U61">
        <f t="shared" si="13"/>
        <v>587</v>
      </c>
      <c r="V61" s="1">
        <f t="shared" si="14"/>
        <v>45953.8545119705</v>
      </c>
      <c r="W61" s="1">
        <f t="shared" si="15"/>
        <v>46009.1031307551</v>
      </c>
      <c r="X61" t="str">
        <f t="shared" si="1"/>
        <v>高滞销风险</v>
      </c>
      <c r="Y61" s="6" t="str">
        <f>_xlfn.IFS(COUNTIF($B$2:B61,B61)=1,"-",OR(AND(X60="高滞销风险",OR(X61="中滞销风险",X61="低滞销风险",X61="健康")),AND(X60="中滞销风险",OR(X61="低滞销风险",X61="健康")),AND(X60="低滞销风险",X61="健康")),"变好",X60=X61,"维持不变",OR(AND(X60="健康",OR(X61="低滞销风险",X61="中滞销风险",X61="高滞销风险")),AND(X60="低滞销风险",OR(X61="中滞销风险",X61="高滞销风险")),AND(X60="中滞销风险",X61="高滞销风险")),"变差")</f>
        <v>变差</v>
      </c>
      <c r="Z61" s="7">
        <f t="shared" si="2"/>
        <v>0</v>
      </c>
      <c r="AA61" s="7">
        <f t="shared" si="11"/>
        <v>179.75</v>
      </c>
      <c r="AB61" s="7">
        <f t="shared" si="3"/>
        <v>179.75</v>
      </c>
      <c r="AC61" s="7">
        <f t="shared" si="4"/>
        <v>108.103130755064</v>
      </c>
      <c r="AD61" s="7">
        <f t="shared" si="5"/>
        <v>33.103130755102</v>
      </c>
      <c r="AE61" s="8">
        <f t="shared" si="6"/>
        <v>7.82666666666667</v>
      </c>
    </row>
    <row r="62" spans="1:31">
      <c r="A62" s="1">
        <v>45887</v>
      </c>
      <c r="B62" t="s">
        <v>84</v>
      </c>
      <c r="C62" t="s">
        <v>85</v>
      </c>
      <c r="D62" t="s">
        <v>79</v>
      </c>
      <c r="E62">
        <v>3.63</v>
      </c>
      <c r="F62">
        <v>3.86</v>
      </c>
      <c r="G62">
        <v>3.71</v>
      </c>
      <c r="H62">
        <v>3.46</v>
      </c>
      <c r="I62" t="s">
        <v>34</v>
      </c>
      <c r="J62">
        <v>27</v>
      </c>
      <c r="K62" t="s">
        <v>35</v>
      </c>
      <c r="L62" t="s">
        <v>36</v>
      </c>
      <c r="M62" t="s">
        <v>37</v>
      </c>
      <c r="N62">
        <v>135</v>
      </c>
      <c r="O62">
        <v>81</v>
      </c>
      <c r="P62">
        <v>0</v>
      </c>
      <c r="Q62">
        <v>67</v>
      </c>
      <c r="R62">
        <v>0</v>
      </c>
      <c r="S62">
        <v>0</v>
      </c>
      <c r="T62">
        <f t="shared" si="12"/>
        <v>216</v>
      </c>
      <c r="U62">
        <f t="shared" si="13"/>
        <v>283</v>
      </c>
      <c r="V62" s="1">
        <f t="shared" si="14"/>
        <v>45946.5041322314</v>
      </c>
      <c r="W62" s="1">
        <f t="shared" si="15"/>
        <v>45964.9614325069</v>
      </c>
      <c r="X62" t="str">
        <f t="shared" si="1"/>
        <v>健康</v>
      </c>
      <c r="Y62" s="6" t="str">
        <f>_xlfn.IFS(COUNTIF($B$2:B62,B62)=1,"-",OR(AND(X61="高滞销风险",OR(X62="中滞销风险",X62="低滞销风险",X62="健康")),AND(X61="中滞销风险",OR(X62="低滞销风险",X62="健康")),AND(X61="低滞销风险",X62="健康")),"变好",X61=X62,"维持不变",OR(AND(X61="健康",OR(X62="低滞销风险",X62="中滞销风险",X62="高滞销风险")),AND(X61="低滞销风险",OR(X62="中滞销风险",X62="高滞销风险")),AND(X61="中滞销风险",X62="高滞销风险")),"变差")</f>
        <v>-</v>
      </c>
      <c r="Z62" s="7">
        <f t="shared" si="2"/>
        <v>0</v>
      </c>
      <c r="AA62" s="7">
        <f t="shared" si="11"/>
        <v>0</v>
      </c>
      <c r="AB62" s="7">
        <f t="shared" si="3"/>
        <v>0</v>
      </c>
      <c r="AC62" s="7">
        <f t="shared" si="4"/>
        <v>77.961432506887</v>
      </c>
      <c r="AD62" s="7">
        <f t="shared" si="5"/>
        <v>0</v>
      </c>
      <c r="AE62" s="8">
        <f t="shared" si="6"/>
        <v>3.63</v>
      </c>
    </row>
    <row r="63" spans="1:31">
      <c r="A63" s="1">
        <v>45894</v>
      </c>
      <c r="B63" t="s">
        <v>84</v>
      </c>
      <c r="C63" t="s">
        <v>85</v>
      </c>
      <c r="D63" t="s">
        <v>79</v>
      </c>
      <c r="E63">
        <v>2.14</v>
      </c>
      <c r="F63">
        <v>2.14</v>
      </c>
      <c r="G63">
        <v>3</v>
      </c>
      <c r="H63">
        <v>3.18</v>
      </c>
      <c r="I63" t="s">
        <v>41</v>
      </c>
      <c r="J63">
        <v>15</v>
      </c>
      <c r="K63" t="s">
        <v>38</v>
      </c>
      <c r="L63" t="s">
        <v>39</v>
      </c>
      <c r="M63" t="s">
        <v>40</v>
      </c>
      <c r="N63">
        <v>132</v>
      </c>
      <c r="O63">
        <v>131</v>
      </c>
      <c r="P63">
        <v>0</v>
      </c>
      <c r="Q63">
        <v>2</v>
      </c>
      <c r="R63">
        <v>0</v>
      </c>
      <c r="S63">
        <v>0</v>
      </c>
      <c r="T63">
        <f t="shared" si="12"/>
        <v>263</v>
      </c>
      <c r="U63">
        <f t="shared" si="13"/>
        <v>265</v>
      </c>
      <c r="V63" s="1">
        <f t="shared" si="14"/>
        <v>46016.8971962617</v>
      </c>
      <c r="W63" s="1">
        <f t="shared" si="15"/>
        <v>46017.8317757009</v>
      </c>
      <c r="X63" t="str">
        <f t="shared" si="1"/>
        <v>高滞销风险</v>
      </c>
      <c r="Y63" s="6" t="str">
        <f>_xlfn.IFS(COUNTIF($B$2:B63,B63)=1,"-",OR(AND(X62="高滞销风险",OR(X63="中滞销风险",X63="低滞销风险",X63="健康")),AND(X62="中滞销风险",OR(X63="低滞销风险",X63="健康")),AND(X62="低滞销风险",X63="健康")),"变好",X62=X63,"维持不变",OR(AND(X62="健康",OR(X63="低滞销风险",X63="中滞销风险",X63="高滞销风险")),AND(X62="低滞销风险",OR(X63="中滞销风险",X63="高滞销风险")),AND(X62="中滞销风险",X63="高滞销风险")),"变差")</f>
        <v>变差</v>
      </c>
      <c r="Z63" s="7">
        <f t="shared" si="2"/>
        <v>87.52</v>
      </c>
      <c r="AA63" s="7">
        <f t="shared" si="11"/>
        <v>1.99999999999999</v>
      </c>
      <c r="AB63" s="7">
        <f t="shared" si="3"/>
        <v>89.52</v>
      </c>
      <c r="AC63" s="7">
        <f t="shared" si="4"/>
        <v>123.831775700935</v>
      </c>
      <c r="AD63" s="7">
        <f t="shared" si="5"/>
        <v>41.831775700899</v>
      </c>
      <c r="AE63" s="8">
        <f t="shared" si="6"/>
        <v>3.23170731707317</v>
      </c>
    </row>
    <row r="64" spans="1:31">
      <c r="A64" s="1">
        <v>45901</v>
      </c>
      <c r="B64" t="s">
        <v>84</v>
      </c>
      <c r="C64" t="s">
        <v>85</v>
      </c>
      <c r="D64" t="s">
        <v>79</v>
      </c>
      <c r="E64">
        <v>3.14</v>
      </c>
      <c r="F64">
        <v>3.29</v>
      </c>
      <c r="G64">
        <v>2.71</v>
      </c>
      <c r="H64">
        <v>3.21</v>
      </c>
      <c r="I64" t="s">
        <v>34</v>
      </c>
      <c r="J64">
        <v>23</v>
      </c>
      <c r="K64" t="s">
        <v>42</v>
      </c>
      <c r="L64" t="s">
        <v>43</v>
      </c>
      <c r="M64" t="s">
        <v>44</v>
      </c>
      <c r="N64">
        <v>126</v>
      </c>
      <c r="O64">
        <v>115</v>
      </c>
      <c r="P64">
        <v>0</v>
      </c>
      <c r="Q64">
        <v>2</v>
      </c>
      <c r="R64">
        <v>0</v>
      </c>
      <c r="S64">
        <v>0</v>
      </c>
      <c r="T64">
        <f t="shared" si="12"/>
        <v>241</v>
      </c>
      <c r="U64">
        <f t="shared" si="13"/>
        <v>243</v>
      </c>
      <c r="V64" s="1">
        <f t="shared" si="14"/>
        <v>45977.7515923567</v>
      </c>
      <c r="W64" s="1">
        <f t="shared" si="15"/>
        <v>45978.3885350318</v>
      </c>
      <c r="X64" t="str">
        <f t="shared" si="1"/>
        <v>低滞销风险</v>
      </c>
      <c r="Y64" s="6" t="str">
        <f>_xlfn.IFS(COUNTIF($B$2:B64,B64)=1,"-",OR(AND(X63="高滞销风险",OR(X64="中滞销风险",X64="低滞销风险",X64="健康")),AND(X63="中滞销风险",OR(X64="低滞销风险",X64="健康")),AND(X63="低滞销风险",X64="健康")),"变好",X63=X64,"维持不变",OR(AND(X63="健康",OR(X64="低滞销风险",X64="中滞销风险",X64="高滞销风险")),AND(X63="低滞销风险",OR(X64="中滞销风险",X64="高滞销风险")),AND(X63="中滞销风险",X64="高滞销风险")),"变差")</f>
        <v>变好</v>
      </c>
      <c r="Z64" s="7">
        <f t="shared" si="2"/>
        <v>5.5</v>
      </c>
      <c r="AA64" s="7">
        <f t="shared" si="11"/>
        <v>2</v>
      </c>
      <c r="AB64" s="7">
        <f t="shared" si="3"/>
        <v>7.5</v>
      </c>
      <c r="AC64" s="7">
        <f t="shared" si="4"/>
        <v>77.3885350318471</v>
      </c>
      <c r="AD64" s="7">
        <f t="shared" si="5"/>
        <v>2.38853503180144</v>
      </c>
      <c r="AE64" s="8">
        <f t="shared" si="6"/>
        <v>3.24</v>
      </c>
    </row>
    <row r="65" spans="1:31">
      <c r="A65" s="1">
        <v>45887</v>
      </c>
      <c r="B65" t="s">
        <v>86</v>
      </c>
      <c r="C65" t="s">
        <v>87</v>
      </c>
      <c r="D65" t="s">
        <v>79</v>
      </c>
      <c r="E65">
        <v>3.79</v>
      </c>
      <c r="F65">
        <v>4.29</v>
      </c>
      <c r="G65">
        <v>4.21</v>
      </c>
      <c r="H65">
        <v>3.32</v>
      </c>
      <c r="I65" t="s">
        <v>34</v>
      </c>
      <c r="J65">
        <v>30</v>
      </c>
      <c r="K65" t="s">
        <v>35</v>
      </c>
      <c r="L65" t="s">
        <v>36</v>
      </c>
      <c r="M65" t="s">
        <v>37</v>
      </c>
      <c r="N65">
        <v>98</v>
      </c>
      <c r="O65">
        <v>106</v>
      </c>
      <c r="P65">
        <v>0</v>
      </c>
      <c r="Q65">
        <v>267</v>
      </c>
      <c r="R65">
        <v>0</v>
      </c>
      <c r="S65">
        <v>0</v>
      </c>
      <c r="T65">
        <f t="shared" si="12"/>
        <v>204</v>
      </c>
      <c r="U65">
        <f t="shared" si="13"/>
        <v>471</v>
      </c>
      <c r="V65" s="1">
        <f t="shared" si="14"/>
        <v>45940.8258575198</v>
      </c>
      <c r="W65" s="1">
        <f t="shared" si="15"/>
        <v>46011.2744063325</v>
      </c>
      <c r="X65" t="str">
        <f t="shared" si="1"/>
        <v>高滞销风险</v>
      </c>
      <c r="Y65" s="6" t="str">
        <f>_xlfn.IFS(COUNTIF($B$2:B65,B65)=1,"-",OR(AND(X64="高滞销风险",OR(X65="中滞销风险",X65="低滞销风险",X65="健康")),AND(X64="中滞销风险",OR(X65="低滞销风险",X65="健康")),AND(X64="低滞销风险",X65="健康")),"变好",X64=X65,"维持不变",OR(AND(X64="健康",OR(X65="低滞销风险",X65="中滞销风险",X65="高滞销风险")),AND(X64="低滞销风险",OR(X65="中滞销风险",X65="高滞销风险")),AND(X64="中滞销风险",X65="高滞销风险")),"变差")</f>
        <v>-</v>
      </c>
      <c r="Z65" s="7">
        <f t="shared" si="2"/>
        <v>0</v>
      </c>
      <c r="AA65" s="7">
        <f t="shared" si="11"/>
        <v>133.69</v>
      </c>
      <c r="AB65" s="7">
        <f t="shared" si="3"/>
        <v>133.69</v>
      </c>
      <c r="AC65" s="7">
        <f t="shared" si="4"/>
        <v>124.274406332454</v>
      </c>
      <c r="AD65" s="7">
        <f t="shared" si="5"/>
        <v>35.2744063325008</v>
      </c>
      <c r="AE65" s="8">
        <f t="shared" si="6"/>
        <v>5.29213483146067</v>
      </c>
    </row>
    <row r="66" spans="1:31">
      <c r="A66" s="1">
        <v>45894</v>
      </c>
      <c r="B66" t="s">
        <v>86</v>
      </c>
      <c r="C66" t="s">
        <v>87</v>
      </c>
      <c r="D66" t="s">
        <v>79</v>
      </c>
      <c r="E66">
        <v>5.11</v>
      </c>
      <c r="F66">
        <v>6.43</v>
      </c>
      <c r="G66">
        <v>5.36</v>
      </c>
      <c r="H66">
        <v>4.21</v>
      </c>
      <c r="I66" t="s">
        <v>34</v>
      </c>
      <c r="J66">
        <v>45</v>
      </c>
      <c r="K66" t="s">
        <v>38</v>
      </c>
      <c r="L66" t="s">
        <v>39</v>
      </c>
      <c r="M66" t="s">
        <v>40</v>
      </c>
      <c r="N66">
        <v>98</v>
      </c>
      <c r="O66">
        <v>204</v>
      </c>
      <c r="P66">
        <v>0</v>
      </c>
      <c r="Q66">
        <v>127</v>
      </c>
      <c r="R66">
        <v>0</v>
      </c>
      <c r="S66">
        <v>0</v>
      </c>
      <c r="T66">
        <f t="shared" si="12"/>
        <v>302</v>
      </c>
      <c r="U66">
        <f t="shared" si="13"/>
        <v>429</v>
      </c>
      <c r="V66" s="1">
        <f t="shared" si="14"/>
        <v>45953.0998043053</v>
      </c>
      <c r="W66" s="1">
        <f t="shared" si="15"/>
        <v>45977.9530332681</v>
      </c>
      <c r="X66" t="str">
        <f t="shared" si="1"/>
        <v>低滞销风险</v>
      </c>
      <c r="Y66" s="6" t="str">
        <f>_xlfn.IFS(COUNTIF($B$2:B66,B66)=1,"-",OR(AND(X65="高滞销风险",OR(X66="中滞销风险",X66="低滞销风险",X66="健康")),AND(X65="中滞销风险",OR(X66="低滞销风险",X66="健康")),AND(X65="低滞销风险",X66="健康")),"变好",X65=X66,"维持不变",OR(AND(X65="健康",OR(X66="低滞销风险",X66="中滞销风险",X66="高滞销风险")),AND(X65="低滞销风险",OR(X66="中滞销风险",X66="高滞销风险")),AND(X65="中滞销风险",X66="高滞销风险")),"变差")</f>
        <v>变好</v>
      </c>
      <c r="Z66" s="7">
        <f t="shared" si="2"/>
        <v>0</v>
      </c>
      <c r="AA66" s="7">
        <f t="shared" si="11"/>
        <v>9.97999999999996</v>
      </c>
      <c r="AB66" s="7">
        <f t="shared" si="3"/>
        <v>9.97999999999996</v>
      </c>
      <c r="AC66" s="7">
        <f t="shared" si="4"/>
        <v>83.9530332681018</v>
      </c>
      <c r="AD66" s="7">
        <f t="shared" si="5"/>
        <v>1.95303326810244</v>
      </c>
      <c r="AE66" s="8">
        <f t="shared" si="6"/>
        <v>5.23170731707317</v>
      </c>
    </row>
    <row r="67" spans="1:31">
      <c r="A67" s="1">
        <v>45901</v>
      </c>
      <c r="B67" t="s">
        <v>86</v>
      </c>
      <c r="C67" t="s">
        <v>87</v>
      </c>
      <c r="D67" t="s">
        <v>79</v>
      </c>
      <c r="E67">
        <v>5.12</v>
      </c>
      <c r="F67">
        <v>5</v>
      </c>
      <c r="G67">
        <v>5.71</v>
      </c>
      <c r="H67">
        <v>4.96</v>
      </c>
      <c r="I67" t="s">
        <v>34</v>
      </c>
      <c r="J67">
        <v>35</v>
      </c>
      <c r="K67" t="s">
        <v>42</v>
      </c>
      <c r="L67" t="s">
        <v>43</v>
      </c>
      <c r="M67" t="s">
        <v>44</v>
      </c>
      <c r="N67">
        <v>106</v>
      </c>
      <c r="O67">
        <v>242</v>
      </c>
      <c r="P67">
        <v>0</v>
      </c>
      <c r="Q67">
        <v>47</v>
      </c>
      <c r="R67">
        <v>0</v>
      </c>
      <c r="S67">
        <v>0</v>
      </c>
      <c r="T67">
        <f t="shared" si="12"/>
        <v>348</v>
      </c>
      <c r="U67">
        <f t="shared" si="13"/>
        <v>395</v>
      </c>
      <c r="V67" s="1">
        <f t="shared" si="14"/>
        <v>45968.96875</v>
      </c>
      <c r="W67" s="1">
        <f t="shared" si="15"/>
        <v>45978.1484375</v>
      </c>
      <c r="X67" t="str">
        <f t="shared" ref="X67:X130" si="16">_xlfn.IFS(AD67&gt;=30,"高滞销风险",AD67&gt;=15,"中滞销风险",AD67&gt;0,"低滞销风险",AD67=0,"健康")</f>
        <v>低滞销风险</v>
      </c>
      <c r="Y67" s="6" t="str">
        <f>_xlfn.IFS(COUNTIF($B$2:B67,B67)=1,"-",OR(AND(X66="高滞销风险",OR(X67="中滞销风险",X67="低滞销风险",X67="健康")),AND(X66="中滞销风险",OR(X67="低滞销风险",X67="健康")),AND(X66="低滞销风险",X67="健康")),"变好",X66=X67,"维持不变",OR(AND(X66="健康",OR(X67="低滞销风险",X67="中滞销风险",X67="高滞销风险")),AND(X66="低滞销风险",OR(X67="中滞销风险",X67="高滞销风险")),AND(X66="中滞销风险",X67="高滞销风险")),"变差")</f>
        <v>维持不变</v>
      </c>
      <c r="Z67" s="7">
        <f t="shared" ref="Z67:Z130" si="17">IF(V67&gt;=DATE(2025,11,15),T67-(DATE(2025,11,15)-A67)*E67,0)</f>
        <v>0</v>
      </c>
      <c r="AA67" s="7">
        <f t="shared" si="11"/>
        <v>11</v>
      </c>
      <c r="AB67" s="7">
        <f t="shared" ref="AB67:AB130" si="18">IF(W67&gt;=DATE(2025,11,15),U67-(DATE(2025,11,15)-A67)*E67,0)</f>
        <v>11</v>
      </c>
      <c r="AC67" s="7">
        <f t="shared" ref="AC67:AC130" si="19">U67/E67</f>
        <v>77.1484375</v>
      </c>
      <c r="AD67" s="7">
        <f t="shared" ref="AD67:AD130" si="20">IF(W67&gt;DATE(2025,11,15),W67-DATE(2025,11,15),0)</f>
        <v>2.1484375</v>
      </c>
      <c r="AE67" s="8">
        <f t="shared" ref="AE67:AE130" si="21">IF(X67="健康",E67,U67/(DATE(2025,11,15)-A67))</f>
        <v>5.26666666666667</v>
      </c>
    </row>
    <row r="68" spans="1:31">
      <c r="A68" s="1">
        <v>45887</v>
      </c>
      <c r="B68" t="s">
        <v>88</v>
      </c>
      <c r="C68" t="s">
        <v>89</v>
      </c>
      <c r="D68" t="s">
        <v>79</v>
      </c>
      <c r="E68">
        <v>2.14</v>
      </c>
      <c r="F68">
        <v>2.14</v>
      </c>
      <c r="G68">
        <v>2.21</v>
      </c>
      <c r="H68">
        <v>2.29</v>
      </c>
      <c r="I68" t="s">
        <v>41</v>
      </c>
      <c r="J68">
        <v>15</v>
      </c>
      <c r="K68" t="s">
        <v>35</v>
      </c>
      <c r="L68" t="s">
        <v>36</v>
      </c>
      <c r="M68" t="s">
        <v>37</v>
      </c>
      <c r="N68">
        <v>79</v>
      </c>
      <c r="O68">
        <v>34</v>
      </c>
      <c r="P68">
        <v>0</v>
      </c>
      <c r="Q68">
        <v>2</v>
      </c>
      <c r="R68">
        <v>0</v>
      </c>
      <c r="S68">
        <v>0</v>
      </c>
      <c r="T68">
        <f t="shared" si="12"/>
        <v>113</v>
      </c>
      <c r="U68">
        <f t="shared" si="13"/>
        <v>115</v>
      </c>
      <c r="V68" s="1">
        <f t="shared" si="14"/>
        <v>45939.8037383178</v>
      </c>
      <c r="W68" s="1">
        <f t="shared" si="15"/>
        <v>45940.738317757</v>
      </c>
      <c r="X68" t="str">
        <f t="shared" si="16"/>
        <v>健康</v>
      </c>
      <c r="Y68" s="6" t="str">
        <f>_xlfn.IFS(COUNTIF($B$2:B68,B68)=1,"-",OR(AND(X67="高滞销风险",OR(X68="中滞销风险",X68="低滞销风险",X68="健康")),AND(X67="中滞销风险",OR(X68="低滞销风险",X68="健康")),AND(X67="低滞销风险",X68="健康")),"变好",X67=X68,"维持不变",OR(AND(X67="健康",OR(X68="低滞销风险",X68="中滞销风险",X68="高滞销风险")),AND(X67="低滞销风险",OR(X68="中滞销风险",X68="高滞销风险")),AND(X67="中滞销风险",X68="高滞销风险")),"变差")</f>
        <v>-</v>
      </c>
      <c r="Z68" s="7">
        <f t="shared" si="17"/>
        <v>0</v>
      </c>
      <c r="AA68" s="7">
        <f t="shared" si="11"/>
        <v>0</v>
      </c>
      <c r="AB68" s="7">
        <f t="shared" si="18"/>
        <v>0</v>
      </c>
      <c r="AC68" s="7">
        <f t="shared" si="19"/>
        <v>53.7383177570093</v>
      </c>
      <c r="AD68" s="7">
        <f t="shared" si="20"/>
        <v>0</v>
      </c>
      <c r="AE68" s="8">
        <f t="shared" si="21"/>
        <v>2.14</v>
      </c>
    </row>
    <row r="69" spans="1:31">
      <c r="A69" s="1">
        <v>45894</v>
      </c>
      <c r="B69" t="s">
        <v>88</v>
      </c>
      <c r="C69" t="s">
        <v>89</v>
      </c>
      <c r="D69" t="s">
        <v>79</v>
      </c>
      <c r="E69">
        <v>3.06</v>
      </c>
      <c r="F69">
        <v>4</v>
      </c>
      <c r="G69">
        <v>3.07</v>
      </c>
      <c r="H69">
        <v>2.5</v>
      </c>
      <c r="I69" t="s">
        <v>34</v>
      </c>
      <c r="J69">
        <v>28</v>
      </c>
      <c r="K69" t="s">
        <v>38</v>
      </c>
      <c r="L69" t="s">
        <v>39</v>
      </c>
      <c r="M69" t="s">
        <v>40</v>
      </c>
      <c r="N69">
        <v>42</v>
      </c>
      <c r="O69">
        <v>32</v>
      </c>
      <c r="P69">
        <v>0</v>
      </c>
      <c r="Q69">
        <v>2</v>
      </c>
      <c r="R69">
        <v>0</v>
      </c>
      <c r="S69">
        <v>0</v>
      </c>
      <c r="T69">
        <f t="shared" si="12"/>
        <v>74</v>
      </c>
      <c r="U69">
        <f t="shared" si="13"/>
        <v>76</v>
      </c>
      <c r="V69" s="1">
        <f t="shared" si="14"/>
        <v>45918.1830065359</v>
      </c>
      <c r="W69" s="1">
        <f t="shared" si="15"/>
        <v>45918.8366013072</v>
      </c>
      <c r="X69" t="str">
        <f t="shared" si="16"/>
        <v>健康</v>
      </c>
      <c r="Y69" s="6" t="str">
        <f>_xlfn.IFS(COUNTIF($B$2:B69,B69)=1,"-",OR(AND(X68="高滞销风险",OR(X69="中滞销风险",X69="低滞销风险",X69="健康")),AND(X68="中滞销风险",OR(X69="低滞销风险",X69="健康")),AND(X68="低滞销风险",X69="健康")),"变好",X68=X69,"维持不变",OR(AND(X68="健康",OR(X69="低滞销风险",X69="中滞销风险",X69="高滞销风险")),AND(X68="低滞销风险",OR(X69="中滞销风险",X69="高滞销风险")),AND(X68="中滞销风险",X69="高滞销风险")),"变差")</f>
        <v>维持不变</v>
      </c>
      <c r="Z69" s="7">
        <f t="shared" si="17"/>
        <v>0</v>
      </c>
      <c r="AA69" s="7">
        <f t="shared" si="11"/>
        <v>0</v>
      </c>
      <c r="AB69" s="7">
        <f t="shared" si="18"/>
        <v>0</v>
      </c>
      <c r="AC69" s="7">
        <f t="shared" si="19"/>
        <v>24.8366013071895</v>
      </c>
      <c r="AD69" s="7">
        <f t="shared" si="20"/>
        <v>0</v>
      </c>
      <c r="AE69" s="8">
        <f t="shared" si="21"/>
        <v>3.06</v>
      </c>
    </row>
    <row r="70" spans="1:31">
      <c r="A70" s="1">
        <v>45901</v>
      </c>
      <c r="B70" t="s">
        <v>88</v>
      </c>
      <c r="C70" t="s">
        <v>89</v>
      </c>
      <c r="D70" t="s">
        <v>79</v>
      </c>
      <c r="E70">
        <v>3.48</v>
      </c>
      <c r="F70">
        <v>3.86</v>
      </c>
      <c r="G70">
        <v>3.93</v>
      </c>
      <c r="H70">
        <v>3.07</v>
      </c>
      <c r="I70" t="s">
        <v>34</v>
      </c>
      <c r="J70">
        <v>27</v>
      </c>
      <c r="K70" t="s">
        <v>42</v>
      </c>
      <c r="L70" t="s">
        <v>43</v>
      </c>
      <c r="M70" t="s">
        <v>44</v>
      </c>
      <c r="N70">
        <v>34</v>
      </c>
      <c r="O70">
        <v>13</v>
      </c>
      <c r="P70">
        <v>0</v>
      </c>
      <c r="Q70">
        <v>2</v>
      </c>
      <c r="R70">
        <v>0</v>
      </c>
      <c r="S70">
        <v>0</v>
      </c>
      <c r="T70">
        <f t="shared" si="12"/>
        <v>47</v>
      </c>
      <c r="U70">
        <f t="shared" si="13"/>
        <v>49</v>
      </c>
      <c r="V70" s="1">
        <f t="shared" si="14"/>
        <v>45914.5057471264</v>
      </c>
      <c r="W70" s="1">
        <f t="shared" si="15"/>
        <v>45915.0804597701</v>
      </c>
      <c r="X70" t="str">
        <f t="shared" si="16"/>
        <v>健康</v>
      </c>
      <c r="Y70" s="6" t="str">
        <f>_xlfn.IFS(COUNTIF($B$2:B70,B70)=1,"-",OR(AND(X69="高滞销风险",OR(X70="中滞销风险",X70="低滞销风险",X70="健康")),AND(X69="中滞销风险",OR(X70="低滞销风险",X70="健康")),AND(X69="低滞销风险",X70="健康")),"变好",X69=X70,"维持不变",OR(AND(X69="健康",OR(X70="低滞销风险",X70="中滞销风险",X70="高滞销风险")),AND(X69="低滞销风险",OR(X70="中滞销风险",X70="高滞销风险")),AND(X69="中滞销风险",X70="高滞销风险")),"变差")</f>
        <v>维持不变</v>
      </c>
      <c r="Z70" s="7">
        <f t="shared" si="17"/>
        <v>0</v>
      </c>
      <c r="AA70" s="7">
        <f t="shared" si="11"/>
        <v>0</v>
      </c>
      <c r="AB70" s="7">
        <f t="shared" si="18"/>
        <v>0</v>
      </c>
      <c r="AC70" s="7">
        <f t="shared" si="19"/>
        <v>14.0804597701149</v>
      </c>
      <c r="AD70" s="7">
        <f t="shared" si="20"/>
        <v>0</v>
      </c>
      <c r="AE70" s="8">
        <f t="shared" si="21"/>
        <v>3.48</v>
      </c>
    </row>
    <row r="71" spans="1:31">
      <c r="A71" s="1">
        <v>45887</v>
      </c>
      <c r="B71" t="s">
        <v>90</v>
      </c>
      <c r="C71" t="s">
        <v>91</v>
      </c>
      <c r="D71" t="s">
        <v>79</v>
      </c>
      <c r="E71">
        <v>0.57</v>
      </c>
      <c r="F71">
        <v>0.57</v>
      </c>
      <c r="G71">
        <v>0.93</v>
      </c>
      <c r="H71">
        <v>1.11</v>
      </c>
      <c r="I71" t="s">
        <v>41</v>
      </c>
      <c r="J71">
        <v>4</v>
      </c>
      <c r="K71" t="s">
        <v>35</v>
      </c>
      <c r="L71" t="s">
        <v>36</v>
      </c>
      <c r="M71" t="s">
        <v>37</v>
      </c>
      <c r="N71">
        <v>41</v>
      </c>
      <c r="O71">
        <v>28</v>
      </c>
      <c r="P71">
        <v>0</v>
      </c>
      <c r="Q71">
        <v>0</v>
      </c>
      <c r="R71">
        <v>0</v>
      </c>
      <c r="S71">
        <v>0</v>
      </c>
      <c r="T71">
        <f t="shared" si="12"/>
        <v>69</v>
      </c>
      <c r="U71">
        <f t="shared" si="13"/>
        <v>69</v>
      </c>
      <c r="V71" s="1">
        <f t="shared" si="14"/>
        <v>46008.0526315789</v>
      </c>
      <c r="W71" s="1">
        <f t="shared" si="15"/>
        <v>46008.0526315789</v>
      </c>
      <c r="X71" t="str">
        <f t="shared" si="16"/>
        <v>高滞销风险</v>
      </c>
      <c r="Y71" s="6" t="str">
        <f>_xlfn.IFS(COUNTIF($B$2:B71,B71)=1,"-",OR(AND(X70="高滞销风险",OR(X71="中滞销风险",X71="低滞销风险",X71="健康")),AND(X70="中滞销风险",OR(X71="低滞销风险",X71="健康")),AND(X70="低滞销风险",X71="健康")),"变好",X70=X71,"维持不变",OR(AND(X70="健康",OR(X71="低滞销风险",X71="中滞销风险",X71="高滞销风险")),AND(X70="低滞销风险",OR(X71="中滞销风险",X71="高滞销风险")),AND(X70="中滞销风险",X71="高滞销风险")),"变差")</f>
        <v>-</v>
      </c>
      <c r="Z71" s="7">
        <f t="shared" si="17"/>
        <v>18.27</v>
      </c>
      <c r="AA71" s="7">
        <f t="shared" si="11"/>
        <v>0</v>
      </c>
      <c r="AB71" s="7">
        <f t="shared" si="18"/>
        <v>18.27</v>
      </c>
      <c r="AC71" s="7">
        <f t="shared" si="19"/>
        <v>121.052631578947</v>
      </c>
      <c r="AD71" s="7">
        <f t="shared" si="20"/>
        <v>32.0526315789029</v>
      </c>
      <c r="AE71" s="8">
        <f t="shared" si="21"/>
        <v>0.775280898876405</v>
      </c>
    </row>
    <row r="72" spans="1:31">
      <c r="A72" s="1">
        <v>45894</v>
      </c>
      <c r="B72" t="s">
        <v>90</v>
      </c>
      <c r="C72" t="s">
        <v>91</v>
      </c>
      <c r="D72" t="s">
        <v>79</v>
      </c>
      <c r="E72">
        <v>0.77</v>
      </c>
      <c r="F72">
        <v>0.77</v>
      </c>
      <c r="G72">
        <v>0.67</v>
      </c>
      <c r="H72">
        <v>0.94</v>
      </c>
      <c r="I72" t="s">
        <v>41</v>
      </c>
      <c r="J72">
        <v>5.42</v>
      </c>
      <c r="K72" t="s">
        <v>38</v>
      </c>
      <c r="L72" t="s">
        <v>39</v>
      </c>
      <c r="M72" t="s">
        <v>40</v>
      </c>
      <c r="N72">
        <v>43</v>
      </c>
      <c r="O72">
        <v>24</v>
      </c>
      <c r="P72">
        <v>0</v>
      </c>
      <c r="Q72">
        <v>0</v>
      </c>
      <c r="R72">
        <v>0</v>
      </c>
      <c r="S72">
        <v>0</v>
      </c>
      <c r="T72">
        <f t="shared" si="12"/>
        <v>67</v>
      </c>
      <c r="U72">
        <f t="shared" si="13"/>
        <v>67</v>
      </c>
      <c r="V72" s="1">
        <f t="shared" si="14"/>
        <v>45981.012987013</v>
      </c>
      <c r="W72" s="1">
        <f t="shared" si="15"/>
        <v>45981.012987013</v>
      </c>
      <c r="X72" t="str">
        <f t="shared" si="16"/>
        <v>低滞销风险</v>
      </c>
      <c r="Y72" s="6" t="str">
        <f>_xlfn.IFS(COUNTIF($B$2:B72,B72)=1,"-",OR(AND(X71="高滞销风险",OR(X72="中滞销风险",X72="低滞销风险",X72="健康")),AND(X71="中滞销风险",OR(X72="低滞销风险",X72="健康")),AND(X71="低滞销风险",X72="健康")),"变好",X71=X72,"维持不变",OR(AND(X71="健康",OR(X72="低滞销风险",X72="中滞销风险",X72="高滞销风险")),AND(X71="低滞销风险",OR(X72="中滞销风险",X72="高滞销风险")),AND(X71="中滞销风险",X72="高滞销风险")),"变差")</f>
        <v>变好</v>
      </c>
      <c r="Z72" s="7">
        <f t="shared" si="17"/>
        <v>3.86</v>
      </c>
      <c r="AA72" s="7">
        <f t="shared" si="11"/>
        <v>0</v>
      </c>
      <c r="AB72" s="7">
        <f t="shared" si="18"/>
        <v>3.86</v>
      </c>
      <c r="AC72" s="7">
        <f t="shared" si="19"/>
        <v>87.012987012987</v>
      </c>
      <c r="AD72" s="7">
        <f t="shared" si="20"/>
        <v>5.01298701299675</v>
      </c>
      <c r="AE72" s="8">
        <f t="shared" si="21"/>
        <v>0.817073170731707</v>
      </c>
    </row>
    <row r="73" spans="1:31">
      <c r="A73" s="1">
        <v>45901</v>
      </c>
      <c r="B73" t="s">
        <v>90</v>
      </c>
      <c r="C73" t="s">
        <v>91</v>
      </c>
      <c r="D73" t="s">
        <v>79</v>
      </c>
      <c r="E73">
        <v>0.93</v>
      </c>
      <c r="F73">
        <v>1</v>
      </c>
      <c r="G73">
        <v>0.89</v>
      </c>
      <c r="H73">
        <v>0.91</v>
      </c>
      <c r="I73" t="s">
        <v>34</v>
      </c>
      <c r="J73">
        <v>7</v>
      </c>
      <c r="K73" t="s">
        <v>42</v>
      </c>
      <c r="L73" t="s">
        <v>43</v>
      </c>
      <c r="M73" t="s">
        <v>44</v>
      </c>
      <c r="N73">
        <v>53</v>
      </c>
      <c r="O73">
        <v>6</v>
      </c>
      <c r="P73">
        <v>0</v>
      </c>
      <c r="Q73">
        <v>0</v>
      </c>
      <c r="R73">
        <v>0</v>
      </c>
      <c r="S73">
        <v>0</v>
      </c>
      <c r="T73">
        <f t="shared" si="12"/>
        <v>59</v>
      </c>
      <c r="U73">
        <f t="shared" si="13"/>
        <v>59</v>
      </c>
      <c r="V73" s="1">
        <f t="shared" si="14"/>
        <v>45964.4408602151</v>
      </c>
      <c r="W73" s="1">
        <f t="shared" si="15"/>
        <v>45964.4408602151</v>
      </c>
      <c r="X73" t="str">
        <f t="shared" si="16"/>
        <v>健康</v>
      </c>
      <c r="Y73" s="6" t="str">
        <f>_xlfn.IFS(COUNTIF($B$2:B73,B73)=1,"-",OR(AND(X72="高滞销风险",OR(X73="中滞销风险",X73="低滞销风险",X73="健康")),AND(X72="中滞销风险",OR(X73="低滞销风险",X73="健康")),AND(X72="低滞销风险",X73="健康")),"变好",X72=X73,"维持不变",OR(AND(X72="健康",OR(X73="低滞销风险",X73="中滞销风险",X73="高滞销风险")),AND(X72="低滞销风险",OR(X73="中滞销风险",X73="高滞销风险")),AND(X72="中滞销风险",X73="高滞销风险")),"变差")</f>
        <v>变好</v>
      </c>
      <c r="Z73" s="7">
        <f t="shared" si="17"/>
        <v>0</v>
      </c>
      <c r="AA73" s="7">
        <f t="shared" si="11"/>
        <v>0</v>
      </c>
      <c r="AB73" s="7">
        <f t="shared" si="18"/>
        <v>0</v>
      </c>
      <c r="AC73" s="7">
        <f t="shared" si="19"/>
        <v>63.4408602150538</v>
      </c>
      <c r="AD73" s="7">
        <f t="shared" si="20"/>
        <v>0</v>
      </c>
      <c r="AE73" s="8">
        <f t="shared" si="21"/>
        <v>0.93</v>
      </c>
    </row>
    <row r="74" spans="1:31">
      <c r="A74" s="1">
        <v>45887</v>
      </c>
      <c r="B74" t="s">
        <v>92</v>
      </c>
      <c r="C74" t="s">
        <v>93</v>
      </c>
      <c r="D74" t="s">
        <v>79</v>
      </c>
      <c r="E74">
        <v>2.57</v>
      </c>
      <c r="F74">
        <v>2.57</v>
      </c>
      <c r="G74">
        <v>2.71</v>
      </c>
      <c r="H74">
        <v>2.86</v>
      </c>
      <c r="I74" t="s">
        <v>41</v>
      </c>
      <c r="J74">
        <v>18</v>
      </c>
      <c r="K74" t="s">
        <v>35</v>
      </c>
      <c r="L74" t="s">
        <v>36</v>
      </c>
      <c r="M74" t="s">
        <v>37</v>
      </c>
      <c r="N74">
        <v>53</v>
      </c>
      <c r="O74">
        <v>71</v>
      </c>
      <c r="P74">
        <v>0</v>
      </c>
      <c r="Q74">
        <v>5</v>
      </c>
      <c r="R74">
        <v>0</v>
      </c>
      <c r="S74">
        <v>200</v>
      </c>
      <c r="T74">
        <f t="shared" si="12"/>
        <v>124</v>
      </c>
      <c r="U74">
        <f t="shared" si="13"/>
        <v>329</v>
      </c>
      <c r="V74" s="1">
        <f t="shared" si="14"/>
        <v>45935.2490272374</v>
      </c>
      <c r="W74" s="1">
        <f t="shared" si="15"/>
        <v>46015.0155642023</v>
      </c>
      <c r="X74" t="str">
        <f t="shared" si="16"/>
        <v>高滞销风险</v>
      </c>
      <c r="Y74" s="6" t="str">
        <f>_xlfn.IFS(COUNTIF($B$2:B74,B74)=1,"-",OR(AND(X73="高滞销风险",OR(X74="中滞销风险",X74="低滞销风险",X74="健康")),AND(X73="中滞销风险",OR(X74="低滞销风险",X74="健康")),AND(X73="低滞销风险",X74="健康")),"变好",X73=X74,"维持不变",OR(AND(X73="健康",OR(X74="低滞销风险",X74="中滞销风险",X74="高滞销风险")),AND(X73="低滞销风险",OR(X74="中滞销风险",X74="高滞销风险")),AND(X73="中滞销风险",X74="高滞销风险")),"变差")</f>
        <v>-</v>
      </c>
      <c r="Z74" s="7">
        <f t="shared" si="17"/>
        <v>0</v>
      </c>
      <c r="AA74" s="7">
        <f t="shared" si="11"/>
        <v>100.27</v>
      </c>
      <c r="AB74" s="7">
        <f t="shared" si="18"/>
        <v>100.27</v>
      </c>
      <c r="AC74" s="7">
        <f t="shared" si="19"/>
        <v>128.015564202335</v>
      </c>
      <c r="AD74" s="7">
        <f t="shared" si="20"/>
        <v>39.0155642023019</v>
      </c>
      <c r="AE74" s="8">
        <f t="shared" si="21"/>
        <v>3.69662921348315</v>
      </c>
    </row>
    <row r="75" spans="1:31">
      <c r="A75" s="1">
        <v>45894</v>
      </c>
      <c r="B75" t="s">
        <v>92</v>
      </c>
      <c r="C75" t="s">
        <v>93</v>
      </c>
      <c r="D75" t="s">
        <v>79</v>
      </c>
      <c r="E75">
        <v>3.24</v>
      </c>
      <c r="F75">
        <v>3.71</v>
      </c>
      <c r="G75">
        <v>3.14</v>
      </c>
      <c r="H75">
        <v>3</v>
      </c>
      <c r="I75" t="s">
        <v>34</v>
      </c>
      <c r="J75">
        <v>26</v>
      </c>
      <c r="K75" t="s">
        <v>38</v>
      </c>
      <c r="L75" t="s">
        <v>39</v>
      </c>
      <c r="M75" t="s">
        <v>40</v>
      </c>
      <c r="N75">
        <v>34</v>
      </c>
      <c r="O75">
        <v>199</v>
      </c>
      <c r="P75">
        <v>0</v>
      </c>
      <c r="Q75">
        <v>69</v>
      </c>
      <c r="R75">
        <v>0</v>
      </c>
      <c r="S75">
        <v>1</v>
      </c>
      <c r="T75">
        <f t="shared" si="12"/>
        <v>233</v>
      </c>
      <c r="U75">
        <f t="shared" si="13"/>
        <v>303</v>
      </c>
      <c r="V75" s="1">
        <f t="shared" si="14"/>
        <v>45965.9135802469</v>
      </c>
      <c r="W75" s="1">
        <f t="shared" si="15"/>
        <v>45987.5185185185</v>
      </c>
      <c r="X75" t="str">
        <f t="shared" si="16"/>
        <v>低滞销风险</v>
      </c>
      <c r="Y75" s="6" t="str">
        <f>_xlfn.IFS(COUNTIF($B$2:B75,B75)=1,"-",OR(AND(X74="高滞销风险",OR(X75="中滞销风险",X75="低滞销风险",X75="健康")),AND(X74="中滞销风险",OR(X75="低滞销风险",X75="健康")),AND(X74="低滞销风险",X75="健康")),"变好",X74=X75,"维持不变",OR(AND(X74="健康",OR(X75="低滞销风险",X75="中滞销风险",X75="高滞销风险")),AND(X74="低滞销风险",OR(X75="中滞销风险",X75="高滞销风险")),AND(X74="中滞销风险",X75="高滞销风险")),"变差")</f>
        <v>变好</v>
      </c>
      <c r="Z75" s="7">
        <f t="shared" si="17"/>
        <v>0</v>
      </c>
      <c r="AA75" s="7">
        <f t="shared" si="11"/>
        <v>37.32</v>
      </c>
      <c r="AB75" s="7">
        <f t="shared" si="18"/>
        <v>37.32</v>
      </c>
      <c r="AC75" s="7">
        <f t="shared" si="19"/>
        <v>93.5185185185185</v>
      </c>
      <c r="AD75" s="7">
        <f t="shared" si="20"/>
        <v>11.5185185184964</v>
      </c>
      <c r="AE75" s="8">
        <f t="shared" si="21"/>
        <v>3.69512195121951</v>
      </c>
    </row>
    <row r="76" spans="1:31">
      <c r="A76" s="1">
        <v>45901</v>
      </c>
      <c r="B76" t="s">
        <v>92</v>
      </c>
      <c r="C76" t="s">
        <v>93</v>
      </c>
      <c r="D76" t="s">
        <v>79</v>
      </c>
      <c r="E76">
        <v>2.86</v>
      </c>
      <c r="F76">
        <v>2.86</v>
      </c>
      <c r="G76">
        <v>3.29</v>
      </c>
      <c r="H76">
        <v>3</v>
      </c>
      <c r="I76" t="s">
        <v>41</v>
      </c>
      <c r="J76">
        <v>20</v>
      </c>
      <c r="K76" t="s">
        <v>42</v>
      </c>
      <c r="L76" t="s">
        <v>43</v>
      </c>
      <c r="M76" t="s">
        <v>44</v>
      </c>
      <c r="N76">
        <v>34</v>
      </c>
      <c r="O76">
        <v>249</v>
      </c>
      <c r="P76">
        <v>0</v>
      </c>
      <c r="Q76">
        <v>0</v>
      </c>
      <c r="R76">
        <v>0</v>
      </c>
      <c r="S76">
        <v>0</v>
      </c>
      <c r="T76">
        <f t="shared" si="12"/>
        <v>283</v>
      </c>
      <c r="U76">
        <f t="shared" si="13"/>
        <v>283</v>
      </c>
      <c r="V76" s="1">
        <f t="shared" si="14"/>
        <v>45999.9510489511</v>
      </c>
      <c r="W76" s="1">
        <f t="shared" si="15"/>
        <v>45999.9510489511</v>
      </c>
      <c r="X76" t="str">
        <f t="shared" si="16"/>
        <v>中滞销风险</v>
      </c>
      <c r="Y76" s="6" t="str">
        <f>_xlfn.IFS(COUNTIF($B$2:B76,B76)=1,"-",OR(AND(X75="高滞销风险",OR(X76="中滞销风险",X76="低滞销风险",X76="健康")),AND(X75="中滞销风险",OR(X76="低滞销风险",X76="健康")),AND(X75="低滞销风险",X76="健康")),"变好",X75=X76,"维持不变",OR(AND(X75="健康",OR(X76="低滞销风险",X76="中滞销风险",X76="高滞销风险")),AND(X75="低滞销风险",OR(X76="中滞销风险",X76="高滞销风险")),AND(X75="中滞销风险",X76="高滞销风险")),"变差")</f>
        <v>变差</v>
      </c>
      <c r="Z76" s="7">
        <f t="shared" si="17"/>
        <v>68.5</v>
      </c>
      <c r="AA76" s="7">
        <f t="shared" si="11"/>
        <v>0</v>
      </c>
      <c r="AB76" s="7">
        <f t="shared" si="18"/>
        <v>68.5</v>
      </c>
      <c r="AC76" s="7">
        <f t="shared" si="19"/>
        <v>98.951048951049</v>
      </c>
      <c r="AD76" s="7">
        <f t="shared" si="20"/>
        <v>23.9510489511013</v>
      </c>
      <c r="AE76" s="8">
        <f t="shared" si="21"/>
        <v>3.77333333333333</v>
      </c>
    </row>
    <row r="77" spans="1:31">
      <c r="A77" s="1">
        <v>45887</v>
      </c>
      <c r="B77" t="s">
        <v>94</v>
      </c>
      <c r="C77" t="s">
        <v>95</v>
      </c>
      <c r="D77" t="s">
        <v>79</v>
      </c>
      <c r="E77">
        <v>0.71</v>
      </c>
      <c r="F77">
        <v>0.71</v>
      </c>
      <c r="G77">
        <v>1</v>
      </c>
      <c r="H77">
        <v>1.54</v>
      </c>
      <c r="I77" t="s">
        <v>41</v>
      </c>
      <c r="J77">
        <v>5</v>
      </c>
      <c r="K77" t="s">
        <v>35</v>
      </c>
      <c r="L77" t="s">
        <v>36</v>
      </c>
      <c r="M77" t="s">
        <v>37</v>
      </c>
      <c r="N77">
        <v>5</v>
      </c>
      <c r="O77">
        <v>32</v>
      </c>
      <c r="P77">
        <v>50</v>
      </c>
      <c r="Q77">
        <v>123</v>
      </c>
      <c r="R77">
        <v>0</v>
      </c>
      <c r="S77">
        <v>0</v>
      </c>
      <c r="T77">
        <f t="shared" si="12"/>
        <v>87</v>
      </c>
      <c r="U77">
        <f t="shared" si="13"/>
        <v>210</v>
      </c>
      <c r="V77" s="1">
        <f t="shared" si="14"/>
        <v>46009.5352112676</v>
      </c>
      <c r="W77" s="1">
        <f t="shared" si="15"/>
        <v>46182.7746478873</v>
      </c>
      <c r="X77" t="str">
        <f t="shared" si="16"/>
        <v>高滞销风险</v>
      </c>
      <c r="Y77" s="6" t="str">
        <f>_xlfn.IFS(COUNTIF($B$2:B77,B77)=1,"-",OR(AND(#REF!="高滞销风险",OR(X77="中滞销风险",X77="低滞销风险",X77="健康")),AND(#REF!="中滞销风险",OR(X77="低滞销风险",X77="健康")),AND(#REF!="低滞销风险",X77="健康")),"变好",#REF!=X77,"维持不变",OR(AND(#REF!="健康",OR(X77="低滞销风险",X77="中滞销风险",X77="高滞销风险")),AND(#REF!="低滞销风险",OR(X77="中滞销风险",X77="高滞销风险")),AND(#REF!="中滞销风险",X77="高滞销风险")),"变差")</f>
        <v>-</v>
      </c>
      <c r="Z77" s="7">
        <f t="shared" si="17"/>
        <v>23.81</v>
      </c>
      <c r="AA77" s="7">
        <f t="shared" ref="AA77:AA121" si="22">AB77-Z77</f>
        <v>123</v>
      </c>
      <c r="AB77" s="7">
        <f t="shared" si="18"/>
        <v>146.81</v>
      </c>
      <c r="AC77" s="7">
        <f t="shared" si="19"/>
        <v>295.774647887324</v>
      </c>
      <c r="AD77" s="7">
        <f t="shared" si="20"/>
        <v>206.774647887301</v>
      </c>
      <c r="AE77" s="8">
        <f t="shared" si="21"/>
        <v>2.35955056179775</v>
      </c>
    </row>
    <row r="78" spans="1:31">
      <c r="A78" s="1">
        <v>45894</v>
      </c>
      <c r="B78" t="s">
        <v>94</v>
      </c>
      <c r="C78" t="s">
        <v>95</v>
      </c>
      <c r="D78" t="s">
        <v>79</v>
      </c>
      <c r="E78">
        <v>1.91</v>
      </c>
      <c r="F78">
        <v>2.54</v>
      </c>
      <c r="G78">
        <v>1.63</v>
      </c>
      <c r="H78">
        <v>1.64</v>
      </c>
      <c r="I78" t="s">
        <v>34</v>
      </c>
      <c r="J78">
        <v>17.8</v>
      </c>
      <c r="K78" t="s">
        <v>38</v>
      </c>
      <c r="L78" t="s">
        <v>39</v>
      </c>
      <c r="M78" t="s">
        <v>40</v>
      </c>
      <c r="N78">
        <v>5</v>
      </c>
      <c r="O78">
        <v>76</v>
      </c>
      <c r="P78">
        <v>0</v>
      </c>
      <c r="Q78">
        <v>123</v>
      </c>
      <c r="R78">
        <v>0</v>
      </c>
      <c r="S78">
        <v>0</v>
      </c>
      <c r="T78">
        <f t="shared" si="12"/>
        <v>81</v>
      </c>
      <c r="U78">
        <f t="shared" si="13"/>
        <v>204</v>
      </c>
      <c r="V78" s="1">
        <f t="shared" si="14"/>
        <v>45936.4083769634</v>
      </c>
      <c r="W78" s="1">
        <f t="shared" si="15"/>
        <v>46000.8062827225</v>
      </c>
      <c r="X78" t="str">
        <f t="shared" si="16"/>
        <v>中滞销风险</v>
      </c>
      <c r="Y78" s="6" t="str">
        <f>_xlfn.IFS(COUNTIF($B$2:B78,B78)=1,"-",OR(AND(X77="高滞销风险",OR(X78="中滞销风险",X78="低滞销风险",X78="健康")),AND(X77="中滞销风险",OR(X78="低滞销风险",X78="健康")),AND(X77="低滞销风险",X78="健康")),"变好",X77=X78,"维持不变",OR(AND(X77="健康",OR(X78="低滞销风险",X78="中滞销风险",X78="高滞销风险")),AND(X77="低滞销风险",OR(X78="中滞销风险",X78="高滞销风险")),AND(X77="中滞销风险",X78="高滞销风险")),"变差")</f>
        <v>变好</v>
      </c>
      <c r="Z78" s="7">
        <f t="shared" si="17"/>
        <v>0</v>
      </c>
      <c r="AA78" s="7">
        <f t="shared" si="22"/>
        <v>47.38</v>
      </c>
      <c r="AB78" s="7">
        <f t="shared" si="18"/>
        <v>47.38</v>
      </c>
      <c r="AC78" s="7">
        <f t="shared" si="19"/>
        <v>106.806282722513</v>
      </c>
      <c r="AD78" s="7">
        <f t="shared" si="20"/>
        <v>24.8062827225003</v>
      </c>
      <c r="AE78" s="8">
        <f t="shared" si="21"/>
        <v>2.48780487804878</v>
      </c>
    </row>
    <row r="79" spans="1:31">
      <c r="A79" s="1">
        <v>45901</v>
      </c>
      <c r="B79" t="s">
        <v>94</v>
      </c>
      <c r="C79" t="s">
        <v>95</v>
      </c>
      <c r="D79" t="s">
        <v>79</v>
      </c>
      <c r="E79">
        <v>1.93</v>
      </c>
      <c r="F79">
        <v>2.11</v>
      </c>
      <c r="G79">
        <v>2.33</v>
      </c>
      <c r="H79">
        <v>1.66</v>
      </c>
      <c r="I79" t="s">
        <v>34</v>
      </c>
      <c r="J79">
        <v>14.8</v>
      </c>
      <c r="K79" t="s">
        <v>42</v>
      </c>
      <c r="L79" t="s">
        <v>43</v>
      </c>
      <c r="M79" t="s">
        <v>44</v>
      </c>
      <c r="N79">
        <v>59</v>
      </c>
      <c r="O79">
        <v>37</v>
      </c>
      <c r="P79">
        <v>0</v>
      </c>
      <c r="Q79">
        <v>93</v>
      </c>
      <c r="R79">
        <v>0</v>
      </c>
      <c r="S79">
        <v>0</v>
      </c>
      <c r="T79">
        <f t="shared" si="12"/>
        <v>96</v>
      </c>
      <c r="U79">
        <f t="shared" si="13"/>
        <v>189</v>
      </c>
      <c r="V79" s="1">
        <f t="shared" si="14"/>
        <v>45950.7409326425</v>
      </c>
      <c r="W79" s="1">
        <f t="shared" si="15"/>
        <v>45998.9274611399</v>
      </c>
      <c r="X79" t="str">
        <f t="shared" si="16"/>
        <v>中滞销风险</v>
      </c>
      <c r="Y79" s="6" t="str">
        <f>_xlfn.IFS(COUNTIF($B$2:B79,B79)=1,"-",OR(AND(X78="高滞销风险",OR(X79="中滞销风险",X79="低滞销风险",X79="健康")),AND(X78="中滞销风险",OR(X79="低滞销风险",X79="健康")),AND(X78="低滞销风险",X79="健康")),"变好",X78=X79,"维持不变",OR(AND(X78="健康",OR(X79="低滞销风险",X79="中滞销风险",X79="高滞销风险")),AND(X78="低滞销风险",OR(X79="中滞销风险",X79="高滞销风险")),AND(X78="中滞销风险",X79="高滞销风险")),"变差")</f>
        <v>维持不变</v>
      </c>
      <c r="Z79" s="7">
        <f t="shared" si="17"/>
        <v>0</v>
      </c>
      <c r="AA79" s="7">
        <f t="shared" si="22"/>
        <v>44.25</v>
      </c>
      <c r="AB79" s="7">
        <f t="shared" si="18"/>
        <v>44.25</v>
      </c>
      <c r="AC79" s="7">
        <f t="shared" si="19"/>
        <v>97.9274611398964</v>
      </c>
      <c r="AD79" s="7">
        <f t="shared" si="20"/>
        <v>22.9274611399014</v>
      </c>
      <c r="AE79" s="8">
        <f t="shared" si="21"/>
        <v>2.52</v>
      </c>
    </row>
    <row r="80" spans="1:31">
      <c r="A80" s="1">
        <v>45887</v>
      </c>
      <c r="B80" t="s">
        <v>96</v>
      </c>
      <c r="C80" t="s">
        <v>97</v>
      </c>
      <c r="D80" t="s">
        <v>79</v>
      </c>
      <c r="E80">
        <v>2.75</v>
      </c>
      <c r="F80">
        <v>2.86</v>
      </c>
      <c r="G80">
        <v>2.43</v>
      </c>
      <c r="H80">
        <v>2.82</v>
      </c>
      <c r="I80" t="s">
        <v>34</v>
      </c>
      <c r="J80">
        <v>20</v>
      </c>
      <c r="K80" t="s">
        <v>35</v>
      </c>
      <c r="L80" t="s">
        <v>36</v>
      </c>
      <c r="M80" t="s">
        <v>37</v>
      </c>
      <c r="N80">
        <v>72</v>
      </c>
      <c r="O80">
        <v>68</v>
      </c>
      <c r="P80">
        <v>0</v>
      </c>
      <c r="Q80">
        <v>150</v>
      </c>
      <c r="R80">
        <v>0</v>
      </c>
      <c r="S80">
        <v>0</v>
      </c>
      <c r="T80">
        <f t="shared" si="12"/>
        <v>140</v>
      </c>
      <c r="U80">
        <f t="shared" si="13"/>
        <v>290</v>
      </c>
      <c r="V80" s="1">
        <f t="shared" si="14"/>
        <v>45937.9090909091</v>
      </c>
      <c r="W80" s="1">
        <f t="shared" si="15"/>
        <v>45992.4545454545</v>
      </c>
      <c r="X80" t="str">
        <f t="shared" si="16"/>
        <v>中滞销风险</v>
      </c>
      <c r="Y80" s="6" t="str">
        <f>_xlfn.IFS(COUNTIF($B$2:B80,B80)=1,"-",OR(AND(X79="高滞销风险",OR(X80="中滞销风险",X80="低滞销风险",X80="健康")),AND(X79="中滞销风险",OR(X80="低滞销风险",X80="健康")),AND(X79="低滞销风险",X80="健康")),"变好",X79=X80,"维持不变",OR(AND(X79="健康",OR(X80="低滞销风险",X80="中滞销风险",X80="高滞销风险")),AND(X79="低滞销风险",OR(X80="中滞销风险",X80="高滞销风险")),AND(X79="中滞销风险",X80="高滞销风险")),"变差")</f>
        <v>-</v>
      </c>
      <c r="Z80" s="7">
        <f t="shared" si="17"/>
        <v>0</v>
      </c>
      <c r="AA80" s="7">
        <f t="shared" si="22"/>
        <v>45.25</v>
      </c>
      <c r="AB80" s="7">
        <f t="shared" si="18"/>
        <v>45.25</v>
      </c>
      <c r="AC80" s="7">
        <f t="shared" si="19"/>
        <v>105.454545454545</v>
      </c>
      <c r="AD80" s="7">
        <f t="shared" si="20"/>
        <v>16.4545454545005</v>
      </c>
      <c r="AE80" s="8">
        <f t="shared" si="21"/>
        <v>3.25842696629213</v>
      </c>
    </row>
    <row r="81" spans="1:31">
      <c r="A81" s="1">
        <v>45894</v>
      </c>
      <c r="B81" t="s">
        <v>96</v>
      </c>
      <c r="C81" t="s">
        <v>97</v>
      </c>
      <c r="D81" t="s">
        <v>79</v>
      </c>
      <c r="E81">
        <v>3.35</v>
      </c>
      <c r="F81">
        <v>3.86</v>
      </c>
      <c r="G81">
        <v>3.36</v>
      </c>
      <c r="H81">
        <v>3.04</v>
      </c>
      <c r="I81" t="s">
        <v>34</v>
      </c>
      <c r="J81">
        <v>27</v>
      </c>
      <c r="K81" t="s">
        <v>38</v>
      </c>
      <c r="L81" t="s">
        <v>39</v>
      </c>
      <c r="M81" t="s">
        <v>40</v>
      </c>
      <c r="N81">
        <v>62</v>
      </c>
      <c r="O81">
        <v>109</v>
      </c>
      <c r="P81">
        <v>0</v>
      </c>
      <c r="Q81">
        <v>95</v>
      </c>
      <c r="R81">
        <v>0</v>
      </c>
      <c r="S81">
        <v>0</v>
      </c>
      <c r="T81">
        <f t="shared" si="12"/>
        <v>171</v>
      </c>
      <c r="U81">
        <f t="shared" si="13"/>
        <v>266</v>
      </c>
      <c r="V81" s="1">
        <f t="shared" si="14"/>
        <v>45945.0447761194</v>
      </c>
      <c r="W81" s="1">
        <f t="shared" si="15"/>
        <v>45973.4029850746</v>
      </c>
      <c r="X81" t="str">
        <f t="shared" si="16"/>
        <v>健康</v>
      </c>
      <c r="Y81" s="6" t="str">
        <f>_xlfn.IFS(COUNTIF($B$2:B81,B81)=1,"-",OR(AND(X80="高滞销风险",OR(X81="中滞销风险",X81="低滞销风险",X81="健康")),AND(X80="中滞销风险",OR(X81="低滞销风险",X81="健康")),AND(X80="低滞销风险",X81="健康")),"变好",X80=X81,"维持不变",OR(AND(X80="健康",OR(X81="低滞销风险",X81="中滞销风险",X81="高滞销风险")),AND(X80="低滞销风险",OR(X81="中滞销风险",X81="高滞销风险")),AND(X80="中滞销风险",X81="高滞销风险")),"变差")</f>
        <v>变好</v>
      </c>
      <c r="Z81" s="7">
        <f t="shared" si="17"/>
        <v>0</v>
      </c>
      <c r="AA81" s="7">
        <f t="shared" si="22"/>
        <v>0</v>
      </c>
      <c r="AB81" s="7">
        <f t="shared" si="18"/>
        <v>0</v>
      </c>
      <c r="AC81" s="7">
        <f t="shared" si="19"/>
        <v>79.4029850746269</v>
      </c>
      <c r="AD81" s="7">
        <f t="shared" si="20"/>
        <v>0</v>
      </c>
      <c r="AE81" s="8">
        <f t="shared" si="21"/>
        <v>3.35</v>
      </c>
    </row>
    <row r="82" spans="1:31">
      <c r="A82" s="1">
        <v>45901</v>
      </c>
      <c r="B82" t="s">
        <v>96</v>
      </c>
      <c r="C82" t="s">
        <v>97</v>
      </c>
      <c r="D82" t="s">
        <v>79</v>
      </c>
      <c r="E82">
        <v>3.72</v>
      </c>
      <c r="F82">
        <v>4.29</v>
      </c>
      <c r="G82">
        <v>4.07</v>
      </c>
      <c r="H82">
        <v>3.25</v>
      </c>
      <c r="I82" t="s">
        <v>34</v>
      </c>
      <c r="J82">
        <v>30</v>
      </c>
      <c r="K82" t="s">
        <v>42</v>
      </c>
      <c r="L82" t="s">
        <v>43</v>
      </c>
      <c r="M82" t="s">
        <v>44</v>
      </c>
      <c r="N82">
        <v>44</v>
      </c>
      <c r="O82">
        <v>196</v>
      </c>
      <c r="P82">
        <v>0</v>
      </c>
      <c r="Q82">
        <v>0</v>
      </c>
      <c r="R82">
        <v>0</v>
      </c>
      <c r="S82">
        <v>0</v>
      </c>
      <c r="T82">
        <f t="shared" si="12"/>
        <v>240</v>
      </c>
      <c r="U82">
        <f t="shared" si="13"/>
        <v>240</v>
      </c>
      <c r="V82" s="1">
        <f t="shared" si="14"/>
        <v>45965.5161290323</v>
      </c>
      <c r="W82" s="1">
        <f t="shared" si="15"/>
        <v>45965.5161290323</v>
      </c>
      <c r="X82" t="str">
        <f t="shared" si="16"/>
        <v>健康</v>
      </c>
      <c r="Y82" s="6" t="str">
        <f>_xlfn.IFS(COUNTIF($B$2:B82,B82)=1,"-",OR(AND(X81="高滞销风险",OR(X82="中滞销风险",X82="低滞销风险",X82="健康")),AND(X81="中滞销风险",OR(X82="低滞销风险",X82="健康")),AND(X81="低滞销风险",X82="健康")),"变好",X81=X82,"维持不变",OR(AND(X81="健康",OR(X82="低滞销风险",X82="中滞销风险",X82="高滞销风险")),AND(X81="低滞销风险",OR(X82="中滞销风险",X82="高滞销风险")),AND(X81="中滞销风险",X82="高滞销风险")),"变差")</f>
        <v>维持不变</v>
      </c>
      <c r="Z82" s="7">
        <f t="shared" si="17"/>
        <v>0</v>
      </c>
      <c r="AA82" s="7">
        <f t="shared" si="22"/>
        <v>0</v>
      </c>
      <c r="AB82" s="7">
        <f t="shared" si="18"/>
        <v>0</v>
      </c>
      <c r="AC82" s="7">
        <f t="shared" si="19"/>
        <v>64.5161290322581</v>
      </c>
      <c r="AD82" s="7">
        <f t="shared" si="20"/>
        <v>0</v>
      </c>
      <c r="AE82" s="8">
        <f t="shared" si="21"/>
        <v>3.72</v>
      </c>
    </row>
    <row r="83" spans="1:31">
      <c r="A83" s="1">
        <v>45887</v>
      </c>
      <c r="B83" t="s">
        <v>98</v>
      </c>
      <c r="C83" t="s">
        <v>99</v>
      </c>
      <c r="D83" t="s">
        <v>79</v>
      </c>
      <c r="E83">
        <v>2.02</v>
      </c>
      <c r="F83">
        <v>2.43</v>
      </c>
      <c r="G83">
        <v>2.07</v>
      </c>
      <c r="H83">
        <v>1.75</v>
      </c>
      <c r="I83" t="s">
        <v>34</v>
      </c>
      <c r="J83">
        <v>17</v>
      </c>
      <c r="K83" t="s">
        <v>35</v>
      </c>
      <c r="L83" t="s">
        <v>36</v>
      </c>
      <c r="M83" t="s">
        <v>37</v>
      </c>
      <c r="N83">
        <v>57</v>
      </c>
      <c r="O83">
        <v>30</v>
      </c>
      <c r="P83">
        <v>0</v>
      </c>
      <c r="Q83">
        <v>125</v>
      </c>
      <c r="R83">
        <v>0</v>
      </c>
      <c r="S83">
        <v>0</v>
      </c>
      <c r="T83">
        <f t="shared" si="12"/>
        <v>87</v>
      </c>
      <c r="U83">
        <f t="shared" si="13"/>
        <v>212</v>
      </c>
      <c r="V83" s="1">
        <f t="shared" si="14"/>
        <v>45930.0693069307</v>
      </c>
      <c r="W83" s="1">
        <f t="shared" si="15"/>
        <v>45991.9504950495</v>
      </c>
      <c r="X83" t="str">
        <f t="shared" si="16"/>
        <v>中滞销风险</v>
      </c>
      <c r="Y83" s="6" t="str">
        <f>_xlfn.IFS(COUNTIF($B$2:B83,B83)=1,"-",OR(AND(X82="高滞销风险",OR(X83="中滞销风险",X83="低滞销风险",X83="健康")),AND(X82="中滞销风险",OR(X83="低滞销风险",X83="健康")),AND(X82="低滞销风险",X83="健康")),"变好",X82=X83,"维持不变",OR(AND(X82="健康",OR(X83="低滞销风险",X83="中滞销风险",X83="高滞销风险")),AND(X82="低滞销风险",OR(X83="中滞销风险",X83="高滞销风险")),AND(X82="中滞销风险",X83="高滞销风险")),"变差")</f>
        <v>-</v>
      </c>
      <c r="Z83" s="7">
        <f t="shared" si="17"/>
        <v>0</v>
      </c>
      <c r="AA83" s="7">
        <f t="shared" si="22"/>
        <v>32.22</v>
      </c>
      <c r="AB83" s="7">
        <f t="shared" si="18"/>
        <v>32.22</v>
      </c>
      <c r="AC83" s="7">
        <f t="shared" si="19"/>
        <v>104.950495049505</v>
      </c>
      <c r="AD83" s="7">
        <f t="shared" si="20"/>
        <v>15.9504950495029</v>
      </c>
      <c r="AE83" s="8">
        <f t="shared" si="21"/>
        <v>2.38202247191011</v>
      </c>
    </row>
    <row r="84" spans="1:31">
      <c r="A84" s="1">
        <v>45894</v>
      </c>
      <c r="B84" t="s">
        <v>98</v>
      </c>
      <c r="C84" t="s">
        <v>99</v>
      </c>
      <c r="D84" t="s">
        <v>79</v>
      </c>
      <c r="E84">
        <v>1.29</v>
      </c>
      <c r="F84">
        <v>1.29</v>
      </c>
      <c r="G84">
        <v>1.86</v>
      </c>
      <c r="H84">
        <v>1.68</v>
      </c>
      <c r="I84" t="s">
        <v>41</v>
      </c>
      <c r="J84">
        <v>9</v>
      </c>
      <c r="K84" t="s">
        <v>38</v>
      </c>
      <c r="L84" t="s">
        <v>39</v>
      </c>
      <c r="M84" t="s">
        <v>40</v>
      </c>
      <c r="N84">
        <v>50</v>
      </c>
      <c r="O84">
        <v>65</v>
      </c>
      <c r="P84">
        <v>0</v>
      </c>
      <c r="Q84">
        <v>90</v>
      </c>
      <c r="R84">
        <v>0</v>
      </c>
      <c r="S84">
        <v>0</v>
      </c>
      <c r="T84">
        <f t="shared" si="12"/>
        <v>115</v>
      </c>
      <c r="U84">
        <f t="shared" si="13"/>
        <v>205</v>
      </c>
      <c r="V84" s="1">
        <f t="shared" si="14"/>
        <v>45983.1472868217</v>
      </c>
      <c r="W84" s="1">
        <f t="shared" si="15"/>
        <v>46052.9147286822</v>
      </c>
      <c r="X84" t="str">
        <f t="shared" si="16"/>
        <v>高滞销风险</v>
      </c>
      <c r="Y84" s="6" t="str">
        <f>_xlfn.IFS(COUNTIF($B$2:B84,B84)=1,"-",OR(AND(X83="高滞销风险",OR(X84="中滞销风险",X84="低滞销风险",X84="健康")),AND(X83="中滞销风险",OR(X84="低滞销风险",X84="健康")),AND(X83="低滞销风险",X84="健康")),"变好",X83=X84,"维持不变",OR(AND(X83="健康",OR(X84="低滞销风险",X84="中滞销风险",X84="高滞销风险")),AND(X83="低滞销风险",OR(X84="中滞销风险",X84="高滞销风险")),AND(X83="中滞销风险",X84="高滞销风险")),"变差")</f>
        <v>变差</v>
      </c>
      <c r="Z84" s="7">
        <f t="shared" si="17"/>
        <v>9.22</v>
      </c>
      <c r="AA84" s="7">
        <f t="shared" si="22"/>
        <v>90</v>
      </c>
      <c r="AB84" s="7">
        <f t="shared" si="18"/>
        <v>99.22</v>
      </c>
      <c r="AC84" s="7">
        <f t="shared" si="19"/>
        <v>158.914728682171</v>
      </c>
      <c r="AD84" s="7">
        <f t="shared" si="20"/>
        <v>76.9147286821972</v>
      </c>
      <c r="AE84" s="8">
        <f t="shared" si="21"/>
        <v>2.5</v>
      </c>
    </row>
    <row r="85" spans="1:31">
      <c r="A85" s="1">
        <v>45901</v>
      </c>
      <c r="B85" t="s">
        <v>98</v>
      </c>
      <c r="C85" t="s">
        <v>99</v>
      </c>
      <c r="D85" t="s">
        <v>79</v>
      </c>
      <c r="E85">
        <v>1.14</v>
      </c>
      <c r="F85">
        <v>1.14</v>
      </c>
      <c r="G85">
        <v>1.21</v>
      </c>
      <c r="H85">
        <v>1.64</v>
      </c>
      <c r="I85" t="s">
        <v>41</v>
      </c>
      <c r="J85">
        <v>8</v>
      </c>
      <c r="K85" t="s">
        <v>42</v>
      </c>
      <c r="L85" t="s">
        <v>43</v>
      </c>
      <c r="M85" t="s">
        <v>44</v>
      </c>
      <c r="N85">
        <v>43</v>
      </c>
      <c r="O85">
        <v>65</v>
      </c>
      <c r="P85">
        <v>0</v>
      </c>
      <c r="Q85">
        <v>90</v>
      </c>
      <c r="R85">
        <v>0</v>
      </c>
      <c r="S85">
        <v>0</v>
      </c>
      <c r="T85">
        <f t="shared" si="12"/>
        <v>108</v>
      </c>
      <c r="U85">
        <f t="shared" si="13"/>
        <v>198</v>
      </c>
      <c r="V85" s="1">
        <f t="shared" si="14"/>
        <v>45995.7368421053</v>
      </c>
      <c r="W85" s="1">
        <f t="shared" si="15"/>
        <v>46074.6842105263</v>
      </c>
      <c r="X85" t="str">
        <f t="shared" si="16"/>
        <v>高滞销风险</v>
      </c>
      <c r="Y85" s="6" t="str">
        <f>_xlfn.IFS(COUNTIF($B$2:B85,B85)=1,"-",OR(AND(X84="高滞销风险",OR(X85="中滞销风险",X85="低滞销风险",X85="健康")),AND(X84="中滞销风险",OR(X85="低滞销风险",X85="健康")),AND(X84="低滞销风险",X85="健康")),"变好",X84=X85,"维持不变",OR(AND(X84="健康",OR(X85="低滞销风险",X85="中滞销风险",X85="高滞销风险")),AND(X84="低滞销风险",OR(X85="中滞销风险",X85="高滞销风险")),AND(X84="中滞销风险",X85="高滞销风险")),"变差")</f>
        <v>维持不变</v>
      </c>
      <c r="Z85" s="7">
        <f t="shared" si="17"/>
        <v>22.5</v>
      </c>
      <c r="AA85" s="7">
        <f t="shared" si="22"/>
        <v>90</v>
      </c>
      <c r="AB85" s="7">
        <f t="shared" si="18"/>
        <v>112.5</v>
      </c>
      <c r="AC85" s="7">
        <f t="shared" si="19"/>
        <v>173.684210526316</v>
      </c>
      <c r="AD85" s="7">
        <f t="shared" si="20"/>
        <v>98.6842105262986</v>
      </c>
      <c r="AE85" s="8">
        <f t="shared" si="21"/>
        <v>2.64</v>
      </c>
    </row>
    <row r="86" spans="1:31">
      <c r="A86" s="1">
        <v>45887</v>
      </c>
      <c r="B86" t="s">
        <v>100</v>
      </c>
      <c r="C86" t="s">
        <v>101</v>
      </c>
      <c r="D86" t="s">
        <v>79</v>
      </c>
      <c r="E86">
        <v>2.29</v>
      </c>
      <c r="F86">
        <v>2.29</v>
      </c>
      <c r="G86">
        <v>2.36</v>
      </c>
      <c r="H86">
        <v>2.5</v>
      </c>
      <c r="I86" t="s">
        <v>41</v>
      </c>
      <c r="J86">
        <v>16</v>
      </c>
      <c r="K86" t="s">
        <v>35</v>
      </c>
      <c r="L86" t="s">
        <v>36</v>
      </c>
      <c r="M86" t="s">
        <v>37</v>
      </c>
      <c r="N86">
        <v>32</v>
      </c>
      <c r="O86">
        <v>123</v>
      </c>
      <c r="P86">
        <v>0</v>
      </c>
      <c r="Q86">
        <v>72</v>
      </c>
      <c r="R86">
        <v>0</v>
      </c>
      <c r="S86">
        <v>0</v>
      </c>
      <c r="T86">
        <f t="shared" si="12"/>
        <v>155</v>
      </c>
      <c r="U86">
        <f t="shared" si="13"/>
        <v>227</v>
      </c>
      <c r="V86" s="1">
        <f t="shared" si="14"/>
        <v>45954.6855895196</v>
      </c>
      <c r="W86" s="1">
        <f t="shared" si="15"/>
        <v>45986.1266375546</v>
      </c>
      <c r="X86" t="str">
        <f t="shared" si="16"/>
        <v>低滞销风险</v>
      </c>
      <c r="Y86" s="6" t="str">
        <f>_xlfn.IFS(COUNTIF($B$2:B86,B86)=1,"-",OR(AND(X85="高滞销风险",OR(X86="中滞销风险",X86="低滞销风险",X86="健康")),AND(X85="中滞销风险",OR(X86="低滞销风险",X86="健康")),AND(X85="低滞销风险",X86="健康")),"变好",X85=X86,"维持不变",OR(AND(X85="健康",OR(X86="低滞销风险",X86="中滞销风险",X86="高滞销风险")),AND(X85="低滞销风险",OR(X86="中滞销风险",X86="高滞销风险")),AND(X85="中滞销风险",X86="高滞销风险")),"变差")</f>
        <v>-</v>
      </c>
      <c r="Z86" s="7">
        <f t="shared" si="17"/>
        <v>0</v>
      </c>
      <c r="AA86" s="7">
        <f t="shared" si="22"/>
        <v>23.19</v>
      </c>
      <c r="AB86" s="7">
        <f t="shared" si="18"/>
        <v>23.19</v>
      </c>
      <c r="AC86" s="7">
        <f t="shared" si="19"/>
        <v>99.1266375545851</v>
      </c>
      <c r="AD86" s="7">
        <f t="shared" si="20"/>
        <v>10.1266375545965</v>
      </c>
      <c r="AE86" s="8">
        <f t="shared" si="21"/>
        <v>2.55056179775281</v>
      </c>
    </row>
    <row r="87" spans="1:31">
      <c r="A87" s="1">
        <v>45894</v>
      </c>
      <c r="B87" t="s">
        <v>100</v>
      </c>
      <c r="C87" t="s">
        <v>101</v>
      </c>
      <c r="D87" t="s">
        <v>79</v>
      </c>
      <c r="E87">
        <v>2.14</v>
      </c>
      <c r="F87">
        <v>2.14</v>
      </c>
      <c r="G87">
        <v>2.21</v>
      </c>
      <c r="H87">
        <v>2.29</v>
      </c>
      <c r="I87" t="s">
        <v>41</v>
      </c>
      <c r="J87">
        <v>15</v>
      </c>
      <c r="K87" t="s">
        <v>38</v>
      </c>
      <c r="L87" t="s">
        <v>39</v>
      </c>
      <c r="M87" t="s">
        <v>40</v>
      </c>
      <c r="N87">
        <v>47</v>
      </c>
      <c r="O87">
        <v>91</v>
      </c>
      <c r="P87">
        <v>0</v>
      </c>
      <c r="Q87">
        <v>72</v>
      </c>
      <c r="R87">
        <v>0</v>
      </c>
      <c r="S87">
        <v>0</v>
      </c>
      <c r="T87">
        <f t="shared" si="12"/>
        <v>138</v>
      </c>
      <c r="U87">
        <f t="shared" si="13"/>
        <v>210</v>
      </c>
      <c r="V87" s="1">
        <f t="shared" si="14"/>
        <v>45958.4859813084</v>
      </c>
      <c r="W87" s="1">
        <f t="shared" si="15"/>
        <v>45992.1308411215</v>
      </c>
      <c r="X87" t="str">
        <f t="shared" si="16"/>
        <v>中滞销风险</v>
      </c>
      <c r="Y87" s="6" t="str">
        <f>_xlfn.IFS(COUNTIF($B$2:B87,B87)=1,"-",OR(AND(X86="高滞销风险",OR(X87="中滞销风险",X87="低滞销风险",X87="健康")),AND(X86="中滞销风险",OR(X87="低滞销风险",X87="健康")),AND(X86="低滞销风险",X87="健康")),"变好",X86=X87,"维持不变",OR(AND(X86="健康",OR(X87="低滞销风险",X87="中滞销风险",X87="高滞销风险")),AND(X86="低滞销风险",OR(X87="中滞销风险",X87="高滞销风险")),AND(X86="中滞销风险",X87="高滞销风险")),"变差")</f>
        <v>变差</v>
      </c>
      <c r="Z87" s="7">
        <f t="shared" si="17"/>
        <v>0</v>
      </c>
      <c r="AA87" s="7">
        <f t="shared" si="22"/>
        <v>34.52</v>
      </c>
      <c r="AB87" s="7">
        <f t="shared" si="18"/>
        <v>34.52</v>
      </c>
      <c r="AC87" s="7">
        <f t="shared" si="19"/>
        <v>98.1308411214953</v>
      </c>
      <c r="AD87" s="7">
        <f t="shared" si="20"/>
        <v>16.1308411214995</v>
      </c>
      <c r="AE87" s="8">
        <f t="shared" si="21"/>
        <v>2.5609756097561</v>
      </c>
    </row>
    <row r="88" spans="1:31">
      <c r="A88" s="1">
        <v>45901</v>
      </c>
      <c r="B88" t="s">
        <v>100</v>
      </c>
      <c r="C88" t="s">
        <v>101</v>
      </c>
      <c r="D88" t="s">
        <v>79</v>
      </c>
      <c r="E88">
        <v>2.14</v>
      </c>
      <c r="F88">
        <v>2.14</v>
      </c>
      <c r="G88">
        <v>2.14</v>
      </c>
      <c r="H88">
        <v>2.25</v>
      </c>
      <c r="I88" t="s">
        <v>41</v>
      </c>
      <c r="J88">
        <v>15</v>
      </c>
      <c r="K88" t="s">
        <v>42</v>
      </c>
      <c r="L88" t="s">
        <v>43</v>
      </c>
      <c r="M88" t="s">
        <v>44</v>
      </c>
      <c r="N88">
        <v>93</v>
      </c>
      <c r="O88">
        <v>54</v>
      </c>
      <c r="P88">
        <v>0</v>
      </c>
      <c r="Q88">
        <v>52</v>
      </c>
      <c r="R88">
        <v>0</v>
      </c>
      <c r="S88">
        <v>0</v>
      </c>
      <c r="T88">
        <f t="shared" si="12"/>
        <v>147</v>
      </c>
      <c r="U88">
        <f t="shared" si="13"/>
        <v>199</v>
      </c>
      <c r="V88" s="1">
        <f t="shared" si="14"/>
        <v>45969.691588785</v>
      </c>
      <c r="W88" s="1">
        <f t="shared" si="15"/>
        <v>45993.9906542056</v>
      </c>
      <c r="X88" t="str">
        <f t="shared" si="16"/>
        <v>中滞销风险</v>
      </c>
      <c r="Y88" s="6" t="str">
        <f>_xlfn.IFS(COUNTIF($B$2:B88,B88)=1,"-",OR(AND(X87="高滞销风险",OR(X88="中滞销风险",X88="低滞销风险",X88="健康")),AND(X87="中滞销风险",OR(X88="低滞销风险",X88="健康")),AND(X87="低滞销风险",X88="健康")),"变好",X87=X88,"维持不变",OR(AND(X87="健康",OR(X88="低滞销风险",X88="中滞销风险",X88="高滞销风险")),AND(X87="低滞销风险",OR(X88="中滞销风险",X88="高滞销风险")),AND(X87="中滞销风险",X88="高滞销风险")),"变差")</f>
        <v>维持不变</v>
      </c>
      <c r="Z88" s="7">
        <f t="shared" si="17"/>
        <v>0</v>
      </c>
      <c r="AA88" s="7">
        <f t="shared" si="22"/>
        <v>38.5</v>
      </c>
      <c r="AB88" s="7">
        <f t="shared" si="18"/>
        <v>38.5</v>
      </c>
      <c r="AC88" s="7">
        <f t="shared" si="19"/>
        <v>92.9906542056075</v>
      </c>
      <c r="AD88" s="7">
        <f t="shared" si="20"/>
        <v>17.9906542055978</v>
      </c>
      <c r="AE88" s="8">
        <f t="shared" si="21"/>
        <v>2.65333333333333</v>
      </c>
    </row>
    <row r="89" spans="1:31">
      <c r="A89" s="1">
        <v>45887</v>
      </c>
      <c r="B89" t="s">
        <v>102</v>
      </c>
      <c r="C89" t="s">
        <v>103</v>
      </c>
      <c r="D89" t="s">
        <v>79</v>
      </c>
      <c r="E89">
        <v>2.05</v>
      </c>
      <c r="F89">
        <v>2.05</v>
      </c>
      <c r="G89">
        <v>2.45</v>
      </c>
      <c r="H89">
        <v>2.75</v>
      </c>
      <c r="I89" t="s">
        <v>41</v>
      </c>
      <c r="J89">
        <v>14.33</v>
      </c>
      <c r="K89" t="s">
        <v>35</v>
      </c>
      <c r="L89" t="s">
        <v>36</v>
      </c>
      <c r="M89" t="s">
        <v>37</v>
      </c>
      <c r="N89">
        <v>46</v>
      </c>
      <c r="O89">
        <v>155</v>
      </c>
      <c r="P89">
        <v>0</v>
      </c>
      <c r="Q89">
        <v>58</v>
      </c>
      <c r="R89">
        <v>0</v>
      </c>
      <c r="S89">
        <v>0</v>
      </c>
      <c r="T89">
        <f t="shared" si="12"/>
        <v>201</v>
      </c>
      <c r="U89">
        <f t="shared" si="13"/>
        <v>259</v>
      </c>
      <c r="V89" s="1">
        <f t="shared" si="14"/>
        <v>45985.0487804878</v>
      </c>
      <c r="W89" s="1">
        <f t="shared" si="15"/>
        <v>46013.3414634146</v>
      </c>
      <c r="X89" t="str">
        <f t="shared" si="16"/>
        <v>高滞销风险</v>
      </c>
      <c r="Y89" s="6" t="str">
        <f>_xlfn.IFS(COUNTIF($B$2:B89,B89)=1,"-",OR(AND(X88="高滞销风险",OR(X89="中滞销风险",X89="低滞销风险",X89="健康")),AND(X88="中滞销风险",OR(X89="低滞销风险",X89="健康")),AND(X88="低滞销风险",X89="健康")),"变好",X88=X89,"维持不变",OR(AND(X88="健康",OR(X89="低滞销风险",X89="中滞销风险",X89="高滞销风险")),AND(X88="低滞销风险",OR(X89="中滞销风险",X89="高滞销风险")),AND(X88="中滞销风险",X89="高滞销风险")),"变差")</f>
        <v>-</v>
      </c>
      <c r="Z89" s="7">
        <f t="shared" si="17"/>
        <v>18.55</v>
      </c>
      <c r="AA89" s="7">
        <f t="shared" si="22"/>
        <v>58</v>
      </c>
      <c r="AB89" s="7">
        <f t="shared" si="18"/>
        <v>76.55</v>
      </c>
      <c r="AC89" s="7">
        <f t="shared" si="19"/>
        <v>126.341463414634</v>
      </c>
      <c r="AD89" s="7">
        <f t="shared" si="20"/>
        <v>37.3414634146029</v>
      </c>
      <c r="AE89" s="8">
        <f t="shared" si="21"/>
        <v>2.91011235955056</v>
      </c>
    </row>
    <row r="90" spans="1:31">
      <c r="A90" s="1">
        <v>45894</v>
      </c>
      <c r="B90" t="s">
        <v>102</v>
      </c>
      <c r="C90" t="s">
        <v>103</v>
      </c>
      <c r="D90" t="s">
        <v>79</v>
      </c>
      <c r="E90">
        <v>1.43</v>
      </c>
      <c r="F90">
        <v>1.43</v>
      </c>
      <c r="G90">
        <v>1.74</v>
      </c>
      <c r="H90">
        <v>2.18</v>
      </c>
      <c r="I90" t="s">
        <v>41</v>
      </c>
      <c r="J90">
        <v>10</v>
      </c>
      <c r="K90" t="s">
        <v>38</v>
      </c>
      <c r="L90" t="s">
        <v>39</v>
      </c>
      <c r="M90" t="s">
        <v>40</v>
      </c>
      <c r="N90">
        <v>73</v>
      </c>
      <c r="O90">
        <v>118</v>
      </c>
      <c r="P90">
        <v>0</v>
      </c>
      <c r="Q90">
        <v>58</v>
      </c>
      <c r="R90">
        <v>0</v>
      </c>
      <c r="S90">
        <v>0</v>
      </c>
      <c r="T90">
        <f t="shared" si="12"/>
        <v>191</v>
      </c>
      <c r="U90">
        <f t="shared" si="13"/>
        <v>249</v>
      </c>
      <c r="V90" s="1">
        <f t="shared" si="14"/>
        <v>46027.5664335664</v>
      </c>
      <c r="W90" s="1">
        <f t="shared" si="15"/>
        <v>46068.1258741259</v>
      </c>
      <c r="X90" t="str">
        <f t="shared" si="16"/>
        <v>高滞销风险</v>
      </c>
      <c r="Y90" s="6" t="str">
        <f>_xlfn.IFS(COUNTIF($B$2:B90,B90)=1,"-",OR(AND(X89="高滞销风险",OR(X90="中滞销风险",X90="低滞销风险",X90="健康")),AND(X89="中滞销风险",OR(X90="低滞销风险",X90="健康")),AND(X89="低滞销风险",X90="健康")),"变好",X89=X90,"维持不变",OR(AND(X89="健康",OR(X90="低滞销风险",X90="中滞销风险",X90="高滞销风险")),AND(X89="低滞销风险",OR(X90="中滞销风险",X90="高滞销风险")),AND(X89="中滞销风险",X90="高滞销风险")),"变差")</f>
        <v>维持不变</v>
      </c>
      <c r="Z90" s="7">
        <f t="shared" si="17"/>
        <v>73.74</v>
      </c>
      <c r="AA90" s="7">
        <f t="shared" si="22"/>
        <v>58</v>
      </c>
      <c r="AB90" s="7">
        <f t="shared" si="18"/>
        <v>131.74</v>
      </c>
      <c r="AC90" s="7">
        <f t="shared" si="19"/>
        <v>174.125874125874</v>
      </c>
      <c r="AD90" s="7">
        <f t="shared" si="20"/>
        <v>92.1258741259007</v>
      </c>
      <c r="AE90" s="8">
        <f t="shared" si="21"/>
        <v>3.03658536585366</v>
      </c>
    </row>
    <row r="91" spans="1:31">
      <c r="A91" s="1">
        <v>45901</v>
      </c>
      <c r="B91" t="s">
        <v>102</v>
      </c>
      <c r="C91" t="s">
        <v>103</v>
      </c>
      <c r="D91" t="s">
        <v>79</v>
      </c>
      <c r="E91">
        <v>2.21</v>
      </c>
      <c r="F91">
        <v>2.43</v>
      </c>
      <c r="G91">
        <v>1.93</v>
      </c>
      <c r="H91">
        <v>2.19</v>
      </c>
      <c r="I91" t="s">
        <v>34</v>
      </c>
      <c r="J91">
        <v>17</v>
      </c>
      <c r="K91" t="s">
        <v>42</v>
      </c>
      <c r="L91" t="s">
        <v>43</v>
      </c>
      <c r="M91" t="s">
        <v>44</v>
      </c>
      <c r="N91">
        <v>99</v>
      </c>
      <c r="O91">
        <v>79</v>
      </c>
      <c r="P91">
        <v>0</v>
      </c>
      <c r="Q91">
        <v>58</v>
      </c>
      <c r="R91">
        <v>0</v>
      </c>
      <c r="S91">
        <v>0</v>
      </c>
      <c r="T91">
        <f t="shared" si="12"/>
        <v>178</v>
      </c>
      <c r="U91">
        <f t="shared" si="13"/>
        <v>236</v>
      </c>
      <c r="V91" s="1">
        <f t="shared" si="14"/>
        <v>45981.5429864253</v>
      </c>
      <c r="W91" s="1">
        <f t="shared" si="15"/>
        <v>46007.7873303167</v>
      </c>
      <c r="X91" t="str">
        <f t="shared" si="16"/>
        <v>高滞销风险</v>
      </c>
      <c r="Y91" s="6" t="str">
        <f>_xlfn.IFS(COUNTIF($B$2:B91,B91)=1,"-",OR(AND(X90="高滞销风险",OR(X91="中滞销风险",X91="低滞销风险",X91="健康")),AND(X90="中滞销风险",OR(X91="低滞销风险",X91="健康")),AND(X90="低滞销风险",X91="健康")),"变好",X90=X91,"维持不变",OR(AND(X90="健康",OR(X91="低滞销风险",X91="中滞销风险",X91="高滞销风险")),AND(X90="低滞销风险",OR(X91="中滞销风险",X91="高滞销风险")),AND(X90="中滞销风险",X91="高滞销风险")),"变差")</f>
        <v>维持不变</v>
      </c>
      <c r="Z91" s="7">
        <f t="shared" si="17"/>
        <v>12.25</v>
      </c>
      <c r="AA91" s="7">
        <f t="shared" si="22"/>
        <v>58</v>
      </c>
      <c r="AB91" s="7">
        <f t="shared" si="18"/>
        <v>70.25</v>
      </c>
      <c r="AC91" s="7">
        <f t="shared" si="19"/>
        <v>106.787330316742</v>
      </c>
      <c r="AD91" s="7">
        <f t="shared" si="20"/>
        <v>31.7873303166998</v>
      </c>
      <c r="AE91" s="8">
        <f t="shared" si="21"/>
        <v>3.14666666666667</v>
      </c>
    </row>
    <row r="92" spans="1:31">
      <c r="A92" s="1">
        <v>45887</v>
      </c>
      <c r="B92" t="s">
        <v>104</v>
      </c>
      <c r="C92" t="s">
        <v>105</v>
      </c>
      <c r="D92" t="s">
        <v>79</v>
      </c>
      <c r="E92">
        <v>4.44</v>
      </c>
      <c r="F92">
        <v>4.71</v>
      </c>
      <c r="G92">
        <v>3.96</v>
      </c>
      <c r="H92">
        <v>4.47</v>
      </c>
      <c r="I92" t="s">
        <v>34</v>
      </c>
      <c r="J92">
        <v>33</v>
      </c>
      <c r="K92" t="s">
        <v>35</v>
      </c>
      <c r="L92" t="s">
        <v>36</v>
      </c>
      <c r="M92" t="s">
        <v>37</v>
      </c>
      <c r="N92">
        <v>90</v>
      </c>
      <c r="O92">
        <v>206</v>
      </c>
      <c r="P92">
        <v>0</v>
      </c>
      <c r="Q92">
        <v>20</v>
      </c>
      <c r="R92">
        <v>0</v>
      </c>
      <c r="S92">
        <v>100</v>
      </c>
      <c r="T92">
        <f t="shared" si="12"/>
        <v>296</v>
      </c>
      <c r="U92">
        <f t="shared" si="13"/>
        <v>416</v>
      </c>
      <c r="V92" s="1">
        <f t="shared" si="14"/>
        <v>45953.6666666667</v>
      </c>
      <c r="W92" s="1">
        <f t="shared" si="15"/>
        <v>45980.6936936937</v>
      </c>
      <c r="X92" t="str">
        <f t="shared" si="16"/>
        <v>低滞销风险</v>
      </c>
      <c r="Y92" s="6" t="str">
        <f>_xlfn.IFS(COUNTIF($B$2:B92,B92)=1,"-",OR(AND(X91="高滞销风险",OR(X92="中滞销风险",X92="低滞销风险",X92="健康")),AND(X91="中滞销风险",OR(X92="低滞销风险",X92="健康")),AND(X91="低滞销风险",X92="健康")),"变好",X91=X92,"维持不变",OR(AND(X91="健康",OR(X92="低滞销风险",X92="中滞销风险",X92="高滞销风险")),AND(X91="低滞销风险",OR(X92="中滞销风险",X92="高滞销风险")),AND(X91="中滞销风险",X92="高滞销风险")),"变差")</f>
        <v>-</v>
      </c>
      <c r="Z92" s="7">
        <f t="shared" si="17"/>
        <v>0</v>
      </c>
      <c r="AA92" s="7">
        <f t="shared" si="22"/>
        <v>20.84</v>
      </c>
      <c r="AB92" s="7">
        <f t="shared" si="18"/>
        <v>20.84</v>
      </c>
      <c r="AC92" s="7">
        <f t="shared" si="19"/>
        <v>93.6936936936937</v>
      </c>
      <c r="AD92" s="7">
        <f t="shared" si="20"/>
        <v>4.69369369369815</v>
      </c>
      <c r="AE92" s="8">
        <f t="shared" si="21"/>
        <v>4.67415730337079</v>
      </c>
    </row>
    <row r="93" spans="1:31">
      <c r="A93" s="1">
        <v>45894</v>
      </c>
      <c r="B93" t="s">
        <v>104</v>
      </c>
      <c r="C93" t="s">
        <v>105</v>
      </c>
      <c r="D93" t="s">
        <v>79</v>
      </c>
      <c r="E93">
        <v>3.57</v>
      </c>
      <c r="F93">
        <v>3.57</v>
      </c>
      <c r="G93">
        <v>4.14</v>
      </c>
      <c r="H93">
        <v>4.04</v>
      </c>
      <c r="I93" t="s">
        <v>41</v>
      </c>
      <c r="J93">
        <v>25</v>
      </c>
      <c r="K93" t="s">
        <v>38</v>
      </c>
      <c r="L93" t="s">
        <v>39</v>
      </c>
      <c r="M93" t="s">
        <v>40</v>
      </c>
      <c r="N93">
        <v>99</v>
      </c>
      <c r="O93">
        <v>164</v>
      </c>
      <c r="P93">
        <v>0</v>
      </c>
      <c r="Q93">
        <v>120</v>
      </c>
      <c r="R93">
        <v>0</v>
      </c>
      <c r="S93">
        <v>0</v>
      </c>
      <c r="T93">
        <f t="shared" si="12"/>
        <v>263</v>
      </c>
      <c r="U93">
        <f t="shared" si="13"/>
        <v>383</v>
      </c>
      <c r="V93" s="1">
        <f t="shared" si="14"/>
        <v>45967.6694677871</v>
      </c>
      <c r="W93" s="1">
        <f t="shared" si="15"/>
        <v>46001.2829131653</v>
      </c>
      <c r="X93" t="str">
        <f t="shared" si="16"/>
        <v>中滞销风险</v>
      </c>
      <c r="Y93" s="6" t="str">
        <f>_xlfn.IFS(COUNTIF($B$2:B93,B93)=1,"-",OR(AND(X92="高滞销风险",OR(X93="中滞销风险",X93="低滞销风险",X93="健康")),AND(X92="中滞销风险",OR(X93="低滞销风险",X93="健康")),AND(X92="低滞销风险",X93="健康")),"变好",X92=X93,"维持不变",OR(AND(X92="健康",OR(X93="低滞销风险",X93="中滞销风险",X93="高滞销风险")),AND(X92="低滞销风险",OR(X93="中滞销风险",X93="高滞销风险")),AND(X92="中滞销风险",X93="高滞销风险")),"变差")</f>
        <v>变差</v>
      </c>
      <c r="Z93" s="7">
        <f t="shared" si="17"/>
        <v>0</v>
      </c>
      <c r="AA93" s="7">
        <f t="shared" si="22"/>
        <v>90.26</v>
      </c>
      <c r="AB93" s="7">
        <f t="shared" si="18"/>
        <v>90.26</v>
      </c>
      <c r="AC93" s="7">
        <f t="shared" si="19"/>
        <v>107.282913165266</v>
      </c>
      <c r="AD93" s="7">
        <f t="shared" si="20"/>
        <v>25.2829131652979</v>
      </c>
      <c r="AE93" s="8">
        <f t="shared" si="21"/>
        <v>4.67073170731707</v>
      </c>
    </row>
    <row r="94" spans="1:31">
      <c r="A94" s="1">
        <v>45901</v>
      </c>
      <c r="B94" t="s">
        <v>104</v>
      </c>
      <c r="C94" t="s">
        <v>105</v>
      </c>
      <c r="D94" t="s">
        <v>79</v>
      </c>
      <c r="E94">
        <v>4.27</v>
      </c>
      <c r="F94">
        <v>4.71</v>
      </c>
      <c r="G94">
        <v>4.14</v>
      </c>
      <c r="H94">
        <v>4.05</v>
      </c>
      <c r="I94" t="s">
        <v>34</v>
      </c>
      <c r="J94">
        <v>33</v>
      </c>
      <c r="K94" t="s">
        <v>42</v>
      </c>
      <c r="L94" t="s">
        <v>43</v>
      </c>
      <c r="M94" t="s">
        <v>44</v>
      </c>
      <c r="N94">
        <v>125</v>
      </c>
      <c r="O94">
        <v>144</v>
      </c>
      <c r="P94">
        <v>0</v>
      </c>
      <c r="Q94">
        <v>80</v>
      </c>
      <c r="R94">
        <v>0</v>
      </c>
      <c r="S94">
        <v>0</v>
      </c>
      <c r="T94">
        <f t="shared" si="12"/>
        <v>269</v>
      </c>
      <c r="U94">
        <f t="shared" si="13"/>
        <v>349</v>
      </c>
      <c r="V94" s="1">
        <f t="shared" si="14"/>
        <v>45963.9976580796</v>
      </c>
      <c r="W94" s="1">
        <f t="shared" si="15"/>
        <v>45982.7330210773</v>
      </c>
      <c r="X94" t="str">
        <f t="shared" si="16"/>
        <v>低滞销风险</v>
      </c>
      <c r="Y94" s="6" t="str">
        <f>_xlfn.IFS(COUNTIF($B$2:B94,B94)=1,"-",OR(AND(X93="高滞销风险",OR(X94="中滞销风险",X94="低滞销风险",X94="健康")),AND(X93="中滞销风险",OR(X94="低滞销风险",X94="健康")),AND(X93="低滞销风险",X94="健康")),"变好",X93=X94,"维持不变",OR(AND(X93="健康",OR(X94="低滞销风险",X94="中滞销风险",X94="高滞销风险")),AND(X93="低滞销风险",OR(X94="中滞销风险",X94="高滞销风险")),AND(X93="中滞销风险",X94="高滞销风险")),"变差")</f>
        <v>变好</v>
      </c>
      <c r="Z94" s="7">
        <f t="shared" si="17"/>
        <v>0</v>
      </c>
      <c r="AA94" s="7">
        <f t="shared" si="22"/>
        <v>28.7500000000001</v>
      </c>
      <c r="AB94" s="7">
        <f t="shared" si="18"/>
        <v>28.7500000000001</v>
      </c>
      <c r="AC94" s="7">
        <f t="shared" si="19"/>
        <v>81.7330210772834</v>
      </c>
      <c r="AD94" s="7">
        <f t="shared" si="20"/>
        <v>6.73302107729978</v>
      </c>
      <c r="AE94" s="8">
        <f t="shared" si="21"/>
        <v>4.65333333333333</v>
      </c>
    </row>
    <row r="95" spans="1:31">
      <c r="A95" s="1">
        <v>45887</v>
      </c>
      <c r="B95" t="s">
        <v>106</v>
      </c>
      <c r="C95" t="s">
        <v>107</v>
      </c>
      <c r="D95" t="s">
        <v>79</v>
      </c>
      <c r="E95">
        <v>2.68</v>
      </c>
      <c r="F95">
        <v>2.86</v>
      </c>
      <c r="G95">
        <v>2.62</v>
      </c>
      <c r="H95">
        <v>2.6</v>
      </c>
      <c r="I95" t="s">
        <v>34</v>
      </c>
      <c r="J95">
        <v>20</v>
      </c>
      <c r="K95" t="s">
        <v>35</v>
      </c>
      <c r="L95" t="s">
        <v>36</v>
      </c>
      <c r="M95" t="s">
        <v>37</v>
      </c>
      <c r="N95">
        <v>64</v>
      </c>
      <c r="O95">
        <v>108</v>
      </c>
      <c r="P95">
        <v>0</v>
      </c>
      <c r="Q95">
        <v>30</v>
      </c>
      <c r="R95">
        <v>0</v>
      </c>
      <c r="S95">
        <v>0</v>
      </c>
      <c r="T95">
        <f t="shared" si="12"/>
        <v>172</v>
      </c>
      <c r="U95">
        <f t="shared" si="13"/>
        <v>202</v>
      </c>
      <c r="V95" s="1">
        <f t="shared" si="14"/>
        <v>45951.1791044776</v>
      </c>
      <c r="W95" s="1">
        <f t="shared" si="15"/>
        <v>45962.3731343284</v>
      </c>
      <c r="X95" t="str">
        <f t="shared" si="16"/>
        <v>健康</v>
      </c>
      <c r="Y95" s="6" t="str">
        <f>_xlfn.IFS(COUNTIF($B$2:B95,B95)=1,"-",OR(AND(X94="高滞销风险",OR(X95="中滞销风险",X95="低滞销风险",X95="健康")),AND(X94="中滞销风险",OR(X95="低滞销风险",X95="健康")),AND(X94="低滞销风险",X95="健康")),"变好",X94=X95,"维持不变",OR(AND(X94="健康",OR(X95="低滞销风险",X95="中滞销风险",X95="高滞销风险")),AND(X94="低滞销风险",OR(X95="中滞销风险",X95="高滞销风险")),AND(X94="中滞销风险",X95="高滞销风险")),"变差")</f>
        <v>-</v>
      </c>
      <c r="Z95" s="7">
        <f t="shared" si="17"/>
        <v>0</v>
      </c>
      <c r="AA95" s="7">
        <f t="shared" si="22"/>
        <v>0</v>
      </c>
      <c r="AB95" s="7">
        <f t="shared" si="18"/>
        <v>0</v>
      </c>
      <c r="AC95" s="7">
        <f t="shared" si="19"/>
        <v>75.3731343283582</v>
      </c>
      <c r="AD95" s="7">
        <f t="shared" si="20"/>
        <v>0</v>
      </c>
      <c r="AE95" s="8">
        <f t="shared" si="21"/>
        <v>2.68</v>
      </c>
    </row>
    <row r="96" spans="1:31">
      <c r="A96" s="1">
        <v>45894</v>
      </c>
      <c r="B96" t="s">
        <v>106</v>
      </c>
      <c r="C96" t="s">
        <v>107</v>
      </c>
      <c r="D96" t="s">
        <v>79</v>
      </c>
      <c r="E96">
        <v>2.29</v>
      </c>
      <c r="F96">
        <v>2.29</v>
      </c>
      <c r="G96">
        <v>2.57</v>
      </c>
      <c r="H96">
        <v>2.56</v>
      </c>
      <c r="I96" t="s">
        <v>41</v>
      </c>
      <c r="J96">
        <v>16</v>
      </c>
      <c r="K96" t="s">
        <v>38</v>
      </c>
      <c r="L96" t="s">
        <v>39</v>
      </c>
      <c r="M96" t="s">
        <v>40</v>
      </c>
      <c r="N96">
        <v>68</v>
      </c>
      <c r="O96">
        <v>89</v>
      </c>
      <c r="P96">
        <v>0</v>
      </c>
      <c r="Q96">
        <v>30</v>
      </c>
      <c r="R96">
        <v>0</v>
      </c>
      <c r="S96">
        <v>0</v>
      </c>
      <c r="T96">
        <f t="shared" si="12"/>
        <v>157</v>
      </c>
      <c r="U96">
        <f t="shared" si="13"/>
        <v>187</v>
      </c>
      <c r="V96" s="1">
        <f t="shared" si="14"/>
        <v>45962.5589519651</v>
      </c>
      <c r="W96" s="1">
        <f t="shared" si="15"/>
        <v>45975.6593886463</v>
      </c>
      <c r="X96" t="str">
        <f t="shared" si="16"/>
        <v>健康</v>
      </c>
      <c r="Y96" s="6" t="str">
        <f>_xlfn.IFS(COUNTIF($B$2:B96,B96)=1,"-",OR(AND(X95="高滞销风险",OR(X96="中滞销风险",X96="低滞销风险",X96="健康")),AND(X95="中滞销风险",OR(X96="低滞销风险",X96="健康")),AND(X95="低滞销风险",X96="健康")),"变好",X95=X96,"维持不变",OR(AND(X95="健康",OR(X96="低滞销风险",X96="中滞销风险",X96="高滞销风险")),AND(X95="低滞销风险",OR(X96="中滞销风险",X96="高滞销风险")),AND(X95="中滞销风险",X96="高滞销风险")),"变差")</f>
        <v>维持不变</v>
      </c>
      <c r="Z96" s="7">
        <f t="shared" si="17"/>
        <v>0</v>
      </c>
      <c r="AA96" s="7">
        <f t="shared" si="22"/>
        <v>0</v>
      </c>
      <c r="AB96" s="7">
        <f t="shared" si="18"/>
        <v>0</v>
      </c>
      <c r="AC96" s="7">
        <f t="shared" si="19"/>
        <v>81.6593886462882</v>
      </c>
      <c r="AD96" s="7">
        <f t="shared" si="20"/>
        <v>0</v>
      </c>
      <c r="AE96" s="8">
        <f t="shared" si="21"/>
        <v>2.29</v>
      </c>
    </row>
    <row r="97" spans="1:31">
      <c r="A97" s="1">
        <v>45901</v>
      </c>
      <c r="B97" t="s">
        <v>106</v>
      </c>
      <c r="C97" t="s">
        <v>107</v>
      </c>
      <c r="D97" t="s">
        <v>79</v>
      </c>
      <c r="E97">
        <v>2.14</v>
      </c>
      <c r="F97">
        <v>2.14</v>
      </c>
      <c r="G97">
        <v>2.21</v>
      </c>
      <c r="H97">
        <v>2.42</v>
      </c>
      <c r="I97" t="s">
        <v>41</v>
      </c>
      <c r="J97">
        <v>15</v>
      </c>
      <c r="K97" t="s">
        <v>42</v>
      </c>
      <c r="L97" t="s">
        <v>43</v>
      </c>
      <c r="M97" t="s">
        <v>44</v>
      </c>
      <c r="N97">
        <v>92</v>
      </c>
      <c r="O97">
        <v>54</v>
      </c>
      <c r="P97">
        <v>0</v>
      </c>
      <c r="Q97">
        <v>30</v>
      </c>
      <c r="R97">
        <v>0</v>
      </c>
      <c r="S97">
        <v>0</v>
      </c>
      <c r="T97">
        <f t="shared" si="12"/>
        <v>146</v>
      </c>
      <c r="U97">
        <f t="shared" si="13"/>
        <v>176</v>
      </c>
      <c r="V97" s="1">
        <f t="shared" si="14"/>
        <v>45969.2242990654</v>
      </c>
      <c r="W97" s="1">
        <f t="shared" si="15"/>
        <v>45983.2429906542</v>
      </c>
      <c r="X97" t="str">
        <f t="shared" si="16"/>
        <v>低滞销风险</v>
      </c>
      <c r="Y97" s="6" t="str">
        <f>_xlfn.IFS(COUNTIF($B$2:B97,B97)=1,"-",OR(AND(X96="高滞销风险",OR(X97="中滞销风险",X97="低滞销风险",X97="健康")),AND(X96="中滞销风险",OR(X97="低滞销风险",X97="健康")),AND(X96="低滞销风险",X97="健康")),"变好",X96=X97,"维持不变",OR(AND(X96="健康",OR(X97="低滞销风险",X97="中滞销风险",X97="高滞销风险")),AND(X96="低滞销风险",OR(X97="中滞销风险",X97="高滞销风险")),AND(X96="中滞销风险",X97="高滞销风险")),"变差")</f>
        <v>变差</v>
      </c>
      <c r="Z97" s="7">
        <f t="shared" si="17"/>
        <v>0</v>
      </c>
      <c r="AA97" s="7">
        <f t="shared" si="22"/>
        <v>15.5</v>
      </c>
      <c r="AB97" s="7">
        <f t="shared" si="18"/>
        <v>15.5</v>
      </c>
      <c r="AC97" s="7">
        <f t="shared" si="19"/>
        <v>82.2429906542056</v>
      </c>
      <c r="AD97" s="7">
        <f t="shared" si="20"/>
        <v>7.242990654202</v>
      </c>
      <c r="AE97" s="8">
        <f t="shared" si="21"/>
        <v>2.34666666666667</v>
      </c>
    </row>
    <row r="98" spans="1:31">
      <c r="A98" s="1">
        <v>45887</v>
      </c>
      <c r="B98" t="s">
        <v>108</v>
      </c>
      <c r="C98" t="s">
        <v>109</v>
      </c>
      <c r="D98" t="s">
        <v>79</v>
      </c>
      <c r="E98">
        <v>2.86</v>
      </c>
      <c r="F98">
        <v>2.86</v>
      </c>
      <c r="G98">
        <v>3</v>
      </c>
      <c r="H98">
        <v>3.25</v>
      </c>
      <c r="I98" t="s">
        <v>41</v>
      </c>
      <c r="J98">
        <v>20</v>
      </c>
      <c r="K98" t="s">
        <v>35</v>
      </c>
      <c r="L98" t="s">
        <v>36</v>
      </c>
      <c r="M98" t="s">
        <v>37</v>
      </c>
      <c r="N98">
        <v>31</v>
      </c>
      <c r="O98">
        <v>150</v>
      </c>
      <c r="P98">
        <v>0</v>
      </c>
      <c r="Q98">
        <v>100</v>
      </c>
      <c r="R98">
        <v>0</v>
      </c>
      <c r="S98">
        <v>0</v>
      </c>
      <c r="T98">
        <f t="shared" si="12"/>
        <v>181</v>
      </c>
      <c r="U98">
        <f t="shared" si="13"/>
        <v>281</v>
      </c>
      <c r="V98" s="1">
        <f t="shared" si="14"/>
        <v>45950.2867132867</v>
      </c>
      <c r="W98" s="1">
        <f t="shared" si="15"/>
        <v>45985.2517482518</v>
      </c>
      <c r="X98" t="str">
        <f t="shared" si="16"/>
        <v>低滞销风险</v>
      </c>
      <c r="Y98" s="6" t="str">
        <f>_xlfn.IFS(COUNTIF($B$2:B98,B98)=1,"-",OR(AND(X97="高滞销风险",OR(X98="中滞销风险",X98="低滞销风险",X98="健康")),AND(X97="中滞销风险",OR(X98="低滞销风险",X98="健康")),AND(X97="低滞销风险",X98="健康")),"变好",X97=X98,"维持不变",OR(AND(X97="健康",OR(X98="低滞销风险",X98="中滞销风险",X98="高滞销风险")),AND(X97="低滞销风险",OR(X98="中滞销风险",X98="高滞销风险")),AND(X97="中滞销风险",X98="高滞销风险")),"变差")</f>
        <v>-</v>
      </c>
      <c r="Z98" s="7">
        <f t="shared" si="17"/>
        <v>0</v>
      </c>
      <c r="AA98" s="7">
        <f t="shared" si="22"/>
        <v>26.46</v>
      </c>
      <c r="AB98" s="7">
        <f t="shared" si="18"/>
        <v>26.46</v>
      </c>
      <c r="AC98" s="7">
        <f t="shared" si="19"/>
        <v>98.2517482517483</v>
      </c>
      <c r="AD98" s="7">
        <f t="shared" si="20"/>
        <v>9.25174825180147</v>
      </c>
      <c r="AE98" s="8">
        <f t="shared" si="21"/>
        <v>3.15730337078652</v>
      </c>
    </row>
    <row r="99" spans="1:31">
      <c r="A99" s="1">
        <v>45894</v>
      </c>
      <c r="B99" t="s">
        <v>108</v>
      </c>
      <c r="C99" t="s">
        <v>109</v>
      </c>
      <c r="D99" t="s">
        <v>79</v>
      </c>
      <c r="E99">
        <v>2.57</v>
      </c>
      <c r="F99">
        <v>2.57</v>
      </c>
      <c r="G99">
        <v>2.71</v>
      </c>
      <c r="H99">
        <v>3</v>
      </c>
      <c r="I99" t="s">
        <v>41</v>
      </c>
      <c r="J99">
        <v>18</v>
      </c>
      <c r="K99" t="s">
        <v>38</v>
      </c>
      <c r="L99" t="s">
        <v>39</v>
      </c>
      <c r="M99" t="s">
        <v>40</v>
      </c>
      <c r="N99">
        <v>28</v>
      </c>
      <c r="O99">
        <v>169</v>
      </c>
      <c r="P99">
        <v>0</v>
      </c>
      <c r="Q99">
        <v>65</v>
      </c>
      <c r="R99">
        <v>0</v>
      </c>
      <c r="S99">
        <v>0</v>
      </c>
      <c r="T99">
        <f t="shared" si="12"/>
        <v>197</v>
      </c>
      <c r="U99">
        <f t="shared" si="13"/>
        <v>262</v>
      </c>
      <c r="V99" s="1">
        <f t="shared" si="14"/>
        <v>45970.6536964981</v>
      </c>
      <c r="W99" s="1">
        <f t="shared" si="15"/>
        <v>45995.9455252918</v>
      </c>
      <c r="X99" t="str">
        <f t="shared" si="16"/>
        <v>中滞销风险</v>
      </c>
      <c r="Y99" s="6" t="str">
        <f>_xlfn.IFS(COUNTIF($B$2:B99,B99)=1,"-",OR(AND(X98="高滞销风险",OR(X99="中滞销风险",X99="低滞销风险",X99="健康")),AND(X98="中滞销风险",OR(X99="低滞销风险",X99="健康")),AND(X98="低滞销风险",X99="健康")),"变好",X98=X99,"维持不变",OR(AND(X98="健康",OR(X99="低滞销风险",X99="中滞销风险",X99="高滞销风险")),AND(X98="低滞销风险",OR(X99="中滞销风险",X99="高滞销风险")),AND(X98="中滞销风险",X99="高滞销风险")),"变差")</f>
        <v>变差</v>
      </c>
      <c r="Z99" s="7">
        <f t="shared" si="17"/>
        <v>0</v>
      </c>
      <c r="AA99" s="7">
        <f t="shared" si="22"/>
        <v>51.26</v>
      </c>
      <c r="AB99" s="7">
        <f t="shared" si="18"/>
        <v>51.26</v>
      </c>
      <c r="AC99" s="7">
        <f t="shared" si="19"/>
        <v>101.945525291829</v>
      </c>
      <c r="AD99" s="7">
        <f t="shared" si="20"/>
        <v>19.9455252917978</v>
      </c>
      <c r="AE99" s="8">
        <f t="shared" si="21"/>
        <v>3.19512195121951</v>
      </c>
    </row>
    <row r="100" spans="1:31">
      <c r="A100" s="1">
        <v>45901</v>
      </c>
      <c r="B100" t="s">
        <v>108</v>
      </c>
      <c r="C100" t="s">
        <v>109</v>
      </c>
      <c r="D100" t="s">
        <v>79</v>
      </c>
      <c r="E100">
        <v>2.83</v>
      </c>
      <c r="F100">
        <v>2.86</v>
      </c>
      <c r="G100">
        <v>2.71</v>
      </c>
      <c r="H100">
        <v>2.86</v>
      </c>
      <c r="I100" t="s">
        <v>34</v>
      </c>
      <c r="J100">
        <v>20</v>
      </c>
      <c r="K100" t="s">
        <v>42</v>
      </c>
      <c r="L100" t="s">
        <v>43</v>
      </c>
      <c r="M100" t="s">
        <v>44</v>
      </c>
      <c r="N100">
        <v>73</v>
      </c>
      <c r="O100">
        <v>128</v>
      </c>
      <c r="P100">
        <v>0</v>
      </c>
      <c r="Q100">
        <v>40</v>
      </c>
      <c r="R100">
        <v>0</v>
      </c>
      <c r="S100">
        <v>0</v>
      </c>
      <c r="T100">
        <f t="shared" si="12"/>
        <v>201</v>
      </c>
      <c r="U100">
        <f t="shared" si="13"/>
        <v>241</v>
      </c>
      <c r="V100" s="1">
        <f t="shared" si="14"/>
        <v>45972.0247349823</v>
      </c>
      <c r="W100" s="1">
        <f t="shared" si="15"/>
        <v>45986.1590106007</v>
      </c>
      <c r="X100" t="str">
        <f t="shared" si="16"/>
        <v>低滞销风险</v>
      </c>
      <c r="Y100" s="6" t="str">
        <f>_xlfn.IFS(COUNTIF($B$2:B100,B100)=1,"-",OR(AND(X99="高滞销风险",OR(X100="中滞销风险",X100="低滞销风险",X100="健康")),AND(X99="中滞销风险",OR(X100="低滞销风险",X100="健康")),AND(X99="低滞销风险",X100="健康")),"变好",X99=X100,"维持不变",OR(AND(X99="健康",OR(X100="低滞销风险",X100="中滞销风险",X100="高滞销风险")),AND(X99="低滞销风险",OR(X100="中滞销风险",X100="高滞销风险")),AND(X99="中滞销风险",X100="高滞销风险")),"变差")</f>
        <v>变好</v>
      </c>
      <c r="Z100" s="7">
        <f t="shared" si="17"/>
        <v>0</v>
      </c>
      <c r="AA100" s="7">
        <f t="shared" si="22"/>
        <v>28.75</v>
      </c>
      <c r="AB100" s="7">
        <f t="shared" si="18"/>
        <v>28.75</v>
      </c>
      <c r="AC100" s="7">
        <f t="shared" si="19"/>
        <v>85.1590106007067</v>
      </c>
      <c r="AD100" s="7">
        <f t="shared" si="20"/>
        <v>10.1590106006988</v>
      </c>
      <c r="AE100" s="8">
        <f t="shared" si="21"/>
        <v>3.21333333333333</v>
      </c>
    </row>
    <row r="101" spans="1:31">
      <c r="A101" s="1">
        <v>45887</v>
      </c>
      <c r="B101" t="s">
        <v>110</v>
      </c>
      <c r="C101" t="s">
        <v>111</v>
      </c>
      <c r="D101" t="s">
        <v>79</v>
      </c>
      <c r="E101">
        <v>1.57</v>
      </c>
      <c r="F101">
        <v>1.57</v>
      </c>
      <c r="G101">
        <v>2.21</v>
      </c>
      <c r="H101">
        <v>2.54</v>
      </c>
      <c r="I101" t="s">
        <v>41</v>
      </c>
      <c r="J101">
        <v>11</v>
      </c>
      <c r="K101" t="s">
        <v>35</v>
      </c>
      <c r="L101" t="s">
        <v>36</v>
      </c>
      <c r="M101" t="s">
        <v>37</v>
      </c>
      <c r="N101">
        <v>86</v>
      </c>
      <c r="O101">
        <v>80</v>
      </c>
      <c r="P101">
        <v>0</v>
      </c>
      <c r="Q101">
        <v>27</v>
      </c>
      <c r="R101">
        <v>0</v>
      </c>
      <c r="S101">
        <v>0</v>
      </c>
      <c r="T101">
        <f t="shared" ref="T101:T112" si="23">N101+O101+P101</f>
        <v>166</v>
      </c>
      <c r="U101">
        <f t="shared" ref="U101:U112" si="24">T101+Q101+R101+S101</f>
        <v>193</v>
      </c>
      <c r="V101" s="1">
        <f t="shared" ref="V101:V112" si="25">A101+T101/E101</f>
        <v>45992.7324840764</v>
      </c>
      <c r="W101" s="1">
        <f t="shared" ref="W101:W112" si="26">A101+U101/E101</f>
        <v>46009.9299363057</v>
      </c>
      <c r="X101" t="str">
        <f t="shared" si="16"/>
        <v>高滞销风险</v>
      </c>
      <c r="Y101" s="6" t="str">
        <f>_xlfn.IFS(COUNTIF($B$2:B101,B101)=1,"-",OR(AND(X100="高滞销风险",OR(X101="中滞销风险",X101="低滞销风险",X101="健康")),AND(X100="中滞销风险",OR(X101="低滞销风险",X101="健康")),AND(X100="低滞销风险",X101="健康")),"变好",X100=X101,"维持不变",OR(AND(X100="健康",OR(X101="低滞销风险",X101="中滞销风险",X101="高滞销风险")),AND(X100="低滞销风险",OR(X101="中滞销风险",X101="高滞销风险")),AND(X100="中滞销风险",X101="高滞销风险")),"变差")</f>
        <v>-</v>
      </c>
      <c r="Z101" s="7">
        <f t="shared" si="17"/>
        <v>26.27</v>
      </c>
      <c r="AA101" s="7">
        <f t="shared" si="22"/>
        <v>27</v>
      </c>
      <c r="AB101" s="7">
        <f t="shared" si="18"/>
        <v>53.27</v>
      </c>
      <c r="AC101" s="7">
        <f t="shared" si="19"/>
        <v>122.929936305732</v>
      </c>
      <c r="AD101" s="7">
        <f t="shared" si="20"/>
        <v>33.9299363056998</v>
      </c>
      <c r="AE101" s="8">
        <f t="shared" si="21"/>
        <v>2.1685393258427</v>
      </c>
    </row>
    <row r="102" spans="1:31">
      <c r="A102" s="1">
        <v>45894</v>
      </c>
      <c r="B102" t="s">
        <v>110</v>
      </c>
      <c r="C102" t="s">
        <v>111</v>
      </c>
      <c r="D102" t="s">
        <v>79</v>
      </c>
      <c r="E102">
        <v>2.38</v>
      </c>
      <c r="F102">
        <v>2.43</v>
      </c>
      <c r="G102">
        <v>2</v>
      </c>
      <c r="H102">
        <v>2.5</v>
      </c>
      <c r="I102" t="s">
        <v>34</v>
      </c>
      <c r="J102">
        <v>17</v>
      </c>
      <c r="K102" t="s">
        <v>38</v>
      </c>
      <c r="L102" t="s">
        <v>39</v>
      </c>
      <c r="M102" t="s">
        <v>40</v>
      </c>
      <c r="N102">
        <v>73</v>
      </c>
      <c r="O102">
        <v>80</v>
      </c>
      <c r="P102">
        <v>0</v>
      </c>
      <c r="Q102">
        <v>27</v>
      </c>
      <c r="R102">
        <v>0</v>
      </c>
      <c r="S102">
        <v>0</v>
      </c>
      <c r="T102">
        <f t="shared" si="23"/>
        <v>153</v>
      </c>
      <c r="U102">
        <f t="shared" si="24"/>
        <v>180</v>
      </c>
      <c r="V102" s="1">
        <f t="shared" si="25"/>
        <v>45958.2857142857</v>
      </c>
      <c r="W102" s="1">
        <f t="shared" si="26"/>
        <v>45969.6302521008</v>
      </c>
      <c r="X102" t="str">
        <f t="shared" si="16"/>
        <v>健康</v>
      </c>
      <c r="Y102" s="6" t="str">
        <f>_xlfn.IFS(COUNTIF($B$2:B102,B102)=1,"-",OR(AND(X101="高滞销风险",OR(X102="中滞销风险",X102="低滞销风险",X102="健康")),AND(X101="中滞销风险",OR(X102="低滞销风险",X102="健康")),AND(X101="低滞销风险",X102="健康")),"变好",X101=X102,"维持不变",OR(AND(X101="健康",OR(X102="低滞销风险",X102="中滞销风险",X102="高滞销风险")),AND(X101="低滞销风险",OR(X102="中滞销风险",X102="高滞销风险")),AND(X101="中滞销风险",X102="高滞销风险")),"变差")</f>
        <v>变好</v>
      </c>
      <c r="Z102" s="7">
        <f t="shared" si="17"/>
        <v>0</v>
      </c>
      <c r="AA102" s="7">
        <f t="shared" si="22"/>
        <v>0</v>
      </c>
      <c r="AB102" s="7">
        <f t="shared" si="18"/>
        <v>0</v>
      </c>
      <c r="AC102" s="7">
        <f t="shared" si="19"/>
        <v>75.6302521008403</v>
      </c>
      <c r="AD102" s="7">
        <f t="shared" si="20"/>
        <v>0</v>
      </c>
      <c r="AE102" s="8">
        <f t="shared" si="21"/>
        <v>2.38</v>
      </c>
    </row>
    <row r="103" spans="1:31">
      <c r="A103" s="1">
        <v>45901</v>
      </c>
      <c r="B103" t="s">
        <v>110</v>
      </c>
      <c r="C103" t="s">
        <v>111</v>
      </c>
      <c r="D103" t="s">
        <v>79</v>
      </c>
      <c r="E103">
        <v>2.38</v>
      </c>
      <c r="F103">
        <v>2.43</v>
      </c>
      <c r="G103">
        <v>2.43</v>
      </c>
      <c r="H103">
        <v>2.32</v>
      </c>
      <c r="I103" t="s">
        <v>34</v>
      </c>
      <c r="J103">
        <v>17</v>
      </c>
      <c r="K103" t="s">
        <v>42</v>
      </c>
      <c r="L103" t="s">
        <v>43</v>
      </c>
      <c r="M103" t="s">
        <v>44</v>
      </c>
      <c r="N103">
        <v>62</v>
      </c>
      <c r="O103">
        <v>89</v>
      </c>
      <c r="P103">
        <v>0</v>
      </c>
      <c r="Q103">
        <v>12</v>
      </c>
      <c r="R103">
        <v>0</v>
      </c>
      <c r="S103">
        <v>0</v>
      </c>
      <c r="T103">
        <f t="shared" si="23"/>
        <v>151</v>
      </c>
      <c r="U103">
        <f t="shared" si="24"/>
        <v>163</v>
      </c>
      <c r="V103" s="1">
        <f t="shared" si="25"/>
        <v>45964.4453781513</v>
      </c>
      <c r="W103" s="1">
        <f t="shared" si="26"/>
        <v>45969.487394958</v>
      </c>
      <c r="X103" t="str">
        <f t="shared" si="16"/>
        <v>健康</v>
      </c>
      <c r="Y103" s="6" t="str">
        <f>_xlfn.IFS(COUNTIF($B$2:B103,B103)=1,"-",OR(AND(X102="高滞销风险",OR(X103="中滞销风险",X103="低滞销风险",X103="健康")),AND(X102="中滞销风险",OR(X103="低滞销风险",X103="健康")),AND(X102="低滞销风险",X103="健康")),"变好",X102=X103,"维持不变",OR(AND(X102="健康",OR(X103="低滞销风险",X103="中滞销风险",X103="高滞销风险")),AND(X102="低滞销风险",OR(X103="中滞销风险",X103="高滞销风险")),AND(X102="中滞销风险",X103="高滞销风险")),"变差")</f>
        <v>维持不变</v>
      </c>
      <c r="Z103" s="7">
        <f t="shared" si="17"/>
        <v>0</v>
      </c>
      <c r="AA103" s="7">
        <f t="shared" si="22"/>
        <v>0</v>
      </c>
      <c r="AB103" s="7">
        <f t="shared" si="18"/>
        <v>0</v>
      </c>
      <c r="AC103" s="7">
        <f t="shared" si="19"/>
        <v>68.4873949579832</v>
      </c>
      <c r="AD103" s="7">
        <f t="shared" si="20"/>
        <v>0</v>
      </c>
      <c r="AE103" s="8">
        <f t="shared" si="21"/>
        <v>2.38</v>
      </c>
    </row>
    <row r="104" spans="1:31">
      <c r="A104" s="1">
        <v>45887</v>
      </c>
      <c r="B104" t="s">
        <v>112</v>
      </c>
      <c r="C104" t="s">
        <v>113</v>
      </c>
      <c r="D104" t="s">
        <v>79</v>
      </c>
      <c r="E104">
        <v>1.57</v>
      </c>
      <c r="F104">
        <v>1.57</v>
      </c>
      <c r="G104">
        <v>2.21</v>
      </c>
      <c r="H104">
        <v>2.18</v>
      </c>
      <c r="I104" t="s">
        <v>41</v>
      </c>
      <c r="J104">
        <v>11</v>
      </c>
      <c r="K104" t="s">
        <v>35</v>
      </c>
      <c r="L104" t="s">
        <v>36</v>
      </c>
      <c r="M104" t="s">
        <v>37</v>
      </c>
      <c r="N104">
        <v>52</v>
      </c>
      <c r="O104">
        <v>10</v>
      </c>
      <c r="P104">
        <v>0</v>
      </c>
      <c r="Q104">
        <v>0</v>
      </c>
      <c r="R104">
        <v>0</v>
      </c>
      <c r="S104">
        <v>0</v>
      </c>
      <c r="T104">
        <f t="shared" si="23"/>
        <v>62</v>
      </c>
      <c r="U104">
        <f t="shared" si="24"/>
        <v>62</v>
      </c>
      <c r="V104" s="1">
        <f t="shared" si="25"/>
        <v>45926.4904458599</v>
      </c>
      <c r="W104" s="1">
        <f t="shared" si="26"/>
        <v>45926.4904458599</v>
      </c>
      <c r="X104" t="str">
        <f t="shared" si="16"/>
        <v>健康</v>
      </c>
      <c r="Y104" s="6" t="str">
        <f>_xlfn.IFS(COUNTIF($B$2:B104,B104)=1,"-",OR(AND(X103="高滞销风险",OR(X104="中滞销风险",X104="低滞销风险",X104="健康")),AND(X103="中滞销风险",OR(X104="低滞销风险",X104="健康")),AND(X103="低滞销风险",X104="健康")),"变好",X103=X104,"维持不变",OR(AND(X103="健康",OR(X104="低滞销风险",X104="中滞销风险",X104="高滞销风险")),AND(X103="低滞销风险",OR(X104="中滞销风险",X104="高滞销风险")),AND(X103="中滞销风险",X104="高滞销风险")),"变差")</f>
        <v>-</v>
      </c>
      <c r="Z104" s="7">
        <f t="shared" si="17"/>
        <v>0</v>
      </c>
      <c r="AA104" s="7">
        <f t="shared" si="22"/>
        <v>0</v>
      </c>
      <c r="AB104" s="7">
        <f t="shared" si="18"/>
        <v>0</v>
      </c>
      <c r="AC104" s="7">
        <f t="shared" si="19"/>
        <v>39.4904458598726</v>
      </c>
      <c r="AD104" s="7">
        <f t="shared" si="20"/>
        <v>0</v>
      </c>
      <c r="AE104" s="8">
        <f t="shared" si="21"/>
        <v>1.57</v>
      </c>
    </row>
    <row r="105" spans="1:31">
      <c r="A105" s="1">
        <v>45894</v>
      </c>
      <c r="B105" t="s">
        <v>112</v>
      </c>
      <c r="C105" t="s">
        <v>113</v>
      </c>
      <c r="D105" t="s">
        <v>79</v>
      </c>
      <c r="E105">
        <v>1.92</v>
      </c>
      <c r="F105">
        <v>2</v>
      </c>
      <c r="G105">
        <v>1.79</v>
      </c>
      <c r="H105">
        <v>1.93</v>
      </c>
      <c r="I105" t="s">
        <v>34</v>
      </c>
      <c r="J105">
        <v>14</v>
      </c>
      <c r="K105" t="s">
        <v>38</v>
      </c>
      <c r="L105" t="s">
        <v>39</v>
      </c>
      <c r="M105" t="s">
        <v>40</v>
      </c>
      <c r="N105">
        <v>34</v>
      </c>
      <c r="O105">
        <v>10</v>
      </c>
      <c r="P105">
        <v>0</v>
      </c>
      <c r="Q105">
        <v>0</v>
      </c>
      <c r="R105">
        <v>0</v>
      </c>
      <c r="S105">
        <v>0</v>
      </c>
      <c r="T105">
        <f t="shared" si="23"/>
        <v>44</v>
      </c>
      <c r="U105">
        <f t="shared" si="24"/>
        <v>44</v>
      </c>
      <c r="V105" s="1">
        <f t="shared" si="25"/>
        <v>45916.9166666667</v>
      </c>
      <c r="W105" s="1">
        <f t="shared" si="26"/>
        <v>45916.9166666667</v>
      </c>
      <c r="X105" t="str">
        <f t="shared" si="16"/>
        <v>健康</v>
      </c>
      <c r="Y105" s="6" t="str">
        <f>_xlfn.IFS(COUNTIF($B$2:B105,B105)=1,"-",OR(AND(X104="高滞销风险",OR(X105="中滞销风险",X105="低滞销风险",X105="健康")),AND(X104="中滞销风险",OR(X105="低滞销风险",X105="健康")),AND(X104="低滞销风险",X105="健康")),"变好",X104=X105,"维持不变",OR(AND(X104="健康",OR(X105="低滞销风险",X105="中滞销风险",X105="高滞销风险")),AND(X104="低滞销风险",OR(X105="中滞销风险",X105="高滞销风险")),AND(X104="中滞销风险",X105="高滞销风险")),"变差")</f>
        <v>维持不变</v>
      </c>
      <c r="Z105" s="7">
        <f t="shared" si="17"/>
        <v>0</v>
      </c>
      <c r="AA105" s="7">
        <f t="shared" si="22"/>
        <v>0</v>
      </c>
      <c r="AB105" s="7">
        <f t="shared" si="18"/>
        <v>0</v>
      </c>
      <c r="AC105" s="7">
        <f t="shared" si="19"/>
        <v>22.9166666666667</v>
      </c>
      <c r="AD105" s="7">
        <f t="shared" si="20"/>
        <v>0</v>
      </c>
      <c r="AE105" s="8">
        <f t="shared" si="21"/>
        <v>1.92</v>
      </c>
    </row>
    <row r="106" spans="1:31">
      <c r="A106" s="1">
        <v>45901</v>
      </c>
      <c r="B106" t="s">
        <v>112</v>
      </c>
      <c r="C106" t="s">
        <v>113</v>
      </c>
      <c r="D106" t="s">
        <v>79</v>
      </c>
      <c r="E106">
        <v>2.65</v>
      </c>
      <c r="F106">
        <v>3.14</v>
      </c>
      <c r="G106">
        <v>2.57</v>
      </c>
      <c r="H106">
        <v>2.39</v>
      </c>
      <c r="I106" t="s">
        <v>34</v>
      </c>
      <c r="J106">
        <v>22</v>
      </c>
      <c r="K106" t="s">
        <v>42</v>
      </c>
      <c r="L106" t="s">
        <v>43</v>
      </c>
      <c r="M106" t="s">
        <v>44</v>
      </c>
      <c r="N106">
        <v>14</v>
      </c>
      <c r="O106">
        <v>3</v>
      </c>
      <c r="P106">
        <v>0</v>
      </c>
      <c r="Q106">
        <v>0</v>
      </c>
      <c r="R106">
        <v>0</v>
      </c>
      <c r="S106">
        <v>0</v>
      </c>
      <c r="T106">
        <f t="shared" si="23"/>
        <v>17</v>
      </c>
      <c r="U106">
        <f t="shared" si="24"/>
        <v>17</v>
      </c>
      <c r="V106" s="1">
        <f t="shared" si="25"/>
        <v>45907.4150943396</v>
      </c>
      <c r="W106" s="1">
        <f t="shared" si="26"/>
        <v>45907.4150943396</v>
      </c>
      <c r="X106" t="str">
        <f t="shared" si="16"/>
        <v>健康</v>
      </c>
      <c r="Y106" s="6" t="str">
        <f>_xlfn.IFS(COUNTIF($B$2:B106,B106)=1,"-",OR(AND(X105="高滞销风险",OR(X106="中滞销风险",X106="低滞销风险",X106="健康")),AND(X105="中滞销风险",OR(X106="低滞销风险",X106="健康")),AND(X105="低滞销风险",X106="健康")),"变好",X105=X106,"维持不变",OR(AND(X105="健康",OR(X106="低滞销风险",X106="中滞销风险",X106="高滞销风险")),AND(X105="低滞销风险",OR(X106="中滞销风险",X106="高滞销风险")),AND(X105="中滞销风险",X106="高滞销风险")),"变差")</f>
        <v>维持不变</v>
      </c>
      <c r="Z106" s="7">
        <f t="shared" si="17"/>
        <v>0</v>
      </c>
      <c r="AA106" s="7">
        <f t="shared" si="22"/>
        <v>0</v>
      </c>
      <c r="AB106" s="7">
        <f t="shared" si="18"/>
        <v>0</v>
      </c>
      <c r="AC106" s="7">
        <f t="shared" si="19"/>
        <v>6.41509433962264</v>
      </c>
      <c r="AD106" s="7">
        <f t="shared" si="20"/>
        <v>0</v>
      </c>
      <c r="AE106" s="8">
        <f t="shared" si="21"/>
        <v>2.65</v>
      </c>
    </row>
    <row r="107" spans="1:31">
      <c r="A107" s="1">
        <v>45887</v>
      </c>
      <c r="B107" t="s">
        <v>114</v>
      </c>
      <c r="C107" t="s">
        <v>115</v>
      </c>
      <c r="D107" t="s">
        <v>79</v>
      </c>
      <c r="E107">
        <v>0.43</v>
      </c>
      <c r="F107">
        <v>0.43</v>
      </c>
      <c r="G107">
        <v>0.36</v>
      </c>
      <c r="H107">
        <v>0.5</v>
      </c>
      <c r="I107" t="s">
        <v>41</v>
      </c>
      <c r="J107">
        <v>3</v>
      </c>
      <c r="K107" t="s">
        <v>35</v>
      </c>
      <c r="L107" t="s">
        <v>36</v>
      </c>
      <c r="M107" t="s">
        <v>37</v>
      </c>
      <c r="N107">
        <v>106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23"/>
        <v>106</v>
      </c>
      <c r="U107">
        <f t="shared" si="24"/>
        <v>106</v>
      </c>
      <c r="V107" s="1">
        <f t="shared" si="25"/>
        <v>46133.511627907</v>
      </c>
      <c r="W107" s="1">
        <f t="shared" si="26"/>
        <v>46133.511627907</v>
      </c>
      <c r="X107" t="str">
        <f t="shared" si="16"/>
        <v>高滞销风险</v>
      </c>
      <c r="Y107" s="6" t="str">
        <f>_xlfn.IFS(COUNTIF($B$2:B107,B107)=1,"-",OR(AND(X106="高滞销风险",OR(X107="中滞销风险",X107="低滞销风险",X107="健康")),AND(X106="中滞销风险",OR(X107="低滞销风险",X107="健康")),AND(X106="低滞销风险",X107="健康")),"变好",X106=X107,"维持不变",OR(AND(X106="健康",OR(X107="低滞销风险",X107="中滞销风险",X107="高滞销风险")),AND(X106="低滞销风险",OR(X107="中滞销风险",X107="高滞销风险")),AND(X106="中滞销风险",X107="高滞销风险")),"变差")</f>
        <v>-</v>
      </c>
      <c r="Z107" s="7">
        <f t="shared" si="17"/>
        <v>67.73</v>
      </c>
      <c r="AA107" s="7">
        <f t="shared" si="22"/>
        <v>0</v>
      </c>
      <c r="AB107" s="7">
        <f t="shared" si="18"/>
        <v>67.73</v>
      </c>
      <c r="AC107" s="7">
        <f t="shared" si="19"/>
        <v>246.511627906977</v>
      </c>
      <c r="AD107" s="7">
        <f t="shared" si="20"/>
        <v>157.511627906999</v>
      </c>
      <c r="AE107" s="8">
        <f t="shared" si="21"/>
        <v>1.19101123595506</v>
      </c>
    </row>
    <row r="108" spans="1:31">
      <c r="A108" s="1">
        <v>45894</v>
      </c>
      <c r="B108" t="s">
        <v>114</v>
      </c>
      <c r="C108" t="s">
        <v>115</v>
      </c>
      <c r="D108" t="s">
        <v>79</v>
      </c>
      <c r="E108">
        <v>0.54</v>
      </c>
      <c r="F108">
        <v>0.57</v>
      </c>
      <c r="G108">
        <v>0.5</v>
      </c>
      <c r="H108">
        <v>0.54</v>
      </c>
      <c r="I108" t="s">
        <v>34</v>
      </c>
      <c r="J108">
        <v>4</v>
      </c>
      <c r="K108" t="s">
        <v>38</v>
      </c>
      <c r="L108" t="s">
        <v>39</v>
      </c>
      <c r="M108" t="s">
        <v>40</v>
      </c>
      <c r="N108">
        <v>101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23"/>
        <v>101</v>
      </c>
      <c r="U108">
        <f t="shared" si="24"/>
        <v>101</v>
      </c>
      <c r="V108" s="1">
        <f t="shared" si="25"/>
        <v>46081.037037037</v>
      </c>
      <c r="W108" s="1">
        <f t="shared" si="26"/>
        <v>46081.037037037</v>
      </c>
      <c r="X108" t="str">
        <f t="shared" si="16"/>
        <v>高滞销风险</v>
      </c>
      <c r="Y108" s="6" t="str">
        <f>_xlfn.IFS(COUNTIF($B$2:B108,B108)=1,"-",OR(AND(X107="高滞销风险",OR(X108="中滞销风险",X108="低滞销风险",X108="健康")),AND(X107="中滞销风险",OR(X108="低滞销风险",X108="健康")),AND(X107="低滞销风险",X108="健康")),"变好",X107=X108,"维持不变",OR(AND(X107="健康",OR(X108="低滞销风险",X108="中滞销风险",X108="高滞销风险")),AND(X107="低滞销风险",OR(X108="中滞销风险",X108="高滞销风险")),AND(X107="中滞销风险",X108="高滞销风险")),"变差")</f>
        <v>维持不变</v>
      </c>
      <c r="Z108" s="7">
        <f t="shared" si="17"/>
        <v>56.72</v>
      </c>
      <c r="AA108" s="7">
        <f t="shared" si="22"/>
        <v>0</v>
      </c>
      <c r="AB108" s="7">
        <f t="shared" si="18"/>
        <v>56.72</v>
      </c>
      <c r="AC108" s="7">
        <f t="shared" si="19"/>
        <v>187.037037037037</v>
      </c>
      <c r="AD108" s="7">
        <f t="shared" si="20"/>
        <v>105.037037037</v>
      </c>
      <c r="AE108" s="8">
        <f t="shared" si="21"/>
        <v>1.23170731707317</v>
      </c>
    </row>
    <row r="109" spans="1:31">
      <c r="A109" s="1">
        <v>45901</v>
      </c>
      <c r="B109" t="s">
        <v>114</v>
      </c>
      <c r="C109" t="s">
        <v>115</v>
      </c>
      <c r="D109" t="s">
        <v>79</v>
      </c>
      <c r="E109">
        <v>0.44</v>
      </c>
      <c r="F109">
        <v>0.43</v>
      </c>
      <c r="G109">
        <v>0.5</v>
      </c>
      <c r="H109">
        <v>0.43</v>
      </c>
      <c r="I109" t="s">
        <v>34</v>
      </c>
      <c r="J109">
        <v>3</v>
      </c>
      <c r="K109" t="s">
        <v>42</v>
      </c>
      <c r="L109" t="s">
        <v>43</v>
      </c>
      <c r="M109" t="s">
        <v>44</v>
      </c>
      <c r="N109">
        <v>98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23"/>
        <v>98</v>
      </c>
      <c r="U109">
        <f t="shared" si="24"/>
        <v>98</v>
      </c>
      <c r="V109" s="1">
        <f t="shared" si="25"/>
        <v>46123.7272727273</v>
      </c>
      <c r="W109" s="1">
        <f t="shared" si="26"/>
        <v>46123.7272727273</v>
      </c>
      <c r="X109" t="str">
        <f t="shared" si="16"/>
        <v>高滞销风险</v>
      </c>
      <c r="Y109" s="6" t="str">
        <f>_xlfn.IFS(COUNTIF($B$2:B109,B109)=1,"-",OR(AND(X108="高滞销风险",OR(X109="中滞销风险",X109="低滞销风险",X109="健康")),AND(X108="中滞销风险",OR(X109="低滞销风险",X109="健康")),AND(X108="低滞销风险",X109="健康")),"变好",X108=X109,"维持不变",OR(AND(X108="健康",OR(X109="低滞销风险",X109="中滞销风险",X109="高滞销风险")),AND(X108="低滞销风险",OR(X109="中滞销风险",X109="高滞销风险")),AND(X108="中滞销风险",X109="高滞销风险")),"变差")</f>
        <v>维持不变</v>
      </c>
      <c r="Z109" s="7">
        <f t="shared" si="17"/>
        <v>65</v>
      </c>
      <c r="AA109" s="7">
        <f t="shared" si="22"/>
        <v>0</v>
      </c>
      <c r="AB109" s="7">
        <f t="shared" si="18"/>
        <v>65</v>
      </c>
      <c r="AC109" s="7">
        <f t="shared" si="19"/>
        <v>222.727272727273</v>
      </c>
      <c r="AD109" s="7">
        <f t="shared" si="20"/>
        <v>147.727272727301</v>
      </c>
      <c r="AE109" s="8">
        <f t="shared" si="21"/>
        <v>1.30666666666667</v>
      </c>
    </row>
    <row r="110" spans="1:31">
      <c r="A110" s="1">
        <v>45887</v>
      </c>
      <c r="B110" t="s">
        <v>116</v>
      </c>
      <c r="C110" t="s">
        <v>117</v>
      </c>
      <c r="D110" t="s">
        <v>79</v>
      </c>
      <c r="E110">
        <v>2.07</v>
      </c>
      <c r="F110">
        <v>2.14</v>
      </c>
      <c r="G110">
        <v>2.21</v>
      </c>
      <c r="H110">
        <v>1.96</v>
      </c>
      <c r="I110" t="s">
        <v>34</v>
      </c>
      <c r="J110">
        <v>15</v>
      </c>
      <c r="K110" t="s">
        <v>35</v>
      </c>
      <c r="L110" t="s">
        <v>36</v>
      </c>
      <c r="M110" t="s">
        <v>37</v>
      </c>
      <c r="N110">
        <v>20</v>
      </c>
      <c r="O110">
        <v>105</v>
      </c>
      <c r="P110">
        <v>0</v>
      </c>
      <c r="Q110">
        <v>85</v>
      </c>
      <c r="R110">
        <v>0</v>
      </c>
      <c r="S110">
        <v>0</v>
      </c>
      <c r="T110">
        <f t="shared" si="23"/>
        <v>125</v>
      </c>
      <c r="U110">
        <f t="shared" si="24"/>
        <v>210</v>
      </c>
      <c r="V110" s="1">
        <f t="shared" si="25"/>
        <v>45947.3864734299</v>
      </c>
      <c r="W110" s="1">
        <f t="shared" si="26"/>
        <v>45988.4492753623</v>
      </c>
      <c r="X110" t="str">
        <f t="shared" si="16"/>
        <v>低滞销风险</v>
      </c>
      <c r="Y110" s="6" t="str">
        <f>_xlfn.IFS(COUNTIF($B$2:B110,B110)=1,"-",OR(AND(X109="高滞销风险",OR(X110="中滞销风险",X110="低滞销风险",X110="健康")),AND(X109="中滞销风险",OR(X110="低滞销风险",X110="健康")),AND(X109="低滞销风险",X110="健康")),"变好",X109=X110,"维持不变",OR(AND(X109="健康",OR(X110="低滞销风险",X110="中滞销风险",X110="高滞销风险")),AND(X109="低滞销风险",OR(X110="中滞销风险",X110="高滞销风险")),AND(X109="中滞销风险",X110="高滞销风险")),"变差")</f>
        <v>-</v>
      </c>
      <c r="Z110" s="7">
        <f t="shared" si="17"/>
        <v>0</v>
      </c>
      <c r="AA110" s="7">
        <f t="shared" si="22"/>
        <v>25.77</v>
      </c>
      <c r="AB110" s="7">
        <f t="shared" si="18"/>
        <v>25.77</v>
      </c>
      <c r="AC110" s="7">
        <f t="shared" si="19"/>
        <v>101.449275362319</v>
      </c>
      <c r="AD110" s="7">
        <f t="shared" si="20"/>
        <v>12.4492753622981</v>
      </c>
      <c r="AE110" s="8">
        <f t="shared" si="21"/>
        <v>2.35955056179775</v>
      </c>
    </row>
    <row r="111" spans="1:31">
      <c r="A111" s="1">
        <v>45894</v>
      </c>
      <c r="B111" t="s">
        <v>116</v>
      </c>
      <c r="C111" t="s">
        <v>117</v>
      </c>
      <c r="D111" t="s">
        <v>79</v>
      </c>
      <c r="E111">
        <v>1.01</v>
      </c>
      <c r="F111">
        <v>1.01</v>
      </c>
      <c r="G111">
        <v>1.57</v>
      </c>
      <c r="H111">
        <v>1.79</v>
      </c>
      <c r="I111" t="s">
        <v>41</v>
      </c>
      <c r="J111">
        <v>7.04</v>
      </c>
      <c r="K111" t="s">
        <v>38</v>
      </c>
      <c r="L111" t="s">
        <v>39</v>
      </c>
      <c r="M111" t="s">
        <v>40</v>
      </c>
      <c r="N111">
        <v>19</v>
      </c>
      <c r="O111">
        <v>120</v>
      </c>
      <c r="P111">
        <v>0</v>
      </c>
      <c r="Q111">
        <v>70</v>
      </c>
      <c r="R111">
        <v>0</v>
      </c>
      <c r="S111">
        <v>0</v>
      </c>
      <c r="T111">
        <f t="shared" si="23"/>
        <v>139</v>
      </c>
      <c r="U111">
        <f t="shared" si="24"/>
        <v>209</v>
      </c>
      <c r="V111" s="1">
        <f t="shared" si="25"/>
        <v>46031.6237623762</v>
      </c>
      <c r="W111" s="1">
        <f t="shared" si="26"/>
        <v>46100.9306930693</v>
      </c>
      <c r="X111" t="str">
        <f t="shared" si="16"/>
        <v>高滞销风险</v>
      </c>
      <c r="Y111" s="6" t="str">
        <f>_xlfn.IFS(COUNTIF($B$2:B111,B111)=1,"-",OR(AND(X110="高滞销风险",OR(X111="中滞销风险",X111="低滞销风险",X111="健康")),AND(X110="中滞销风险",OR(X111="低滞销风险",X111="健康")),AND(X110="低滞销风险",X111="健康")),"变好",X110=X111,"维持不变",OR(AND(X110="健康",OR(X111="低滞销风险",X111="中滞销风险",X111="高滞销风险")),AND(X110="低滞销风险",OR(X111="中滞销风险",X111="高滞销风险")),AND(X110="中滞销风险",X111="高滞销风险")),"变差")</f>
        <v>变差</v>
      </c>
      <c r="Z111" s="7">
        <f t="shared" si="17"/>
        <v>56.18</v>
      </c>
      <c r="AA111" s="7">
        <f t="shared" si="22"/>
        <v>70</v>
      </c>
      <c r="AB111" s="7">
        <f t="shared" si="18"/>
        <v>126.18</v>
      </c>
      <c r="AC111" s="7">
        <f t="shared" si="19"/>
        <v>206.930693069307</v>
      </c>
      <c r="AD111" s="7">
        <f t="shared" si="20"/>
        <v>124.930693069298</v>
      </c>
      <c r="AE111" s="8">
        <f t="shared" si="21"/>
        <v>2.54878048780488</v>
      </c>
    </row>
    <row r="112" spans="1:31">
      <c r="A112" s="1">
        <v>45901</v>
      </c>
      <c r="B112" t="s">
        <v>116</v>
      </c>
      <c r="C112" t="s">
        <v>117</v>
      </c>
      <c r="D112" t="s">
        <v>79</v>
      </c>
      <c r="E112">
        <v>1.98</v>
      </c>
      <c r="F112">
        <v>2.29</v>
      </c>
      <c r="G112">
        <v>1.65</v>
      </c>
      <c r="H112">
        <v>1.93</v>
      </c>
      <c r="I112" t="s">
        <v>34</v>
      </c>
      <c r="J112">
        <v>16</v>
      </c>
      <c r="K112" t="s">
        <v>42</v>
      </c>
      <c r="L112" t="s">
        <v>43</v>
      </c>
      <c r="M112" t="s">
        <v>44</v>
      </c>
      <c r="N112">
        <v>29</v>
      </c>
      <c r="O112">
        <v>92</v>
      </c>
      <c r="P112">
        <v>0</v>
      </c>
      <c r="Q112">
        <v>70</v>
      </c>
      <c r="R112">
        <v>0</v>
      </c>
      <c r="S112">
        <v>0</v>
      </c>
      <c r="T112">
        <f t="shared" si="23"/>
        <v>121</v>
      </c>
      <c r="U112">
        <f t="shared" si="24"/>
        <v>191</v>
      </c>
      <c r="V112" s="1">
        <f t="shared" si="25"/>
        <v>45962.1111111111</v>
      </c>
      <c r="W112" s="1">
        <f t="shared" si="26"/>
        <v>45997.4646464646</v>
      </c>
      <c r="X112" t="str">
        <f t="shared" si="16"/>
        <v>中滞销风险</v>
      </c>
      <c r="Y112" s="6" t="str">
        <f>_xlfn.IFS(COUNTIF($B$2:B112,B112)=1,"-",OR(AND(X111="高滞销风险",OR(X112="中滞销风险",X112="低滞销风险",X112="健康")),AND(X111="中滞销风险",OR(X112="低滞销风险",X112="健康")),AND(X111="低滞销风险",X112="健康")),"变好",X111=X112,"维持不变",OR(AND(X111="健康",OR(X112="低滞销风险",X112="中滞销风险",X112="高滞销风险")),AND(X111="低滞销风险",OR(X112="中滞销风险",X112="高滞销风险")),AND(X111="中滞销风险",X112="高滞销风险")),"变差")</f>
        <v>变好</v>
      </c>
      <c r="Z112" s="7">
        <f t="shared" si="17"/>
        <v>0</v>
      </c>
      <c r="AA112" s="7">
        <f t="shared" si="22"/>
        <v>42.5</v>
      </c>
      <c r="AB112" s="7">
        <f t="shared" si="18"/>
        <v>42.5</v>
      </c>
      <c r="AC112" s="7">
        <f t="shared" si="19"/>
        <v>96.4646464646465</v>
      </c>
      <c r="AD112" s="7">
        <f t="shared" si="20"/>
        <v>21.4646464645994</v>
      </c>
      <c r="AE112" s="8">
        <f t="shared" si="21"/>
        <v>2.54666666666667</v>
      </c>
    </row>
    <row r="113" spans="1:31">
      <c r="A113" s="1">
        <v>45887</v>
      </c>
      <c r="B113" t="s">
        <v>118</v>
      </c>
      <c r="C113" t="s">
        <v>119</v>
      </c>
      <c r="D113" t="s">
        <v>79</v>
      </c>
      <c r="E113">
        <v>1.73</v>
      </c>
      <c r="F113">
        <v>1.8</v>
      </c>
      <c r="G113">
        <v>1.53</v>
      </c>
      <c r="H113">
        <v>1.76</v>
      </c>
      <c r="I113" t="s">
        <v>34</v>
      </c>
      <c r="J113">
        <v>12.6</v>
      </c>
      <c r="K113" t="s">
        <v>35</v>
      </c>
      <c r="L113" t="s">
        <v>36</v>
      </c>
      <c r="M113" t="s">
        <v>37</v>
      </c>
      <c r="N113">
        <v>25</v>
      </c>
      <c r="O113">
        <v>65</v>
      </c>
      <c r="P113">
        <v>0</v>
      </c>
      <c r="Q113">
        <v>9</v>
      </c>
      <c r="R113">
        <v>0</v>
      </c>
      <c r="S113">
        <v>0</v>
      </c>
      <c r="T113">
        <f t="shared" ref="T113:T158" si="27">N113+O113+P113</f>
        <v>90</v>
      </c>
      <c r="U113">
        <f t="shared" ref="U113:U158" si="28">T113+Q113+R113+S113</f>
        <v>99</v>
      </c>
      <c r="V113" s="1">
        <f t="shared" ref="V113:V158" si="29">A113+T113/E113</f>
        <v>45939.0231213873</v>
      </c>
      <c r="W113" s="1">
        <f t="shared" ref="W113:W158" si="30">A113+U113/E113</f>
        <v>45944.225433526</v>
      </c>
      <c r="X113" t="str">
        <f t="shared" si="16"/>
        <v>健康</v>
      </c>
      <c r="Y113" s="6" t="str">
        <f>_xlfn.IFS(COUNTIF($B$2:B113,B113)=1,"-",OR(AND(#REF!="高滞销风险",OR(X113="中滞销风险",X113="低滞销风险",X113="健康")),AND(#REF!="中滞销风险",OR(X113="低滞销风险",X113="健康")),AND(#REF!="低滞销风险",X113="健康")),"变好",#REF!=X113,"维持不变",OR(AND(#REF!="健康",OR(X113="低滞销风险",X113="中滞销风险",X113="高滞销风险")),AND(#REF!="低滞销风险",OR(X113="中滞销风险",X113="高滞销风险")),AND(#REF!="中滞销风险",X113="高滞销风险")),"变差")</f>
        <v>-</v>
      </c>
      <c r="Z113" s="7">
        <f t="shared" si="17"/>
        <v>0</v>
      </c>
      <c r="AA113" s="7">
        <f t="shared" si="22"/>
        <v>0</v>
      </c>
      <c r="AB113" s="7">
        <f t="shared" si="18"/>
        <v>0</v>
      </c>
      <c r="AC113" s="7">
        <f t="shared" si="19"/>
        <v>57.2254335260116</v>
      </c>
      <c r="AD113" s="7">
        <f t="shared" si="20"/>
        <v>0</v>
      </c>
      <c r="AE113" s="8">
        <f t="shared" si="21"/>
        <v>1.73</v>
      </c>
    </row>
    <row r="114" spans="1:31">
      <c r="A114" s="1">
        <v>45894</v>
      </c>
      <c r="B114" t="s">
        <v>118</v>
      </c>
      <c r="C114" t="s">
        <v>119</v>
      </c>
      <c r="D114" t="s">
        <v>79</v>
      </c>
      <c r="E114">
        <v>0.54</v>
      </c>
      <c r="F114">
        <v>0.54</v>
      </c>
      <c r="G114">
        <v>1.17</v>
      </c>
      <c r="H114">
        <v>1.36</v>
      </c>
      <c r="I114" t="s">
        <v>41</v>
      </c>
      <c r="J114">
        <v>3.8</v>
      </c>
      <c r="K114" t="s">
        <v>38</v>
      </c>
      <c r="L114" t="s">
        <v>39</v>
      </c>
      <c r="M114" t="s">
        <v>40</v>
      </c>
      <c r="N114">
        <v>34</v>
      </c>
      <c r="O114">
        <v>58</v>
      </c>
      <c r="P114">
        <v>0</v>
      </c>
      <c r="Q114">
        <v>4</v>
      </c>
      <c r="R114">
        <v>0</v>
      </c>
      <c r="S114">
        <v>50</v>
      </c>
      <c r="T114">
        <f t="shared" si="27"/>
        <v>92</v>
      </c>
      <c r="U114">
        <f t="shared" si="28"/>
        <v>146</v>
      </c>
      <c r="V114" s="1">
        <f t="shared" si="29"/>
        <v>46064.3703703704</v>
      </c>
      <c r="W114" s="1">
        <f t="shared" si="30"/>
        <v>46164.3703703704</v>
      </c>
      <c r="X114" t="str">
        <f t="shared" si="16"/>
        <v>高滞销风险</v>
      </c>
      <c r="Y114" s="6" t="str">
        <f>_xlfn.IFS(COUNTIF($B$2:B114,B114)=1,"-",OR(AND(X113="高滞销风险",OR(X114="中滞销风险",X114="低滞销风险",X114="健康")),AND(X113="中滞销风险",OR(X114="低滞销风险",X114="健康")),AND(X113="低滞销风险",X114="健康")),"变好",X113=X114,"维持不变",OR(AND(X113="健康",OR(X114="低滞销风险",X114="中滞销风险",X114="高滞销风险")),AND(X113="低滞销风险",OR(X114="中滞销风险",X114="高滞销风险")),AND(X113="中滞销风险",X114="高滞销风险")),"变差")</f>
        <v>变差</v>
      </c>
      <c r="Z114" s="7">
        <f t="shared" si="17"/>
        <v>47.72</v>
      </c>
      <c r="AA114" s="7">
        <f t="shared" si="22"/>
        <v>54</v>
      </c>
      <c r="AB114" s="7">
        <f t="shared" si="18"/>
        <v>101.72</v>
      </c>
      <c r="AC114" s="7">
        <f t="shared" si="19"/>
        <v>270.37037037037</v>
      </c>
      <c r="AD114" s="7">
        <f t="shared" si="20"/>
        <v>188.370370370401</v>
      </c>
      <c r="AE114" s="8">
        <f t="shared" si="21"/>
        <v>1.78048780487805</v>
      </c>
    </row>
    <row r="115" spans="1:31">
      <c r="A115" s="1">
        <v>45901</v>
      </c>
      <c r="B115" t="s">
        <v>118</v>
      </c>
      <c r="C115" t="s">
        <v>119</v>
      </c>
      <c r="D115" t="s">
        <v>79</v>
      </c>
      <c r="E115">
        <v>1.48</v>
      </c>
      <c r="F115">
        <v>1.86</v>
      </c>
      <c r="G115">
        <v>1.2</v>
      </c>
      <c r="H115">
        <v>1.36</v>
      </c>
      <c r="I115" t="s">
        <v>34</v>
      </c>
      <c r="J115">
        <v>13</v>
      </c>
      <c r="K115" t="s">
        <v>42</v>
      </c>
      <c r="L115" t="s">
        <v>43</v>
      </c>
      <c r="M115" t="s">
        <v>44</v>
      </c>
      <c r="N115">
        <v>55</v>
      </c>
      <c r="O115">
        <v>28</v>
      </c>
      <c r="P115">
        <v>0</v>
      </c>
      <c r="Q115">
        <v>4</v>
      </c>
      <c r="R115">
        <v>0</v>
      </c>
      <c r="S115">
        <v>50</v>
      </c>
      <c r="T115">
        <f t="shared" si="27"/>
        <v>83</v>
      </c>
      <c r="U115">
        <f t="shared" si="28"/>
        <v>137</v>
      </c>
      <c r="V115" s="1">
        <f t="shared" si="29"/>
        <v>45957.0810810811</v>
      </c>
      <c r="W115" s="1">
        <f t="shared" si="30"/>
        <v>45993.5675675676</v>
      </c>
      <c r="X115" t="str">
        <f t="shared" si="16"/>
        <v>中滞销风险</v>
      </c>
      <c r="Y115" s="6" t="str">
        <f>_xlfn.IFS(COUNTIF($B$2:B115,B115)=1,"-",OR(AND(X114="高滞销风险",OR(X115="中滞销风险",X115="低滞销风险",X115="健康")),AND(X114="中滞销风险",OR(X115="低滞销风险",X115="健康")),AND(X114="低滞销风险",X115="健康")),"变好",X114=X115,"维持不变",OR(AND(X114="健康",OR(X115="低滞销风险",X115="中滞销风险",X115="高滞销风险")),AND(X114="低滞销风险",OR(X115="中滞销风险",X115="高滞销风险")),AND(X114="中滞销风险",X115="高滞销风险")),"变差")</f>
        <v>变好</v>
      </c>
      <c r="Z115" s="7">
        <f t="shared" si="17"/>
        <v>0</v>
      </c>
      <c r="AA115" s="7">
        <f t="shared" si="22"/>
        <v>26</v>
      </c>
      <c r="AB115" s="7">
        <f t="shared" si="18"/>
        <v>26</v>
      </c>
      <c r="AC115" s="7">
        <f t="shared" si="19"/>
        <v>92.5675675675676</v>
      </c>
      <c r="AD115" s="7">
        <f t="shared" si="20"/>
        <v>17.567567567603</v>
      </c>
      <c r="AE115" s="8">
        <f t="shared" si="21"/>
        <v>1.82666666666667</v>
      </c>
    </row>
    <row r="116" spans="1:31">
      <c r="A116" s="1">
        <v>45887</v>
      </c>
      <c r="B116" t="s">
        <v>120</v>
      </c>
      <c r="C116" t="s">
        <v>121</v>
      </c>
      <c r="D116" t="s">
        <v>79</v>
      </c>
      <c r="E116">
        <v>3.57</v>
      </c>
      <c r="F116">
        <v>3.57</v>
      </c>
      <c r="G116">
        <v>3.93</v>
      </c>
      <c r="H116">
        <v>3.93</v>
      </c>
      <c r="I116" t="s">
        <v>41</v>
      </c>
      <c r="J116">
        <v>25</v>
      </c>
      <c r="K116" t="s">
        <v>35</v>
      </c>
      <c r="L116" t="s">
        <v>36</v>
      </c>
      <c r="M116" t="s">
        <v>37</v>
      </c>
      <c r="N116">
        <v>41</v>
      </c>
      <c r="O116">
        <v>181</v>
      </c>
      <c r="P116">
        <v>0</v>
      </c>
      <c r="Q116">
        <v>95</v>
      </c>
      <c r="R116">
        <v>0</v>
      </c>
      <c r="S116">
        <v>0</v>
      </c>
      <c r="T116">
        <f t="shared" si="27"/>
        <v>222</v>
      </c>
      <c r="U116">
        <f t="shared" si="28"/>
        <v>317</v>
      </c>
      <c r="V116" s="1">
        <f t="shared" si="29"/>
        <v>45949.1848739496</v>
      </c>
      <c r="W116" s="1">
        <f t="shared" si="30"/>
        <v>45975.7955182073</v>
      </c>
      <c r="X116" t="str">
        <f t="shared" si="16"/>
        <v>健康</v>
      </c>
      <c r="Y116" s="6" t="str">
        <f>_xlfn.IFS(COUNTIF($B$2:B116,B116)=1,"-",OR(AND(X115="高滞销风险",OR(X116="中滞销风险",X116="低滞销风险",X116="健康")),AND(X115="中滞销风险",OR(X116="低滞销风险",X116="健康")),AND(X115="低滞销风险",X116="健康")),"变好",X115=X116,"维持不变",OR(AND(X115="健康",OR(X116="低滞销风险",X116="中滞销风险",X116="高滞销风险")),AND(X115="低滞销风险",OR(X116="中滞销风险",X116="高滞销风险")),AND(X115="中滞销风险",X116="高滞销风险")),"变差")</f>
        <v>-</v>
      </c>
      <c r="Z116" s="7">
        <f t="shared" si="17"/>
        <v>0</v>
      </c>
      <c r="AA116" s="7">
        <f t="shared" si="22"/>
        <v>0</v>
      </c>
      <c r="AB116" s="7">
        <f t="shared" si="18"/>
        <v>0</v>
      </c>
      <c r="AC116" s="7">
        <f t="shared" si="19"/>
        <v>88.7955182072829</v>
      </c>
      <c r="AD116" s="7">
        <f t="shared" si="20"/>
        <v>0</v>
      </c>
      <c r="AE116" s="8">
        <f t="shared" si="21"/>
        <v>3.57</v>
      </c>
    </row>
    <row r="117" spans="1:31">
      <c r="A117" s="1">
        <v>45894</v>
      </c>
      <c r="B117" t="s">
        <v>120</v>
      </c>
      <c r="C117" t="s">
        <v>121</v>
      </c>
      <c r="D117" t="s">
        <v>79</v>
      </c>
      <c r="E117">
        <v>4</v>
      </c>
      <c r="F117">
        <v>4</v>
      </c>
      <c r="G117">
        <v>3.79</v>
      </c>
      <c r="H117">
        <v>4.32</v>
      </c>
      <c r="I117" t="s">
        <v>41</v>
      </c>
      <c r="J117">
        <v>28</v>
      </c>
      <c r="K117" t="s">
        <v>38</v>
      </c>
      <c r="L117" t="s">
        <v>39</v>
      </c>
      <c r="M117" t="s">
        <v>40</v>
      </c>
      <c r="N117">
        <v>35</v>
      </c>
      <c r="O117">
        <v>162</v>
      </c>
      <c r="P117">
        <v>0</v>
      </c>
      <c r="Q117">
        <v>95</v>
      </c>
      <c r="R117">
        <v>0</v>
      </c>
      <c r="S117">
        <v>0</v>
      </c>
      <c r="T117">
        <f t="shared" si="27"/>
        <v>197</v>
      </c>
      <c r="U117">
        <f t="shared" si="28"/>
        <v>292</v>
      </c>
      <c r="V117" s="1">
        <f t="shared" si="29"/>
        <v>45943.25</v>
      </c>
      <c r="W117" s="1">
        <f t="shared" si="30"/>
        <v>45967</v>
      </c>
      <c r="X117" t="str">
        <f t="shared" si="16"/>
        <v>健康</v>
      </c>
      <c r="Y117" s="6" t="str">
        <f>_xlfn.IFS(COUNTIF($B$2:B117,B117)=1,"-",OR(AND(X116="高滞销风险",OR(X117="中滞销风险",X117="低滞销风险",X117="健康")),AND(X116="中滞销风险",OR(X117="低滞销风险",X117="健康")),AND(X116="低滞销风险",X117="健康")),"变好",X116=X117,"维持不变",OR(AND(X116="健康",OR(X117="低滞销风险",X117="中滞销风险",X117="高滞销风险")),AND(X116="低滞销风险",OR(X117="中滞销风险",X117="高滞销风险")),AND(X116="中滞销风险",X117="高滞销风险")),"变差")</f>
        <v>维持不变</v>
      </c>
      <c r="Z117" s="7">
        <f t="shared" si="17"/>
        <v>0</v>
      </c>
      <c r="AA117" s="7">
        <f t="shared" si="22"/>
        <v>0</v>
      </c>
      <c r="AB117" s="7">
        <f t="shared" si="18"/>
        <v>0</v>
      </c>
      <c r="AC117" s="7">
        <f t="shared" si="19"/>
        <v>73</v>
      </c>
      <c r="AD117" s="7">
        <f t="shared" si="20"/>
        <v>0</v>
      </c>
      <c r="AE117" s="8">
        <f t="shared" si="21"/>
        <v>4</v>
      </c>
    </row>
    <row r="118" spans="1:31">
      <c r="A118" s="1">
        <v>45901</v>
      </c>
      <c r="B118" t="s">
        <v>120</v>
      </c>
      <c r="C118" t="s">
        <v>121</v>
      </c>
      <c r="D118" t="s">
        <v>79</v>
      </c>
      <c r="E118">
        <v>2.57</v>
      </c>
      <c r="F118">
        <v>2.57</v>
      </c>
      <c r="G118">
        <v>3.29</v>
      </c>
      <c r="H118">
        <v>3.61</v>
      </c>
      <c r="I118" t="s">
        <v>41</v>
      </c>
      <c r="J118">
        <v>18</v>
      </c>
      <c r="K118" t="s">
        <v>42</v>
      </c>
      <c r="L118" t="s">
        <v>43</v>
      </c>
      <c r="M118" t="s">
        <v>44</v>
      </c>
      <c r="N118">
        <v>23</v>
      </c>
      <c r="O118">
        <v>142</v>
      </c>
      <c r="P118">
        <v>0</v>
      </c>
      <c r="Q118">
        <v>95</v>
      </c>
      <c r="R118">
        <v>0</v>
      </c>
      <c r="S118">
        <v>0</v>
      </c>
      <c r="T118">
        <f t="shared" si="27"/>
        <v>165</v>
      </c>
      <c r="U118">
        <f t="shared" si="28"/>
        <v>260</v>
      </c>
      <c r="V118" s="1">
        <f t="shared" si="29"/>
        <v>45965.2023346303</v>
      </c>
      <c r="W118" s="1">
        <f t="shared" si="30"/>
        <v>46002.1673151751</v>
      </c>
      <c r="X118" t="str">
        <f t="shared" si="16"/>
        <v>中滞销风险</v>
      </c>
      <c r="Y118" s="6" t="str">
        <f>_xlfn.IFS(COUNTIF($B$2:B118,B118)=1,"-",OR(AND(X117="高滞销风险",OR(X118="中滞销风险",X118="低滞销风险",X118="健康")),AND(X117="中滞销风险",OR(X118="低滞销风险",X118="健康")),AND(X117="低滞销风险",X118="健康")),"变好",X117=X118,"维持不变",OR(AND(X117="健康",OR(X118="低滞销风险",X118="中滞销风险",X118="高滞销风险")),AND(X117="低滞销风险",OR(X118="中滞销风险",X118="高滞销风险")),AND(X117="中滞销风险",X118="高滞销风险")),"变差")</f>
        <v>变差</v>
      </c>
      <c r="Z118" s="7">
        <f t="shared" si="17"/>
        <v>0</v>
      </c>
      <c r="AA118" s="7">
        <f t="shared" si="22"/>
        <v>67.25</v>
      </c>
      <c r="AB118" s="7">
        <f t="shared" si="18"/>
        <v>67.25</v>
      </c>
      <c r="AC118" s="7">
        <f t="shared" si="19"/>
        <v>101.167315175097</v>
      </c>
      <c r="AD118" s="7">
        <f t="shared" si="20"/>
        <v>26.167315175102</v>
      </c>
      <c r="AE118" s="8">
        <f t="shared" si="21"/>
        <v>3.46666666666667</v>
      </c>
    </row>
    <row r="119" spans="1:31">
      <c r="A119" s="1">
        <v>45887</v>
      </c>
      <c r="B119" t="s">
        <v>122</v>
      </c>
      <c r="C119" t="s">
        <v>123</v>
      </c>
      <c r="D119" t="s">
        <v>79</v>
      </c>
      <c r="E119">
        <v>4</v>
      </c>
      <c r="F119">
        <v>4</v>
      </c>
      <c r="G119">
        <v>4.57</v>
      </c>
      <c r="H119">
        <v>5.14</v>
      </c>
      <c r="I119" t="s">
        <v>41</v>
      </c>
      <c r="J119">
        <v>28</v>
      </c>
      <c r="K119" t="s">
        <v>35</v>
      </c>
      <c r="L119" t="s">
        <v>36</v>
      </c>
      <c r="M119" t="s">
        <v>37</v>
      </c>
      <c r="N119">
        <v>56</v>
      </c>
      <c r="O119">
        <v>191</v>
      </c>
      <c r="P119">
        <v>80</v>
      </c>
      <c r="Q119">
        <v>0</v>
      </c>
      <c r="R119">
        <v>0</v>
      </c>
      <c r="S119">
        <v>100</v>
      </c>
      <c r="T119">
        <f t="shared" si="27"/>
        <v>327</v>
      </c>
      <c r="U119">
        <f t="shared" si="28"/>
        <v>427</v>
      </c>
      <c r="V119" s="1">
        <f t="shared" si="29"/>
        <v>45968.75</v>
      </c>
      <c r="W119" s="1">
        <f t="shared" si="30"/>
        <v>45993.75</v>
      </c>
      <c r="X119" t="str">
        <f t="shared" si="16"/>
        <v>中滞销风险</v>
      </c>
      <c r="Y119" s="6" t="str">
        <f>_xlfn.IFS(COUNTIF($B$2:B119,B119)=1,"-",OR(AND(X118="高滞销风险",OR(X119="中滞销风险",X119="低滞销风险",X119="健康")),AND(X118="中滞销风险",OR(X119="低滞销风险",X119="健康")),AND(X118="低滞销风险",X119="健康")),"变好",X118=X119,"维持不变",OR(AND(X118="健康",OR(X119="低滞销风险",X119="中滞销风险",X119="高滞销风险")),AND(X118="低滞销风险",OR(X119="中滞销风险",X119="高滞销风险")),AND(X118="中滞销风险",X119="高滞销风险")),"变差")</f>
        <v>-</v>
      </c>
      <c r="Z119" s="7">
        <f t="shared" si="17"/>
        <v>0</v>
      </c>
      <c r="AA119" s="7">
        <f t="shared" si="22"/>
        <v>71</v>
      </c>
      <c r="AB119" s="7">
        <f t="shared" si="18"/>
        <v>71</v>
      </c>
      <c r="AC119" s="7">
        <f t="shared" si="19"/>
        <v>106.75</v>
      </c>
      <c r="AD119" s="7">
        <f t="shared" si="20"/>
        <v>17.75</v>
      </c>
      <c r="AE119" s="8">
        <f t="shared" si="21"/>
        <v>4.79775280898876</v>
      </c>
    </row>
    <row r="120" spans="1:31">
      <c r="A120" s="1">
        <v>45894</v>
      </c>
      <c r="B120" t="s">
        <v>122</v>
      </c>
      <c r="C120" t="s">
        <v>123</v>
      </c>
      <c r="D120" t="s">
        <v>79</v>
      </c>
      <c r="E120">
        <v>5.99</v>
      </c>
      <c r="F120">
        <v>7.14</v>
      </c>
      <c r="G120">
        <v>5.57</v>
      </c>
      <c r="H120">
        <v>5.46</v>
      </c>
      <c r="I120" t="s">
        <v>34</v>
      </c>
      <c r="J120">
        <v>50</v>
      </c>
      <c r="K120" t="s">
        <v>38</v>
      </c>
      <c r="L120" t="s">
        <v>39</v>
      </c>
      <c r="M120" t="s">
        <v>40</v>
      </c>
      <c r="N120">
        <v>28</v>
      </c>
      <c r="O120">
        <v>326</v>
      </c>
      <c r="P120">
        <v>0</v>
      </c>
      <c r="Q120">
        <v>25</v>
      </c>
      <c r="R120">
        <v>0</v>
      </c>
      <c r="S120">
        <v>0</v>
      </c>
      <c r="T120">
        <f t="shared" si="27"/>
        <v>354</v>
      </c>
      <c r="U120">
        <f t="shared" si="28"/>
        <v>379</v>
      </c>
      <c r="V120" s="1">
        <f t="shared" si="29"/>
        <v>45953.0984974958</v>
      </c>
      <c r="W120" s="1">
        <f t="shared" si="30"/>
        <v>45957.2721202003</v>
      </c>
      <c r="X120" t="str">
        <f t="shared" si="16"/>
        <v>健康</v>
      </c>
      <c r="Y120" s="6" t="str">
        <f>_xlfn.IFS(COUNTIF($B$2:B120,B120)=1,"-",OR(AND(X119="高滞销风险",OR(X120="中滞销风险",X120="低滞销风险",X120="健康")),AND(X119="中滞销风险",OR(X120="低滞销风险",X120="健康")),AND(X119="低滞销风险",X120="健康")),"变好",X119=X120,"维持不变",OR(AND(X119="健康",OR(X120="低滞销风险",X120="中滞销风险",X120="高滞销风险")),AND(X119="低滞销风险",OR(X120="中滞销风险",X120="高滞销风险")),AND(X119="中滞销风险",X120="高滞销风险")),"变差")</f>
        <v>变好</v>
      </c>
      <c r="Z120" s="7">
        <f t="shared" si="17"/>
        <v>0</v>
      </c>
      <c r="AA120" s="7">
        <f t="shared" si="22"/>
        <v>0</v>
      </c>
      <c r="AB120" s="7">
        <f t="shared" si="18"/>
        <v>0</v>
      </c>
      <c r="AC120" s="7">
        <f t="shared" si="19"/>
        <v>63.2721202003339</v>
      </c>
      <c r="AD120" s="7">
        <f t="shared" si="20"/>
        <v>0</v>
      </c>
      <c r="AE120" s="8">
        <f t="shared" si="21"/>
        <v>5.99</v>
      </c>
    </row>
    <row r="121" spans="1:31">
      <c r="A121" s="1">
        <v>45901</v>
      </c>
      <c r="B121" t="s">
        <v>122</v>
      </c>
      <c r="C121" t="s">
        <v>123</v>
      </c>
      <c r="D121" t="s">
        <v>79</v>
      </c>
      <c r="E121">
        <v>2.51</v>
      </c>
      <c r="F121">
        <v>2.51</v>
      </c>
      <c r="G121">
        <v>4.82</v>
      </c>
      <c r="H121">
        <v>4.7</v>
      </c>
      <c r="I121" t="s">
        <v>41</v>
      </c>
      <c r="J121">
        <v>17.54</v>
      </c>
      <c r="K121" t="s">
        <v>42</v>
      </c>
      <c r="L121" t="s">
        <v>43</v>
      </c>
      <c r="M121" t="s">
        <v>44</v>
      </c>
      <c r="N121">
        <v>158</v>
      </c>
      <c r="O121">
        <v>206</v>
      </c>
      <c r="P121">
        <v>0</v>
      </c>
      <c r="Q121">
        <v>0</v>
      </c>
      <c r="R121">
        <v>0</v>
      </c>
      <c r="S121">
        <v>180</v>
      </c>
      <c r="T121">
        <f t="shared" si="27"/>
        <v>364</v>
      </c>
      <c r="U121">
        <f t="shared" si="28"/>
        <v>544</v>
      </c>
      <c r="V121" s="1">
        <f t="shared" si="29"/>
        <v>46046.0199203187</v>
      </c>
      <c r="W121" s="1">
        <f t="shared" si="30"/>
        <v>46117.7330677291</v>
      </c>
      <c r="X121" t="str">
        <f t="shared" si="16"/>
        <v>高滞销风险</v>
      </c>
      <c r="Y121" s="6" t="str">
        <f>_xlfn.IFS(COUNTIF($B$2:B121,B121)=1,"-",OR(AND(X120="高滞销风险",OR(X121="中滞销风险",X121="低滞销风险",X121="健康")),AND(X120="中滞销风险",OR(X121="低滞销风险",X121="健康")),AND(X120="低滞销风险",X121="健康")),"变好",X120=X121,"维持不变",OR(AND(X120="健康",OR(X121="低滞销风险",X121="中滞销风险",X121="高滞销风险")),AND(X120="低滞销风险",OR(X121="中滞销风险",X121="高滞销风险")),AND(X120="中滞销风险",X121="高滞销风险")),"变差")</f>
        <v>变差</v>
      </c>
      <c r="Z121" s="7">
        <f t="shared" si="17"/>
        <v>175.75</v>
      </c>
      <c r="AA121" s="7">
        <f t="shared" si="22"/>
        <v>180</v>
      </c>
      <c r="AB121" s="7">
        <f t="shared" si="18"/>
        <v>355.75</v>
      </c>
      <c r="AC121" s="7">
        <f t="shared" si="19"/>
        <v>216.733067729084</v>
      </c>
      <c r="AD121" s="7">
        <f t="shared" si="20"/>
        <v>141.733067729103</v>
      </c>
      <c r="AE121" s="8">
        <f t="shared" si="21"/>
        <v>7.25333333333333</v>
      </c>
    </row>
    <row r="122" spans="1:31">
      <c r="A122" s="1">
        <v>45887</v>
      </c>
      <c r="B122" t="s">
        <v>124</v>
      </c>
      <c r="C122" t="s">
        <v>125</v>
      </c>
      <c r="D122" t="s">
        <v>79</v>
      </c>
      <c r="E122">
        <v>1.29</v>
      </c>
      <c r="F122">
        <v>1.29</v>
      </c>
      <c r="G122">
        <v>1.43</v>
      </c>
      <c r="H122">
        <v>1.93</v>
      </c>
      <c r="I122" t="s">
        <v>41</v>
      </c>
      <c r="J122">
        <v>9</v>
      </c>
      <c r="K122" t="s">
        <v>35</v>
      </c>
      <c r="L122" t="s">
        <v>36</v>
      </c>
      <c r="M122" t="s">
        <v>37</v>
      </c>
      <c r="N122">
        <v>21</v>
      </c>
      <c r="O122">
        <v>69</v>
      </c>
      <c r="P122">
        <v>80</v>
      </c>
      <c r="Q122">
        <v>121</v>
      </c>
      <c r="R122">
        <v>0</v>
      </c>
      <c r="S122">
        <v>0</v>
      </c>
      <c r="T122">
        <f t="shared" si="27"/>
        <v>170</v>
      </c>
      <c r="U122">
        <f t="shared" si="28"/>
        <v>291</v>
      </c>
      <c r="V122" s="1">
        <f t="shared" si="29"/>
        <v>46018.7829457364</v>
      </c>
      <c r="W122" s="1">
        <f t="shared" si="30"/>
        <v>46112.5813953488</v>
      </c>
      <c r="X122" t="str">
        <f t="shared" si="16"/>
        <v>高滞销风险</v>
      </c>
      <c r="Y122" s="6" t="str">
        <f>_xlfn.IFS(COUNTIF($B$2:B122,B122)=1,"-",OR(AND(X121="高滞销风险",OR(X122="中滞销风险",X122="低滞销风险",X122="健康")),AND(X121="中滞销风险",OR(X122="低滞销风险",X122="健康")),AND(X121="低滞销风险",X122="健康")),"变好",X121=X122,"维持不变",OR(AND(X121="健康",OR(X122="低滞销风险",X122="中滞销风险",X122="高滞销风险")),AND(X121="低滞销风险",OR(X122="中滞销风险",X122="高滞销风险")),AND(X121="中滞销风险",X122="高滞销风险")),"变差")</f>
        <v>-</v>
      </c>
      <c r="Z122" s="7">
        <f t="shared" si="17"/>
        <v>55.19</v>
      </c>
      <c r="AA122" s="7">
        <f t="shared" ref="AA122:AA185" si="31">AB122-Z122</f>
        <v>121</v>
      </c>
      <c r="AB122" s="7">
        <f t="shared" si="18"/>
        <v>176.19</v>
      </c>
      <c r="AC122" s="7">
        <f t="shared" si="19"/>
        <v>225.581395348837</v>
      </c>
      <c r="AD122" s="7">
        <f t="shared" si="20"/>
        <v>136.581395348803</v>
      </c>
      <c r="AE122" s="8">
        <f t="shared" si="21"/>
        <v>3.26966292134831</v>
      </c>
    </row>
    <row r="123" spans="1:31">
      <c r="A123" s="1">
        <v>45894</v>
      </c>
      <c r="B123" t="s">
        <v>124</v>
      </c>
      <c r="C123" t="s">
        <v>125</v>
      </c>
      <c r="D123" t="s">
        <v>79</v>
      </c>
      <c r="E123">
        <v>1.97</v>
      </c>
      <c r="F123">
        <v>2.29</v>
      </c>
      <c r="G123">
        <v>1.79</v>
      </c>
      <c r="H123">
        <v>1.86</v>
      </c>
      <c r="I123" t="s">
        <v>34</v>
      </c>
      <c r="J123">
        <v>16</v>
      </c>
      <c r="K123" t="s">
        <v>38</v>
      </c>
      <c r="L123" t="s">
        <v>39</v>
      </c>
      <c r="M123" t="s">
        <v>40</v>
      </c>
      <c r="N123">
        <v>25</v>
      </c>
      <c r="O123">
        <v>129</v>
      </c>
      <c r="P123">
        <v>0</v>
      </c>
      <c r="Q123">
        <v>121</v>
      </c>
      <c r="R123">
        <v>0</v>
      </c>
      <c r="S123">
        <v>0</v>
      </c>
      <c r="T123">
        <f t="shared" si="27"/>
        <v>154</v>
      </c>
      <c r="U123">
        <f t="shared" si="28"/>
        <v>275</v>
      </c>
      <c r="V123" s="1">
        <f t="shared" si="29"/>
        <v>45972.1725888325</v>
      </c>
      <c r="W123" s="1">
        <f t="shared" si="30"/>
        <v>46033.5939086294</v>
      </c>
      <c r="X123" t="str">
        <f t="shared" si="16"/>
        <v>高滞销风险</v>
      </c>
      <c r="Y123" s="6" t="str">
        <f>_xlfn.IFS(COUNTIF($B$2:B123,B123)=1,"-",OR(AND(X122="高滞销风险",OR(X123="中滞销风险",X123="低滞销风险",X123="健康")),AND(X122="中滞销风险",OR(X123="低滞销风险",X123="健康")),AND(X122="低滞销风险",X123="健康")),"变好",X122=X123,"维持不变",OR(AND(X122="健康",OR(X123="低滞销风险",X123="中滞销风险",X123="高滞销风险")),AND(X122="低滞销风险",OR(X123="中滞销风险",X123="高滞销风险")),AND(X122="中滞销风险",X123="高滞销风险")),"变差")</f>
        <v>维持不变</v>
      </c>
      <c r="Z123" s="7">
        <f t="shared" si="17"/>
        <v>0</v>
      </c>
      <c r="AA123" s="7">
        <f t="shared" si="31"/>
        <v>113.46</v>
      </c>
      <c r="AB123" s="7">
        <f t="shared" si="18"/>
        <v>113.46</v>
      </c>
      <c r="AC123" s="7">
        <f t="shared" si="19"/>
        <v>139.593908629442</v>
      </c>
      <c r="AD123" s="7">
        <f t="shared" si="20"/>
        <v>57.593908629402</v>
      </c>
      <c r="AE123" s="8">
        <f t="shared" si="21"/>
        <v>3.35365853658537</v>
      </c>
    </row>
    <row r="124" spans="1:31">
      <c r="A124" s="1">
        <v>45901</v>
      </c>
      <c r="B124" t="s">
        <v>124</v>
      </c>
      <c r="C124" t="s">
        <v>125</v>
      </c>
      <c r="D124" t="s">
        <v>79</v>
      </c>
      <c r="E124">
        <v>1.77</v>
      </c>
      <c r="F124">
        <v>1.71</v>
      </c>
      <c r="G124">
        <v>2</v>
      </c>
      <c r="H124">
        <v>1.71</v>
      </c>
      <c r="I124" t="s">
        <v>34</v>
      </c>
      <c r="J124">
        <v>12</v>
      </c>
      <c r="K124" t="s">
        <v>42</v>
      </c>
      <c r="L124" t="s">
        <v>43</v>
      </c>
      <c r="M124" t="s">
        <v>44</v>
      </c>
      <c r="N124">
        <v>120</v>
      </c>
      <c r="O124">
        <v>25</v>
      </c>
      <c r="P124">
        <v>0</v>
      </c>
      <c r="Q124">
        <v>121</v>
      </c>
      <c r="R124">
        <v>0</v>
      </c>
      <c r="S124">
        <v>0</v>
      </c>
      <c r="T124">
        <f t="shared" si="27"/>
        <v>145</v>
      </c>
      <c r="U124">
        <f t="shared" si="28"/>
        <v>266</v>
      </c>
      <c r="V124" s="1">
        <f t="shared" si="29"/>
        <v>45982.9209039548</v>
      </c>
      <c r="W124" s="1">
        <f t="shared" si="30"/>
        <v>46051.2824858757</v>
      </c>
      <c r="X124" t="str">
        <f t="shared" si="16"/>
        <v>高滞销风险</v>
      </c>
      <c r="Y124" s="6" t="str">
        <f>_xlfn.IFS(COUNTIF($B$2:B124,B124)=1,"-",OR(AND(X123="高滞销风险",OR(X124="中滞销风险",X124="低滞销风险",X124="健康")),AND(X123="中滞销风险",OR(X124="低滞销风险",X124="健康")),AND(X123="低滞销风险",X124="健康")),"变好",X123=X124,"维持不变",OR(AND(X123="健康",OR(X124="低滞销风险",X124="中滞销风险",X124="高滞销风险")),AND(X123="低滞销风险",OR(X124="中滞销风险",X124="高滞销风险")),AND(X123="中滞销风险",X124="高滞销风险")),"变差")</f>
        <v>维持不变</v>
      </c>
      <c r="Z124" s="7">
        <f t="shared" si="17"/>
        <v>12.25</v>
      </c>
      <c r="AA124" s="7">
        <f t="shared" si="31"/>
        <v>121</v>
      </c>
      <c r="AB124" s="7">
        <f t="shared" si="18"/>
        <v>133.25</v>
      </c>
      <c r="AC124" s="7">
        <f t="shared" si="19"/>
        <v>150.282485875706</v>
      </c>
      <c r="AD124" s="7">
        <f t="shared" si="20"/>
        <v>75.2824858757012</v>
      </c>
      <c r="AE124" s="8">
        <f t="shared" si="21"/>
        <v>3.54666666666667</v>
      </c>
    </row>
    <row r="125" spans="1:31">
      <c r="A125" s="1">
        <v>45887</v>
      </c>
      <c r="B125" t="s">
        <v>126</v>
      </c>
      <c r="C125" t="s">
        <v>127</v>
      </c>
      <c r="D125" t="s">
        <v>79</v>
      </c>
      <c r="E125">
        <v>1.86</v>
      </c>
      <c r="F125">
        <v>1.86</v>
      </c>
      <c r="G125">
        <v>2.07</v>
      </c>
      <c r="H125">
        <v>2.11</v>
      </c>
      <c r="I125" t="s">
        <v>41</v>
      </c>
      <c r="J125">
        <v>13</v>
      </c>
      <c r="K125" t="s">
        <v>35</v>
      </c>
      <c r="L125" t="s">
        <v>36</v>
      </c>
      <c r="M125" t="s">
        <v>37</v>
      </c>
      <c r="N125">
        <v>31</v>
      </c>
      <c r="O125">
        <v>98</v>
      </c>
      <c r="P125">
        <v>0</v>
      </c>
      <c r="Q125">
        <v>20</v>
      </c>
      <c r="R125">
        <v>0</v>
      </c>
      <c r="S125">
        <v>0</v>
      </c>
      <c r="T125">
        <f t="shared" si="27"/>
        <v>129</v>
      </c>
      <c r="U125">
        <f t="shared" si="28"/>
        <v>149</v>
      </c>
      <c r="V125" s="1">
        <f t="shared" si="29"/>
        <v>45956.3548387097</v>
      </c>
      <c r="W125" s="1">
        <f t="shared" si="30"/>
        <v>45967.1075268817</v>
      </c>
      <c r="X125" t="str">
        <f t="shared" si="16"/>
        <v>健康</v>
      </c>
      <c r="Y125" s="6" t="str">
        <f>_xlfn.IFS(COUNTIF($B$2:B125,B125)=1,"-",OR(AND(X124="高滞销风险",OR(X125="中滞销风险",X125="低滞销风险",X125="健康")),AND(X124="中滞销风险",OR(X125="低滞销风险",X125="健康")),AND(X124="低滞销风险",X125="健康")),"变好",X124=X125,"维持不变",OR(AND(X124="健康",OR(X125="低滞销风险",X125="中滞销风险",X125="高滞销风险")),AND(X124="低滞销风险",OR(X125="中滞销风险",X125="高滞销风险")),AND(X124="中滞销风险",X125="高滞销风险")),"变差")</f>
        <v>-</v>
      </c>
      <c r="Z125" s="7">
        <f t="shared" si="17"/>
        <v>0</v>
      </c>
      <c r="AA125" s="7">
        <f t="shared" si="31"/>
        <v>0</v>
      </c>
      <c r="AB125" s="7">
        <f t="shared" si="18"/>
        <v>0</v>
      </c>
      <c r="AC125" s="7">
        <f t="shared" si="19"/>
        <v>80.1075268817204</v>
      </c>
      <c r="AD125" s="7">
        <f t="shared" si="20"/>
        <v>0</v>
      </c>
      <c r="AE125" s="8">
        <f t="shared" si="21"/>
        <v>1.86</v>
      </c>
    </row>
    <row r="126" spans="1:31">
      <c r="A126" s="1">
        <v>45894</v>
      </c>
      <c r="B126" t="s">
        <v>126</v>
      </c>
      <c r="C126" t="s">
        <v>127</v>
      </c>
      <c r="D126" t="s">
        <v>79</v>
      </c>
      <c r="E126">
        <v>2.23</v>
      </c>
      <c r="F126">
        <v>2.57</v>
      </c>
      <c r="G126">
        <v>2.21</v>
      </c>
      <c r="H126">
        <v>2.04</v>
      </c>
      <c r="I126" t="s">
        <v>34</v>
      </c>
      <c r="J126">
        <v>18</v>
      </c>
      <c r="K126" t="s">
        <v>38</v>
      </c>
      <c r="L126" t="s">
        <v>39</v>
      </c>
      <c r="M126" t="s">
        <v>40</v>
      </c>
      <c r="N126">
        <v>33</v>
      </c>
      <c r="O126">
        <v>98</v>
      </c>
      <c r="P126">
        <v>0</v>
      </c>
      <c r="Q126">
        <v>0</v>
      </c>
      <c r="R126">
        <v>0</v>
      </c>
      <c r="S126">
        <v>100</v>
      </c>
      <c r="T126">
        <f t="shared" si="27"/>
        <v>131</v>
      </c>
      <c r="U126">
        <f t="shared" si="28"/>
        <v>231</v>
      </c>
      <c r="V126" s="1">
        <f t="shared" si="29"/>
        <v>45952.7443946188</v>
      </c>
      <c r="W126" s="1">
        <f t="shared" si="30"/>
        <v>45997.5874439462</v>
      </c>
      <c r="X126" t="str">
        <f t="shared" si="16"/>
        <v>中滞销风险</v>
      </c>
      <c r="Y126" s="6" t="str">
        <f>_xlfn.IFS(COUNTIF($B$2:B126,B126)=1,"-",OR(AND(X125="高滞销风险",OR(X126="中滞销风险",X126="低滞销风险",X126="健康")),AND(X125="中滞销风险",OR(X126="低滞销风险",X126="健康")),AND(X125="低滞销风险",X126="健康")),"变好",X125=X126,"维持不变",OR(AND(X125="健康",OR(X126="低滞销风险",X126="中滞销风险",X126="高滞销风险")),AND(X125="低滞销风险",OR(X126="中滞销风险",X126="高滞销风险")),AND(X125="中滞销风险",X126="高滞销风险")),"变差")</f>
        <v>变差</v>
      </c>
      <c r="Z126" s="7">
        <f t="shared" si="17"/>
        <v>0</v>
      </c>
      <c r="AA126" s="7">
        <f t="shared" si="31"/>
        <v>48.14</v>
      </c>
      <c r="AB126" s="7">
        <f t="shared" si="18"/>
        <v>48.14</v>
      </c>
      <c r="AC126" s="7">
        <f t="shared" si="19"/>
        <v>103.587443946188</v>
      </c>
      <c r="AD126" s="7">
        <f t="shared" si="20"/>
        <v>21.5874439461986</v>
      </c>
      <c r="AE126" s="8">
        <f t="shared" si="21"/>
        <v>2.81707317073171</v>
      </c>
    </row>
    <row r="127" spans="1:31">
      <c r="A127" s="1">
        <v>45901</v>
      </c>
      <c r="B127" t="s">
        <v>126</v>
      </c>
      <c r="C127" t="s">
        <v>127</v>
      </c>
      <c r="D127" t="s">
        <v>79</v>
      </c>
      <c r="E127">
        <v>2.37</v>
      </c>
      <c r="F127">
        <v>2.43</v>
      </c>
      <c r="G127">
        <v>2.5</v>
      </c>
      <c r="H127">
        <v>2.29</v>
      </c>
      <c r="I127" t="s">
        <v>34</v>
      </c>
      <c r="J127">
        <v>17</v>
      </c>
      <c r="K127" t="s">
        <v>42</v>
      </c>
      <c r="L127" t="s">
        <v>43</v>
      </c>
      <c r="M127" t="s">
        <v>44</v>
      </c>
      <c r="N127">
        <v>55</v>
      </c>
      <c r="O127">
        <v>63</v>
      </c>
      <c r="P127">
        <v>0</v>
      </c>
      <c r="Q127">
        <v>0</v>
      </c>
      <c r="R127">
        <v>0</v>
      </c>
      <c r="S127">
        <v>100</v>
      </c>
      <c r="T127">
        <f t="shared" si="27"/>
        <v>118</v>
      </c>
      <c r="U127">
        <f t="shared" si="28"/>
        <v>218</v>
      </c>
      <c r="V127" s="1">
        <f t="shared" si="29"/>
        <v>45950.7890295359</v>
      </c>
      <c r="W127" s="1">
        <f t="shared" si="30"/>
        <v>45992.9831223629</v>
      </c>
      <c r="X127" t="str">
        <f t="shared" si="16"/>
        <v>中滞销风险</v>
      </c>
      <c r="Y127" s="6" t="str">
        <f>_xlfn.IFS(COUNTIF($B$2:B127,B127)=1,"-",OR(AND(X126="高滞销风险",OR(X127="中滞销风险",X127="低滞销风险",X127="健康")),AND(X126="中滞销风险",OR(X127="低滞销风险",X127="健康")),AND(X126="低滞销风险",X127="健康")),"变好",X126=X127,"维持不变",OR(AND(X126="健康",OR(X127="低滞销风险",X127="中滞销风险",X127="高滞销风险")),AND(X126="低滞销风险",OR(X127="中滞销风险",X127="高滞销风险")),AND(X126="中滞销风险",X127="高滞销风险")),"变差")</f>
        <v>维持不变</v>
      </c>
      <c r="Z127" s="7">
        <f t="shared" si="17"/>
        <v>0</v>
      </c>
      <c r="AA127" s="7">
        <f t="shared" si="31"/>
        <v>40.25</v>
      </c>
      <c r="AB127" s="7">
        <f t="shared" si="18"/>
        <v>40.25</v>
      </c>
      <c r="AC127" s="7">
        <f t="shared" si="19"/>
        <v>91.9831223628692</v>
      </c>
      <c r="AD127" s="7">
        <f t="shared" si="20"/>
        <v>16.9831223629008</v>
      </c>
      <c r="AE127" s="8">
        <f t="shared" si="21"/>
        <v>2.90666666666667</v>
      </c>
    </row>
    <row r="128" spans="1:31">
      <c r="A128" s="1">
        <v>45887</v>
      </c>
      <c r="B128" t="s">
        <v>128</v>
      </c>
      <c r="C128" t="s">
        <v>129</v>
      </c>
      <c r="D128" t="s">
        <v>79</v>
      </c>
      <c r="E128">
        <v>7.86</v>
      </c>
      <c r="F128">
        <v>7.86</v>
      </c>
      <c r="G128">
        <v>8.43</v>
      </c>
      <c r="H128">
        <v>8</v>
      </c>
      <c r="I128" t="s">
        <v>41</v>
      </c>
      <c r="J128">
        <v>55</v>
      </c>
      <c r="K128" t="s">
        <v>35</v>
      </c>
      <c r="L128" t="s">
        <v>36</v>
      </c>
      <c r="M128" t="s">
        <v>37</v>
      </c>
      <c r="N128">
        <v>204</v>
      </c>
      <c r="O128">
        <v>249</v>
      </c>
      <c r="P128">
        <v>0</v>
      </c>
      <c r="Q128">
        <v>0</v>
      </c>
      <c r="R128">
        <v>0</v>
      </c>
      <c r="S128">
        <v>200</v>
      </c>
      <c r="T128">
        <f t="shared" si="27"/>
        <v>453</v>
      </c>
      <c r="U128">
        <f t="shared" si="28"/>
        <v>653</v>
      </c>
      <c r="V128" s="1">
        <f t="shared" si="29"/>
        <v>45944.6335877863</v>
      </c>
      <c r="W128" s="1">
        <f t="shared" si="30"/>
        <v>45970.0788804071</v>
      </c>
      <c r="X128" t="str">
        <f t="shared" si="16"/>
        <v>健康</v>
      </c>
      <c r="Y128" s="6" t="str">
        <f>_xlfn.IFS(COUNTIF($B$2:B128,B128)=1,"-",OR(AND(X127="高滞销风险",OR(X128="中滞销风险",X128="低滞销风险",X128="健康")),AND(X127="中滞销风险",OR(X128="低滞销风险",X128="健康")),AND(X127="低滞销风险",X128="健康")),"变好",X127=X128,"维持不变",OR(AND(X127="健康",OR(X128="低滞销风险",X128="中滞销风险",X128="高滞销风险")),AND(X127="低滞销风险",OR(X128="中滞销风险",X128="高滞销风险")),AND(X127="中滞销风险",X128="高滞销风险")),"变差")</f>
        <v>-</v>
      </c>
      <c r="Z128" s="7">
        <f t="shared" si="17"/>
        <v>0</v>
      </c>
      <c r="AA128" s="7">
        <f t="shared" si="31"/>
        <v>0</v>
      </c>
      <c r="AB128" s="7">
        <f t="shared" si="18"/>
        <v>0</v>
      </c>
      <c r="AC128" s="7">
        <f t="shared" si="19"/>
        <v>83.0788804071247</v>
      </c>
      <c r="AD128" s="7">
        <f t="shared" si="20"/>
        <v>0</v>
      </c>
      <c r="AE128" s="8">
        <f t="shared" si="21"/>
        <v>7.86</v>
      </c>
    </row>
    <row r="129" spans="1:31">
      <c r="A129" s="1">
        <v>45894</v>
      </c>
      <c r="B129" t="s">
        <v>128</v>
      </c>
      <c r="C129" t="s">
        <v>129</v>
      </c>
      <c r="D129" t="s">
        <v>79</v>
      </c>
      <c r="E129">
        <v>6.71</v>
      </c>
      <c r="F129">
        <v>6.71</v>
      </c>
      <c r="G129">
        <v>7.29</v>
      </c>
      <c r="H129">
        <v>8</v>
      </c>
      <c r="I129" t="s">
        <v>41</v>
      </c>
      <c r="J129">
        <v>47</v>
      </c>
      <c r="K129" t="s">
        <v>38</v>
      </c>
      <c r="L129" t="s">
        <v>39</v>
      </c>
      <c r="M129" t="s">
        <v>40</v>
      </c>
      <c r="N129">
        <v>203</v>
      </c>
      <c r="O129">
        <v>302</v>
      </c>
      <c r="P129">
        <v>0</v>
      </c>
      <c r="Q129">
        <v>100</v>
      </c>
      <c r="R129">
        <v>0</v>
      </c>
      <c r="S129">
        <v>0</v>
      </c>
      <c r="T129">
        <f t="shared" si="27"/>
        <v>505</v>
      </c>
      <c r="U129">
        <f t="shared" si="28"/>
        <v>605</v>
      </c>
      <c r="V129" s="1">
        <f t="shared" si="29"/>
        <v>45969.260804769</v>
      </c>
      <c r="W129" s="1">
        <f t="shared" si="30"/>
        <v>45984.1639344262</v>
      </c>
      <c r="X129" t="str">
        <f t="shared" si="16"/>
        <v>低滞销风险</v>
      </c>
      <c r="Y129" s="6" t="str">
        <f>_xlfn.IFS(COUNTIF($B$2:B129,B129)=1,"-",OR(AND(X128="高滞销风险",OR(X129="中滞销风险",X129="低滞销风险",X129="健康")),AND(X128="中滞销风险",OR(X129="低滞销风险",X129="健康")),AND(X128="低滞销风险",X129="健康")),"变好",X128=X129,"维持不变",OR(AND(X128="健康",OR(X129="低滞销风险",X129="中滞销风险",X129="高滞销风险")),AND(X128="低滞销风险",OR(X129="中滞销风险",X129="高滞销风险")),AND(X128="中滞销风险",X129="高滞销风险")),"变差")</f>
        <v>变差</v>
      </c>
      <c r="Z129" s="7">
        <f t="shared" si="17"/>
        <v>0</v>
      </c>
      <c r="AA129" s="7">
        <f t="shared" si="31"/>
        <v>54.78</v>
      </c>
      <c r="AB129" s="7">
        <f t="shared" si="18"/>
        <v>54.78</v>
      </c>
      <c r="AC129" s="7">
        <f t="shared" si="19"/>
        <v>90.1639344262295</v>
      </c>
      <c r="AD129" s="7">
        <f t="shared" si="20"/>
        <v>8.16393442620029</v>
      </c>
      <c r="AE129" s="8">
        <f t="shared" si="21"/>
        <v>7.3780487804878</v>
      </c>
    </row>
    <row r="130" spans="1:31">
      <c r="A130" s="1">
        <v>45901</v>
      </c>
      <c r="B130" t="s">
        <v>128</v>
      </c>
      <c r="C130" t="s">
        <v>129</v>
      </c>
      <c r="D130" t="s">
        <v>79</v>
      </c>
      <c r="E130">
        <v>4.86</v>
      </c>
      <c r="F130">
        <v>4.86</v>
      </c>
      <c r="G130">
        <v>5.79</v>
      </c>
      <c r="H130">
        <v>7.11</v>
      </c>
      <c r="I130" t="s">
        <v>41</v>
      </c>
      <c r="J130">
        <v>34</v>
      </c>
      <c r="K130" t="s">
        <v>42</v>
      </c>
      <c r="L130" t="s">
        <v>43</v>
      </c>
      <c r="M130" t="s">
        <v>44</v>
      </c>
      <c r="N130">
        <v>202</v>
      </c>
      <c r="O130">
        <v>254</v>
      </c>
      <c r="P130">
        <v>0</v>
      </c>
      <c r="Q130">
        <v>100</v>
      </c>
      <c r="R130">
        <v>0</v>
      </c>
      <c r="S130">
        <v>0</v>
      </c>
      <c r="T130">
        <f t="shared" si="27"/>
        <v>456</v>
      </c>
      <c r="U130">
        <f t="shared" si="28"/>
        <v>556</v>
      </c>
      <c r="V130" s="1">
        <f t="shared" si="29"/>
        <v>45994.8271604938</v>
      </c>
      <c r="W130" s="1">
        <f t="shared" si="30"/>
        <v>46015.4032921811</v>
      </c>
      <c r="X130" t="str">
        <f t="shared" si="16"/>
        <v>高滞销风险</v>
      </c>
      <c r="Y130" s="6" t="str">
        <f>_xlfn.IFS(COUNTIF($B$2:B130,B130)=1,"-",OR(AND(X129="高滞销风险",OR(X130="中滞销风险",X130="低滞销风险",X130="健康")),AND(X129="中滞销风险",OR(X130="低滞销风险",X130="健康")),AND(X129="低滞销风险",X130="健康")),"变好",X129=X130,"维持不变",OR(AND(X129="健康",OR(X130="低滞销风险",X130="中滞销风险",X130="高滞销风险")),AND(X129="低滞销风险",OR(X130="中滞销风险",X130="高滞销风险")),AND(X129="中滞销风险",X130="高滞销风险")),"变差")</f>
        <v>变差</v>
      </c>
      <c r="Z130" s="7">
        <f t="shared" si="17"/>
        <v>91.5</v>
      </c>
      <c r="AA130" s="7">
        <f t="shared" si="31"/>
        <v>100</v>
      </c>
      <c r="AB130" s="7">
        <f t="shared" si="18"/>
        <v>191.5</v>
      </c>
      <c r="AC130" s="7">
        <f t="shared" si="19"/>
        <v>114.40329218107</v>
      </c>
      <c r="AD130" s="7">
        <f t="shared" si="20"/>
        <v>39.4032921811013</v>
      </c>
      <c r="AE130" s="8">
        <f t="shared" si="21"/>
        <v>7.41333333333333</v>
      </c>
    </row>
    <row r="131" spans="1:31">
      <c r="A131" s="1">
        <v>45887</v>
      </c>
      <c r="B131" t="s">
        <v>130</v>
      </c>
      <c r="C131" t="s">
        <v>131</v>
      </c>
      <c r="D131" t="s">
        <v>79</v>
      </c>
      <c r="E131">
        <v>2.1</v>
      </c>
      <c r="F131">
        <v>2.14</v>
      </c>
      <c r="G131">
        <v>2.29</v>
      </c>
      <c r="H131">
        <v>2</v>
      </c>
      <c r="I131" t="s">
        <v>34</v>
      </c>
      <c r="J131">
        <v>15</v>
      </c>
      <c r="K131" t="s">
        <v>35</v>
      </c>
      <c r="L131" t="s">
        <v>36</v>
      </c>
      <c r="M131" t="s">
        <v>37</v>
      </c>
      <c r="N131">
        <v>122</v>
      </c>
      <c r="O131">
        <v>0</v>
      </c>
      <c r="P131">
        <v>0</v>
      </c>
      <c r="Q131">
        <v>150</v>
      </c>
      <c r="R131">
        <v>0</v>
      </c>
      <c r="S131">
        <v>0</v>
      </c>
      <c r="T131">
        <f t="shared" si="27"/>
        <v>122</v>
      </c>
      <c r="U131">
        <f t="shared" si="28"/>
        <v>272</v>
      </c>
      <c r="V131" s="1">
        <f t="shared" si="29"/>
        <v>45945.0952380952</v>
      </c>
      <c r="W131" s="1">
        <f t="shared" si="30"/>
        <v>46016.5238095238</v>
      </c>
      <c r="X131" t="str">
        <f t="shared" ref="X131:X194" si="32">_xlfn.IFS(AD131&gt;=30,"高滞销风险",AD131&gt;=15,"中滞销风险",AD131&gt;0,"低滞销风险",AD131=0,"健康")</f>
        <v>高滞销风险</v>
      </c>
      <c r="Y131" s="6" t="str">
        <f>_xlfn.IFS(COUNTIF($B$2:B131,B131)=1,"-",OR(AND(X130="高滞销风险",OR(X131="中滞销风险",X131="低滞销风险",X131="健康")),AND(X130="中滞销风险",OR(X131="低滞销风险",X131="健康")),AND(X130="低滞销风险",X131="健康")),"变好",X130=X131,"维持不变",OR(AND(X130="健康",OR(X131="低滞销风险",X131="中滞销风险",X131="高滞销风险")),AND(X130="低滞销风险",OR(X131="中滞销风险",X131="高滞销风险")),AND(X130="中滞销风险",X131="高滞销风险")),"变差")</f>
        <v>-</v>
      </c>
      <c r="Z131" s="7">
        <f t="shared" ref="Z131:Z194" si="33">IF(V131&gt;=DATE(2025,11,15),T131-(DATE(2025,11,15)-A131)*E131,0)</f>
        <v>0</v>
      </c>
      <c r="AA131" s="7">
        <f t="shared" si="31"/>
        <v>85.1</v>
      </c>
      <c r="AB131" s="7">
        <f t="shared" ref="AB131:AB194" si="34">IF(W131&gt;=DATE(2025,11,15),U131-(DATE(2025,11,15)-A131)*E131,0)</f>
        <v>85.1</v>
      </c>
      <c r="AC131" s="7">
        <f t="shared" ref="AC131:AC194" si="35">U131/E131</f>
        <v>129.52380952381</v>
      </c>
      <c r="AD131" s="7">
        <f t="shared" ref="AD131:AD194" si="36">IF(W131&gt;DATE(2025,11,15),W131-DATE(2025,11,15),0)</f>
        <v>40.5238095238019</v>
      </c>
      <c r="AE131" s="8">
        <f t="shared" ref="AE131:AE194" si="37">IF(X131="健康",E131,U131/(DATE(2025,11,15)-A131))</f>
        <v>3.0561797752809</v>
      </c>
    </row>
    <row r="132" spans="1:31">
      <c r="A132" s="1">
        <v>45894</v>
      </c>
      <c r="B132" t="s">
        <v>130</v>
      </c>
      <c r="C132" t="s">
        <v>131</v>
      </c>
      <c r="D132" t="s">
        <v>79</v>
      </c>
      <c r="E132">
        <v>2.48</v>
      </c>
      <c r="F132">
        <v>2.86</v>
      </c>
      <c r="G132">
        <v>2.5</v>
      </c>
      <c r="H132">
        <v>2.25</v>
      </c>
      <c r="I132" t="s">
        <v>34</v>
      </c>
      <c r="J132">
        <v>20</v>
      </c>
      <c r="K132" t="s">
        <v>38</v>
      </c>
      <c r="L132" t="s">
        <v>39</v>
      </c>
      <c r="M132" t="s">
        <v>40</v>
      </c>
      <c r="N132">
        <v>102</v>
      </c>
      <c r="O132">
        <v>35</v>
      </c>
      <c r="P132">
        <v>0</v>
      </c>
      <c r="Q132">
        <v>115</v>
      </c>
      <c r="R132">
        <v>0</v>
      </c>
      <c r="S132">
        <v>0</v>
      </c>
      <c r="T132">
        <f t="shared" si="27"/>
        <v>137</v>
      </c>
      <c r="U132">
        <f t="shared" si="28"/>
        <v>252</v>
      </c>
      <c r="V132" s="1">
        <f t="shared" si="29"/>
        <v>45949.2419354839</v>
      </c>
      <c r="W132" s="1">
        <f t="shared" si="30"/>
        <v>45995.6129032258</v>
      </c>
      <c r="X132" t="str">
        <f t="shared" si="32"/>
        <v>中滞销风险</v>
      </c>
      <c r="Y132" s="6" t="str">
        <f>_xlfn.IFS(COUNTIF($B$2:B132,B132)=1,"-",OR(AND(X131="高滞销风险",OR(X132="中滞销风险",X132="低滞销风险",X132="健康")),AND(X131="中滞销风险",OR(X132="低滞销风险",X132="健康")),AND(X131="低滞销风险",X132="健康")),"变好",X131=X132,"维持不变",OR(AND(X131="健康",OR(X132="低滞销风险",X132="中滞销风险",X132="高滞销风险")),AND(X131="低滞销风险",OR(X132="中滞销风险",X132="高滞销风险")),AND(X131="中滞销风险",X132="高滞销风险")),"变差")</f>
        <v>变好</v>
      </c>
      <c r="Z132" s="7">
        <f t="shared" si="33"/>
        <v>0</v>
      </c>
      <c r="AA132" s="7">
        <f t="shared" si="31"/>
        <v>48.64</v>
      </c>
      <c r="AB132" s="7">
        <f t="shared" si="34"/>
        <v>48.64</v>
      </c>
      <c r="AC132" s="7">
        <f t="shared" si="35"/>
        <v>101.612903225806</v>
      </c>
      <c r="AD132" s="7">
        <f t="shared" si="36"/>
        <v>19.6129032258032</v>
      </c>
      <c r="AE132" s="8">
        <f t="shared" si="37"/>
        <v>3.07317073170732</v>
      </c>
    </row>
    <row r="133" spans="1:31">
      <c r="A133" s="1">
        <v>45901</v>
      </c>
      <c r="B133" t="s">
        <v>130</v>
      </c>
      <c r="C133" t="s">
        <v>131</v>
      </c>
      <c r="D133" t="s">
        <v>79</v>
      </c>
      <c r="E133">
        <v>1.57</v>
      </c>
      <c r="F133">
        <v>1.57</v>
      </c>
      <c r="G133">
        <v>2.21</v>
      </c>
      <c r="H133">
        <v>2.25</v>
      </c>
      <c r="I133" t="s">
        <v>41</v>
      </c>
      <c r="J133">
        <v>11</v>
      </c>
      <c r="K133" t="s">
        <v>42</v>
      </c>
      <c r="L133" t="s">
        <v>43</v>
      </c>
      <c r="M133" t="s">
        <v>44</v>
      </c>
      <c r="N133">
        <v>93</v>
      </c>
      <c r="O133">
        <v>65</v>
      </c>
      <c r="P133">
        <v>0</v>
      </c>
      <c r="Q133">
        <v>85</v>
      </c>
      <c r="R133">
        <v>0</v>
      </c>
      <c r="S133">
        <v>0</v>
      </c>
      <c r="T133">
        <f t="shared" si="27"/>
        <v>158</v>
      </c>
      <c r="U133">
        <f t="shared" si="28"/>
        <v>243</v>
      </c>
      <c r="V133" s="1">
        <f t="shared" si="29"/>
        <v>46001.6369426752</v>
      </c>
      <c r="W133" s="1">
        <f t="shared" si="30"/>
        <v>46055.7770700637</v>
      </c>
      <c r="X133" t="str">
        <f t="shared" si="32"/>
        <v>高滞销风险</v>
      </c>
      <c r="Y133" s="6" t="str">
        <f>_xlfn.IFS(COUNTIF($B$2:B133,B133)=1,"-",OR(AND(X132="高滞销风险",OR(X133="中滞销风险",X133="低滞销风险",X133="健康")),AND(X132="中滞销风险",OR(X133="低滞销风险",X133="健康")),AND(X132="低滞销风险",X133="健康")),"变好",X132=X133,"维持不变",OR(AND(X132="健康",OR(X133="低滞销风险",X133="中滞销风险",X133="高滞销风险")),AND(X132="低滞销风险",OR(X133="中滞销风险",X133="高滞销风险")),AND(X132="中滞销风险",X133="高滞销风险")),"变差")</f>
        <v>变差</v>
      </c>
      <c r="Z133" s="7">
        <f t="shared" si="33"/>
        <v>40.25</v>
      </c>
      <c r="AA133" s="7">
        <f t="shared" si="31"/>
        <v>85</v>
      </c>
      <c r="AB133" s="7">
        <f t="shared" si="34"/>
        <v>125.25</v>
      </c>
      <c r="AC133" s="7">
        <f t="shared" si="35"/>
        <v>154.777070063694</v>
      </c>
      <c r="AD133" s="7">
        <f t="shared" si="36"/>
        <v>79.7770700636975</v>
      </c>
      <c r="AE133" s="8">
        <f t="shared" si="37"/>
        <v>3.24</v>
      </c>
    </row>
    <row r="134" spans="1:31">
      <c r="A134" s="1">
        <v>45887</v>
      </c>
      <c r="B134" t="s">
        <v>132</v>
      </c>
      <c r="C134" t="s">
        <v>133</v>
      </c>
      <c r="D134" t="s">
        <v>79</v>
      </c>
      <c r="E134">
        <v>0.86</v>
      </c>
      <c r="F134">
        <v>0.86</v>
      </c>
      <c r="G134">
        <v>0.93</v>
      </c>
      <c r="H134">
        <v>1.5</v>
      </c>
      <c r="I134" t="s">
        <v>41</v>
      </c>
      <c r="J134">
        <v>6</v>
      </c>
      <c r="K134" t="s">
        <v>35</v>
      </c>
      <c r="L134" t="s">
        <v>36</v>
      </c>
      <c r="M134" t="s">
        <v>37</v>
      </c>
      <c r="N134">
        <v>35</v>
      </c>
      <c r="O134">
        <v>70</v>
      </c>
      <c r="P134">
        <v>0</v>
      </c>
      <c r="Q134">
        <v>55</v>
      </c>
      <c r="R134">
        <v>0</v>
      </c>
      <c r="S134">
        <v>0</v>
      </c>
      <c r="T134">
        <f t="shared" si="27"/>
        <v>105</v>
      </c>
      <c r="U134">
        <f t="shared" si="28"/>
        <v>160</v>
      </c>
      <c r="V134" s="1">
        <f t="shared" si="29"/>
        <v>46009.0930232558</v>
      </c>
      <c r="W134" s="1">
        <f t="shared" si="30"/>
        <v>46073.0465116279</v>
      </c>
      <c r="X134" t="str">
        <f t="shared" si="32"/>
        <v>高滞销风险</v>
      </c>
      <c r="Y134" s="6" t="str">
        <f>_xlfn.IFS(COUNTIF($B$2:B134,B134)=1,"-",OR(AND(X133="高滞销风险",OR(X134="中滞销风险",X134="低滞销风险",X134="健康")),AND(X133="中滞销风险",OR(X134="低滞销风险",X134="健康")),AND(X133="低滞销风险",X134="健康")),"变好",X133=X134,"维持不变",OR(AND(X133="健康",OR(X134="低滞销风险",X134="中滞销风险",X134="高滞销风险")),AND(X133="低滞销风险",OR(X134="中滞销风险",X134="高滞销风险")),AND(X133="中滞销风险",X134="高滞销风险")),"变差")</f>
        <v>-</v>
      </c>
      <c r="Z134" s="7">
        <f t="shared" si="33"/>
        <v>28.46</v>
      </c>
      <c r="AA134" s="7">
        <f t="shared" si="31"/>
        <v>55</v>
      </c>
      <c r="AB134" s="7">
        <f t="shared" si="34"/>
        <v>83.46</v>
      </c>
      <c r="AC134" s="7">
        <f t="shared" si="35"/>
        <v>186.046511627907</v>
      </c>
      <c r="AD134" s="7">
        <f t="shared" si="36"/>
        <v>97.0465116279011</v>
      </c>
      <c r="AE134" s="8">
        <f t="shared" si="37"/>
        <v>1.79775280898876</v>
      </c>
    </row>
    <row r="135" spans="1:31">
      <c r="A135" s="1">
        <v>45894</v>
      </c>
      <c r="B135" t="s">
        <v>132</v>
      </c>
      <c r="C135" t="s">
        <v>133</v>
      </c>
      <c r="D135" t="s">
        <v>79</v>
      </c>
      <c r="E135">
        <v>1.34</v>
      </c>
      <c r="F135">
        <v>1.43</v>
      </c>
      <c r="G135">
        <v>1.14</v>
      </c>
      <c r="H135">
        <v>1.36</v>
      </c>
      <c r="I135" t="s">
        <v>34</v>
      </c>
      <c r="J135">
        <v>10</v>
      </c>
      <c r="K135" t="s">
        <v>38</v>
      </c>
      <c r="L135" t="s">
        <v>39</v>
      </c>
      <c r="M135" t="s">
        <v>40</v>
      </c>
      <c r="N135">
        <v>26</v>
      </c>
      <c r="O135">
        <v>70</v>
      </c>
      <c r="P135">
        <v>0</v>
      </c>
      <c r="Q135">
        <v>55</v>
      </c>
      <c r="R135">
        <v>0</v>
      </c>
      <c r="S135">
        <v>0</v>
      </c>
      <c r="T135">
        <f t="shared" si="27"/>
        <v>96</v>
      </c>
      <c r="U135">
        <f t="shared" si="28"/>
        <v>151</v>
      </c>
      <c r="V135" s="1">
        <f t="shared" si="29"/>
        <v>45965.6417910448</v>
      </c>
      <c r="W135" s="1">
        <f t="shared" si="30"/>
        <v>46006.6865671642</v>
      </c>
      <c r="X135" t="str">
        <f t="shared" si="32"/>
        <v>高滞销风险</v>
      </c>
      <c r="Y135" s="6" t="str">
        <f>_xlfn.IFS(COUNTIF($B$2:B135,B135)=1,"-",OR(AND(X134="高滞销风险",OR(X135="中滞销风险",X135="低滞销风险",X135="健康")),AND(X134="中滞销风险",OR(X135="低滞销风险",X135="健康")),AND(X134="低滞销风险",X135="健康")),"变好",X134=X135,"维持不变",OR(AND(X134="健康",OR(X135="低滞销风险",X135="中滞销风险",X135="高滞销风险")),AND(X134="低滞销风险",OR(X135="中滞销风险",X135="高滞销风险")),AND(X134="中滞销风险",X135="高滞销风险")),"变差")</f>
        <v>维持不变</v>
      </c>
      <c r="Z135" s="7">
        <f t="shared" si="33"/>
        <v>0</v>
      </c>
      <c r="AA135" s="7">
        <f t="shared" si="31"/>
        <v>41.12</v>
      </c>
      <c r="AB135" s="7">
        <f t="shared" si="34"/>
        <v>41.12</v>
      </c>
      <c r="AC135" s="7">
        <f t="shared" si="35"/>
        <v>112.686567164179</v>
      </c>
      <c r="AD135" s="7">
        <f t="shared" si="36"/>
        <v>30.6865671642008</v>
      </c>
      <c r="AE135" s="8">
        <f t="shared" si="37"/>
        <v>1.84146341463415</v>
      </c>
    </row>
    <row r="136" spans="1:31">
      <c r="A136" s="1">
        <v>45901</v>
      </c>
      <c r="B136" t="s">
        <v>132</v>
      </c>
      <c r="C136" t="s">
        <v>133</v>
      </c>
      <c r="D136" t="s">
        <v>79</v>
      </c>
      <c r="E136">
        <v>1.15</v>
      </c>
      <c r="F136">
        <v>1.14</v>
      </c>
      <c r="G136">
        <v>1.29</v>
      </c>
      <c r="H136">
        <v>1.11</v>
      </c>
      <c r="I136" t="s">
        <v>34</v>
      </c>
      <c r="J136">
        <v>8</v>
      </c>
      <c r="K136" t="s">
        <v>42</v>
      </c>
      <c r="L136" t="s">
        <v>43</v>
      </c>
      <c r="M136" t="s">
        <v>44</v>
      </c>
      <c r="N136">
        <v>29</v>
      </c>
      <c r="O136">
        <v>58</v>
      </c>
      <c r="P136">
        <v>0</v>
      </c>
      <c r="Q136">
        <v>55</v>
      </c>
      <c r="R136">
        <v>0</v>
      </c>
      <c r="S136">
        <v>0</v>
      </c>
      <c r="T136">
        <f t="shared" si="27"/>
        <v>87</v>
      </c>
      <c r="U136">
        <f t="shared" si="28"/>
        <v>142</v>
      </c>
      <c r="V136" s="1">
        <f t="shared" si="29"/>
        <v>45976.652173913</v>
      </c>
      <c r="W136" s="1">
        <f t="shared" si="30"/>
        <v>46024.4782608696</v>
      </c>
      <c r="X136" t="str">
        <f t="shared" si="32"/>
        <v>高滞销风险</v>
      </c>
      <c r="Y136" s="6" t="str">
        <f>_xlfn.IFS(COUNTIF($B$2:B136,B136)=1,"-",OR(AND(X135="高滞销风险",OR(X136="中滞销风险",X136="低滞销风险",X136="健康")),AND(X135="中滞销风险",OR(X136="低滞销风险",X136="健康")),AND(X135="低滞销风险",X136="健康")),"变好",X135=X136,"维持不变",OR(AND(X135="健康",OR(X136="低滞销风险",X136="中滞销风险",X136="高滞销风险")),AND(X135="低滞销风险",OR(X136="中滞销风险",X136="高滞销风险")),AND(X135="中滞销风险",X136="高滞销风险")),"变差")</f>
        <v>维持不变</v>
      </c>
      <c r="Z136" s="7">
        <f t="shared" si="33"/>
        <v>0.75</v>
      </c>
      <c r="AA136" s="7">
        <f t="shared" si="31"/>
        <v>55</v>
      </c>
      <c r="AB136" s="7">
        <f t="shared" si="34"/>
        <v>55.75</v>
      </c>
      <c r="AC136" s="7">
        <f t="shared" si="35"/>
        <v>123.478260869565</v>
      </c>
      <c r="AD136" s="7">
        <f t="shared" si="36"/>
        <v>48.4782608695969</v>
      </c>
      <c r="AE136" s="8">
        <f t="shared" si="37"/>
        <v>1.89333333333333</v>
      </c>
    </row>
    <row r="137" spans="1:31">
      <c r="A137" s="1">
        <v>45887</v>
      </c>
      <c r="B137" t="s">
        <v>134</v>
      </c>
      <c r="C137" t="s">
        <v>135</v>
      </c>
      <c r="D137" t="s">
        <v>79</v>
      </c>
      <c r="E137">
        <v>2</v>
      </c>
      <c r="F137">
        <v>2</v>
      </c>
      <c r="G137">
        <v>2.79</v>
      </c>
      <c r="H137">
        <v>3.14</v>
      </c>
      <c r="I137" t="s">
        <v>41</v>
      </c>
      <c r="J137">
        <v>14</v>
      </c>
      <c r="K137" t="s">
        <v>35</v>
      </c>
      <c r="L137" t="s">
        <v>36</v>
      </c>
      <c r="M137" t="s">
        <v>37</v>
      </c>
      <c r="N137">
        <v>33</v>
      </c>
      <c r="O137">
        <v>176</v>
      </c>
      <c r="P137">
        <v>0</v>
      </c>
      <c r="Q137">
        <v>0</v>
      </c>
      <c r="R137">
        <v>0</v>
      </c>
      <c r="S137">
        <v>100</v>
      </c>
      <c r="T137">
        <f t="shared" si="27"/>
        <v>209</v>
      </c>
      <c r="U137">
        <f t="shared" si="28"/>
        <v>309</v>
      </c>
      <c r="V137" s="1">
        <f t="shared" si="29"/>
        <v>45991.5</v>
      </c>
      <c r="W137" s="1">
        <f t="shared" si="30"/>
        <v>46041.5</v>
      </c>
      <c r="X137" t="str">
        <f t="shared" si="32"/>
        <v>高滞销风险</v>
      </c>
      <c r="Y137" s="6" t="str">
        <f>_xlfn.IFS(COUNTIF($B$2:B137,B137)=1,"-",OR(AND(X136="高滞销风险",OR(X137="中滞销风险",X137="低滞销风险",X137="健康")),AND(X136="中滞销风险",OR(X137="低滞销风险",X137="健康")),AND(X136="低滞销风险",X137="健康")),"变好",X136=X137,"维持不变",OR(AND(X136="健康",OR(X137="低滞销风险",X137="中滞销风险",X137="高滞销风险")),AND(X136="低滞销风险",OR(X137="中滞销风险",X137="高滞销风险")),AND(X136="中滞销风险",X137="高滞销风险")),"变差")</f>
        <v>-</v>
      </c>
      <c r="Z137" s="7">
        <f t="shared" si="33"/>
        <v>31</v>
      </c>
      <c r="AA137" s="7">
        <f t="shared" si="31"/>
        <v>100</v>
      </c>
      <c r="AB137" s="7">
        <f t="shared" si="34"/>
        <v>131</v>
      </c>
      <c r="AC137" s="7">
        <f t="shared" si="35"/>
        <v>154.5</v>
      </c>
      <c r="AD137" s="7">
        <f t="shared" si="36"/>
        <v>65.5</v>
      </c>
      <c r="AE137" s="8">
        <f t="shared" si="37"/>
        <v>3.47191011235955</v>
      </c>
    </row>
    <row r="138" spans="1:31">
      <c r="A138" s="1">
        <v>45894</v>
      </c>
      <c r="B138" t="s">
        <v>134</v>
      </c>
      <c r="C138" t="s">
        <v>135</v>
      </c>
      <c r="D138" t="s">
        <v>79</v>
      </c>
      <c r="E138">
        <v>2.38</v>
      </c>
      <c r="F138">
        <v>2.38</v>
      </c>
      <c r="G138">
        <v>2.19</v>
      </c>
      <c r="H138">
        <v>2.88</v>
      </c>
      <c r="I138" t="s">
        <v>41</v>
      </c>
      <c r="J138">
        <v>16.67</v>
      </c>
      <c r="K138" t="s">
        <v>38</v>
      </c>
      <c r="L138" t="s">
        <v>39</v>
      </c>
      <c r="M138" t="s">
        <v>40</v>
      </c>
      <c r="N138">
        <v>37</v>
      </c>
      <c r="O138">
        <v>164</v>
      </c>
      <c r="P138">
        <v>0</v>
      </c>
      <c r="Q138">
        <v>100</v>
      </c>
      <c r="R138">
        <v>0</v>
      </c>
      <c r="S138">
        <v>0</v>
      </c>
      <c r="T138">
        <f t="shared" si="27"/>
        <v>201</v>
      </c>
      <c r="U138">
        <f t="shared" si="28"/>
        <v>301</v>
      </c>
      <c r="V138" s="1">
        <f t="shared" si="29"/>
        <v>45978.4537815126</v>
      </c>
      <c r="W138" s="1">
        <f t="shared" si="30"/>
        <v>46020.4705882353</v>
      </c>
      <c r="X138" t="str">
        <f t="shared" si="32"/>
        <v>高滞销风险</v>
      </c>
      <c r="Y138" s="6" t="str">
        <f>_xlfn.IFS(COUNTIF($B$2:B138,B138)=1,"-",OR(AND(X137="高滞销风险",OR(X138="中滞销风险",X138="低滞销风险",X138="健康")),AND(X137="中滞销风险",OR(X138="低滞销风险",X138="健康")),AND(X137="低滞销风险",X138="健康")),"变好",X137=X138,"维持不变",OR(AND(X137="健康",OR(X138="低滞销风险",X138="中滞销风险",X138="高滞销风险")),AND(X137="低滞销风险",OR(X138="中滞销风险",X138="高滞销风险")),AND(X137="中滞销风险",X138="高滞销风险")),"变差")</f>
        <v>维持不变</v>
      </c>
      <c r="Z138" s="7">
        <f t="shared" si="33"/>
        <v>5.84</v>
      </c>
      <c r="AA138" s="7">
        <f t="shared" si="31"/>
        <v>100</v>
      </c>
      <c r="AB138" s="7">
        <f t="shared" si="34"/>
        <v>105.84</v>
      </c>
      <c r="AC138" s="7">
        <f t="shared" si="35"/>
        <v>126.470588235294</v>
      </c>
      <c r="AD138" s="7">
        <f t="shared" si="36"/>
        <v>44.470588235301</v>
      </c>
      <c r="AE138" s="8">
        <f t="shared" si="37"/>
        <v>3.67073170731707</v>
      </c>
    </row>
    <row r="139" spans="1:31">
      <c r="A139" s="1">
        <v>45901</v>
      </c>
      <c r="B139" t="s">
        <v>134</v>
      </c>
      <c r="C139" t="s">
        <v>135</v>
      </c>
      <c r="D139" t="s">
        <v>79</v>
      </c>
      <c r="E139">
        <v>2.57</v>
      </c>
      <c r="F139">
        <v>2.57</v>
      </c>
      <c r="G139">
        <v>2.48</v>
      </c>
      <c r="H139">
        <v>2.63</v>
      </c>
      <c r="I139" t="s">
        <v>41</v>
      </c>
      <c r="J139">
        <v>18</v>
      </c>
      <c r="K139" t="s">
        <v>42</v>
      </c>
      <c r="L139" t="s">
        <v>43</v>
      </c>
      <c r="M139" t="s">
        <v>44</v>
      </c>
      <c r="N139">
        <v>103</v>
      </c>
      <c r="O139">
        <v>83</v>
      </c>
      <c r="P139">
        <v>0</v>
      </c>
      <c r="Q139">
        <v>100</v>
      </c>
      <c r="R139">
        <v>0</v>
      </c>
      <c r="S139">
        <v>0</v>
      </c>
      <c r="T139">
        <f t="shared" si="27"/>
        <v>186</v>
      </c>
      <c r="U139">
        <f t="shared" si="28"/>
        <v>286</v>
      </c>
      <c r="V139" s="1">
        <f t="shared" si="29"/>
        <v>45973.373540856</v>
      </c>
      <c r="W139" s="1">
        <f t="shared" si="30"/>
        <v>46012.2840466926</v>
      </c>
      <c r="X139" t="str">
        <f t="shared" si="32"/>
        <v>高滞销风险</v>
      </c>
      <c r="Y139" s="6" t="str">
        <f>_xlfn.IFS(COUNTIF($B$2:B139,B139)=1,"-",OR(AND(X138="高滞销风险",OR(X139="中滞销风险",X139="低滞销风险",X139="健康")),AND(X138="中滞销风险",OR(X139="低滞销风险",X139="健康")),AND(X138="低滞销风险",X139="健康")),"变好",X138=X139,"维持不变",OR(AND(X138="健康",OR(X139="低滞销风险",X139="中滞销风险",X139="高滞销风险")),AND(X138="低滞销风险",OR(X139="中滞销风险",X139="高滞销风险")),AND(X138="中滞销风险",X139="高滞销风险")),"变差")</f>
        <v>维持不变</v>
      </c>
      <c r="Z139" s="7">
        <f t="shared" si="33"/>
        <v>0</v>
      </c>
      <c r="AA139" s="7">
        <f t="shared" si="31"/>
        <v>93.25</v>
      </c>
      <c r="AB139" s="7">
        <f t="shared" si="34"/>
        <v>93.25</v>
      </c>
      <c r="AC139" s="7">
        <f t="shared" si="35"/>
        <v>111.284046692607</v>
      </c>
      <c r="AD139" s="7">
        <f t="shared" si="36"/>
        <v>36.2840466925991</v>
      </c>
      <c r="AE139" s="8">
        <f t="shared" si="37"/>
        <v>3.81333333333333</v>
      </c>
    </row>
    <row r="140" spans="1:31">
      <c r="A140" s="1">
        <v>45887</v>
      </c>
      <c r="B140" t="s">
        <v>136</v>
      </c>
      <c r="C140" t="s">
        <v>137</v>
      </c>
      <c r="D140" t="s">
        <v>79</v>
      </c>
      <c r="E140">
        <v>7.57</v>
      </c>
      <c r="F140">
        <v>7.57</v>
      </c>
      <c r="G140">
        <v>7.93</v>
      </c>
      <c r="H140">
        <v>8.39</v>
      </c>
      <c r="I140" t="s">
        <v>41</v>
      </c>
      <c r="J140">
        <v>53</v>
      </c>
      <c r="K140" t="s">
        <v>35</v>
      </c>
      <c r="L140" t="s">
        <v>36</v>
      </c>
      <c r="M140" t="s">
        <v>37</v>
      </c>
      <c r="N140">
        <v>99</v>
      </c>
      <c r="O140">
        <v>392</v>
      </c>
      <c r="P140">
        <v>0</v>
      </c>
      <c r="Q140">
        <v>134</v>
      </c>
      <c r="R140">
        <v>0</v>
      </c>
      <c r="S140">
        <v>0</v>
      </c>
      <c r="T140">
        <f t="shared" si="27"/>
        <v>491</v>
      </c>
      <c r="U140">
        <f t="shared" si="28"/>
        <v>625</v>
      </c>
      <c r="V140" s="1">
        <f t="shared" si="29"/>
        <v>45951.8612945839</v>
      </c>
      <c r="W140" s="1">
        <f t="shared" si="30"/>
        <v>45969.5627476882</v>
      </c>
      <c r="X140" t="str">
        <f t="shared" si="32"/>
        <v>健康</v>
      </c>
      <c r="Y140" s="6" t="str">
        <f>_xlfn.IFS(COUNTIF($B$2:B140,B140)=1,"-",OR(AND(X139="高滞销风险",OR(X140="中滞销风险",X140="低滞销风险",X140="健康")),AND(X139="中滞销风险",OR(X140="低滞销风险",X140="健康")),AND(X139="低滞销风险",X140="健康")),"变好",X139=X140,"维持不变",OR(AND(X139="健康",OR(X140="低滞销风险",X140="中滞销风险",X140="高滞销风险")),AND(X139="低滞销风险",OR(X140="中滞销风险",X140="高滞销风险")),AND(X139="中滞销风险",X140="高滞销风险")),"变差")</f>
        <v>-</v>
      </c>
      <c r="Z140" s="7">
        <f t="shared" si="33"/>
        <v>0</v>
      </c>
      <c r="AA140" s="7">
        <f t="shared" si="31"/>
        <v>0</v>
      </c>
      <c r="AB140" s="7">
        <f t="shared" si="34"/>
        <v>0</v>
      </c>
      <c r="AC140" s="7">
        <f t="shared" si="35"/>
        <v>82.5627476882431</v>
      </c>
      <c r="AD140" s="7">
        <f t="shared" si="36"/>
        <v>0</v>
      </c>
      <c r="AE140" s="8">
        <f t="shared" si="37"/>
        <v>7.57</v>
      </c>
    </row>
    <row r="141" spans="1:31">
      <c r="A141" s="1">
        <v>45894</v>
      </c>
      <c r="B141" t="s">
        <v>136</v>
      </c>
      <c r="C141" t="s">
        <v>137</v>
      </c>
      <c r="D141" t="s">
        <v>79</v>
      </c>
      <c r="E141">
        <v>6.29</v>
      </c>
      <c r="F141">
        <v>6.29</v>
      </c>
      <c r="G141">
        <v>6.93</v>
      </c>
      <c r="H141">
        <v>7.64</v>
      </c>
      <c r="I141" t="s">
        <v>41</v>
      </c>
      <c r="J141">
        <v>44</v>
      </c>
      <c r="K141" t="s">
        <v>38</v>
      </c>
      <c r="L141" t="s">
        <v>39</v>
      </c>
      <c r="M141" t="s">
        <v>40</v>
      </c>
      <c r="N141">
        <v>121</v>
      </c>
      <c r="O141">
        <v>412</v>
      </c>
      <c r="P141">
        <v>0</v>
      </c>
      <c r="Q141">
        <v>54</v>
      </c>
      <c r="R141">
        <v>0</v>
      </c>
      <c r="S141">
        <v>0</v>
      </c>
      <c r="T141">
        <f t="shared" si="27"/>
        <v>533</v>
      </c>
      <c r="U141">
        <f t="shared" si="28"/>
        <v>587</v>
      </c>
      <c r="V141" s="1">
        <f t="shared" si="29"/>
        <v>45978.7376788553</v>
      </c>
      <c r="W141" s="1">
        <f t="shared" si="30"/>
        <v>45987.3227344992</v>
      </c>
      <c r="X141" t="str">
        <f t="shared" si="32"/>
        <v>低滞销风险</v>
      </c>
      <c r="Y141" s="6" t="str">
        <f>_xlfn.IFS(COUNTIF($B$2:B141,B141)=1,"-",OR(AND(X140="高滞销风险",OR(X141="中滞销风险",X141="低滞销风险",X141="健康")),AND(X140="中滞销风险",OR(X141="低滞销风险",X141="健康")),AND(X140="低滞销风险",X141="健康")),"变好",X140=X141,"维持不变",OR(AND(X140="健康",OR(X141="低滞销风险",X141="中滞销风险",X141="高滞销风险")),AND(X140="低滞销风险",OR(X141="中滞销风险",X141="高滞销风险")),AND(X140="中滞销风险",X141="高滞销风险")),"变差")</f>
        <v>变差</v>
      </c>
      <c r="Z141" s="7">
        <f t="shared" si="33"/>
        <v>17.22</v>
      </c>
      <c r="AA141" s="7">
        <f t="shared" si="31"/>
        <v>54</v>
      </c>
      <c r="AB141" s="7">
        <f t="shared" si="34"/>
        <v>71.22</v>
      </c>
      <c r="AC141" s="7">
        <f t="shared" si="35"/>
        <v>93.3227344992051</v>
      </c>
      <c r="AD141" s="7">
        <f t="shared" si="36"/>
        <v>11.3227344991974</v>
      </c>
      <c r="AE141" s="8">
        <f t="shared" si="37"/>
        <v>7.15853658536585</v>
      </c>
    </row>
    <row r="142" spans="1:31">
      <c r="A142" s="1">
        <v>45901</v>
      </c>
      <c r="B142" t="s">
        <v>136</v>
      </c>
      <c r="C142" t="s">
        <v>137</v>
      </c>
      <c r="D142" t="s">
        <v>79</v>
      </c>
      <c r="E142">
        <v>5.86</v>
      </c>
      <c r="F142">
        <v>5.86</v>
      </c>
      <c r="G142">
        <v>6.07</v>
      </c>
      <c r="H142">
        <v>7</v>
      </c>
      <c r="I142" t="s">
        <v>41</v>
      </c>
      <c r="J142">
        <v>41</v>
      </c>
      <c r="K142" t="s">
        <v>42</v>
      </c>
      <c r="L142" t="s">
        <v>43</v>
      </c>
      <c r="M142" t="s">
        <v>44</v>
      </c>
      <c r="N142">
        <v>187</v>
      </c>
      <c r="O142">
        <v>312</v>
      </c>
      <c r="P142">
        <v>0</v>
      </c>
      <c r="Q142">
        <v>54</v>
      </c>
      <c r="R142">
        <v>0</v>
      </c>
      <c r="S142">
        <v>0</v>
      </c>
      <c r="T142">
        <f t="shared" si="27"/>
        <v>499</v>
      </c>
      <c r="U142">
        <f t="shared" si="28"/>
        <v>553</v>
      </c>
      <c r="V142" s="1">
        <f t="shared" si="29"/>
        <v>45986.1535836177</v>
      </c>
      <c r="W142" s="1">
        <f t="shared" si="30"/>
        <v>45995.3686006826</v>
      </c>
      <c r="X142" t="str">
        <f t="shared" si="32"/>
        <v>中滞销风险</v>
      </c>
      <c r="Y142" s="6" t="str">
        <f>_xlfn.IFS(COUNTIF($B$2:B142,B142)=1,"-",OR(AND(X141="高滞销风险",OR(X142="中滞销风险",X142="低滞销风险",X142="健康")),AND(X141="中滞销风险",OR(X142="低滞销风险",X142="健康")),AND(X141="低滞销风险",X142="健康")),"变好",X141=X142,"维持不变",OR(AND(X141="健康",OR(X142="低滞销风险",X142="中滞销风险",X142="高滞销风险")),AND(X141="低滞销风险",OR(X142="中滞销风险",X142="高滞销风险")),AND(X141="中滞销风险",X142="高滞销风险")),"变差")</f>
        <v>变差</v>
      </c>
      <c r="Z142" s="7">
        <f t="shared" si="33"/>
        <v>59.5</v>
      </c>
      <c r="AA142" s="7">
        <f t="shared" si="31"/>
        <v>54</v>
      </c>
      <c r="AB142" s="7">
        <f t="shared" si="34"/>
        <v>113.5</v>
      </c>
      <c r="AC142" s="7">
        <f t="shared" si="35"/>
        <v>94.3686006825939</v>
      </c>
      <c r="AD142" s="7">
        <f t="shared" si="36"/>
        <v>19.3686006826028</v>
      </c>
      <c r="AE142" s="8">
        <f t="shared" si="37"/>
        <v>7.37333333333333</v>
      </c>
    </row>
    <row r="143" spans="1:31">
      <c r="A143" s="1">
        <v>45887</v>
      </c>
      <c r="B143" t="s">
        <v>138</v>
      </c>
      <c r="C143" t="s">
        <v>139</v>
      </c>
      <c r="D143" t="s">
        <v>79</v>
      </c>
      <c r="E143">
        <v>9.48</v>
      </c>
      <c r="F143">
        <v>10.43</v>
      </c>
      <c r="G143">
        <v>9.43</v>
      </c>
      <c r="H143">
        <v>8.93</v>
      </c>
      <c r="I143" t="s">
        <v>34</v>
      </c>
      <c r="J143">
        <v>73</v>
      </c>
      <c r="K143" t="s">
        <v>35</v>
      </c>
      <c r="L143" t="s">
        <v>36</v>
      </c>
      <c r="M143" t="s">
        <v>37</v>
      </c>
      <c r="N143">
        <v>243</v>
      </c>
      <c r="O143">
        <v>311</v>
      </c>
      <c r="P143">
        <v>0</v>
      </c>
      <c r="Q143">
        <v>2</v>
      </c>
      <c r="R143">
        <v>0</v>
      </c>
      <c r="S143">
        <v>100</v>
      </c>
      <c r="T143">
        <f t="shared" si="27"/>
        <v>554</v>
      </c>
      <c r="U143">
        <f t="shared" si="28"/>
        <v>656</v>
      </c>
      <c r="V143" s="1">
        <f t="shared" si="29"/>
        <v>45945.4388185654</v>
      </c>
      <c r="W143" s="1">
        <f t="shared" si="30"/>
        <v>45956.1983122363</v>
      </c>
      <c r="X143" t="str">
        <f t="shared" si="32"/>
        <v>健康</v>
      </c>
      <c r="Y143" s="6" t="str">
        <f>_xlfn.IFS(COUNTIF($B$2:B143,B143)=1,"-",OR(AND(X142="高滞销风险",OR(X143="中滞销风险",X143="低滞销风险",X143="健康")),AND(X142="中滞销风险",OR(X143="低滞销风险",X143="健康")),AND(X142="低滞销风险",X143="健康")),"变好",X142=X143,"维持不变",OR(AND(X142="健康",OR(X143="低滞销风险",X143="中滞销风险",X143="高滞销风险")),AND(X142="低滞销风险",OR(X143="中滞销风险",X143="高滞销风险")),AND(X142="中滞销风险",X143="高滞销风险")),"变差")</f>
        <v>-</v>
      </c>
      <c r="Z143" s="7">
        <f t="shared" si="33"/>
        <v>0</v>
      </c>
      <c r="AA143" s="7">
        <f t="shared" si="31"/>
        <v>0</v>
      </c>
      <c r="AB143" s="7">
        <f t="shared" si="34"/>
        <v>0</v>
      </c>
      <c r="AC143" s="7">
        <f t="shared" si="35"/>
        <v>69.1983122362869</v>
      </c>
      <c r="AD143" s="7">
        <f t="shared" si="36"/>
        <v>0</v>
      </c>
      <c r="AE143" s="8">
        <f t="shared" si="37"/>
        <v>9.48</v>
      </c>
    </row>
    <row r="144" spans="1:31">
      <c r="A144" s="1">
        <v>45894</v>
      </c>
      <c r="B144" t="s">
        <v>138</v>
      </c>
      <c r="C144" t="s">
        <v>139</v>
      </c>
      <c r="D144" t="s">
        <v>79</v>
      </c>
      <c r="E144">
        <v>7.86</v>
      </c>
      <c r="F144">
        <v>7.86</v>
      </c>
      <c r="G144">
        <v>9.14</v>
      </c>
      <c r="H144">
        <v>8.79</v>
      </c>
      <c r="I144" t="s">
        <v>41</v>
      </c>
      <c r="J144">
        <v>55</v>
      </c>
      <c r="K144" t="s">
        <v>38</v>
      </c>
      <c r="L144" t="s">
        <v>39</v>
      </c>
      <c r="M144" t="s">
        <v>40</v>
      </c>
      <c r="N144">
        <v>226</v>
      </c>
      <c r="O144">
        <v>376</v>
      </c>
      <c r="P144">
        <v>0</v>
      </c>
      <c r="Q144">
        <v>2</v>
      </c>
      <c r="R144">
        <v>0</v>
      </c>
      <c r="S144">
        <v>150</v>
      </c>
      <c r="T144">
        <f t="shared" si="27"/>
        <v>602</v>
      </c>
      <c r="U144">
        <f t="shared" si="28"/>
        <v>754</v>
      </c>
      <c r="V144" s="1">
        <f t="shared" si="29"/>
        <v>45970.5903307888</v>
      </c>
      <c r="W144" s="1">
        <f t="shared" si="30"/>
        <v>45989.9287531807</v>
      </c>
      <c r="X144" t="str">
        <f t="shared" si="32"/>
        <v>低滞销风险</v>
      </c>
      <c r="Y144" s="6" t="str">
        <f>_xlfn.IFS(COUNTIF($B$2:B144,B144)=1,"-",OR(AND(X143="高滞销风险",OR(X144="中滞销风险",X144="低滞销风险",X144="健康")),AND(X143="中滞销风险",OR(X144="低滞销风险",X144="健康")),AND(X143="低滞销风险",X144="健康")),"变好",X143=X144,"维持不变",OR(AND(X143="健康",OR(X144="低滞销风险",X144="中滞销风险",X144="高滞销风险")),AND(X143="低滞销风险",OR(X144="中滞销风险",X144="高滞销风险")),AND(X143="中滞销风险",X144="高滞销风险")),"变差")</f>
        <v>变差</v>
      </c>
      <c r="Z144" s="7">
        <f t="shared" si="33"/>
        <v>0</v>
      </c>
      <c r="AA144" s="7">
        <f t="shared" si="31"/>
        <v>109.48</v>
      </c>
      <c r="AB144" s="7">
        <f t="shared" si="34"/>
        <v>109.48</v>
      </c>
      <c r="AC144" s="7">
        <f t="shared" si="35"/>
        <v>95.9287531806616</v>
      </c>
      <c r="AD144" s="7">
        <f t="shared" si="36"/>
        <v>13.9287531806985</v>
      </c>
      <c r="AE144" s="8">
        <f t="shared" si="37"/>
        <v>9.19512195121951</v>
      </c>
    </row>
    <row r="145" spans="1:31">
      <c r="A145" s="1">
        <v>45901</v>
      </c>
      <c r="B145" t="s">
        <v>138</v>
      </c>
      <c r="C145" t="s">
        <v>139</v>
      </c>
      <c r="D145" t="s">
        <v>79</v>
      </c>
      <c r="E145">
        <v>8.71</v>
      </c>
      <c r="F145">
        <v>8.71</v>
      </c>
      <c r="G145">
        <v>8.29</v>
      </c>
      <c r="H145">
        <v>8.86</v>
      </c>
      <c r="I145" t="s">
        <v>41</v>
      </c>
      <c r="J145">
        <v>61</v>
      </c>
      <c r="K145" t="s">
        <v>42</v>
      </c>
      <c r="L145" t="s">
        <v>43</v>
      </c>
      <c r="M145" t="s">
        <v>44</v>
      </c>
      <c r="N145">
        <v>230</v>
      </c>
      <c r="O145">
        <v>314</v>
      </c>
      <c r="P145">
        <v>0</v>
      </c>
      <c r="Q145">
        <v>2</v>
      </c>
      <c r="R145">
        <v>0</v>
      </c>
      <c r="S145">
        <v>150</v>
      </c>
      <c r="T145">
        <f t="shared" si="27"/>
        <v>544</v>
      </c>
      <c r="U145">
        <f t="shared" si="28"/>
        <v>696</v>
      </c>
      <c r="V145" s="1">
        <f t="shared" si="29"/>
        <v>45963.456946039</v>
      </c>
      <c r="W145" s="1">
        <f t="shared" si="30"/>
        <v>45980.9081515499</v>
      </c>
      <c r="X145" t="str">
        <f t="shared" si="32"/>
        <v>低滞销风险</v>
      </c>
      <c r="Y145" s="6" t="str">
        <f>_xlfn.IFS(COUNTIF($B$2:B145,B145)=1,"-",OR(AND(X144="高滞销风险",OR(X145="中滞销风险",X145="低滞销风险",X145="健康")),AND(X144="中滞销风险",OR(X145="低滞销风险",X145="健康")),AND(X144="低滞销风险",X145="健康")),"变好",X144=X145,"维持不变",OR(AND(X144="健康",OR(X145="低滞销风险",X145="中滞销风险",X145="高滞销风险")),AND(X144="低滞销风险",OR(X145="中滞销风险",X145="高滞销风险")),AND(X144="中滞销风险",X145="高滞销风险")),"变差")</f>
        <v>维持不变</v>
      </c>
      <c r="Z145" s="7">
        <f t="shared" si="33"/>
        <v>0</v>
      </c>
      <c r="AA145" s="7">
        <f t="shared" si="31"/>
        <v>42.7499999999999</v>
      </c>
      <c r="AB145" s="7">
        <f t="shared" si="34"/>
        <v>42.7499999999999</v>
      </c>
      <c r="AC145" s="7">
        <f t="shared" si="35"/>
        <v>79.9081515499426</v>
      </c>
      <c r="AD145" s="7">
        <f t="shared" si="36"/>
        <v>4.90815154989832</v>
      </c>
      <c r="AE145" s="8">
        <f t="shared" si="37"/>
        <v>9.28</v>
      </c>
    </row>
    <row r="146" spans="1:31">
      <c r="A146" s="1">
        <v>45887</v>
      </c>
      <c r="B146" t="s">
        <v>140</v>
      </c>
      <c r="C146" t="s">
        <v>141</v>
      </c>
      <c r="D146" t="s">
        <v>79</v>
      </c>
      <c r="E146">
        <v>7</v>
      </c>
      <c r="F146">
        <v>7</v>
      </c>
      <c r="G146">
        <v>7.5</v>
      </c>
      <c r="H146">
        <v>8</v>
      </c>
      <c r="I146" t="s">
        <v>41</v>
      </c>
      <c r="J146">
        <v>49</v>
      </c>
      <c r="K146" t="s">
        <v>35</v>
      </c>
      <c r="L146" t="s">
        <v>36</v>
      </c>
      <c r="M146" t="s">
        <v>37</v>
      </c>
      <c r="N146">
        <v>150</v>
      </c>
      <c r="O146">
        <v>331</v>
      </c>
      <c r="P146">
        <v>0</v>
      </c>
      <c r="Q146">
        <v>126</v>
      </c>
      <c r="R146">
        <v>0</v>
      </c>
      <c r="S146">
        <v>0</v>
      </c>
      <c r="T146">
        <f t="shared" si="27"/>
        <v>481</v>
      </c>
      <c r="U146">
        <f t="shared" si="28"/>
        <v>607</v>
      </c>
      <c r="V146" s="1">
        <f t="shared" si="29"/>
        <v>45955.7142857143</v>
      </c>
      <c r="W146" s="1">
        <f t="shared" si="30"/>
        <v>45973.7142857143</v>
      </c>
      <c r="X146" t="str">
        <f t="shared" si="32"/>
        <v>健康</v>
      </c>
      <c r="Y146" s="6" t="str">
        <f>_xlfn.IFS(COUNTIF($B$2:B146,B146)=1,"-",OR(AND(X145="高滞销风险",OR(X146="中滞销风险",X146="低滞销风险",X146="健康")),AND(X145="中滞销风险",OR(X146="低滞销风险",X146="健康")),AND(X145="低滞销风险",X146="健康")),"变好",X145=X146,"维持不变",OR(AND(X145="健康",OR(X146="低滞销风险",X146="中滞销风险",X146="高滞销风险")),AND(X145="低滞销风险",OR(X146="中滞销风险",X146="高滞销风险")),AND(X145="中滞销风险",X146="高滞销风险")),"变差")</f>
        <v>-</v>
      </c>
      <c r="Z146" s="7">
        <f t="shared" si="33"/>
        <v>0</v>
      </c>
      <c r="AA146" s="7">
        <f t="shared" si="31"/>
        <v>0</v>
      </c>
      <c r="AB146" s="7">
        <f t="shared" si="34"/>
        <v>0</v>
      </c>
      <c r="AC146" s="7">
        <f t="shared" si="35"/>
        <v>86.7142857142857</v>
      </c>
      <c r="AD146" s="7">
        <f t="shared" si="36"/>
        <v>0</v>
      </c>
      <c r="AE146" s="8">
        <f t="shared" si="37"/>
        <v>7</v>
      </c>
    </row>
    <row r="147" spans="1:31">
      <c r="A147" s="1">
        <v>45894</v>
      </c>
      <c r="B147" t="s">
        <v>140</v>
      </c>
      <c r="C147" t="s">
        <v>141</v>
      </c>
      <c r="D147" t="s">
        <v>79</v>
      </c>
      <c r="E147">
        <v>6.71</v>
      </c>
      <c r="F147">
        <v>6.71</v>
      </c>
      <c r="G147">
        <v>6.86</v>
      </c>
      <c r="H147">
        <v>7.32</v>
      </c>
      <c r="I147" t="s">
        <v>41</v>
      </c>
      <c r="J147">
        <v>47</v>
      </c>
      <c r="K147" t="s">
        <v>38</v>
      </c>
      <c r="L147" t="s">
        <v>39</v>
      </c>
      <c r="M147" t="s">
        <v>40</v>
      </c>
      <c r="N147">
        <v>130</v>
      </c>
      <c r="O147">
        <v>368</v>
      </c>
      <c r="P147">
        <v>0</v>
      </c>
      <c r="Q147">
        <v>66</v>
      </c>
      <c r="R147">
        <v>0</v>
      </c>
      <c r="S147">
        <v>0</v>
      </c>
      <c r="T147">
        <f t="shared" si="27"/>
        <v>498</v>
      </c>
      <c r="U147">
        <f t="shared" si="28"/>
        <v>564</v>
      </c>
      <c r="V147" s="1">
        <f t="shared" si="29"/>
        <v>45968.217585693</v>
      </c>
      <c r="W147" s="1">
        <f t="shared" si="30"/>
        <v>45978.0536512668</v>
      </c>
      <c r="X147" t="str">
        <f t="shared" si="32"/>
        <v>低滞销风险</v>
      </c>
      <c r="Y147" s="6" t="str">
        <f>_xlfn.IFS(COUNTIF($B$2:B147,B147)=1,"-",OR(AND(X146="高滞销风险",OR(X147="中滞销风险",X147="低滞销风险",X147="健康")),AND(X146="中滞销风险",OR(X147="低滞销风险",X147="健康")),AND(X146="低滞销风险",X147="健康")),"变好",X146=X147,"维持不变",OR(AND(X146="健康",OR(X147="低滞销风险",X147="中滞销风险",X147="高滞销风险")),AND(X146="低滞销风险",OR(X147="中滞销风险",X147="高滞销风险")),AND(X146="中滞销风险",X147="高滞销风险")),"变差")</f>
        <v>变差</v>
      </c>
      <c r="Z147" s="7">
        <f t="shared" si="33"/>
        <v>0</v>
      </c>
      <c r="AA147" s="7">
        <f t="shared" si="31"/>
        <v>13.78</v>
      </c>
      <c r="AB147" s="7">
        <f t="shared" si="34"/>
        <v>13.78</v>
      </c>
      <c r="AC147" s="7">
        <f t="shared" si="35"/>
        <v>84.053651266766</v>
      </c>
      <c r="AD147" s="7">
        <f t="shared" si="36"/>
        <v>2.05365126679681</v>
      </c>
      <c r="AE147" s="8">
        <f t="shared" si="37"/>
        <v>6.8780487804878</v>
      </c>
    </row>
    <row r="148" spans="1:31">
      <c r="A148" s="1">
        <v>45901</v>
      </c>
      <c r="B148" t="s">
        <v>140</v>
      </c>
      <c r="C148" t="s">
        <v>141</v>
      </c>
      <c r="D148" t="s">
        <v>79</v>
      </c>
      <c r="E148">
        <v>6.57</v>
      </c>
      <c r="F148">
        <v>6.57</v>
      </c>
      <c r="G148">
        <v>6.64</v>
      </c>
      <c r="H148">
        <v>7.07</v>
      </c>
      <c r="I148" t="s">
        <v>41</v>
      </c>
      <c r="J148">
        <v>46</v>
      </c>
      <c r="K148" t="s">
        <v>42</v>
      </c>
      <c r="L148" t="s">
        <v>43</v>
      </c>
      <c r="M148" t="s">
        <v>44</v>
      </c>
      <c r="N148">
        <v>134</v>
      </c>
      <c r="O148">
        <v>345</v>
      </c>
      <c r="P148">
        <v>0</v>
      </c>
      <c r="Q148">
        <v>36</v>
      </c>
      <c r="R148">
        <v>0</v>
      </c>
      <c r="S148">
        <v>100</v>
      </c>
      <c r="T148">
        <f t="shared" si="27"/>
        <v>479</v>
      </c>
      <c r="U148">
        <f t="shared" si="28"/>
        <v>615</v>
      </c>
      <c r="V148" s="1">
        <f t="shared" si="29"/>
        <v>45973.9071537291</v>
      </c>
      <c r="W148" s="1">
        <f t="shared" si="30"/>
        <v>45994.6073059361</v>
      </c>
      <c r="X148" t="str">
        <f t="shared" si="32"/>
        <v>中滞销风险</v>
      </c>
      <c r="Y148" s="6" t="str">
        <f>_xlfn.IFS(COUNTIF($B$2:B148,B148)=1,"-",OR(AND(X147="高滞销风险",OR(X148="中滞销风险",X148="低滞销风险",X148="健康")),AND(X147="中滞销风险",OR(X148="低滞销风险",X148="健康")),AND(X147="低滞销风险",X148="健康")),"变好",X147=X148,"维持不变",OR(AND(X147="健康",OR(X148="低滞销风险",X148="中滞销风险",X148="高滞销风险")),AND(X147="低滞销风险",OR(X148="中滞销风险",X148="高滞销风险")),AND(X147="中滞销风险",X148="高滞销风险")),"变差")</f>
        <v>变差</v>
      </c>
      <c r="Z148" s="7">
        <f t="shared" si="33"/>
        <v>0</v>
      </c>
      <c r="AA148" s="7">
        <f t="shared" si="31"/>
        <v>122.25</v>
      </c>
      <c r="AB148" s="7">
        <f t="shared" si="34"/>
        <v>122.25</v>
      </c>
      <c r="AC148" s="7">
        <f t="shared" si="35"/>
        <v>93.6073059360731</v>
      </c>
      <c r="AD148" s="7">
        <f t="shared" si="36"/>
        <v>18.6073059361006</v>
      </c>
      <c r="AE148" s="8">
        <f t="shared" si="37"/>
        <v>8.2</v>
      </c>
    </row>
    <row r="149" spans="1:31">
      <c r="A149" s="1">
        <v>45887</v>
      </c>
      <c r="B149" t="s">
        <v>142</v>
      </c>
      <c r="C149" t="s">
        <v>143</v>
      </c>
      <c r="D149" t="s">
        <v>79</v>
      </c>
      <c r="E149">
        <v>3.57</v>
      </c>
      <c r="F149">
        <v>3.57</v>
      </c>
      <c r="G149">
        <v>3.29</v>
      </c>
      <c r="H149">
        <v>4.21</v>
      </c>
      <c r="I149" t="s">
        <v>41</v>
      </c>
      <c r="J149">
        <v>25</v>
      </c>
      <c r="K149" t="s">
        <v>35</v>
      </c>
      <c r="L149" t="s">
        <v>36</v>
      </c>
      <c r="M149" t="s">
        <v>37</v>
      </c>
      <c r="N149">
        <v>191</v>
      </c>
      <c r="O149">
        <v>125</v>
      </c>
      <c r="P149">
        <v>0</v>
      </c>
      <c r="Q149">
        <v>100</v>
      </c>
      <c r="R149">
        <v>0</v>
      </c>
      <c r="S149">
        <v>0</v>
      </c>
      <c r="T149">
        <f t="shared" si="27"/>
        <v>316</v>
      </c>
      <c r="U149">
        <f t="shared" si="28"/>
        <v>416</v>
      </c>
      <c r="V149" s="1">
        <f t="shared" si="29"/>
        <v>45975.5154061625</v>
      </c>
      <c r="W149" s="1">
        <f t="shared" si="30"/>
        <v>46003.5266106443</v>
      </c>
      <c r="X149" t="str">
        <f t="shared" si="32"/>
        <v>中滞销风险</v>
      </c>
      <c r="Y149" s="6" t="str">
        <f>_xlfn.IFS(COUNTIF($B$2:B149,B149)=1,"-",OR(AND(X148="高滞销风险",OR(X149="中滞销风险",X149="低滞销风险",X149="健康")),AND(X148="中滞销风险",OR(X149="低滞销风险",X149="健康")),AND(X148="低滞销风险",X149="健康")),"变好",X148=X149,"维持不变",OR(AND(X148="健康",OR(X149="低滞销风险",X149="中滞销风险",X149="高滞销风险")),AND(X148="低滞销风险",OR(X149="中滞销风险",X149="高滞销风险")),AND(X148="中滞销风险",X149="高滞销风险")),"变差")</f>
        <v>-</v>
      </c>
      <c r="Z149" s="7">
        <f t="shared" si="33"/>
        <v>0</v>
      </c>
      <c r="AA149" s="7">
        <f t="shared" si="31"/>
        <v>98.27</v>
      </c>
      <c r="AB149" s="7">
        <f t="shared" si="34"/>
        <v>98.27</v>
      </c>
      <c r="AC149" s="7">
        <f t="shared" si="35"/>
        <v>116.526610644258</v>
      </c>
      <c r="AD149" s="7">
        <f t="shared" si="36"/>
        <v>27.5266106443014</v>
      </c>
      <c r="AE149" s="8">
        <f t="shared" si="37"/>
        <v>4.67415730337079</v>
      </c>
    </row>
    <row r="150" spans="1:31">
      <c r="A150" s="1">
        <v>45894</v>
      </c>
      <c r="B150" t="s">
        <v>142</v>
      </c>
      <c r="C150" t="s">
        <v>143</v>
      </c>
      <c r="D150" t="s">
        <v>79</v>
      </c>
      <c r="E150">
        <v>4.39</v>
      </c>
      <c r="F150">
        <v>5</v>
      </c>
      <c r="G150">
        <v>4.29</v>
      </c>
      <c r="H150">
        <v>4.07</v>
      </c>
      <c r="I150" t="s">
        <v>34</v>
      </c>
      <c r="J150">
        <v>35</v>
      </c>
      <c r="K150" t="s">
        <v>38</v>
      </c>
      <c r="L150" t="s">
        <v>39</v>
      </c>
      <c r="M150" t="s">
        <v>40</v>
      </c>
      <c r="N150">
        <v>173</v>
      </c>
      <c r="O150">
        <v>108</v>
      </c>
      <c r="P150">
        <v>0</v>
      </c>
      <c r="Q150">
        <v>100</v>
      </c>
      <c r="R150">
        <v>0</v>
      </c>
      <c r="S150">
        <v>0</v>
      </c>
      <c r="T150">
        <f t="shared" si="27"/>
        <v>281</v>
      </c>
      <c r="U150">
        <f t="shared" si="28"/>
        <v>381</v>
      </c>
      <c r="V150" s="1">
        <f t="shared" si="29"/>
        <v>45958.0091116173</v>
      </c>
      <c r="W150" s="1">
        <f t="shared" si="30"/>
        <v>45980.7881548975</v>
      </c>
      <c r="X150" t="str">
        <f t="shared" si="32"/>
        <v>低滞销风险</v>
      </c>
      <c r="Y150" s="6" t="str">
        <f>_xlfn.IFS(COUNTIF($B$2:B150,B150)=1,"-",OR(AND(X149="高滞销风险",OR(X150="中滞销风险",X150="低滞销风险",X150="健康")),AND(X149="中滞销风险",OR(X150="低滞销风险",X150="健康")),AND(X149="低滞销风险",X150="健康")),"变好",X149=X150,"维持不变",OR(AND(X149="健康",OR(X150="低滞销风险",X150="中滞销风险",X150="高滞销风险")),AND(X149="低滞销风险",OR(X150="中滞销风险",X150="高滞销风险")),AND(X149="中滞销风险",X150="高滞销风险")),"变差")</f>
        <v>变好</v>
      </c>
      <c r="Z150" s="7">
        <f t="shared" si="33"/>
        <v>0</v>
      </c>
      <c r="AA150" s="7">
        <f t="shared" si="31"/>
        <v>21.02</v>
      </c>
      <c r="AB150" s="7">
        <f t="shared" si="34"/>
        <v>21.02</v>
      </c>
      <c r="AC150" s="7">
        <f t="shared" si="35"/>
        <v>86.7881548974943</v>
      </c>
      <c r="AD150" s="7">
        <f t="shared" si="36"/>
        <v>4.78815489749832</v>
      </c>
      <c r="AE150" s="8">
        <f t="shared" si="37"/>
        <v>4.64634146341463</v>
      </c>
    </row>
    <row r="151" spans="1:31">
      <c r="A151" s="1">
        <v>45901</v>
      </c>
      <c r="B151" t="s">
        <v>142</v>
      </c>
      <c r="C151" t="s">
        <v>143</v>
      </c>
      <c r="D151" t="s">
        <v>79</v>
      </c>
      <c r="E151">
        <v>4.12</v>
      </c>
      <c r="F151">
        <v>4.14</v>
      </c>
      <c r="G151">
        <v>4.57</v>
      </c>
      <c r="H151">
        <v>3.93</v>
      </c>
      <c r="I151" t="s">
        <v>34</v>
      </c>
      <c r="J151">
        <v>29</v>
      </c>
      <c r="K151" t="s">
        <v>42</v>
      </c>
      <c r="L151" t="s">
        <v>43</v>
      </c>
      <c r="M151" t="s">
        <v>44</v>
      </c>
      <c r="N151">
        <v>205</v>
      </c>
      <c r="O151">
        <v>111</v>
      </c>
      <c r="P151">
        <v>0</v>
      </c>
      <c r="Q151">
        <v>40</v>
      </c>
      <c r="R151">
        <v>0</v>
      </c>
      <c r="S151">
        <v>0</v>
      </c>
      <c r="T151">
        <f t="shared" si="27"/>
        <v>316</v>
      </c>
      <c r="U151">
        <f t="shared" si="28"/>
        <v>356</v>
      </c>
      <c r="V151" s="1">
        <f t="shared" si="29"/>
        <v>45977.6990291262</v>
      </c>
      <c r="W151" s="1">
        <f t="shared" si="30"/>
        <v>45987.4077669903</v>
      </c>
      <c r="X151" t="str">
        <f t="shared" si="32"/>
        <v>低滞销风险</v>
      </c>
      <c r="Y151" s="6" t="str">
        <f>_xlfn.IFS(COUNTIF($B$2:B151,B151)=1,"-",OR(AND(X150="高滞销风险",OR(X151="中滞销风险",X151="低滞销风险",X151="健康")),AND(X150="中滞销风险",OR(X151="低滞销风险",X151="健康")),AND(X150="低滞销风险",X151="健康")),"变好",X150=X151,"维持不变",OR(AND(X150="健康",OR(X151="低滞销风险",X151="中滞销风险",X151="高滞销风险")),AND(X150="低滞销风险",OR(X151="中滞销风险",X151="高滞销风险")),AND(X150="中滞销风险",X151="高滞销风险")),"变差")</f>
        <v>维持不变</v>
      </c>
      <c r="Z151" s="7">
        <f t="shared" si="33"/>
        <v>7</v>
      </c>
      <c r="AA151" s="7">
        <f t="shared" si="31"/>
        <v>40</v>
      </c>
      <c r="AB151" s="7">
        <f t="shared" si="34"/>
        <v>47</v>
      </c>
      <c r="AC151" s="7">
        <f t="shared" si="35"/>
        <v>86.4077669902913</v>
      </c>
      <c r="AD151" s="7">
        <f t="shared" si="36"/>
        <v>11.4077669902981</v>
      </c>
      <c r="AE151" s="8">
        <f t="shared" si="37"/>
        <v>4.74666666666667</v>
      </c>
    </row>
    <row r="152" spans="1:31">
      <c r="A152" s="1">
        <v>45887</v>
      </c>
      <c r="B152" t="s">
        <v>144</v>
      </c>
      <c r="C152" t="s">
        <v>145</v>
      </c>
      <c r="D152" t="s">
        <v>79</v>
      </c>
      <c r="E152">
        <v>14</v>
      </c>
      <c r="F152">
        <v>14</v>
      </c>
      <c r="G152">
        <v>14.43</v>
      </c>
      <c r="H152">
        <v>15.04</v>
      </c>
      <c r="I152" t="s">
        <v>41</v>
      </c>
      <c r="J152">
        <v>98</v>
      </c>
      <c r="K152" t="s">
        <v>35</v>
      </c>
      <c r="L152" t="s">
        <v>36</v>
      </c>
      <c r="M152" t="s">
        <v>37</v>
      </c>
      <c r="N152">
        <v>330</v>
      </c>
      <c r="O152">
        <v>722</v>
      </c>
      <c r="P152">
        <v>0</v>
      </c>
      <c r="Q152">
        <v>201</v>
      </c>
      <c r="R152">
        <v>0</v>
      </c>
      <c r="S152">
        <v>0</v>
      </c>
      <c r="T152">
        <f t="shared" si="27"/>
        <v>1052</v>
      </c>
      <c r="U152">
        <f t="shared" si="28"/>
        <v>1253</v>
      </c>
      <c r="V152" s="1">
        <f t="shared" si="29"/>
        <v>45962.1428571429</v>
      </c>
      <c r="W152" s="1">
        <f t="shared" si="30"/>
        <v>45976.5</v>
      </c>
      <c r="X152" t="str">
        <f t="shared" si="32"/>
        <v>低滞销风险</v>
      </c>
      <c r="Y152" s="6" t="str">
        <f>_xlfn.IFS(COUNTIF($B$2:B152,B152)=1,"-",OR(AND(X151="高滞销风险",OR(X152="中滞销风险",X152="低滞销风险",X152="健康")),AND(X151="中滞销风险",OR(X152="低滞销风险",X152="健康")),AND(X151="低滞销风险",X152="健康")),"变好",X151=X152,"维持不变",OR(AND(X151="健康",OR(X152="低滞销风险",X152="中滞销风险",X152="高滞销风险")),AND(X151="低滞销风险",OR(X152="中滞销风险",X152="高滞销风险")),AND(X151="中滞销风险",X152="高滞销风险")),"变差")</f>
        <v>-</v>
      </c>
      <c r="Z152" s="7">
        <f t="shared" si="33"/>
        <v>0</v>
      </c>
      <c r="AA152" s="7">
        <f t="shared" si="31"/>
        <v>7</v>
      </c>
      <c r="AB152" s="7">
        <f t="shared" si="34"/>
        <v>7</v>
      </c>
      <c r="AC152" s="7">
        <f t="shared" si="35"/>
        <v>89.5</v>
      </c>
      <c r="AD152" s="7">
        <f t="shared" si="36"/>
        <v>0.5</v>
      </c>
      <c r="AE152" s="8">
        <f t="shared" si="37"/>
        <v>14.0786516853933</v>
      </c>
    </row>
    <row r="153" spans="1:31">
      <c r="A153" s="1">
        <v>45894</v>
      </c>
      <c r="B153" t="s">
        <v>144</v>
      </c>
      <c r="C153" t="s">
        <v>145</v>
      </c>
      <c r="D153" t="s">
        <v>79</v>
      </c>
      <c r="E153">
        <v>12.71</v>
      </c>
      <c r="F153">
        <v>12.71</v>
      </c>
      <c r="G153">
        <v>13.36</v>
      </c>
      <c r="H153">
        <v>14.07</v>
      </c>
      <c r="I153" t="s">
        <v>41</v>
      </c>
      <c r="J153">
        <v>89</v>
      </c>
      <c r="K153" t="s">
        <v>38</v>
      </c>
      <c r="L153" t="s">
        <v>39</v>
      </c>
      <c r="M153" t="s">
        <v>40</v>
      </c>
      <c r="N153">
        <v>378</v>
      </c>
      <c r="O153">
        <v>693</v>
      </c>
      <c r="P153">
        <v>0</v>
      </c>
      <c r="Q153">
        <v>101</v>
      </c>
      <c r="R153">
        <v>0</v>
      </c>
      <c r="S153">
        <v>0</v>
      </c>
      <c r="T153">
        <f t="shared" si="27"/>
        <v>1071</v>
      </c>
      <c r="U153">
        <f t="shared" si="28"/>
        <v>1172</v>
      </c>
      <c r="V153" s="1">
        <f t="shared" si="29"/>
        <v>45978.2643587726</v>
      </c>
      <c r="W153" s="1">
        <f t="shared" si="30"/>
        <v>45986.2108575925</v>
      </c>
      <c r="X153" t="str">
        <f t="shared" si="32"/>
        <v>低滞销风险</v>
      </c>
      <c r="Y153" s="6" t="str">
        <f>_xlfn.IFS(COUNTIF($B$2:B153,B153)=1,"-",OR(AND(X152="高滞销风险",OR(X153="中滞销风险",X153="低滞销风险",X153="健康")),AND(X152="中滞销风险",OR(X153="低滞销风险",X153="健康")),AND(X152="低滞销风险",X153="健康")),"变好",X152=X153,"维持不变",OR(AND(X152="健康",OR(X153="低滞销风险",X153="中滞销风险",X153="高滞销风险")),AND(X152="低滞销风险",OR(X153="中滞销风险",X153="高滞销风险")),AND(X152="中滞销风险",X153="高滞销风险")),"变差")</f>
        <v>维持不变</v>
      </c>
      <c r="Z153" s="7">
        <f t="shared" si="33"/>
        <v>28.78</v>
      </c>
      <c r="AA153" s="7">
        <f t="shared" si="31"/>
        <v>101</v>
      </c>
      <c r="AB153" s="7">
        <f t="shared" si="34"/>
        <v>129.78</v>
      </c>
      <c r="AC153" s="7">
        <f t="shared" si="35"/>
        <v>92.2108575924469</v>
      </c>
      <c r="AD153" s="7">
        <f t="shared" si="36"/>
        <v>10.2108575925013</v>
      </c>
      <c r="AE153" s="8">
        <f t="shared" si="37"/>
        <v>14.2926829268293</v>
      </c>
    </row>
    <row r="154" spans="1:31">
      <c r="A154" s="1">
        <v>45901</v>
      </c>
      <c r="B154" t="s">
        <v>144</v>
      </c>
      <c r="C154" t="s">
        <v>145</v>
      </c>
      <c r="D154" t="s">
        <v>79</v>
      </c>
      <c r="E154">
        <v>13.14</v>
      </c>
      <c r="F154">
        <v>13.14</v>
      </c>
      <c r="G154">
        <v>12.93</v>
      </c>
      <c r="H154">
        <v>13.68</v>
      </c>
      <c r="I154" t="s">
        <v>41</v>
      </c>
      <c r="J154">
        <v>92</v>
      </c>
      <c r="K154" t="s">
        <v>42</v>
      </c>
      <c r="L154" t="s">
        <v>43</v>
      </c>
      <c r="M154" t="s">
        <v>44</v>
      </c>
      <c r="N154">
        <v>522</v>
      </c>
      <c r="O154">
        <v>464</v>
      </c>
      <c r="P154">
        <v>0</v>
      </c>
      <c r="Q154">
        <v>101</v>
      </c>
      <c r="R154">
        <v>0</v>
      </c>
      <c r="S154">
        <v>0</v>
      </c>
      <c r="T154">
        <f t="shared" si="27"/>
        <v>986</v>
      </c>
      <c r="U154">
        <f t="shared" si="28"/>
        <v>1087</v>
      </c>
      <c r="V154" s="1">
        <f t="shared" si="29"/>
        <v>45976.0380517504</v>
      </c>
      <c r="W154" s="1">
        <f t="shared" si="30"/>
        <v>45983.7245053272</v>
      </c>
      <c r="X154" t="str">
        <f t="shared" si="32"/>
        <v>低滞销风险</v>
      </c>
      <c r="Y154" s="6" t="str">
        <f>_xlfn.IFS(COUNTIF($B$2:B154,B154)=1,"-",OR(AND(X153="高滞销风险",OR(X154="中滞销风险",X154="低滞销风险",X154="健康")),AND(X153="中滞销风险",OR(X154="低滞销风险",X154="健康")),AND(X153="低滞销风险",X154="健康")),"变好",X153=X154,"维持不变",OR(AND(X153="健康",OR(X154="低滞销风险",X154="中滞销风险",X154="高滞销风险")),AND(X153="低滞销风险",OR(X154="中滞销风险",X154="高滞销风险")),AND(X153="中滞销风险",X154="高滞销风险")),"变差")</f>
        <v>维持不变</v>
      </c>
      <c r="Z154" s="7">
        <f t="shared" si="33"/>
        <v>0.5</v>
      </c>
      <c r="AA154" s="7">
        <f t="shared" si="31"/>
        <v>101</v>
      </c>
      <c r="AB154" s="7">
        <f t="shared" si="34"/>
        <v>101.5</v>
      </c>
      <c r="AC154" s="7">
        <f t="shared" si="35"/>
        <v>82.7245053272451</v>
      </c>
      <c r="AD154" s="7">
        <f t="shared" si="36"/>
        <v>7.72450532719813</v>
      </c>
      <c r="AE154" s="8">
        <f t="shared" si="37"/>
        <v>14.4933333333333</v>
      </c>
    </row>
    <row r="155" spans="1:31">
      <c r="A155" s="1">
        <v>45887</v>
      </c>
      <c r="B155" t="s">
        <v>146</v>
      </c>
      <c r="C155" t="s">
        <v>147</v>
      </c>
      <c r="D155" t="s">
        <v>79</v>
      </c>
      <c r="E155">
        <v>9.43</v>
      </c>
      <c r="F155">
        <v>9.43</v>
      </c>
      <c r="G155">
        <v>9.93</v>
      </c>
      <c r="H155">
        <v>9.54</v>
      </c>
      <c r="I155" t="s">
        <v>41</v>
      </c>
      <c r="J155">
        <v>66</v>
      </c>
      <c r="K155" t="s">
        <v>35</v>
      </c>
      <c r="L155" t="s">
        <v>36</v>
      </c>
      <c r="M155" t="s">
        <v>37</v>
      </c>
      <c r="N155">
        <v>109</v>
      </c>
      <c r="O155">
        <v>483</v>
      </c>
      <c r="P155">
        <v>0</v>
      </c>
      <c r="Q155">
        <v>102</v>
      </c>
      <c r="R155">
        <v>0</v>
      </c>
      <c r="S155">
        <v>100</v>
      </c>
      <c r="T155">
        <f t="shared" si="27"/>
        <v>592</v>
      </c>
      <c r="U155">
        <f t="shared" si="28"/>
        <v>794</v>
      </c>
      <c r="V155" s="1">
        <f t="shared" si="29"/>
        <v>45949.7783669141</v>
      </c>
      <c r="W155" s="1">
        <f t="shared" si="30"/>
        <v>45971.1993637328</v>
      </c>
      <c r="X155" t="str">
        <f t="shared" si="32"/>
        <v>健康</v>
      </c>
      <c r="Y155" s="6" t="str">
        <f>_xlfn.IFS(COUNTIF($B$2:B155,B155)=1,"-",OR(AND(X154="高滞销风险",OR(X155="中滞销风险",X155="低滞销风险",X155="健康")),AND(X154="中滞销风险",OR(X155="低滞销风险",X155="健康")),AND(X154="低滞销风险",X155="健康")),"变好",X154=X155,"维持不变",OR(AND(X154="健康",OR(X155="低滞销风险",X155="中滞销风险",X155="高滞销风险")),AND(X154="低滞销风险",OR(X155="中滞销风险",X155="高滞销风险")),AND(X154="中滞销风险",X155="高滞销风险")),"变差")</f>
        <v>-</v>
      </c>
      <c r="Z155" s="7">
        <f t="shared" si="33"/>
        <v>0</v>
      </c>
      <c r="AA155" s="7">
        <f t="shared" si="31"/>
        <v>0</v>
      </c>
      <c r="AB155" s="7">
        <f t="shared" si="34"/>
        <v>0</v>
      </c>
      <c r="AC155" s="7">
        <f t="shared" si="35"/>
        <v>84.1993637327678</v>
      </c>
      <c r="AD155" s="7">
        <f t="shared" si="36"/>
        <v>0</v>
      </c>
      <c r="AE155" s="8">
        <f t="shared" si="37"/>
        <v>9.43</v>
      </c>
    </row>
    <row r="156" spans="1:31">
      <c r="A156" s="1">
        <v>45894</v>
      </c>
      <c r="B156" t="s">
        <v>146</v>
      </c>
      <c r="C156" t="s">
        <v>147</v>
      </c>
      <c r="D156" t="s">
        <v>79</v>
      </c>
      <c r="E156">
        <v>8.14</v>
      </c>
      <c r="F156">
        <v>8.14</v>
      </c>
      <c r="G156">
        <v>8.79</v>
      </c>
      <c r="H156">
        <v>9.86</v>
      </c>
      <c r="I156" t="s">
        <v>41</v>
      </c>
      <c r="J156">
        <v>57</v>
      </c>
      <c r="K156" t="s">
        <v>38</v>
      </c>
      <c r="L156" t="s">
        <v>39</v>
      </c>
      <c r="M156" t="s">
        <v>40</v>
      </c>
      <c r="N156">
        <v>66</v>
      </c>
      <c r="O156">
        <v>568</v>
      </c>
      <c r="P156">
        <v>0</v>
      </c>
      <c r="Q156">
        <v>102</v>
      </c>
      <c r="R156">
        <v>0</v>
      </c>
      <c r="S156">
        <v>0</v>
      </c>
      <c r="T156">
        <f t="shared" si="27"/>
        <v>634</v>
      </c>
      <c r="U156">
        <f t="shared" si="28"/>
        <v>736</v>
      </c>
      <c r="V156" s="1">
        <f t="shared" si="29"/>
        <v>45971.886977887</v>
      </c>
      <c r="W156" s="1">
        <f t="shared" si="30"/>
        <v>45984.4176904177</v>
      </c>
      <c r="X156" t="str">
        <f t="shared" si="32"/>
        <v>低滞销风险</v>
      </c>
      <c r="Y156" s="6" t="str">
        <f>_xlfn.IFS(COUNTIF($B$2:B156,B156)=1,"-",OR(AND(X155="高滞销风险",OR(X156="中滞销风险",X156="低滞销风险",X156="健康")),AND(X155="中滞销风险",OR(X156="低滞销风险",X156="健康")),AND(X155="低滞销风险",X156="健康")),"变好",X155=X156,"维持不变",OR(AND(X155="健康",OR(X156="低滞销风险",X156="中滞销风险",X156="高滞销风险")),AND(X155="低滞销风险",OR(X156="中滞销风险",X156="高滞销风险")),AND(X155="中滞销风险",X156="高滞销风险")),"变差")</f>
        <v>变差</v>
      </c>
      <c r="Z156" s="7">
        <f t="shared" si="33"/>
        <v>0</v>
      </c>
      <c r="AA156" s="7">
        <f t="shared" si="31"/>
        <v>68.52</v>
      </c>
      <c r="AB156" s="7">
        <f t="shared" si="34"/>
        <v>68.52</v>
      </c>
      <c r="AC156" s="7">
        <f t="shared" si="35"/>
        <v>90.4176904176904</v>
      </c>
      <c r="AD156" s="7">
        <f t="shared" si="36"/>
        <v>8.41769041770021</v>
      </c>
      <c r="AE156" s="8">
        <f t="shared" si="37"/>
        <v>8.97560975609756</v>
      </c>
    </row>
    <row r="157" spans="1:31">
      <c r="A157" s="1">
        <v>45901</v>
      </c>
      <c r="B157" t="s">
        <v>146</v>
      </c>
      <c r="C157" t="s">
        <v>147</v>
      </c>
      <c r="D157" t="s">
        <v>79</v>
      </c>
      <c r="E157">
        <v>7.86</v>
      </c>
      <c r="F157">
        <v>7.86</v>
      </c>
      <c r="G157">
        <v>8</v>
      </c>
      <c r="H157">
        <v>8.96</v>
      </c>
      <c r="I157" t="s">
        <v>41</v>
      </c>
      <c r="J157">
        <v>55</v>
      </c>
      <c r="K157" t="s">
        <v>42</v>
      </c>
      <c r="L157" t="s">
        <v>43</v>
      </c>
      <c r="M157" t="s">
        <v>44</v>
      </c>
      <c r="N157">
        <v>151</v>
      </c>
      <c r="O157">
        <v>543</v>
      </c>
      <c r="P157">
        <v>0</v>
      </c>
      <c r="Q157">
        <v>2</v>
      </c>
      <c r="R157">
        <v>0</v>
      </c>
      <c r="S157">
        <v>0</v>
      </c>
      <c r="T157">
        <f t="shared" si="27"/>
        <v>694</v>
      </c>
      <c r="U157">
        <f t="shared" si="28"/>
        <v>696</v>
      </c>
      <c r="V157" s="1">
        <f t="shared" si="29"/>
        <v>45989.2951653944</v>
      </c>
      <c r="W157" s="1">
        <f t="shared" si="30"/>
        <v>45989.5496183206</v>
      </c>
      <c r="X157" t="str">
        <f t="shared" si="32"/>
        <v>低滞销风险</v>
      </c>
      <c r="Y157" s="6" t="str">
        <f>_xlfn.IFS(COUNTIF($B$2:B157,B157)=1,"-",OR(AND(X156="高滞销风险",OR(X157="中滞销风险",X157="低滞销风险",X157="健康")),AND(X156="中滞销风险",OR(X157="低滞销风险",X157="健康")),AND(X156="低滞销风险",X157="健康")),"变好",X156=X157,"维持不变",OR(AND(X156="健康",OR(X157="低滞销风险",X157="中滞销风险",X157="高滞销风险")),AND(X156="低滞销风险",OR(X157="中滞销风险",X157="高滞销风险")),AND(X156="中滞销风险",X157="高滞销风险")),"变差")</f>
        <v>维持不变</v>
      </c>
      <c r="Z157" s="7">
        <f t="shared" si="33"/>
        <v>104.5</v>
      </c>
      <c r="AA157" s="7">
        <f t="shared" si="31"/>
        <v>2</v>
      </c>
      <c r="AB157" s="7">
        <f t="shared" si="34"/>
        <v>106.5</v>
      </c>
      <c r="AC157" s="7">
        <f t="shared" si="35"/>
        <v>88.5496183206107</v>
      </c>
      <c r="AD157" s="7">
        <f t="shared" si="36"/>
        <v>13.5496183205978</v>
      </c>
      <c r="AE157" s="8">
        <f t="shared" si="37"/>
        <v>9.28</v>
      </c>
    </row>
    <row r="158" spans="1:31">
      <c r="A158" s="1">
        <v>45887</v>
      </c>
      <c r="B158" t="s">
        <v>148</v>
      </c>
      <c r="C158" t="s">
        <v>149</v>
      </c>
      <c r="D158" t="s">
        <v>79</v>
      </c>
      <c r="E158">
        <v>8.59</v>
      </c>
      <c r="F158">
        <v>9.14</v>
      </c>
      <c r="G158">
        <v>8</v>
      </c>
      <c r="H158">
        <v>8.5</v>
      </c>
      <c r="I158" t="s">
        <v>34</v>
      </c>
      <c r="J158">
        <v>64</v>
      </c>
      <c r="K158" t="s">
        <v>35</v>
      </c>
      <c r="L158" t="s">
        <v>36</v>
      </c>
      <c r="M158" t="s">
        <v>37</v>
      </c>
      <c r="N158">
        <v>198</v>
      </c>
      <c r="O158">
        <v>303</v>
      </c>
      <c r="P158">
        <v>0</v>
      </c>
      <c r="Q158">
        <v>160</v>
      </c>
      <c r="R158">
        <v>0</v>
      </c>
      <c r="S158">
        <v>0</v>
      </c>
      <c r="T158">
        <f t="shared" si="27"/>
        <v>501</v>
      </c>
      <c r="U158">
        <f t="shared" si="28"/>
        <v>661</v>
      </c>
      <c r="V158" s="1">
        <f t="shared" si="29"/>
        <v>45945.3236321304</v>
      </c>
      <c r="W158" s="1">
        <f t="shared" si="30"/>
        <v>45963.9499417928</v>
      </c>
      <c r="X158" t="str">
        <f t="shared" si="32"/>
        <v>健康</v>
      </c>
      <c r="Y158" s="6" t="str">
        <f>_xlfn.IFS(COUNTIF($B$2:B158,B158)=1,"-",OR(AND(X157="高滞销风险",OR(X158="中滞销风险",X158="低滞销风险",X158="健康")),AND(X157="中滞销风险",OR(X158="低滞销风险",X158="健康")),AND(X157="低滞销风险",X158="健康")),"变好",X157=X158,"维持不变",OR(AND(X157="健康",OR(X158="低滞销风险",X158="中滞销风险",X158="高滞销风险")),AND(X157="低滞销风险",OR(X158="中滞销风险",X158="高滞销风险")),AND(X157="中滞销风险",X158="高滞销风险")),"变差")</f>
        <v>-</v>
      </c>
      <c r="Z158" s="7">
        <f t="shared" si="33"/>
        <v>0</v>
      </c>
      <c r="AA158" s="7">
        <f t="shared" si="31"/>
        <v>0</v>
      </c>
      <c r="AB158" s="7">
        <f t="shared" si="34"/>
        <v>0</v>
      </c>
      <c r="AC158" s="7">
        <f t="shared" si="35"/>
        <v>76.9499417927823</v>
      </c>
      <c r="AD158" s="7">
        <f t="shared" si="36"/>
        <v>0</v>
      </c>
      <c r="AE158" s="8">
        <f t="shared" si="37"/>
        <v>8.59</v>
      </c>
    </row>
    <row r="159" spans="1:31">
      <c r="A159" s="1">
        <v>45894</v>
      </c>
      <c r="B159" t="s">
        <v>148</v>
      </c>
      <c r="C159" t="s">
        <v>149</v>
      </c>
      <c r="D159" t="s">
        <v>79</v>
      </c>
      <c r="E159">
        <v>9.21</v>
      </c>
      <c r="F159">
        <v>9.86</v>
      </c>
      <c r="G159">
        <v>9.5</v>
      </c>
      <c r="H159">
        <v>8.71</v>
      </c>
      <c r="I159" t="s">
        <v>34</v>
      </c>
      <c r="J159">
        <v>69</v>
      </c>
      <c r="K159" t="s">
        <v>38</v>
      </c>
      <c r="L159" t="s">
        <v>39</v>
      </c>
      <c r="M159" t="s">
        <v>40</v>
      </c>
      <c r="N159">
        <v>132</v>
      </c>
      <c r="O159">
        <v>403</v>
      </c>
      <c r="P159">
        <v>0</v>
      </c>
      <c r="Q159">
        <v>60</v>
      </c>
      <c r="R159">
        <v>0</v>
      </c>
      <c r="S159">
        <v>100</v>
      </c>
      <c r="T159">
        <f t="shared" ref="T159:T222" si="38">N159+O159+P159</f>
        <v>535</v>
      </c>
      <c r="U159">
        <f t="shared" ref="U159:U222" si="39">T159+Q159+R159+S159</f>
        <v>695</v>
      </c>
      <c r="V159" s="1">
        <f t="shared" ref="V159:V222" si="40">A159+T159/E159</f>
        <v>45952.0890336591</v>
      </c>
      <c r="W159" s="1">
        <f t="shared" ref="W159:W222" si="41">A159+U159/E159</f>
        <v>45969.4614549403</v>
      </c>
      <c r="X159" t="str">
        <f t="shared" si="32"/>
        <v>健康</v>
      </c>
      <c r="Y159" s="6" t="str">
        <f>_xlfn.IFS(COUNTIF($B$2:B159,B159)=1,"-",OR(AND(X158="高滞销风险",OR(X159="中滞销风险",X159="低滞销风险",X159="健康")),AND(X158="中滞销风险",OR(X159="低滞销风险",X159="健康")),AND(X158="低滞销风险",X159="健康")),"变好",X158=X159,"维持不变",OR(AND(X158="健康",OR(X159="低滞销风险",X159="中滞销风险",X159="高滞销风险")),AND(X158="低滞销风险",OR(X159="中滞销风险",X159="高滞销风险")),AND(X158="中滞销风险",X159="高滞销风险")),"变差")</f>
        <v>维持不变</v>
      </c>
      <c r="Z159" s="7">
        <f t="shared" si="33"/>
        <v>0</v>
      </c>
      <c r="AA159" s="7">
        <f t="shared" si="31"/>
        <v>0</v>
      </c>
      <c r="AB159" s="7">
        <f t="shared" si="34"/>
        <v>0</v>
      </c>
      <c r="AC159" s="7">
        <f t="shared" si="35"/>
        <v>75.4614549402823</v>
      </c>
      <c r="AD159" s="7">
        <f t="shared" si="36"/>
        <v>0</v>
      </c>
      <c r="AE159" s="8">
        <f t="shared" si="37"/>
        <v>9.21</v>
      </c>
    </row>
    <row r="160" spans="1:31">
      <c r="A160" s="1">
        <v>45901</v>
      </c>
      <c r="B160" t="s">
        <v>148</v>
      </c>
      <c r="C160" t="s">
        <v>149</v>
      </c>
      <c r="D160" t="s">
        <v>79</v>
      </c>
      <c r="E160">
        <v>5.86</v>
      </c>
      <c r="F160">
        <v>5.86</v>
      </c>
      <c r="G160">
        <v>7.86</v>
      </c>
      <c r="H160">
        <v>7.93</v>
      </c>
      <c r="I160" t="s">
        <v>41</v>
      </c>
      <c r="J160">
        <v>41</v>
      </c>
      <c r="K160" t="s">
        <v>42</v>
      </c>
      <c r="L160" t="s">
        <v>43</v>
      </c>
      <c r="M160" t="s">
        <v>44</v>
      </c>
      <c r="N160">
        <v>180</v>
      </c>
      <c r="O160">
        <v>382</v>
      </c>
      <c r="P160">
        <v>0</v>
      </c>
      <c r="Q160">
        <v>0</v>
      </c>
      <c r="R160">
        <v>0</v>
      </c>
      <c r="S160">
        <v>100</v>
      </c>
      <c r="T160">
        <f t="shared" si="38"/>
        <v>562</v>
      </c>
      <c r="U160">
        <f t="shared" si="39"/>
        <v>662</v>
      </c>
      <c r="V160" s="1">
        <f t="shared" si="40"/>
        <v>45996.9044368601</v>
      </c>
      <c r="W160" s="1">
        <f t="shared" si="41"/>
        <v>46013.9692832764</v>
      </c>
      <c r="X160" t="str">
        <f t="shared" si="32"/>
        <v>高滞销风险</v>
      </c>
      <c r="Y160" s="6" t="str">
        <f>_xlfn.IFS(COUNTIF($B$2:B160,B160)=1,"-",OR(AND(X159="高滞销风险",OR(X160="中滞销风险",X160="低滞销风险",X160="健康")),AND(X159="中滞销风险",OR(X160="低滞销风险",X160="健康")),AND(X159="低滞销风险",X160="健康")),"变好",X159=X160,"维持不变",OR(AND(X159="健康",OR(X160="低滞销风险",X160="中滞销风险",X160="高滞销风险")),AND(X159="低滞销风险",OR(X160="中滞销风险",X160="高滞销风险")),AND(X159="中滞销风险",X160="高滞销风险")),"变差")</f>
        <v>变差</v>
      </c>
      <c r="Z160" s="7">
        <f t="shared" si="33"/>
        <v>122.5</v>
      </c>
      <c r="AA160" s="7">
        <f t="shared" si="31"/>
        <v>100</v>
      </c>
      <c r="AB160" s="7">
        <f t="shared" si="34"/>
        <v>222.5</v>
      </c>
      <c r="AC160" s="7">
        <f t="shared" si="35"/>
        <v>112.969283276451</v>
      </c>
      <c r="AD160" s="7">
        <f t="shared" si="36"/>
        <v>37.9692832763976</v>
      </c>
      <c r="AE160" s="8">
        <f t="shared" si="37"/>
        <v>8.82666666666667</v>
      </c>
    </row>
    <row r="161" spans="1:31">
      <c r="A161" s="1">
        <v>45887</v>
      </c>
      <c r="B161" t="s">
        <v>150</v>
      </c>
      <c r="C161" t="s">
        <v>151</v>
      </c>
      <c r="D161" t="s">
        <v>79</v>
      </c>
      <c r="E161">
        <v>10.76</v>
      </c>
      <c r="F161">
        <v>12</v>
      </c>
      <c r="G161">
        <v>11.14</v>
      </c>
      <c r="H161">
        <v>9.86</v>
      </c>
      <c r="I161" t="s">
        <v>34</v>
      </c>
      <c r="J161">
        <v>84</v>
      </c>
      <c r="K161" t="s">
        <v>35</v>
      </c>
      <c r="L161" t="s">
        <v>36</v>
      </c>
      <c r="M161" t="s">
        <v>37</v>
      </c>
      <c r="N161">
        <v>199</v>
      </c>
      <c r="O161">
        <v>405</v>
      </c>
      <c r="P161">
        <v>0</v>
      </c>
      <c r="Q161">
        <v>53</v>
      </c>
      <c r="R161">
        <v>0</v>
      </c>
      <c r="S161">
        <v>150</v>
      </c>
      <c r="T161">
        <f t="shared" si="38"/>
        <v>604</v>
      </c>
      <c r="U161">
        <f t="shared" si="39"/>
        <v>807</v>
      </c>
      <c r="V161" s="1">
        <f t="shared" si="40"/>
        <v>45943.1338289963</v>
      </c>
      <c r="W161" s="1">
        <f t="shared" si="41"/>
        <v>45962</v>
      </c>
      <c r="X161" t="str">
        <f t="shared" si="32"/>
        <v>健康</v>
      </c>
      <c r="Y161" s="6" t="str">
        <f>_xlfn.IFS(COUNTIF($B$2:B161,B161)=1,"-",OR(AND(X160="高滞销风险",OR(X161="中滞销风险",X161="低滞销风险",X161="健康")),AND(X160="中滞销风险",OR(X161="低滞销风险",X161="健康")),AND(X160="低滞销风险",X161="健康")),"变好",X160=X161,"维持不变",OR(AND(X160="健康",OR(X161="低滞销风险",X161="中滞销风险",X161="高滞销风险")),AND(X160="低滞销风险",OR(X161="中滞销风险",X161="高滞销风险")),AND(X160="中滞销风险",X161="高滞销风险")),"变差")</f>
        <v>-</v>
      </c>
      <c r="Z161" s="7">
        <f t="shared" si="33"/>
        <v>0</v>
      </c>
      <c r="AA161" s="7">
        <f t="shared" si="31"/>
        <v>0</v>
      </c>
      <c r="AB161" s="7">
        <f t="shared" si="34"/>
        <v>0</v>
      </c>
      <c r="AC161" s="7">
        <f t="shared" si="35"/>
        <v>75</v>
      </c>
      <c r="AD161" s="7">
        <f t="shared" si="36"/>
        <v>0</v>
      </c>
      <c r="AE161" s="8">
        <f t="shared" si="37"/>
        <v>10.76</v>
      </c>
    </row>
    <row r="162" spans="1:31">
      <c r="A162" s="1">
        <v>45894</v>
      </c>
      <c r="B162" t="s">
        <v>150</v>
      </c>
      <c r="C162" t="s">
        <v>151</v>
      </c>
      <c r="D162" t="s">
        <v>79</v>
      </c>
      <c r="E162">
        <v>10</v>
      </c>
      <c r="F162">
        <v>10</v>
      </c>
      <c r="G162">
        <v>11</v>
      </c>
      <c r="H162">
        <v>10.43</v>
      </c>
      <c r="I162" t="s">
        <v>41</v>
      </c>
      <c r="J162">
        <v>70</v>
      </c>
      <c r="K162" t="s">
        <v>38</v>
      </c>
      <c r="L162" t="s">
        <v>39</v>
      </c>
      <c r="M162" t="s">
        <v>40</v>
      </c>
      <c r="N162">
        <v>151</v>
      </c>
      <c r="O162">
        <v>442</v>
      </c>
      <c r="P162">
        <v>0</v>
      </c>
      <c r="Q162">
        <v>3</v>
      </c>
      <c r="R162">
        <v>0</v>
      </c>
      <c r="S162">
        <v>250</v>
      </c>
      <c r="T162">
        <f t="shared" si="38"/>
        <v>593</v>
      </c>
      <c r="U162">
        <f t="shared" si="39"/>
        <v>846</v>
      </c>
      <c r="V162" s="1">
        <f t="shared" si="40"/>
        <v>45953.3</v>
      </c>
      <c r="W162" s="1">
        <f t="shared" si="41"/>
        <v>45978.6</v>
      </c>
      <c r="X162" t="str">
        <f t="shared" si="32"/>
        <v>低滞销风险</v>
      </c>
      <c r="Y162" s="6" t="str">
        <f>_xlfn.IFS(COUNTIF($B$2:B162,B162)=1,"-",OR(AND(X161="高滞销风险",OR(X162="中滞销风险",X162="低滞销风险",X162="健康")),AND(X161="中滞销风险",OR(X162="低滞销风险",X162="健康")),AND(X161="低滞销风险",X162="健康")),"变好",X161=X162,"维持不变",OR(AND(X161="健康",OR(X162="低滞销风险",X162="中滞销风险",X162="高滞销风险")),AND(X161="低滞销风险",OR(X162="中滞销风险",X162="高滞销风险")),AND(X161="中滞销风险",X162="高滞销风险")),"变差")</f>
        <v>变差</v>
      </c>
      <c r="Z162" s="7">
        <f t="shared" si="33"/>
        <v>0</v>
      </c>
      <c r="AA162" s="7">
        <f t="shared" si="31"/>
        <v>26</v>
      </c>
      <c r="AB162" s="7">
        <f t="shared" si="34"/>
        <v>26</v>
      </c>
      <c r="AC162" s="7">
        <f t="shared" si="35"/>
        <v>84.6</v>
      </c>
      <c r="AD162" s="7">
        <f t="shared" si="36"/>
        <v>2.59999999999854</v>
      </c>
      <c r="AE162" s="8">
        <f t="shared" si="37"/>
        <v>10.3170731707317</v>
      </c>
    </row>
    <row r="163" spans="1:31">
      <c r="A163" s="1">
        <v>45901</v>
      </c>
      <c r="B163" t="s">
        <v>150</v>
      </c>
      <c r="C163" t="s">
        <v>151</v>
      </c>
      <c r="D163" t="s">
        <v>79</v>
      </c>
      <c r="E163">
        <v>8.29</v>
      </c>
      <c r="F163">
        <v>8.29</v>
      </c>
      <c r="G163">
        <v>9.14</v>
      </c>
      <c r="H163">
        <v>10.14</v>
      </c>
      <c r="I163" t="s">
        <v>41</v>
      </c>
      <c r="J163">
        <v>58</v>
      </c>
      <c r="K163" t="s">
        <v>42</v>
      </c>
      <c r="L163" t="s">
        <v>43</v>
      </c>
      <c r="M163" t="s">
        <v>44</v>
      </c>
      <c r="N163">
        <v>135</v>
      </c>
      <c r="O163">
        <v>598</v>
      </c>
      <c r="P163">
        <v>0</v>
      </c>
      <c r="Q163">
        <v>53</v>
      </c>
      <c r="R163">
        <v>0</v>
      </c>
      <c r="S163">
        <v>0</v>
      </c>
      <c r="T163">
        <f t="shared" si="38"/>
        <v>733</v>
      </c>
      <c r="U163">
        <f t="shared" si="39"/>
        <v>786</v>
      </c>
      <c r="V163" s="1">
        <f t="shared" si="40"/>
        <v>45989.4197828709</v>
      </c>
      <c r="W163" s="1">
        <f t="shared" si="41"/>
        <v>45995.8130277443</v>
      </c>
      <c r="X163" t="str">
        <f t="shared" si="32"/>
        <v>中滞销风险</v>
      </c>
      <c r="Y163" s="6" t="str">
        <f>_xlfn.IFS(COUNTIF($B$2:B163,B163)=1,"-",OR(AND(X162="高滞销风险",OR(X163="中滞销风险",X163="低滞销风险",X163="健康")),AND(X162="中滞销风险",OR(X163="低滞销风险",X163="健康")),AND(X162="低滞销风险",X163="健康")),"变好",X162=X163,"维持不变",OR(AND(X162="健康",OR(X163="低滞销风险",X163="中滞销风险",X163="高滞销风险")),AND(X162="低滞销风险",OR(X163="中滞销风险",X163="高滞销风险")),AND(X162="中滞销风险",X163="高滞销风险")),"变差")</f>
        <v>变差</v>
      </c>
      <c r="Z163" s="7">
        <f t="shared" si="33"/>
        <v>111.25</v>
      </c>
      <c r="AA163" s="7">
        <f t="shared" si="31"/>
        <v>53.0000000000001</v>
      </c>
      <c r="AB163" s="7">
        <f t="shared" si="34"/>
        <v>164.25</v>
      </c>
      <c r="AC163" s="7">
        <f t="shared" si="35"/>
        <v>94.8130277442702</v>
      </c>
      <c r="AD163" s="7">
        <f t="shared" si="36"/>
        <v>19.8130277442979</v>
      </c>
      <c r="AE163" s="8">
        <f t="shared" si="37"/>
        <v>10.48</v>
      </c>
    </row>
    <row r="164" spans="1:31">
      <c r="A164" s="1">
        <v>45887</v>
      </c>
      <c r="B164" t="s">
        <v>152</v>
      </c>
      <c r="C164" t="s">
        <v>153</v>
      </c>
      <c r="D164" t="s">
        <v>79</v>
      </c>
      <c r="E164">
        <v>1.01</v>
      </c>
      <c r="F164">
        <v>1.43</v>
      </c>
      <c r="G164">
        <v>0.93</v>
      </c>
      <c r="H164">
        <v>0.79</v>
      </c>
      <c r="I164" t="s">
        <v>34</v>
      </c>
      <c r="J164">
        <v>10</v>
      </c>
      <c r="K164" t="s">
        <v>35</v>
      </c>
      <c r="L164" t="s">
        <v>36</v>
      </c>
      <c r="M164" t="s">
        <v>37</v>
      </c>
      <c r="N164">
        <v>135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38"/>
        <v>135</v>
      </c>
      <c r="U164">
        <f t="shared" si="39"/>
        <v>136</v>
      </c>
      <c r="V164" s="1">
        <f t="shared" si="40"/>
        <v>46020.6633663366</v>
      </c>
      <c r="W164" s="1">
        <f t="shared" si="41"/>
        <v>46021.6534653465</v>
      </c>
      <c r="X164" t="str">
        <f t="shared" si="32"/>
        <v>高滞销风险</v>
      </c>
      <c r="Y164" s="6" t="str">
        <f>_xlfn.IFS(COUNTIF($B$2:B164,B164)=1,"-",OR(AND(X163="高滞销风险",OR(X164="中滞销风险",X164="低滞销风险",X164="健康")),AND(X163="中滞销风险",OR(X164="低滞销风险",X164="健康")),AND(X163="低滞销风险",X164="健康")),"变好",X163=X164,"维持不变",OR(AND(X163="健康",OR(X164="低滞销风险",X164="中滞销风险",X164="高滞销风险")),AND(X163="低滞销风险",OR(X164="中滞销风险",X164="高滞销风险")),AND(X163="中滞销风险",X164="高滞销风险")),"变差")</f>
        <v>-</v>
      </c>
      <c r="Z164" s="7">
        <f t="shared" si="33"/>
        <v>45.11</v>
      </c>
      <c r="AA164" s="7">
        <f t="shared" si="31"/>
        <v>1</v>
      </c>
      <c r="AB164" s="7">
        <f t="shared" si="34"/>
        <v>46.11</v>
      </c>
      <c r="AC164" s="7">
        <f t="shared" si="35"/>
        <v>134.653465346535</v>
      </c>
      <c r="AD164" s="7">
        <f t="shared" si="36"/>
        <v>45.6534653464987</v>
      </c>
      <c r="AE164" s="8">
        <f t="shared" si="37"/>
        <v>1.52808988764045</v>
      </c>
    </row>
    <row r="165" spans="1:31">
      <c r="A165" s="1">
        <v>45894</v>
      </c>
      <c r="B165" t="s">
        <v>152</v>
      </c>
      <c r="C165" t="s">
        <v>153</v>
      </c>
      <c r="D165" t="s">
        <v>79</v>
      </c>
      <c r="E165">
        <v>0.91</v>
      </c>
      <c r="F165">
        <v>0.86</v>
      </c>
      <c r="G165">
        <v>1.14</v>
      </c>
      <c r="H165">
        <v>0.86</v>
      </c>
      <c r="I165" t="s">
        <v>34</v>
      </c>
      <c r="J165">
        <v>6</v>
      </c>
      <c r="K165" t="s">
        <v>38</v>
      </c>
      <c r="L165" t="s">
        <v>39</v>
      </c>
      <c r="M165" t="s">
        <v>40</v>
      </c>
      <c r="N165">
        <v>128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38"/>
        <v>128</v>
      </c>
      <c r="U165">
        <f t="shared" si="39"/>
        <v>129</v>
      </c>
      <c r="V165" s="1">
        <f t="shared" si="40"/>
        <v>46034.6593406593</v>
      </c>
      <c r="W165" s="1">
        <f t="shared" si="41"/>
        <v>46035.7582417582</v>
      </c>
      <c r="X165" t="str">
        <f t="shared" si="32"/>
        <v>高滞销风险</v>
      </c>
      <c r="Y165" s="6" t="str">
        <f>_xlfn.IFS(COUNTIF($B$2:B165,B165)=1,"-",OR(AND(X164="高滞销风险",OR(X165="中滞销风险",X165="低滞销风险",X165="健康")),AND(X164="中滞销风险",OR(X165="低滞销风险",X165="健康")),AND(X164="低滞销风险",X165="健康")),"变好",X164=X165,"维持不变",OR(AND(X164="健康",OR(X165="低滞销风险",X165="中滞销风险",X165="高滞销风险")),AND(X164="低滞销风险",OR(X165="中滞销风险",X165="高滞销风险")),AND(X164="中滞销风险",X165="高滞销风险")),"变差")</f>
        <v>维持不变</v>
      </c>
      <c r="Z165" s="7">
        <f t="shared" si="33"/>
        <v>53.38</v>
      </c>
      <c r="AA165" s="7">
        <f t="shared" si="31"/>
        <v>0.999999999999993</v>
      </c>
      <c r="AB165" s="7">
        <f t="shared" si="34"/>
        <v>54.38</v>
      </c>
      <c r="AC165" s="7">
        <f t="shared" si="35"/>
        <v>141.758241758242</v>
      </c>
      <c r="AD165" s="7">
        <f t="shared" si="36"/>
        <v>59.7582417582016</v>
      </c>
      <c r="AE165" s="8">
        <f t="shared" si="37"/>
        <v>1.57317073170732</v>
      </c>
    </row>
    <row r="166" spans="1:31">
      <c r="A166" s="1">
        <v>45901</v>
      </c>
      <c r="B166" t="s">
        <v>152</v>
      </c>
      <c r="C166" t="s">
        <v>153</v>
      </c>
      <c r="D166" t="s">
        <v>79</v>
      </c>
      <c r="E166">
        <v>0.43</v>
      </c>
      <c r="F166">
        <v>0.43</v>
      </c>
      <c r="G166">
        <v>0.64</v>
      </c>
      <c r="H166">
        <v>0.79</v>
      </c>
      <c r="I166" t="s">
        <v>41</v>
      </c>
      <c r="J166">
        <v>3</v>
      </c>
      <c r="K166" t="s">
        <v>42</v>
      </c>
      <c r="L166" t="s">
        <v>43</v>
      </c>
      <c r="M166" t="s">
        <v>44</v>
      </c>
      <c r="N166">
        <v>126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38"/>
        <v>126</v>
      </c>
      <c r="U166">
        <f t="shared" si="39"/>
        <v>127</v>
      </c>
      <c r="V166" s="1">
        <f t="shared" si="40"/>
        <v>46194.023255814</v>
      </c>
      <c r="W166" s="1">
        <f t="shared" si="41"/>
        <v>46196.3488372093</v>
      </c>
      <c r="X166" t="str">
        <f t="shared" si="32"/>
        <v>高滞销风险</v>
      </c>
      <c r="Y166" s="6" t="str">
        <f>_xlfn.IFS(COUNTIF($B$2:B166,B166)=1,"-",OR(AND(X165="高滞销风险",OR(X166="中滞销风险",X166="低滞销风险",X166="健康")),AND(X165="中滞销风险",OR(X166="低滞销风险",X166="健康")),AND(X165="低滞销风险",X166="健康")),"变好",X165=X166,"维持不变",OR(AND(X165="健康",OR(X166="低滞销风险",X166="中滞销风险",X166="高滞销风险")),AND(X165="低滞销风险",OR(X166="中滞销风险",X166="高滞销风险")),AND(X165="中滞销风险",X166="高滞销风险")),"变差")</f>
        <v>维持不变</v>
      </c>
      <c r="Z166" s="7">
        <f t="shared" si="33"/>
        <v>93.75</v>
      </c>
      <c r="AA166" s="7">
        <f t="shared" si="31"/>
        <v>1</v>
      </c>
      <c r="AB166" s="7">
        <f t="shared" si="34"/>
        <v>94.75</v>
      </c>
      <c r="AC166" s="7">
        <f t="shared" si="35"/>
        <v>295.348837209302</v>
      </c>
      <c r="AD166" s="7">
        <f t="shared" si="36"/>
        <v>220.348837209298</v>
      </c>
      <c r="AE166" s="8">
        <f t="shared" si="37"/>
        <v>1.69333333333333</v>
      </c>
    </row>
    <row r="167" spans="1:31">
      <c r="A167" s="1">
        <v>45887</v>
      </c>
      <c r="B167" t="s">
        <v>154</v>
      </c>
      <c r="C167" t="s">
        <v>155</v>
      </c>
      <c r="D167" t="s">
        <v>79</v>
      </c>
      <c r="E167">
        <v>1.71</v>
      </c>
      <c r="F167">
        <v>1.71</v>
      </c>
      <c r="G167">
        <v>2</v>
      </c>
      <c r="H167">
        <v>1.93</v>
      </c>
      <c r="I167" t="s">
        <v>41</v>
      </c>
      <c r="J167">
        <v>12</v>
      </c>
      <c r="K167" t="s">
        <v>35</v>
      </c>
      <c r="L167" t="s">
        <v>36</v>
      </c>
      <c r="M167" t="s">
        <v>37</v>
      </c>
      <c r="N167">
        <v>26</v>
      </c>
      <c r="O167">
        <v>101</v>
      </c>
      <c r="P167">
        <v>0</v>
      </c>
      <c r="Q167">
        <v>1</v>
      </c>
      <c r="R167">
        <v>0</v>
      </c>
      <c r="S167">
        <v>0</v>
      </c>
      <c r="T167">
        <f t="shared" si="38"/>
        <v>127</v>
      </c>
      <c r="U167">
        <f t="shared" si="39"/>
        <v>128</v>
      </c>
      <c r="V167" s="1">
        <f t="shared" si="40"/>
        <v>45961.269005848</v>
      </c>
      <c r="W167" s="1">
        <f t="shared" si="41"/>
        <v>45961.8538011696</v>
      </c>
      <c r="X167" t="str">
        <f t="shared" si="32"/>
        <v>健康</v>
      </c>
      <c r="Y167" s="6" t="str">
        <f>_xlfn.IFS(COUNTIF($B$2:B167,B167)=1,"-",OR(AND(X166="高滞销风险",OR(X167="中滞销风险",X167="低滞销风险",X167="健康")),AND(X166="中滞销风险",OR(X167="低滞销风险",X167="健康")),AND(X166="低滞销风险",X167="健康")),"变好",X166=X167,"维持不变",OR(AND(X166="健康",OR(X167="低滞销风险",X167="中滞销风险",X167="高滞销风险")),AND(X166="低滞销风险",OR(X167="中滞销风险",X167="高滞销风险")),AND(X166="中滞销风险",X167="高滞销风险")),"变差")</f>
        <v>-</v>
      </c>
      <c r="Z167" s="7">
        <f t="shared" si="33"/>
        <v>0</v>
      </c>
      <c r="AA167" s="7">
        <f t="shared" si="31"/>
        <v>0</v>
      </c>
      <c r="AB167" s="7">
        <f t="shared" si="34"/>
        <v>0</v>
      </c>
      <c r="AC167" s="7">
        <f t="shared" si="35"/>
        <v>74.8538011695906</v>
      </c>
      <c r="AD167" s="7">
        <f t="shared" si="36"/>
        <v>0</v>
      </c>
      <c r="AE167" s="8">
        <f t="shared" si="37"/>
        <v>1.71</v>
      </c>
    </row>
    <row r="168" spans="1:31">
      <c r="A168" s="1">
        <v>45894</v>
      </c>
      <c r="B168" t="s">
        <v>154</v>
      </c>
      <c r="C168" t="s">
        <v>155</v>
      </c>
      <c r="D168" t="s">
        <v>79</v>
      </c>
      <c r="E168">
        <v>1.14</v>
      </c>
      <c r="F168">
        <v>1.14</v>
      </c>
      <c r="G168">
        <v>1.43</v>
      </c>
      <c r="H168">
        <v>1.79</v>
      </c>
      <c r="I168" t="s">
        <v>41</v>
      </c>
      <c r="J168">
        <v>8</v>
      </c>
      <c r="K168" t="s">
        <v>38</v>
      </c>
      <c r="L168" t="s">
        <v>39</v>
      </c>
      <c r="M168" t="s">
        <v>40</v>
      </c>
      <c r="N168">
        <v>48</v>
      </c>
      <c r="O168">
        <v>71</v>
      </c>
      <c r="P168">
        <v>0</v>
      </c>
      <c r="Q168">
        <v>1</v>
      </c>
      <c r="R168">
        <v>0</v>
      </c>
      <c r="S168">
        <v>0</v>
      </c>
      <c r="T168">
        <f t="shared" si="38"/>
        <v>119</v>
      </c>
      <c r="U168">
        <f t="shared" si="39"/>
        <v>120</v>
      </c>
      <c r="V168" s="1">
        <f t="shared" si="40"/>
        <v>45998.3859649123</v>
      </c>
      <c r="W168" s="1">
        <f t="shared" si="41"/>
        <v>45999.2631578947</v>
      </c>
      <c r="X168" t="str">
        <f t="shared" si="32"/>
        <v>中滞销风险</v>
      </c>
      <c r="Y168" s="6" t="str">
        <f>_xlfn.IFS(COUNTIF($B$2:B168,B168)=1,"-",OR(AND(X167="高滞销风险",OR(X168="中滞销风险",X168="低滞销风险",X168="健康")),AND(X167="中滞销风险",OR(X168="低滞销风险",X168="健康")),AND(X167="低滞销风险",X168="健康")),"变好",X167=X168,"维持不变",OR(AND(X167="健康",OR(X168="低滞销风险",X168="中滞销风险",X168="高滞销风险")),AND(X167="低滞销风险",OR(X168="中滞销风险",X168="高滞销风险")),AND(X167="中滞销风险",X168="高滞销风险")),"变差")</f>
        <v>变差</v>
      </c>
      <c r="Z168" s="7">
        <f t="shared" si="33"/>
        <v>25.52</v>
      </c>
      <c r="AA168" s="7">
        <f t="shared" si="31"/>
        <v>1.00000000000001</v>
      </c>
      <c r="AB168" s="7">
        <f t="shared" si="34"/>
        <v>26.52</v>
      </c>
      <c r="AC168" s="7">
        <f t="shared" si="35"/>
        <v>105.263157894737</v>
      </c>
      <c r="AD168" s="7">
        <f t="shared" si="36"/>
        <v>23.2631578946966</v>
      </c>
      <c r="AE168" s="8">
        <f t="shared" si="37"/>
        <v>1.46341463414634</v>
      </c>
    </row>
    <row r="169" spans="1:31">
      <c r="A169" s="1">
        <v>45901</v>
      </c>
      <c r="B169" t="s">
        <v>154</v>
      </c>
      <c r="C169" t="s">
        <v>155</v>
      </c>
      <c r="D169" t="s">
        <v>79</v>
      </c>
      <c r="E169">
        <v>2.02</v>
      </c>
      <c r="F169">
        <v>2.41</v>
      </c>
      <c r="G169">
        <v>1.78</v>
      </c>
      <c r="H169">
        <v>1.89</v>
      </c>
      <c r="I169" t="s">
        <v>34</v>
      </c>
      <c r="J169">
        <v>16.89</v>
      </c>
      <c r="K169" t="s">
        <v>42</v>
      </c>
      <c r="L169" t="s">
        <v>43</v>
      </c>
      <c r="M169" t="s">
        <v>44</v>
      </c>
      <c r="N169">
        <v>54</v>
      </c>
      <c r="O169">
        <v>48</v>
      </c>
      <c r="P169">
        <v>0</v>
      </c>
      <c r="Q169">
        <v>1</v>
      </c>
      <c r="R169">
        <v>0</v>
      </c>
      <c r="S169">
        <v>0</v>
      </c>
      <c r="T169">
        <f t="shared" si="38"/>
        <v>102</v>
      </c>
      <c r="U169">
        <f t="shared" si="39"/>
        <v>103</v>
      </c>
      <c r="V169" s="1">
        <f t="shared" si="40"/>
        <v>45951.4950495049</v>
      </c>
      <c r="W169" s="1">
        <f t="shared" si="41"/>
        <v>45951.9900990099</v>
      </c>
      <c r="X169" t="str">
        <f t="shared" si="32"/>
        <v>健康</v>
      </c>
      <c r="Y169" s="6" t="str">
        <f>_xlfn.IFS(COUNTIF($B$2:B169,B169)=1,"-",OR(AND(X168="高滞销风险",OR(X169="中滞销风险",X169="低滞销风险",X169="健康")),AND(X168="中滞销风险",OR(X169="低滞销风险",X169="健康")),AND(X168="低滞销风险",X169="健康")),"变好",X168=X169,"维持不变",OR(AND(X168="健康",OR(X169="低滞销风险",X169="中滞销风险",X169="高滞销风险")),AND(X168="低滞销风险",OR(X169="中滞销风险",X169="高滞销风险")),AND(X168="中滞销风险",X169="高滞销风险")),"变差")</f>
        <v>变好</v>
      </c>
      <c r="Z169" s="7">
        <f t="shared" si="33"/>
        <v>0</v>
      </c>
      <c r="AA169" s="7">
        <f t="shared" si="31"/>
        <v>0</v>
      </c>
      <c r="AB169" s="7">
        <f t="shared" si="34"/>
        <v>0</v>
      </c>
      <c r="AC169" s="7">
        <f t="shared" si="35"/>
        <v>50.990099009901</v>
      </c>
      <c r="AD169" s="7">
        <f t="shared" si="36"/>
        <v>0</v>
      </c>
      <c r="AE169" s="8">
        <f t="shared" si="37"/>
        <v>2.02</v>
      </c>
    </row>
    <row r="170" spans="1:31">
      <c r="A170" s="1">
        <v>45887</v>
      </c>
      <c r="B170" t="s">
        <v>156</v>
      </c>
      <c r="C170" t="s">
        <v>157</v>
      </c>
      <c r="D170" t="s">
        <v>79</v>
      </c>
      <c r="E170">
        <v>3.14</v>
      </c>
      <c r="F170">
        <v>3.14</v>
      </c>
      <c r="G170">
        <v>3.29</v>
      </c>
      <c r="H170">
        <v>3.68</v>
      </c>
      <c r="I170" t="s">
        <v>41</v>
      </c>
      <c r="J170">
        <v>22</v>
      </c>
      <c r="K170" t="s">
        <v>35</v>
      </c>
      <c r="L170" t="s">
        <v>36</v>
      </c>
      <c r="M170" t="s">
        <v>37</v>
      </c>
      <c r="N170">
        <v>109</v>
      </c>
      <c r="O170">
        <v>146</v>
      </c>
      <c r="P170">
        <v>0</v>
      </c>
      <c r="Q170">
        <v>0</v>
      </c>
      <c r="R170">
        <v>0</v>
      </c>
      <c r="S170">
        <v>0</v>
      </c>
      <c r="T170">
        <f t="shared" si="38"/>
        <v>255</v>
      </c>
      <c r="U170">
        <f t="shared" si="39"/>
        <v>255</v>
      </c>
      <c r="V170" s="1">
        <f t="shared" si="40"/>
        <v>45968.2101910828</v>
      </c>
      <c r="W170" s="1">
        <f t="shared" si="41"/>
        <v>45968.2101910828</v>
      </c>
      <c r="X170" t="str">
        <f t="shared" si="32"/>
        <v>健康</v>
      </c>
      <c r="Y170" s="6" t="str">
        <f>_xlfn.IFS(COUNTIF($B$2:B170,B170)=1,"-",OR(AND(X169="高滞销风险",OR(X170="中滞销风险",X170="低滞销风险",X170="健康")),AND(X169="中滞销风险",OR(X170="低滞销风险",X170="健康")),AND(X169="低滞销风险",X170="健康")),"变好",X169=X170,"维持不变",OR(AND(X169="健康",OR(X170="低滞销风险",X170="中滞销风险",X170="高滞销风险")),AND(X169="低滞销风险",OR(X170="中滞销风险",X170="高滞销风险")),AND(X169="中滞销风险",X170="高滞销风险")),"变差")</f>
        <v>-</v>
      </c>
      <c r="Z170" s="7">
        <f t="shared" si="33"/>
        <v>0</v>
      </c>
      <c r="AA170" s="7">
        <f t="shared" si="31"/>
        <v>0</v>
      </c>
      <c r="AB170" s="7">
        <f t="shared" si="34"/>
        <v>0</v>
      </c>
      <c r="AC170" s="7">
        <f t="shared" si="35"/>
        <v>81.2101910828025</v>
      </c>
      <c r="AD170" s="7">
        <f t="shared" si="36"/>
        <v>0</v>
      </c>
      <c r="AE170" s="8">
        <f t="shared" si="37"/>
        <v>3.14</v>
      </c>
    </row>
    <row r="171" spans="1:31">
      <c r="A171" s="1">
        <v>45894</v>
      </c>
      <c r="B171" t="s">
        <v>156</v>
      </c>
      <c r="C171" t="s">
        <v>157</v>
      </c>
      <c r="D171" t="s">
        <v>79</v>
      </c>
      <c r="E171">
        <v>3.75</v>
      </c>
      <c r="F171">
        <v>3.86</v>
      </c>
      <c r="G171">
        <v>3.5</v>
      </c>
      <c r="H171">
        <v>3.79</v>
      </c>
      <c r="I171" t="s">
        <v>34</v>
      </c>
      <c r="J171">
        <v>27</v>
      </c>
      <c r="K171" t="s">
        <v>38</v>
      </c>
      <c r="L171" t="s">
        <v>39</v>
      </c>
      <c r="M171" t="s">
        <v>40</v>
      </c>
      <c r="N171">
        <v>81</v>
      </c>
      <c r="O171">
        <v>146</v>
      </c>
      <c r="P171">
        <v>0</v>
      </c>
      <c r="Q171">
        <v>0</v>
      </c>
      <c r="R171">
        <v>0</v>
      </c>
      <c r="S171">
        <v>150</v>
      </c>
      <c r="T171">
        <f t="shared" si="38"/>
        <v>227</v>
      </c>
      <c r="U171">
        <f t="shared" si="39"/>
        <v>377</v>
      </c>
      <c r="V171" s="1">
        <f t="shared" si="40"/>
        <v>45954.5333333333</v>
      </c>
      <c r="W171" s="1">
        <f t="shared" si="41"/>
        <v>45994.5333333333</v>
      </c>
      <c r="X171" t="str">
        <f t="shared" si="32"/>
        <v>中滞销风险</v>
      </c>
      <c r="Y171" s="6" t="str">
        <f>_xlfn.IFS(COUNTIF($B$2:B171,B171)=1,"-",OR(AND(X170="高滞销风险",OR(X171="中滞销风险",X171="低滞销风险",X171="健康")),AND(X170="中滞销风险",OR(X171="低滞销风险",X171="健康")),AND(X170="低滞销风险",X171="健康")),"变好",X170=X171,"维持不变",OR(AND(X170="健康",OR(X171="低滞销风险",X171="中滞销风险",X171="高滞销风险")),AND(X170="低滞销风险",OR(X171="中滞销风险",X171="高滞销风险")),AND(X170="中滞销风险",X171="高滞销风险")),"变差")</f>
        <v>变差</v>
      </c>
      <c r="Z171" s="7">
        <f t="shared" si="33"/>
        <v>0</v>
      </c>
      <c r="AA171" s="7">
        <f t="shared" si="31"/>
        <v>69.5</v>
      </c>
      <c r="AB171" s="7">
        <f t="shared" si="34"/>
        <v>69.5</v>
      </c>
      <c r="AC171" s="7">
        <f t="shared" si="35"/>
        <v>100.533333333333</v>
      </c>
      <c r="AD171" s="7">
        <f t="shared" si="36"/>
        <v>18.5333333332965</v>
      </c>
      <c r="AE171" s="8">
        <f t="shared" si="37"/>
        <v>4.59756097560976</v>
      </c>
    </row>
    <row r="172" spans="1:31">
      <c r="A172" s="1">
        <v>45901</v>
      </c>
      <c r="B172" t="s">
        <v>156</v>
      </c>
      <c r="C172" t="s">
        <v>157</v>
      </c>
      <c r="D172" t="s">
        <v>79</v>
      </c>
      <c r="E172">
        <v>4.54</v>
      </c>
      <c r="F172">
        <v>5.43</v>
      </c>
      <c r="G172">
        <v>4.64</v>
      </c>
      <c r="H172">
        <v>3.96</v>
      </c>
      <c r="I172" t="s">
        <v>34</v>
      </c>
      <c r="J172">
        <v>38</v>
      </c>
      <c r="K172" t="s">
        <v>42</v>
      </c>
      <c r="L172" t="s">
        <v>43</v>
      </c>
      <c r="M172" t="s">
        <v>44</v>
      </c>
      <c r="N172">
        <v>68</v>
      </c>
      <c r="O172">
        <v>127</v>
      </c>
      <c r="P172">
        <v>0</v>
      </c>
      <c r="Q172">
        <v>0</v>
      </c>
      <c r="R172">
        <v>0</v>
      </c>
      <c r="S172">
        <v>150</v>
      </c>
      <c r="T172">
        <f t="shared" si="38"/>
        <v>195</v>
      </c>
      <c r="U172">
        <f t="shared" si="39"/>
        <v>345</v>
      </c>
      <c r="V172" s="1">
        <f t="shared" si="40"/>
        <v>45943.9515418502</v>
      </c>
      <c r="W172" s="1">
        <f t="shared" si="41"/>
        <v>45976.9911894273</v>
      </c>
      <c r="X172" t="str">
        <f t="shared" si="32"/>
        <v>低滞销风险</v>
      </c>
      <c r="Y172" s="6" t="str">
        <f>_xlfn.IFS(COUNTIF($B$2:B172,B172)=1,"-",OR(AND(X171="高滞销风险",OR(X172="中滞销风险",X172="低滞销风险",X172="健康")),AND(X171="中滞销风险",OR(X172="低滞销风险",X172="健康")),AND(X171="低滞销风险",X172="健康")),"变好",X171=X172,"维持不变",OR(AND(X171="健康",OR(X172="低滞销风险",X172="中滞销风险",X172="高滞销风险")),AND(X171="低滞销风险",OR(X172="中滞销风险",X172="高滞销风险")),AND(X171="中滞销风险",X172="高滞销风险")),"变差")</f>
        <v>变好</v>
      </c>
      <c r="Z172" s="7">
        <f t="shared" si="33"/>
        <v>0</v>
      </c>
      <c r="AA172" s="7">
        <f t="shared" si="31"/>
        <v>4.5</v>
      </c>
      <c r="AB172" s="7">
        <f t="shared" si="34"/>
        <v>4.5</v>
      </c>
      <c r="AC172" s="7">
        <f t="shared" si="35"/>
        <v>75.9911894273128</v>
      </c>
      <c r="AD172" s="7">
        <f t="shared" si="36"/>
        <v>0.991189427302743</v>
      </c>
      <c r="AE172" s="8">
        <f t="shared" si="37"/>
        <v>4.6</v>
      </c>
    </row>
    <row r="173" spans="1:31">
      <c r="A173" s="1">
        <v>45887</v>
      </c>
      <c r="B173" t="s">
        <v>158</v>
      </c>
      <c r="C173" t="s">
        <v>159</v>
      </c>
      <c r="D173" t="s">
        <v>79</v>
      </c>
      <c r="E173">
        <v>5.43</v>
      </c>
      <c r="F173">
        <v>5.43</v>
      </c>
      <c r="G173">
        <v>6.14</v>
      </c>
      <c r="H173">
        <v>6</v>
      </c>
      <c r="I173" t="s">
        <v>41</v>
      </c>
      <c r="J173">
        <v>38</v>
      </c>
      <c r="K173" t="s">
        <v>35</v>
      </c>
      <c r="L173" t="s">
        <v>36</v>
      </c>
      <c r="M173" t="s">
        <v>37</v>
      </c>
      <c r="N173">
        <v>137</v>
      </c>
      <c r="O173">
        <v>176</v>
      </c>
      <c r="P173">
        <v>0</v>
      </c>
      <c r="Q173">
        <v>3</v>
      </c>
      <c r="R173">
        <v>0</v>
      </c>
      <c r="S173">
        <v>300</v>
      </c>
      <c r="T173">
        <f t="shared" si="38"/>
        <v>313</v>
      </c>
      <c r="U173">
        <f t="shared" si="39"/>
        <v>616</v>
      </c>
      <c r="V173" s="1">
        <f t="shared" si="40"/>
        <v>45944.6427255985</v>
      </c>
      <c r="W173" s="1">
        <f t="shared" si="41"/>
        <v>46000.4438305709</v>
      </c>
      <c r="X173" t="str">
        <f t="shared" si="32"/>
        <v>中滞销风险</v>
      </c>
      <c r="Y173" s="6" t="str">
        <f>_xlfn.IFS(COUNTIF($B$2:B173,B173)=1,"-",OR(AND(X172="高滞销风险",OR(X173="中滞销风险",X173="低滞销风险",X173="健康")),AND(X172="中滞销风险",OR(X173="低滞销风险",X173="健康")),AND(X172="低滞销风险",X173="健康")),"变好",X172=X173,"维持不变",OR(AND(X172="健康",OR(X173="低滞销风险",X173="中滞销风险",X173="高滞销风险")),AND(X172="低滞销风险",OR(X173="中滞销风险",X173="高滞销风险")),AND(X172="中滞销风险",X173="高滞销风险")),"变差")</f>
        <v>-</v>
      </c>
      <c r="Z173" s="7">
        <f t="shared" si="33"/>
        <v>0</v>
      </c>
      <c r="AA173" s="7">
        <f t="shared" si="31"/>
        <v>132.73</v>
      </c>
      <c r="AB173" s="7">
        <f t="shared" si="34"/>
        <v>132.73</v>
      </c>
      <c r="AC173" s="7">
        <f t="shared" si="35"/>
        <v>113.443830570902</v>
      </c>
      <c r="AD173" s="7">
        <f t="shared" si="36"/>
        <v>24.4438305708973</v>
      </c>
      <c r="AE173" s="8">
        <f t="shared" si="37"/>
        <v>6.92134831460674</v>
      </c>
    </row>
    <row r="174" spans="1:31">
      <c r="A174" s="1">
        <v>45894</v>
      </c>
      <c r="B174" t="s">
        <v>158</v>
      </c>
      <c r="C174" t="s">
        <v>159</v>
      </c>
      <c r="D174" t="s">
        <v>79</v>
      </c>
      <c r="E174">
        <v>4.43</v>
      </c>
      <c r="F174">
        <v>4.43</v>
      </c>
      <c r="G174">
        <v>4.93</v>
      </c>
      <c r="H174">
        <v>5.54</v>
      </c>
      <c r="I174" t="s">
        <v>41</v>
      </c>
      <c r="J174">
        <v>31</v>
      </c>
      <c r="K174" t="s">
        <v>38</v>
      </c>
      <c r="L174" t="s">
        <v>39</v>
      </c>
      <c r="M174" t="s">
        <v>40</v>
      </c>
      <c r="N174">
        <v>112</v>
      </c>
      <c r="O174">
        <v>176</v>
      </c>
      <c r="P174">
        <v>0</v>
      </c>
      <c r="Q174">
        <v>303</v>
      </c>
      <c r="R174">
        <v>0</v>
      </c>
      <c r="S174">
        <v>0</v>
      </c>
      <c r="T174">
        <f t="shared" si="38"/>
        <v>288</v>
      </c>
      <c r="U174">
        <f t="shared" si="39"/>
        <v>591</v>
      </c>
      <c r="V174" s="1">
        <f t="shared" si="40"/>
        <v>45959.0112866817</v>
      </c>
      <c r="W174" s="1">
        <f t="shared" si="41"/>
        <v>46027.4085778781</v>
      </c>
      <c r="X174" t="str">
        <f t="shared" si="32"/>
        <v>高滞销风险</v>
      </c>
      <c r="Y174" s="6" t="str">
        <f>_xlfn.IFS(COUNTIF($B$2:B174,B174)=1,"-",OR(AND(X173="高滞销风险",OR(X174="中滞销风险",X174="低滞销风险",X174="健康")),AND(X173="中滞销风险",OR(X174="低滞销风险",X174="健康")),AND(X173="低滞销风险",X174="健康")),"变好",X173=X174,"维持不变",OR(AND(X173="健康",OR(X174="低滞销风险",X174="中滞销风险",X174="高滞销风险")),AND(X173="低滞销风险",OR(X174="中滞销风险",X174="高滞销风险")),AND(X173="中滞销风险",X174="高滞销风险")),"变差")</f>
        <v>变差</v>
      </c>
      <c r="Z174" s="7">
        <f t="shared" si="33"/>
        <v>0</v>
      </c>
      <c r="AA174" s="7">
        <f t="shared" si="31"/>
        <v>227.74</v>
      </c>
      <c r="AB174" s="7">
        <f t="shared" si="34"/>
        <v>227.74</v>
      </c>
      <c r="AC174" s="7">
        <f t="shared" si="35"/>
        <v>133.408577878104</v>
      </c>
      <c r="AD174" s="7">
        <f t="shared" si="36"/>
        <v>51.4085778781009</v>
      </c>
      <c r="AE174" s="8">
        <f t="shared" si="37"/>
        <v>7.20731707317073</v>
      </c>
    </row>
    <row r="175" spans="1:31">
      <c r="A175" s="1">
        <v>45901</v>
      </c>
      <c r="B175" t="s">
        <v>158</v>
      </c>
      <c r="C175" t="s">
        <v>159</v>
      </c>
      <c r="D175" t="s">
        <v>79</v>
      </c>
      <c r="E175">
        <v>3.86</v>
      </c>
      <c r="F175">
        <v>3.86</v>
      </c>
      <c r="G175">
        <v>4.14</v>
      </c>
      <c r="H175">
        <v>5.14</v>
      </c>
      <c r="I175" t="s">
        <v>41</v>
      </c>
      <c r="J175">
        <v>27</v>
      </c>
      <c r="K175" t="s">
        <v>42</v>
      </c>
      <c r="L175" t="s">
        <v>43</v>
      </c>
      <c r="M175" t="s">
        <v>44</v>
      </c>
      <c r="N175">
        <v>145</v>
      </c>
      <c r="O175">
        <v>177</v>
      </c>
      <c r="P175">
        <v>0</v>
      </c>
      <c r="Q175">
        <v>243</v>
      </c>
      <c r="R175">
        <v>0</v>
      </c>
      <c r="S175">
        <v>0</v>
      </c>
      <c r="T175">
        <f t="shared" si="38"/>
        <v>322</v>
      </c>
      <c r="U175">
        <f t="shared" si="39"/>
        <v>565</v>
      </c>
      <c r="V175" s="1">
        <f t="shared" si="40"/>
        <v>45984.4196891192</v>
      </c>
      <c r="W175" s="1">
        <f t="shared" si="41"/>
        <v>46047.3730569948</v>
      </c>
      <c r="X175" t="str">
        <f t="shared" si="32"/>
        <v>高滞销风险</v>
      </c>
      <c r="Y175" s="6" t="str">
        <f>_xlfn.IFS(COUNTIF($B$2:B175,B175)=1,"-",OR(AND(X174="高滞销风险",OR(X175="中滞销风险",X175="低滞销风险",X175="健康")),AND(X174="中滞销风险",OR(X175="低滞销风险",X175="健康")),AND(X174="低滞销风险",X175="健康")),"变好",X174=X175,"维持不变",OR(AND(X174="健康",OR(X175="低滞销风险",X175="中滞销风险",X175="高滞销风险")),AND(X174="低滞销风险",OR(X175="中滞销风险",X175="高滞销风险")),AND(X174="中滞销风险",X175="高滞销风险")),"变差")</f>
        <v>维持不变</v>
      </c>
      <c r="Z175" s="7">
        <f t="shared" si="33"/>
        <v>32.5</v>
      </c>
      <c r="AA175" s="7">
        <f t="shared" si="31"/>
        <v>243</v>
      </c>
      <c r="AB175" s="7">
        <f t="shared" si="34"/>
        <v>275.5</v>
      </c>
      <c r="AC175" s="7">
        <f t="shared" si="35"/>
        <v>146.373056994819</v>
      </c>
      <c r="AD175" s="7">
        <f t="shared" si="36"/>
        <v>71.373056994802</v>
      </c>
      <c r="AE175" s="8">
        <f t="shared" si="37"/>
        <v>7.53333333333333</v>
      </c>
    </row>
    <row r="176" spans="1:31">
      <c r="A176" s="1">
        <v>45887</v>
      </c>
      <c r="B176" t="s">
        <v>160</v>
      </c>
      <c r="C176" t="s">
        <v>161</v>
      </c>
      <c r="D176" t="s">
        <v>79</v>
      </c>
      <c r="E176">
        <v>4.43</v>
      </c>
      <c r="F176">
        <v>4.43</v>
      </c>
      <c r="G176">
        <v>4.36</v>
      </c>
      <c r="H176">
        <v>4.5</v>
      </c>
      <c r="I176" t="s">
        <v>41</v>
      </c>
      <c r="J176">
        <v>31</v>
      </c>
      <c r="K176" t="s">
        <v>35</v>
      </c>
      <c r="L176" t="s">
        <v>36</v>
      </c>
      <c r="M176" t="s">
        <v>37</v>
      </c>
      <c r="N176">
        <v>262</v>
      </c>
      <c r="O176">
        <v>25</v>
      </c>
      <c r="P176">
        <v>0</v>
      </c>
      <c r="Q176">
        <v>179</v>
      </c>
      <c r="R176">
        <v>0</v>
      </c>
      <c r="S176">
        <v>0</v>
      </c>
      <c r="T176">
        <f t="shared" si="38"/>
        <v>287</v>
      </c>
      <c r="U176">
        <f t="shared" si="39"/>
        <v>466</v>
      </c>
      <c r="V176" s="1">
        <f t="shared" si="40"/>
        <v>45951.7855530474</v>
      </c>
      <c r="W176" s="1">
        <f t="shared" si="41"/>
        <v>45992.1918735892</v>
      </c>
      <c r="X176" t="str">
        <f t="shared" si="32"/>
        <v>中滞销风险</v>
      </c>
      <c r="Y176" s="6" t="str">
        <f>_xlfn.IFS(COUNTIF($B$2:B176,B176)=1,"-",OR(AND(X175="高滞销风险",OR(X176="中滞销风险",X176="低滞销风险",X176="健康")),AND(X175="中滞销风险",OR(X176="低滞销风险",X176="健康")),AND(X175="低滞销风险",X176="健康")),"变好",X175=X176,"维持不变",OR(AND(X175="健康",OR(X176="低滞销风险",X176="中滞销风险",X176="高滞销风险")),AND(X175="低滞销风险",OR(X176="中滞销风险",X176="高滞销风险")),AND(X175="中滞销风险",X176="高滞销风险")),"变差")</f>
        <v>-</v>
      </c>
      <c r="Z176" s="7">
        <f t="shared" si="33"/>
        <v>0</v>
      </c>
      <c r="AA176" s="7">
        <f t="shared" si="31"/>
        <v>71.73</v>
      </c>
      <c r="AB176" s="7">
        <f t="shared" si="34"/>
        <v>71.73</v>
      </c>
      <c r="AC176" s="7">
        <f t="shared" si="35"/>
        <v>105.191873589165</v>
      </c>
      <c r="AD176" s="7">
        <f t="shared" si="36"/>
        <v>16.1918735892032</v>
      </c>
      <c r="AE176" s="8">
        <f t="shared" si="37"/>
        <v>5.23595505617978</v>
      </c>
    </row>
    <row r="177" spans="1:31">
      <c r="A177" s="1">
        <v>45894</v>
      </c>
      <c r="B177" t="s">
        <v>160</v>
      </c>
      <c r="C177" t="s">
        <v>161</v>
      </c>
      <c r="D177" t="s">
        <v>79</v>
      </c>
      <c r="E177">
        <v>5.08</v>
      </c>
      <c r="F177">
        <v>5.43</v>
      </c>
      <c r="G177">
        <v>4.93</v>
      </c>
      <c r="H177">
        <v>4.93</v>
      </c>
      <c r="I177" t="s">
        <v>34</v>
      </c>
      <c r="J177">
        <v>38</v>
      </c>
      <c r="K177" t="s">
        <v>38</v>
      </c>
      <c r="L177" t="s">
        <v>39</v>
      </c>
      <c r="M177" t="s">
        <v>40</v>
      </c>
      <c r="N177">
        <v>239</v>
      </c>
      <c r="O177">
        <v>44</v>
      </c>
      <c r="P177">
        <v>0</v>
      </c>
      <c r="Q177">
        <v>149</v>
      </c>
      <c r="R177">
        <v>0</v>
      </c>
      <c r="S177">
        <v>0</v>
      </c>
      <c r="T177">
        <f t="shared" si="38"/>
        <v>283</v>
      </c>
      <c r="U177">
        <f t="shared" si="39"/>
        <v>432</v>
      </c>
      <c r="V177" s="1">
        <f t="shared" si="40"/>
        <v>45949.7086614173</v>
      </c>
      <c r="W177" s="1">
        <f t="shared" si="41"/>
        <v>45979.0393700787</v>
      </c>
      <c r="X177" t="str">
        <f t="shared" si="32"/>
        <v>低滞销风险</v>
      </c>
      <c r="Y177" s="6" t="str">
        <f>_xlfn.IFS(COUNTIF($B$2:B177,B177)=1,"-",OR(AND(X176="高滞销风险",OR(X177="中滞销风险",X177="低滞销风险",X177="健康")),AND(X176="中滞销风险",OR(X177="低滞销风险",X177="健康")),AND(X176="低滞销风险",X177="健康")),"变好",X176=X177,"维持不变",OR(AND(X176="健康",OR(X177="低滞销风险",X177="中滞销风险",X177="高滞销风险")),AND(X176="低滞销风险",OR(X177="中滞销风险",X177="高滞销风险")),AND(X176="中滞销风险",X177="高滞销风险")),"变差")</f>
        <v>变好</v>
      </c>
      <c r="Z177" s="7">
        <f t="shared" si="33"/>
        <v>0</v>
      </c>
      <c r="AA177" s="7">
        <f t="shared" si="31"/>
        <v>15.44</v>
      </c>
      <c r="AB177" s="7">
        <f t="shared" si="34"/>
        <v>15.44</v>
      </c>
      <c r="AC177" s="7">
        <f t="shared" si="35"/>
        <v>85.0393700787402</v>
      </c>
      <c r="AD177" s="7">
        <f t="shared" si="36"/>
        <v>3.03937007870263</v>
      </c>
      <c r="AE177" s="8">
        <f t="shared" si="37"/>
        <v>5.26829268292683</v>
      </c>
    </row>
    <row r="178" spans="1:31">
      <c r="A178" s="1">
        <v>45901</v>
      </c>
      <c r="B178" t="s">
        <v>160</v>
      </c>
      <c r="C178" t="s">
        <v>161</v>
      </c>
      <c r="D178" t="s">
        <v>79</v>
      </c>
      <c r="E178">
        <v>3.71</v>
      </c>
      <c r="F178">
        <v>3.71</v>
      </c>
      <c r="G178">
        <v>4.57</v>
      </c>
      <c r="H178">
        <v>4.46</v>
      </c>
      <c r="I178" t="s">
        <v>41</v>
      </c>
      <c r="J178">
        <v>26</v>
      </c>
      <c r="K178" t="s">
        <v>42</v>
      </c>
      <c r="L178" t="s">
        <v>43</v>
      </c>
      <c r="M178" t="s">
        <v>44</v>
      </c>
      <c r="N178">
        <v>211</v>
      </c>
      <c r="O178">
        <v>105</v>
      </c>
      <c r="P178">
        <v>0</v>
      </c>
      <c r="Q178">
        <v>79</v>
      </c>
      <c r="R178">
        <v>0</v>
      </c>
      <c r="S178">
        <v>0</v>
      </c>
      <c r="T178">
        <f t="shared" si="38"/>
        <v>316</v>
      </c>
      <c r="U178">
        <f t="shared" si="39"/>
        <v>395</v>
      </c>
      <c r="V178" s="1">
        <f t="shared" si="40"/>
        <v>45986.1752021563</v>
      </c>
      <c r="W178" s="1">
        <f t="shared" si="41"/>
        <v>46007.4690026954</v>
      </c>
      <c r="X178" t="str">
        <f t="shared" si="32"/>
        <v>高滞销风险</v>
      </c>
      <c r="Y178" s="6" t="str">
        <f>_xlfn.IFS(COUNTIF($B$2:B178,B178)=1,"-",OR(AND(X177="高滞销风险",OR(X178="中滞销风险",X178="低滞销风险",X178="健康")),AND(X177="中滞销风险",OR(X178="低滞销风险",X178="健康")),AND(X177="低滞销风险",X178="健康")),"变好",X177=X178,"维持不变",OR(AND(X177="健康",OR(X178="低滞销风险",X178="中滞销风险",X178="高滞销风险")),AND(X177="低滞销风险",OR(X178="中滞销风险",X178="高滞销风险")),AND(X177="中滞销风险",X178="高滞销风险")),"变差")</f>
        <v>变差</v>
      </c>
      <c r="Z178" s="7">
        <f t="shared" si="33"/>
        <v>37.75</v>
      </c>
      <c r="AA178" s="7">
        <f t="shared" si="31"/>
        <v>79</v>
      </c>
      <c r="AB178" s="7">
        <f t="shared" si="34"/>
        <v>116.75</v>
      </c>
      <c r="AC178" s="7">
        <f t="shared" si="35"/>
        <v>106.469002695418</v>
      </c>
      <c r="AD178" s="7">
        <f t="shared" si="36"/>
        <v>31.4690026953976</v>
      </c>
      <c r="AE178" s="8">
        <f t="shared" si="37"/>
        <v>5.26666666666667</v>
      </c>
    </row>
    <row r="179" spans="1:31">
      <c r="A179" s="1">
        <v>45887</v>
      </c>
      <c r="B179" t="s">
        <v>162</v>
      </c>
      <c r="C179" t="s">
        <v>163</v>
      </c>
      <c r="D179" t="s">
        <v>79</v>
      </c>
      <c r="E179">
        <v>2.11</v>
      </c>
      <c r="F179">
        <v>2.43</v>
      </c>
      <c r="G179">
        <v>2</v>
      </c>
      <c r="H179">
        <v>1.96</v>
      </c>
      <c r="I179" t="s">
        <v>34</v>
      </c>
      <c r="J179">
        <v>17</v>
      </c>
      <c r="K179" t="s">
        <v>35</v>
      </c>
      <c r="L179" t="s">
        <v>36</v>
      </c>
      <c r="M179" t="s">
        <v>37</v>
      </c>
      <c r="N179">
        <v>82</v>
      </c>
      <c r="O179">
        <v>29</v>
      </c>
      <c r="P179">
        <v>0</v>
      </c>
      <c r="Q179">
        <v>234</v>
      </c>
      <c r="R179">
        <v>0</v>
      </c>
      <c r="S179">
        <v>0</v>
      </c>
      <c r="T179">
        <f t="shared" si="38"/>
        <v>111</v>
      </c>
      <c r="U179">
        <f t="shared" si="39"/>
        <v>345</v>
      </c>
      <c r="V179" s="1">
        <f t="shared" si="40"/>
        <v>45939.6066350711</v>
      </c>
      <c r="W179" s="1">
        <f t="shared" si="41"/>
        <v>46050.5071090047</v>
      </c>
      <c r="X179" t="str">
        <f t="shared" si="32"/>
        <v>高滞销风险</v>
      </c>
      <c r="Y179" s="6" t="str">
        <f>_xlfn.IFS(COUNTIF($B$2:B179,B179)=1,"-",OR(AND(X178="高滞销风险",OR(X179="中滞销风险",X179="低滞销风险",X179="健康")),AND(X178="中滞销风险",OR(X179="低滞销风险",X179="健康")),AND(X178="低滞销风险",X179="健康")),"变好",X178=X179,"维持不变",OR(AND(X178="健康",OR(X179="低滞销风险",X179="中滞销风险",X179="高滞销风险")),AND(X178="低滞销风险",OR(X179="中滞销风险",X179="高滞销风险")),AND(X178="中滞销风险",X179="高滞销风险")),"变差")</f>
        <v>-</v>
      </c>
      <c r="Z179" s="7">
        <f t="shared" si="33"/>
        <v>0</v>
      </c>
      <c r="AA179" s="7">
        <f t="shared" si="31"/>
        <v>157.21</v>
      </c>
      <c r="AB179" s="7">
        <f t="shared" si="34"/>
        <v>157.21</v>
      </c>
      <c r="AC179" s="7">
        <f t="shared" si="35"/>
        <v>163.507109004739</v>
      </c>
      <c r="AD179" s="7">
        <f t="shared" si="36"/>
        <v>74.5071090046986</v>
      </c>
      <c r="AE179" s="8">
        <f t="shared" si="37"/>
        <v>3.87640449438202</v>
      </c>
    </row>
    <row r="180" spans="1:31">
      <c r="A180" s="1">
        <v>45894</v>
      </c>
      <c r="B180" t="s">
        <v>162</v>
      </c>
      <c r="C180" t="s">
        <v>163</v>
      </c>
      <c r="D180" t="s">
        <v>79</v>
      </c>
      <c r="E180">
        <v>2.8</v>
      </c>
      <c r="F180">
        <v>3.57</v>
      </c>
      <c r="G180">
        <v>3</v>
      </c>
      <c r="H180">
        <v>2.25</v>
      </c>
      <c r="I180" t="s">
        <v>34</v>
      </c>
      <c r="J180">
        <v>25</v>
      </c>
      <c r="K180" t="s">
        <v>38</v>
      </c>
      <c r="L180" t="s">
        <v>39</v>
      </c>
      <c r="M180" t="s">
        <v>40</v>
      </c>
      <c r="N180">
        <v>62</v>
      </c>
      <c r="O180">
        <v>69</v>
      </c>
      <c r="P180">
        <v>0</v>
      </c>
      <c r="Q180">
        <v>194</v>
      </c>
      <c r="R180">
        <v>0</v>
      </c>
      <c r="S180">
        <v>0</v>
      </c>
      <c r="T180">
        <f t="shared" si="38"/>
        <v>131</v>
      </c>
      <c r="U180">
        <f t="shared" si="39"/>
        <v>325</v>
      </c>
      <c r="V180" s="1">
        <f t="shared" si="40"/>
        <v>45940.7857142857</v>
      </c>
      <c r="W180" s="1">
        <f t="shared" si="41"/>
        <v>46010.0714285714</v>
      </c>
      <c r="X180" t="str">
        <f t="shared" si="32"/>
        <v>高滞销风险</v>
      </c>
      <c r="Y180" s="6" t="str">
        <f>_xlfn.IFS(COUNTIF($B$2:B180,B180)=1,"-",OR(AND(X179="高滞销风险",OR(X180="中滞销风险",X180="低滞销风险",X180="健康")),AND(X179="中滞销风险",OR(X180="低滞销风险",X180="健康")),AND(X179="低滞销风险",X180="健康")),"变好",X179=X180,"维持不变",OR(AND(X179="健康",OR(X180="低滞销风险",X180="中滞销风险",X180="高滞销风险")),AND(X179="低滞销风险",OR(X180="中滞销风险",X180="高滞销风险")),AND(X179="中滞销风险",X180="高滞销风险")),"变差")</f>
        <v>维持不变</v>
      </c>
      <c r="Z180" s="7">
        <f t="shared" si="33"/>
        <v>0</v>
      </c>
      <c r="AA180" s="7">
        <f t="shared" si="31"/>
        <v>95.4</v>
      </c>
      <c r="AB180" s="7">
        <f t="shared" si="34"/>
        <v>95.4</v>
      </c>
      <c r="AC180" s="7">
        <f t="shared" si="35"/>
        <v>116.071428571429</v>
      </c>
      <c r="AD180" s="7">
        <f t="shared" si="36"/>
        <v>34.0714285713984</v>
      </c>
      <c r="AE180" s="8">
        <f t="shared" si="37"/>
        <v>3.96341463414634</v>
      </c>
    </row>
    <row r="181" spans="1:31">
      <c r="A181" s="1">
        <v>45901</v>
      </c>
      <c r="B181" t="s">
        <v>162</v>
      </c>
      <c r="C181" t="s">
        <v>163</v>
      </c>
      <c r="D181" t="s">
        <v>79</v>
      </c>
      <c r="E181">
        <v>1.71</v>
      </c>
      <c r="F181">
        <v>1.71</v>
      </c>
      <c r="G181">
        <v>2.64</v>
      </c>
      <c r="H181">
        <v>2.32</v>
      </c>
      <c r="I181" t="s">
        <v>41</v>
      </c>
      <c r="J181">
        <v>12</v>
      </c>
      <c r="K181" t="s">
        <v>42</v>
      </c>
      <c r="L181" t="s">
        <v>43</v>
      </c>
      <c r="M181" t="s">
        <v>44</v>
      </c>
      <c r="N181">
        <v>65</v>
      </c>
      <c r="O181">
        <v>147</v>
      </c>
      <c r="P181">
        <v>0</v>
      </c>
      <c r="Q181">
        <v>104</v>
      </c>
      <c r="R181">
        <v>0</v>
      </c>
      <c r="S181">
        <v>0</v>
      </c>
      <c r="T181">
        <f t="shared" si="38"/>
        <v>212</v>
      </c>
      <c r="U181">
        <f t="shared" si="39"/>
        <v>316</v>
      </c>
      <c r="V181" s="1">
        <f t="shared" si="40"/>
        <v>46024.9766081871</v>
      </c>
      <c r="W181" s="1">
        <f t="shared" si="41"/>
        <v>46085.7953216374</v>
      </c>
      <c r="X181" t="str">
        <f t="shared" si="32"/>
        <v>高滞销风险</v>
      </c>
      <c r="Y181" s="6" t="str">
        <f>_xlfn.IFS(COUNTIF($B$2:B181,B181)=1,"-",OR(AND(X180="高滞销风险",OR(X181="中滞销风险",X181="低滞销风险",X181="健康")),AND(X180="中滞销风险",OR(X181="低滞销风险",X181="健康")),AND(X180="低滞销风险",X181="健康")),"变好",X180=X181,"维持不变",OR(AND(X180="健康",OR(X181="低滞销风险",X181="中滞销风险",X181="高滞销风险")),AND(X180="低滞销风险",OR(X181="中滞销风险",X181="高滞销风险")),AND(X180="中滞销风险",X181="高滞销风险")),"变差")</f>
        <v>维持不变</v>
      </c>
      <c r="Z181" s="7">
        <f t="shared" si="33"/>
        <v>83.75</v>
      </c>
      <c r="AA181" s="7">
        <f t="shared" si="31"/>
        <v>104</v>
      </c>
      <c r="AB181" s="7">
        <f t="shared" si="34"/>
        <v>187.75</v>
      </c>
      <c r="AC181" s="7">
        <f t="shared" si="35"/>
        <v>184.795321637427</v>
      </c>
      <c r="AD181" s="7">
        <f t="shared" si="36"/>
        <v>109.795321637401</v>
      </c>
      <c r="AE181" s="8">
        <f t="shared" si="37"/>
        <v>4.21333333333333</v>
      </c>
    </row>
    <row r="182" spans="1:31">
      <c r="A182" s="1">
        <v>45887</v>
      </c>
      <c r="B182" t="s">
        <v>164</v>
      </c>
      <c r="C182" t="s">
        <v>165</v>
      </c>
      <c r="D182" t="s">
        <v>79</v>
      </c>
      <c r="E182">
        <v>4.39</v>
      </c>
      <c r="F182">
        <v>5.14</v>
      </c>
      <c r="G182">
        <v>4.5</v>
      </c>
      <c r="H182">
        <v>3.89</v>
      </c>
      <c r="I182" t="s">
        <v>34</v>
      </c>
      <c r="J182">
        <v>36</v>
      </c>
      <c r="K182" t="s">
        <v>35</v>
      </c>
      <c r="L182" t="s">
        <v>36</v>
      </c>
      <c r="M182" t="s">
        <v>37</v>
      </c>
      <c r="N182">
        <v>97</v>
      </c>
      <c r="O182">
        <v>151</v>
      </c>
      <c r="P182">
        <v>0</v>
      </c>
      <c r="Q182">
        <v>38</v>
      </c>
      <c r="R182">
        <v>0</v>
      </c>
      <c r="S182">
        <v>0</v>
      </c>
      <c r="T182">
        <f t="shared" si="38"/>
        <v>248</v>
      </c>
      <c r="U182">
        <f t="shared" si="39"/>
        <v>286</v>
      </c>
      <c r="V182" s="1">
        <f t="shared" si="40"/>
        <v>45943.4920273349</v>
      </c>
      <c r="W182" s="1">
        <f t="shared" si="41"/>
        <v>45952.1480637813</v>
      </c>
      <c r="X182" t="str">
        <f t="shared" si="32"/>
        <v>健康</v>
      </c>
      <c r="Y182" s="6" t="str">
        <f>_xlfn.IFS(COUNTIF($B$2:B182,B182)=1,"-",OR(AND(X181="高滞销风险",OR(X182="中滞销风险",X182="低滞销风险",X182="健康")),AND(X181="中滞销风险",OR(X182="低滞销风险",X182="健康")),AND(X181="低滞销风险",X182="健康")),"变好",X181=X182,"维持不变",OR(AND(X181="健康",OR(X182="低滞销风险",X182="中滞销风险",X182="高滞销风险")),AND(X181="低滞销风险",OR(X182="中滞销风险",X182="高滞销风险")),AND(X181="中滞销风险",X182="高滞销风险")),"变差")</f>
        <v>-</v>
      </c>
      <c r="Z182" s="7">
        <f t="shared" si="33"/>
        <v>0</v>
      </c>
      <c r="AA182" s="7">
        <f t="shared" si="31"/>
        <v>0</v>
      </c>
      <c r="AB182" s="7">
        <f t="shared" si="34"/>
        <v>0</v>
      </c>
      <c r="AC182" s="7">
        <f t="shared" si="35"/>
        <v>65.1480637813212</v>
      </c>
      <c r="AD182" s="7">
        <f t="shared" si="36"/>
        <v>0</v>
      </c>
      <c r="AE182" s="8">
        <f t="shared" si="37"/>
        <v>4.39</v>
      </c>
    </row>
    <row r="183" spans="1:31">
      <c r="A183" s="1">
        <v>45894</v>
      </c>
      <c r="B183" t="s">
        <v>164</v>
      </c>
      <c r="C183" t="s">
        <v>165</v>
      </c>
      <c r="D183" t="s">
        <v>79</v>
      </c>
      <c r="E183">
        <v>4.51</v>
      </c>
      <c r="F183">
        <v>4.71</v>
      </c>
      <c r="G183">
        <v>4.93</v>
      </c>
      <c r="H183">
        <v>4.23</v>
      </c>
      <c r="I183" t="s">
        <v>34</v>
      </c>
      <c r="J183">
        <v>33</v>
      </c>
      <c r="K183" t="s">
        <v>38</v>
      </c>
      <c r="L183" t="s">
        <v>39</v>
      </c>
      <c r="M183" t="s">
        <v>40</v>
      </c>
      <c r="N183">
        <v>75</v>
      </c>
      <c r="O183">
        <v>172</v>
      </c>
      <c r="P183">
        <v>0</v>
      </c>
      <c r="Q183">
        <v>3</v>
      </c>
      <c r="R183">
        <v>0</v>
      </c>
      <c r="S183">
        <v>150</v>
      </c>
      <c r="T183">
        <f t="shared" si="38"/>
        <v>247</v>
      </c>
      <c r="U183">
        <f t="shared" si="39"/>
        <v>400</v>
      </c>
      <c r="V183" s="1">
        <f t="shared" si="40"/>
        <v>45948.7671840355</v>
      </c>
      <c r="W183" s="1">
        <f t="shared" si="41"/>
        <v>45982.6917960089</v>
      </c>
      <c r="X183" t="str">
        <f t="shared" si="32"/>
        <v>低滞销风险</v>
      </c>
      <c r="Y183" s="6" t="str">
        <f>_xlfn.IFS(COUNTIF($B$2:B183,B183)=1,"-",OR(AND(X182="高滞销风险",OR(X183="中滞销风险",X183="低滞销风险",X183="健康")),AND(X182="中滞销风险",OR(X183="低滞销风险",X183="健康")),AND(X182="低滞销风险",X183="健康")),"变好",X182=X183,"维持不变",OR(AND(X182="健康",OR(X183="低滞销风险",X183="中滞销风险",X183="高滞销风险")),AND(X182="低滞销风险",OR(X183="中滞销风险",X183="高滞销风险")),AND(X182="中滞销风险",X183="高滞销风险")),"变差")</f>
        <v>变差</v>
      </c>
      <c r="Z183" s="7">
        <f t="shared" si="33"/>
        <v>0</v>
      </c>
      <c r="AA183" s="7">
        <f t="shared" si="31"/>
        <v>30.18</v>
      </c>
      <c r="AB183" s="7">
        <f t="shared" si="34"/>
        <v>30.18</v>
      </c>
      <c r="AC183" s="7">
        <f t="shared" si="35"/>
        <v>88.6917960088692</v>
      </c>
      <c r="AD183" s="7">
        <f t="shared" si="36"/>
        <v>6.69179600889765</v>
      </c>
      <c r="AE183" s="8">
        <f t="shared" si="37"/>
        <v>4.8780487804878</v>
      </c>
    </row>
    <row r="184" spans="1:31">
      <c r="A184" s="1">
        <v>45901</v>
      </c>
      <c r="B184" t="s">
        <v>164</v>
      </c>
      <c r="C184" t="s">
        <v>165</v>
      </c>
      <c r="D184" t="s">
        <v>79</v>
      </c>
      <c r="E184">
        <v>5.71</v>
      </c>
      <c r="F184">
        <v>6.71</v>
      </c>
      <c r="G184">
        <v>5.71</v>
      </c>
      <c r="H184">
        <v>5.11</v>
      </c>
      <c r="I184" t="s">
        <v>34</v>
      </c>
      <c r="J184">
        <v>47</v>
      </c>
      <c r="K184" t="s">
        <v>42</v>
      </c>
      <c r="L184" t="s">
        <v>43</v>
      </c>
      <c r="M184" t="s">
        <v>44</v>
      </c>
      <c r="N184">
        <v>75</v>
      </c>
      <c r="O184">
        <v>132</v>
      </c>
      <c r="P184">
        <v>0</v>
      </c>
      <c r="Q184">
        <v>3</v>
      </c>
      <c r="R184">
        <v>0</v>
      </c>
      <c r="S184">
        <v>150</v>
      </c>
      <c r="T184">
        <f t="shared" si="38"/>
        <v>207</v>
      </c>
      <c r="U184">
        <f t="shared" si="39"/>
        <v>360</v>
      </c>
      <c r="V184" s="1">
        <f t="shared" si="40"/>
        <v>45937.2521891419</v>
      </c>
      <c r="W184" s="1">
        <f t="shared" si="41"/>
        <v>45964.0472854641</v>
      </c>
      <c r="X184" t="str">
        <f t="shared" si="32"/>
        <v>健康</v>
      </c>
      <c r="Y184" s="6" t="str">
        <f>_xlfn.IFS(COUNTIF($B$2:B184,B184)=1,"-",OR(AND(X183="高滞销风险",OR(X184="中滞销风险",X184="低滞销风险",X184="健康")),AND(X183="中滞销风险",OR(X184="低滞销风险",X184="健康")),AND(X183="低滞销风险",X184="健康")),"变好",X183=X184,"维持不变",OR(AND(X183="健康",OR(X184="低滞销风险",X184="中滞销风险",X184="高滞销风险")),AND(X183="低滞销风险",OR(X184="中滞销风险",X184="高滞销风险")),AND(X183="中滞销风险",X184="高滞销风险")),"变差")</f>
        <v>变好</v>
      </c>
      <c r="Z184" s="7">
        <f t="shared" si="33"/>
        <v>0</v>
      </c>
      <c r="AA184" s="7">
        <f t="shared" si="31"/>
        <v>0</v>
      </c>
      <c r="AB184" s="7">
        <f t="shared" si="34"/>
        <v>0</v>
      </c>
      <c r="AC184" s="7">
        <f t="shared" si="35"/>
        <v>63.0472854640981</v>
      </c>
      <c r="AD184" s="7">
        <f t="shared" si="36"/>
        <v>0</v>
      </c>
      <c r="AE184" s="8">
        <f t="shared" si="37"/>
        <v>5.71</v>
      </c>
    </row>
    <row r="185" spans="1:31">
      <c r="A185" s="1">
        <v>45887</v>
      </c>
      <c r="B185" t="s">
        <v>166</v>
      </c>
      <c r="C185" t="s">
        <v>167</v>
      </c>
      <c r="D185" t="s">
        <v>79</v>
      </c>
      <c r="E185">
        <v>7.14</v>
      </c>
      <c r="F185">
        <v>7.14</v>
      </c>
      <c r="G185">
        <v>7.71</v>
      </c>
      <c r="H185">
        <v>7.75</v>
      </c>
      <c r="I185" t="s">
        <v>41</v>
      </c>
      <c r="J185">
        <v>50</v>
      </c>
      <c r="K185" t="s">
        <v>35</v>
      </c>
      <c r="L185" t="s">
        <v>36</v>
      </c>
      <c r="M185" t="s">
        <v>37</v>
      </c>
      <c r="N185">
        <v>119</v>
      </c>
      <c r="O185">
        <v>391</v>
      </c>
      <c r="P185">
        <v>0</v>
      </c>
      <c r="Q185">
        <v>230</v>
      </c>
      <c r="R185">
        <v>0</v>
      </c>
      <c r="S185">
        <v>0</v>
      </c>
      <c r="T185">
        <f t="shared" si="38"/>
        <v>510</v>
      </c>
      <c r="U185">
        <f t="shared" si="39"/>
        <v>740</v>
      </c>
      <c r="V185" s="1">
        <f t="shared" si="40"/>
        <v>45958.4285714286</v>
      </c>
      <c r="W185" s="1">
        <f t="shared" si="41"/>
        <v>45990.6414565826</v>
      </c>
      <c r="X185" t="str">
        <f t="shared" si="32"/>
        <v>低滞销风险</v>
      </c>
      <c r="Y185" s="6" t="str">
        <f>_xlfn.IFS(COUNTIF($B$2:B185,B185)=1,"-",OR(AND(X184="高滞销风险",OR(X185="中滞销风险",X185="低滞销风险",X185="健康")),AND(X184="中滞销风险",OR(X185="低滞销风险",X185="健康")),AND(X184="低滞销风险",X185="健康")),"变好",X184=X185,"维持不变",OR(AND(X184="健康",OR(X185="低滞销风险",X185="中滞销风险",X185="高滞销风险")),AND(X184="低滞销风险",OR(X185="中滞销风险",X185="高滞销风险")),AND(X184="中滞销风险",X185="高滞销风险")),"变差")</f>
        <v>-</v>
      </c>
      <c r="Z185" s="7">
        <f t="shared" si="33"/>
        <v>0</v>
      </c>
      <c r="AA185" s="7">
        <f t="shared" si="31"/>
        <v>104.54</v>
      </c>
      <c r="AB185" s="7">
        <f t="shared" si="34"/>
        <v>104.54</v>
      </c>
      <c r="AC185" s="7">
        <f t="shared" si="35"/>
        <v>103.641456582633</v>
      </c>
      <c r="AD185" s="7">
        <f t="shared" si="36"/>
        <v>14.641456582598</v>
      </c>
      <c r="AE185" s="8">
        <f t="shared" si="37"/>
        <v>8.31460674157303</v>
      </c>
    </row>
    <row r="186" spans="1:31">
      <c r="A186" s="1">
        <v>45894</v>
      </c>
      <c r="B186" t="s">
        <v>166</v>
      </c>
      <c r="C186" t="s">
        <v>167</v>
      </c>
      <c r="D186" t="s">
        <v>79</v>
      </c>
      <c r="E186">
        <v>7.71</v>
      </c>
      <c r="F186">
        <v>7.71</v>
      </c>
      <c r="G186">
        <v>7.43</v>
      </c>
      <c r="H186">
        <v>7.75</v>
      </c>
      <c r="I186" t="s">
        <v>41</v>
      </c>
      <c r="J186">
        <v>54</v>
      </c>
      <c r="K186" t="s">
        <v>38</v>
      </c>
      <c r="L186" t="s">
        <v>39</v>
      </c>
      <c r="M186" t="s">
        <v>40</v>
      </c>
      <c r="N186">
        <v>79</v>
      </c>
      <c r="O186">
        <v>400</v>
      </c>
      <c r="P186">
        <v>0</v>
      </c>
      <c r="Q186">
        <v>205</v>
      </c>
      <c r="R186">
        <v>0</v>
      </c>
      <c r="S186">
        <v>0</v>
      </c>
      <c r="T186">
        <f t="shared" si="38"/>
        <v>479</v>
      </c>
      <c r="U186">
        <f t="shared" si="39"/>
        <v>684</v>
      </c>
      <c r="V186" s="1">
        <f t="shared" si="40"/>
        <v>45956.1271076524</v>
      </c>
      <c r="W186" s="1">
        <f t="shared" si="41"/>
        <v>45982.7159533074</v>
      </c>
      <c r="X186" t="str">
        <f t="shared" si="32"/>
        <v>低滞销风险</v>
      </c>
      <c r="Y186" s="6" t="str">
        <f>_xlfn.IFS(COUNTIF($B$2:B186,B186)=1,"-",OR(AND(X185="高滞销风险",OR(X186="中滞销风险",X186="低滞销风险",X186="健康")),AND(X185="中滞销风险",OR(X186="低滞销风险",X186="健康")),AND(X185="低滞销风险",X186="健康")),"变好",X185=X186,"维持不变",OR(AND(X185="健康",OR(X186="低滞销风险",X186="中滞销风险",X186="高滞销风险")),AND(X185="低滞销风险",OR(X186="中滞销风险",X186="高滞销风险")),AND(X185="中滞销风险",X186="高滞销风险")),"变差")</f>
        <v>维持不变</v>
      </c>
      <c r="Z186" s="7">
        <f t="shared" si="33"/>
        <v>0</v>
      </c>
      <c r="AA186" s="7">
        <f t="shared" ref="AA186:AA249" si="42">AB186-Z186</f>
        <v>51.78</v>
      </c>
      <c r="AB186" s="7">
        <f t="shared" si="34"/>
        <v>51.78</v>
      </c>
      <c r="AC186" s="7">
        <f t="shared" si="35"/>
        <v>88.715953307393</v>
      </c>
      <c r="AD186" s="7">
        <f t="shared" si="36"/>
        <v>6.71595330740092</v>
      </c>
      <c r="AE186" s="8">
        <f t="shared" si="37"/>
        <v>8.34146341463415</v>
      </c>
    </row>
    <row r="187" spans="1:31">
      <c r="A187" s="1">
        <v>45901</v>
      </c>
      <c r="B187" t="s">
        <v>166</v>
      </c>
      <c r="C187" t="s">
        <v>167</v>
      </c>
      <c r="D187" t="s">
        <v>79</v>
      </c>
      <c r="E187">
        <v>7.57</v>
      </c>
      <c r="F187">
        <v>7.57</v>
      </c>
      <c r="G187">
        <v>7.64</v>
      </c>
      <c r="H187">
        <v>7.68</v>
      </c>
      <c r="I187" t="s">
        <v>41</v>
      </c>
      <c r="J187">
        <v>53</v>
      </c>
      <c r="K187" t="s">
        <v>42</v>
      </c>
      <c r="L187" t="s">
        <v>43</v>
      </c>
      <c r="M187" t="s">
        <v>44</v>
      </c>
      <c r="N187">
        <v>135</v>
      </c>
      <c r="O187">
        <v>370</v>
      </c>
      <c r="P187">
        <v>0</v>
      </c>
      <c r="Q187">
        <v>125</v>
      </c>
      <c r="R187">
        <v>0</v>
      </c>
      <c r="S187">
        <v>0</v>
      </c>
      <c r="T187">
        <f t="shared" si="38"/>
        <v>505</v>
      </c>
      <c r="U187">
        <f t="shared" si="39"/>
        <v>630</v>
      </c>
      <c r="V187" s="1">
        <f t="shared" si="40"/>
        <v>45967.7107001321</v>
      </c>
      <c r="W187" s="1">
        <f t="shared" si="41"/>
        <v>45984.2232496697</v>
      </c>
      <c r="X187" t="str">
        <f t="shared" si="32"/>
        <v>低滞销风险</v>
      </c>
      <c r="Y187" s="6" t="str">
        <f>_xlfn.IFS(COUNTIF($B$2:B187,B187)=1,"-",OR(AND(X186="高滞销风险",OR(X187="中滞销风险",X187="低滞销风险",X187="健康")),AND(X186="中滞销风险",OR(X187="低滞销风险",X187="健康")),AND(X186="低滞销风险",X187="健康")),"变好",X186=X187,"维持不变",OR(AND(X186="健康",OR(X187="低滞销风险",X187="中滞销风险",X187="高滞销风险")),AND(X186="低滞销风险",OR(X187="中滞销风险",X187="高滞销风险")),AND(X186="中滞销风险",X187="高滞销风险")),"变差")</f>
        <v>维持不变</v>
      </c>
      <c r="Z187" s="7">
        <f t="shared" si="33"/>
        <v>0</v>
      </c>
      <c r="AA187" s="7">
        <f t="shared" si="42"/>
        <v>62.25</v>
      </c>
      <c r="AB187" s="7">
        <f t="shared" si="34"/>
        <v>62.25</v>
      </c>
      <c r="AC187" s="7">
        <f t="shared" si="35"/>
        <v>83.223249669749</v>
      </c>
      <c r="AD187" s="7">
        <f t="shared" si="36"/>
        <v>8.22324966970336</v>
      </c>
      <c r="AE187" s="8">
        <f t="shared" si="37"/>
        <v>8.4</v>
      </c>
    </row>
    <row r="188" spans="1:31">
      <c r="A188" s="1">
        <v>45887</v>
      </c>
      <c r="B188" t="s">
        <v>168</v>
      </c>
      <c r="C188" t="s">
        <v>169</v>
      </c>
      <c r="D188" t="s">
        <v>79</v>
      </c>
      <c r="E188">
        <v>9.89</v>
      </c>
      <c r="F188">
        <v>9.89</v>
      </c>
      <c r="G188">
        <v>10.34</v>
      </c>
      <c r="H188">
        <v>10.78</v>
      </c>
      <c r="I188" t="s">
        <v>41</v>
      </c>
      <c r="J188">
        <v>69.24</v>
      </c>
      <c r="K188" t="s">
        <v>35</v>
      </c>
      <c r="L188" t="s">
        <v>36</v>
      </c>
      <c r="M188" t="s">
        <v>37</v>
      </c>
      <c r="N188">
        <v>116</v>
      </c>
      <c r="O188">
        <v>594</v>
      </c>
      <c r="P188">
        <v>0</v>
      </c>
      <c r="Q188">
        <v>151</v>
      </c>
      <c r="R188">
        <v>0</v>
      </c>
      <c r="S188">
        <v>0</v>
      </c>
      <c r="T188">
        <f t="shared" si="38"/>
        <v>710</v>
      </c>
      <c r="U188">
        <f t="shared" si="39"/>
        <v>861</v>
      </c>
      <c r="V188" s="1">
        <f t="shared" si="40"/>
        <v>45958.7896865521</v>
      </c>
      <c r="W188" s="1">
        <f t="shared" si="41"/>
        <v>45974.0576339737</v>
      </c>
      <c r="X188" t="str">
        <f t="shared" si="32"/>
        <v>健康</v>
      </c>
      <c r="Y188" s="6" t="str">
        <f>_xlfn.IFS(COUNTIF($B$2:B188,B188)=1,"-",OR(AND(X187="高滞销风险",OR(X188="中滞销风险",X188="低滞销风险",X188="健康")),AND(X187="中滞销风险",OR(X188="低滞销风险",X188="健康")),AND(X187="低滞销风险",X188="健康")),"变好",X187=X188,"维持不变",OR(AND(X187="健康",OR(X188="低滞销风险",X188="中滞销风险",X188="高滞销风险")),AND(X187="低滞销风险",OR(X188="中滞销风险",X188="高滞销风险")),AND(X187="中滞销风险",X188="高滞销风险")),"变差")</f>
        <v>-</v>
      </c>
      <c r="Z188" s="7">
        <f t="shared" si="33"/>
        <v>0</v>
      </c>
      <c r="AA188" s="7">
        <f t="shared" si="42"/>
        <v>0</v>
      </c>
      <c r="AB188" s="7">
        <f t="shared" si="34"/>
        <v>0</v>
      </c>
      <c r="AC188" s="7">
        <f t="shared" si="35"/>
        <v>87.0576339737108</v>
      </c>
      <c r="AD188" s="7">
        <f t="shared" si="36"/>
        <v>0</v>
      </c>
      <c r="AE188" s="8">
        <f t="shared" si="37"/>
        <v>9.89</v>
      </c>
    </row>
    <row r="189" spans="1:31">
      <c r="A189" s="1">
        <v>45894</v>
      </c>
      <c r="B189" t="s">
        <v>168</v>
      </c>
      <c r="C189" t="s">
        <v>169</v>
      </c>
      <c r="D189" t="s">
        <v>79</v>
      </c>
      <c r="E189">
        <v>7.71</v>
      </c>
      <c r="F189">
        <v>7.71</v>
      </c>
      <c r="G189">
        <v>8.8</v>
      </c>
      <c r="H189">
        <v>9.56</v>
      </c>
      <c r="I189" t="s">
        <v>41</v>
      </c>
      <c r="J189">
        <v>54</v>
      </c>
      <c r="K189" t="s">
        <v>38</v>
      </c>
      <c r="L189" t="s">
        <v>39</v>
      </c>
      <c r="M189" t="s">
        <v>40</v>
      </c>
      <c r="N189">
        <v>190</v>
      </c>
      <c r="O189">
        <v>502</v>
      </c>
      <c r="P189">
        <v>0</v>
      </c>
      <c r="Q189">
        <v>116</v>
      </c>
      <c r="R189">
        <v>0</v>
      </c>
      <c r="S189">
        <v>0</v>
      </c>
      <c r="T189">
        <f t="shared" si="38"/>
        <v>692</v>
      </c>
      <c r="U189">
        <f t="shared" si="39"/>
        <v>808</v>
      </c>
      <c r="V189" s="1">
        <f t="shared" si="40"/>
        <v>45983.7535667964</v>
      </c>
      <c r="W189" s="1">
        <f t="shared" si="41"/>
        <v>45998.7989623865</v>
      </c>
      <c r="X189" t="str">
        <f t="shared" si="32"/>
        <v>中滞销风险</v>
      </c>
      <c r="Y189" s="6" t="str">
        <f>_xlfn.IFS(COUNTIF($B$2:B189,B189)=1,"-",OR(AND(X188="高滞销风险",OR(X189="中滞销风险",X189="低滞销风险",X189="健康")),AND(X188="中滞销风险",OR(X189="低滞销风险",X189="健康")),AND(X188="低滞销风险",X189="健康")),"变好",X188=X189,"维持不变",OR(AND(X188="健康",OR(X189="低滞销风险",X189="中滞销风险",X189="高滞销风险")),AND(X188="低滞销风险",OR(X189="中滞销风险",X189="高滞销风险")),AND(X188="中滞销风险",X189="高滞销风险")),"变差")</f>
        <v>变差</v>
      </c>
      <c r="Z189" s="7">
        <f t="shared" si="33"/>
        <v>59.78</v>
      </c>
      <c r="AA189" s="7">
        <f t="shared" si="42"/>
        <v>116</v>
      </c>
      <c r="AB189" s="7">
        <f t="shared" si="34"/>
        <v>175.78</v>
      </c>
      <c r="AC189" s="7">
        <f t="shared" si="35"/>
        <v>104.798962386511</v>
      </c>
      <c r="AD189" s="7">
        <f t="shared" si="36"/>
        <v>22.7989623864996</v>
      </c>
      <c r="AE189" s="8">
        <f t="shared" si="37"/>
        <v>9.85365853658537</v>
      </c>
    </row>
    <row r="190" spans="1:31">
      <c r="A190" s="1">
        <v>45901</v>
      </c>
      <c r="B190" t="s">
        <v>168</v>
      </c>
      <c r="C190" t="s">
        <v>169</v>
      </c>
      <c r="D190" t="s">
        <v>79</v>
      </c>
      <c r="E190">
        <v>11.44</v>
      </c>
      <c r="F190">
        <v>13.57</v>
      </c>
      <c r="G190">
        <v>10.64</v>
      </c>
      <c r="H190">
        <v>10.49</v>
      </c>
      <c r="I190" t="s">
        <v>34</v>
      </c>
      <c r="J190">
        <v>95</v>
      </c>
      <c r="K190" t="s">
        <v>42</v>
      </c>
      <c r="L190" t="s">
        <v>43</v>
      </c>
      <c r="M190" t="s">
        <v>44</v>
      </c>
      <c r="N190">
        <v>305</v>
      </c>
      <c r="O190">
        <v>296</v>
      </c>
      <c r="P190">
        <v>0</v>
      </c>
      <c r="Q190">
        <v>116</v>
      </c>
      <c r="R190">
        <v>0</v>
      </c>
      <c r="S190">
        <v>0</v>
      </c>
      <c r="T190">
        <f t="shared" si="38"/>
        <v>601</v>
      </c>
      <c r="U190">
        <f t="shared" si="39"/>
        <v>717</v>
      </c>
      <c r="V190" s="1">
        <f t="shared" si="40"/>
        <v>45953.534965035</v>
      </c>
      <c r="W190" s="1">
        <f t="shared" si="41"/>
        <v>45963.6748251748</v>
      </c>
      <c r="X190" t="str">
        <f t="shared" si="32"/>
        <v>健康</v>
      </c>
      <c r="Y190" s="6" t="str">
        <f>_xlfn.IFS(COUNTIF($B$2:B190,B190)=1,"-",OR(AND(X189="高滞销风险",OR(X190="中滞销风险",X190="低滞销风险",X190="健康")),AND(X189="中滞销风险",OR(X190="低滞销风险",X190="健康")),AND(X189="低滞销风险",X190="健康")),"变好",X189=X190,"维持不变",OR(AND(X189="健康",OR(X190="低滞销风险",X190="中滞销风险",X190="高滞销风险")),AND(X189="低滞销风险",OR(X190="中滞销风险",X190="高滞销风险")),AND(X189="中滞销风险",X190="高滞销风险")),"变差")</f>
        <v>变好</v>
      </c>
      <c r="Z190" s="7">
        <f t="shared" si="33"/>
        <v>0</v>
      </c>
      <c r="AA190" s="7">
        <f t="shared" si="42"/>
        <v>0</v>
      </c>
      <c r="AB190" s="7">
        <f t="shared" si="34"/>
        <v>0</v>
      </c>
      <c r="AC190" s="7">
        <f t="shared" si="35"/>
        <v>62.6748251748252</v>
      </c>
      <c r="AD190" s="7">
        <f t="shared" si="36"/>
        <v>0</v>
      </c>
      <c r="AE190" s="8">
        <f t="shared" si="37"/>
        <v>11.44</v>
      </c>
    </row>
    <row r="191" spans="1:31">
      <c r="A191" s="1">
        <v>45887</v>
      </c>
      <c r="B191" t="s">
        <v>170</v>
      </c>
      <c r="C191" t="s">
        <v>171</v>
      </c>
      <c r="D191" t="s">
        <v>79</v>
      </c>
      <c r="E191">
        <v>9.74</v>
      </c>
      <c r="F191">
        <v>10.29</v>
      </c>
      <c r="G191">
        <v>9.14</v>
      </c>
      <c r="H191">
        <v>9.64</v>
      </c>
      <c r="I191" t="s">
        <v>34</v>
      </c>
      <c r="J191">
        <v>72</v>
      </c>
      <c r="K191" t="s">
        <v>35</v>
      </c>
      <c r="L191" t="s">
        <v>36</v>
      </c>
      <c r="M191" t="s">
        <v>37</v>
      </c>
      <c r="N191">
        <v>172</v>
      </c>
      <c r="O191">
        <v>360</v>
      </c>
      <c r="P191">
        <v>0</v>
      </c>
      <c r="Q191">
        <v>253</v>
      </c>
      <c r="R191">
        <v>0</v>
      </c>
      <c r="S191">
        <v>0</v>
      </c>
      <c r="T191">
        <f t="shared" si="38"/>
        <v>532</v>
      </c>
      <c r="U191">
        <f t="shared" si="39"/>
        <v>785</v>
      </c>
      <c r="V191" s="1">
        <f t="shared" si="40"/>
        <v>45941.6201232033</v>
      </c>
      <c r="W191" s="1">
        <f t="shared" si="41"/>
        <v>45967.5954825462</v>
      </c>
      <c r="X191" t="str">
        <f t="shared" si="32"/>
        <v>健康</v>
      </c>
      <c r="Y191" s="6" t="str">
        <f>_xlfn.IFS(COUNTIF($B$2:B191,B191)=1,"-",OR(AND(X190="高滞销风险",OR(X191="中滞销风险",X191="低滞销风险",X191="健康")),AND(X190="中滞销风险",OR(X191="低滞销风险",X191="健康")),AND(X190="低滞销风险",X191="健康")),"变好",X190=X191,"维持不变",OR(AND(X190="健康",OR(X191="低滞销风险",X191="中滞销风险",X191="高滞销风险")),AND(X190="低滞销风险",OR(X191="中滞销风险",X191="高滞销风险")),AND(X190="中滞销风险",X191="高滞销风险")),"变差")</f>
        <v>-</v>
      </c>
      <c r="Z191" s="7">
        <f t="shared" si="33"/>
        <v>0</v>
      </c>
      <c r="AA191" s="7">
        <f t="shared" si="42"/>
        <v>0</v>
      </c>
      <c r="AB191" s="7">
        <f t="shared" si="34"/>
        <v>0</v>
      </c>
      <c r="AC191" s="7">
        <f t="shared" si="35"/>
        <v>80.5954825462012</v>
      </c>
      <c r="AD191" s="7">
        <f t="shared" si="36"/>
        <v>0</v>
      </c>
      <c r="AE191" s="8">
        <f t="shared" si="37"/>
        <v>9.74</v>
      </c>
    </row>
    <row r="192" spans="1:31">
      <c r="A192" s="1">
        <v>45894</v>
      </c>
      <c r="B192" t="s">
        <v>170</v>
      </c>
      <c r="C192" t="s">
        <v>171</v>
      </c>
      <c r="D192" t="s">
        <v>79</v>
      </c>
      <c r="E192">
        <v>10.16</v>
      </c>
      <c r="F192">
        <v>11</v>
      </c>
      <c r="G192">
        <v>10.64</v>
      </c>
      <c r="H192">
        <v>9.46</v>
      </c>
      <c r="I192" t="s">
        <v>34</v>
      </c>
      <c r="J192">
        <v>77</v>
      </c>
      <c r="K192" t="s">
        <v>38</v>
      </c>
      <c r="L192" t="s">
        <v>39</v>
      </c>
      <c r="M192" t="s">
        <v>40</v>
      </c>
      <c r="N192">
        <v>98</v>
      </c>
      <c r="O192">
        <v>485</v>
      </c>
      <c r="P192">
        <v>0</v>
      </c>
      <c r="Q192">
        <v>103</v>
      </c>
      <c r="R192">
        <v>0</v>
      </c>
      <c r="S192">
        <v>350</v>
      </c>
      <c r="T192">
        <f t="shared" si="38"/>
        <v>583</v>
      </c>
      <c r="U192">
        <f t="shared" si="39"/>
        <v>1036</v>
      </c>
      <c r="V192" s="1">
        <f t="shared" si="40"/>
        <v>45951.3818897638</v>
      </c>
      <c r="W192" s="1">
        <f t="shared" si="41"/>
        <v>45995.968503937</v>
      </c>
      <c r="X192" t="str">
        <f t="shared" si="32"/>
        <v>中滞销风险</v>
      </c>
      <c r="Y192" s="6" t="str">
        <f>_xlfn.IFS(COUNTIF($B$2:B192,B192)=1,"-",OR(AND(X191="高滞销风险",OR(X192="中滞销风险",X192="低滞销风险",X192="健康")),AND(X191="中滞销风险",OR(X192="低滞销风险",X192="健康")),AND(X191="低滞销风险",X192="健康")),"变好",X191=X192,"维持不变",OR(AND(X191="健康",OR(X192="低滞销风险",X192="中滞销风险",X192="高滞销风险")),AND(X191="低滞销风险",OR(X192="中滞销风险",X192="高滞销风险")),AND(X191="中滞销风险",X192="高滞销风险")),"变差")</f>
        <v>变差</v>
      </c>
      <c r="Z192" s="7">
        <f t="shared" si="33"/>
        <v>0</v>
      </c>
      <c r="AA192" s="7">
        <f t="shared" si="42"/>
        <v>202.88</v>
      </c>
      <c r="AB192" s="7">
        <f t="shared" si="34"/>
        <v>202.88</v>
      </c>
      <c r="AC192" s="7">
        <f t="shared" si="35"/>
        <v>101.968503937008</v>
      </c>
      <c r="AD192" s="7">
        <f t="shared" si="36"/>
        <v>19.9685039370015</v>
      </c>
      <c r="AE192" s="8">
        <f t="shared" si="37"/>
        <v>12.6341463414634</v>
      </c>
    </row>
    <row r="193" spans="1:31">
      <c r="A193" s="1">
        <v>45901</v>
      </c>
      <c r="B193" t="s">
        <v>170</v>
      </c>
      <c r="C193" t="s">
        <v>171</v>
      </c>
      <c r="D193" t="s">
        <v>79</v>
      </c>
      <c r="E193">
        <v>10.39</v>
      </c>
      <c r="F193">
        <v>10.71</v>
      </c>
      <c r="G193">
        <v>10.86</v>
      </c>
      <c r="H193">
        <v>10</v>
      </c>
      <c r="I193" t="s">
        <v>34</v>
      </c>
      <c r="J193">
        <v>75</v>
      </c>
      <c r="K193" t="s">
        <v>42</v>
      </c>
      <c r="L193" t="s">
        <v>43</v>
      </c>
      <c r="M193" t="s">
        <v>44</v>
      </c>
      <c r="N193">
        <v>169</v>
      </c>
      <c r="O193">
        <v>445</v>
      </c>
      <c r="P193">
        <v>0</v>
      </c>
      <c r="Q193">
        <v>3</v>
      </c>
      <c r="R193">
        <v>0</v>
      </c>
      <c r="S193">
        <v>350</v>
      </c>
      <c r="T193">
        <f t="shared" si="38"/>
        <v>614</v>
      </c>
      <c r="U193">
        <f t="shared" si="39"/>
        <v>967</v>
      </c>
      <c r="V193" s="1">
        <f t="shared" si="40"/>
        <v>45960.0952839269</v>
      </c>
      <c r="W193" s="1">
        <f t="shared" si="41"/>
        <v>45994.0702598653</v>
      </c>
      <c r="X193" t="str">
        <f t="shared" si="32"/>
        <v>中滞销风险</v>
      </c>
      <c r="Y193" s="6" t="str">
        <f>_xlfn.IFS(COUNTIF($B$2:B193,B193)=1,"-",OR(AND(X192="高滞销风险",OR(X193="中滞销风险",X193="低滞销风险",X193="健康")),AND(X192="中滞销风险",OR(X193="低滞销风险",X193="健康")),AND(X192="低滞销风险",X193="健康")),"变好",X192=X193,"维持不变",OR(AND(X192="健康",OR(X193="低滞销风险",X193="中滞销风险",X193="高滞销风险")),AND(X192="低滞销风险",OR(X193="中滞销风险",X193="高滞销风险")),AND(X192="中滞销风险",X193="高滞销风险")),"变差")</f>
        <v>维持不变</v>
      </c>
      <c r="Z193" s="7">
        <f t="shared" si="33"/>
        <v>0</v>
      </c>
      <c r="AA193" s="7">
        <f t="shared" si="42"/>
        <v>187.75</v>
      </c>
      <c r="AB193" s="7">
        <f t="shared" si="34"/>
        <v>187.75</v>
      </c>
      <c r="AC193" s="7">
        <f t="shared" si="35"/>
        <v>93.0702598652551</v>
      </c>
      <c r="AD193" s="7">
        <f t="shared" si="36"/>
        <v>18.0702598653006</v>
      </c>
      <c r="AE193" s="8">
        <f t="shared" si="37"/>
        <v>12.8933333333333</v>
      </c>
    </row>
    <row r="194" spans="1:31">
      <c r="A194" s="1">
        <v>45887</v>
      </c>
      <c r="B194" t="s">
        <v>172</v>
      </c>
      <c r="C194" t="s">
        <v>173</v>
      </c>
      <c r="D194" t="s">
        <v>79</v>
      </c>
      <c r="E194">
        <v>4.14</v>
      </c>
      <c r="F194">
        <v>4.14</v>
      </c>
      <c r="G194">
        <v>4.43</v>
      </c>
      <c r="H194">
        <v>4.68</v>
      </c>
      <c r="I194" t="s">
        <v>41</v>
      </c>
      <c r="J194">
        <v>29</v>
      </c>
      <c r="K194" t="s">
        <v>35</v>
      </c>
      <c r="L194" t="s">
        <v>36</v>
      </c>
      <c r="M194" t="s">
        <v>37</v>
      </c>
      <c r="N194">
        <v>55</v>
      </c>
      <c r="O194">
        <v>250</v>
      </c>
      <c r="P194">
        <v>0</v>
      </c>
      <c r="Q194">
        <v>14</v>
      </c>
      <c r="R194">
        <v>0</v>
      </c>
      <c r="S194">
        <v>200</v>
      </c>
      <c r="T194">
        <f t="shared" si="38"/>
        <v>305</v>
      </c>
      <c r="U194">
        <f t="shared" si="39"/>
        <v>519</v>
      </c>
      <c r="V194" s="1">
        <f t="shared" si="40"/>
        <v>45960.6714975845</v>
      </c>
      <c r="W194" s="1">
        <f t="shared" si="41"/>
        <v>46012.3623188406</v>
      </c>
      <c r="X194" t="str">
        <f t="shared" si="32"/>
        <v>高滞销风险</v>
      </c>
      <c r="Y194" s="6" t="str">
        <f>_xlfn.IFS(COUNTIF($B$2:B194,B194)=1,"-",OR(AND(X193="高滞销风险",OR(X194="中滞销风险",X194="低滞销风险",X194="健康")),AND(X193="中滞销风险",OR(X194="低滞销风险",X194="健康")),AND(X193="低滞销风险",X194="健康")),"变好",X193=X194,"维持不变",OR(AND(X193="健康",OR(X194="低滞销风险",X194="中滞销风险",X194="高滞销风险")),AND(X193="低滞销风险",OR(X194="中滞销风险",X194="高滞销风险")),AND(X193="中滞销风险",X194="高滞销风险")),"变差")</f>
        <v>-</v>
      </c>
      <c r="Z194" s="7">
        <f t="shared" si="33"/>
        <v>0</v>
      </c>
      <c r="AA194" s="7">
        <f t="shared" si="42"/>
        <v>150.54</v>
      </c>
      <c r="AB194" s="7">
        <f t="shared" si="34"/>
        <v>150.54</v>
      </c>
      <c r="AC194" s="7">
        <f t="shared" si="35"/>
        <v>125.36231884058</v>
      </c>
      <c r="AD194" s="7">
        <f t="shared" si="36"/>
        <v>36.3623188405982</v>
      </c>
      <c r="AE194" s="8">
        <f t="shared" si="37"/>
        <v>5.8314606741573</v>
      </c>
    </row>
    <row r="195" spans="1:31">
      <c r="A195" s="1">
        <v>45894</v>
      </c>
      <c r="B195" t="s">
        <v>172</v>
      </c>
      <c r="C195" t="s">
        <v>173</v>
      </c>
      <c r="D195" t="s">
        <v>79</v>
      </c>
      <c r="E195">
        <v>4.96</v>
      </c>
      <c r="F195">
        <v>5.29</v>
      </c>
      <c r="G195">
        <v>4.71</v>
      </c>
      <c r="H195">
        <v>4.86</v>
      </c>
      <c r="I195" t="s">
        <v>34</v>
      </c>
      <c r="J195">
        <v>37</v>
      </c>
      <c r="K195" t="s">
        <v>38</v>
      </c>
      <c r="L195" t="s">
        <v>39</v>
      </c>
      <c r="M195" t="s">
        <v>40</v>
      </c>
      <c r="N195">
        <v>42</v>
      </c>
      <c r="O195">
        <v>310</v>
      </c>
      <c r="P195">
        <v>0</v>
      </c>
      <c r="Q195">
        <v>134</v>
      </c>
      <c r="R195">
        <v>0</v>
      </c>
      <c r="S195">
        <v>0</v>
      </c>
      <c r="T195">
        <f t="shared" si="38"/>
        <v>352</v>
      </c>
      <c r="U195">
        <f t="shared" si="39"/>
        <v>486</v>
      </c>
      <c r="V195" s="1">
        <f t="shared" si="40"/>
        <v>45964.9677419355</v>
      </c>
      <c r="W195" s="1">
        <f t="shared" si="41"/>
        <v>45991.9838709677</v>
      </c>
      <c r="X195" t="str">
        <f t="shared" ref="X195:X258" si="43">_xlfn.IFS(AD195&gt;=30,"高滞销风险",AD195&gt;=15,"中滞销风险",AD195&gt;0,"低滞销风险",AD195=0,"健康")</f>
        <v>中滞销风险</v>
      </c>
      <c r="Y195" s="6" t="str">
        <f>_xlfn.IFS(COUNTIF($B$2:B195,B195)=1,"-",OR(AND(X194="高滞销风险",OR(X195="中滞销风险",X195="低滞销风险",X195="健康")),AND(X194="中滞销风险",OR(X195="低滞销风险",X195="健康")),AND(X194="低滞销风险",X195="健康")),"变好",X194=X195,"维持不变",OR(AND(X194="健康",OR(X195="低滞销风险",X195="中滞销风险",X195="高滞销风险")),AND(X194="低滞销风险",OR(X195="中滞销风险",X195="高滞销风险")),AND(X194="中滞销风险",X195="高滞销风险")),"变差")</f>
        <v>变好</v>
      </c>
      <c r="Z195" s="7">
        <f t="shared" ref="Z195:Z258" si="44">IF(V195&gt;=DATE(2025,11,15),T195-(DATE(2025,11,15)-A195)*E195,0)</f>
        <v>0</v>
      </c>
      <c r="AA195" s="7">
        <f t="shared" si="42"/>
        <v>79.28</v>
      </c>
      <c r="AB195" s="7">
        <f t="shared" ref="AB195:AB258" si="45">IF(W195&gt;=DATE(2025,11,15),U195-(DATE(2025,11,15)-A195)*E195,0)</f>
        <v>79.28</v>
      </c>
      <c r="AC195" s="7">
        <f t="shared" ref="AC195:AC258" si="46">U195/E195</f>
        <v>97.9838709677419</v>
      </c>
      <c r="AD195" s="7">
        <f t="shared" ref="AD195:AD258" si="47">IF(W195&gt;DATE(2025,11,15),W195-DATE(2025,11,15),0)</f>
        <v>15.9838709676987</v>
      </c>
      <c r="AE195" s="8">
        <f t="shared" ref="AE195:AE258" si="48">IF(X195="健康",E195,U195/(DATE(2025,11,15)-A195))</f>
        <v>5.92682926829268</v>
      </c>
    </row>
    <row r="196" spans="1:31">
      <c r="A196" s="1">
        <v>45901</v>
      </c>
      <c r="B196" t="s">
        <v>172</v>
      </c>
      <c r="C196" t="s">
        <v>173</v>
      </c>
      <c r="D196" t="s">
        <v>79</v>
      </c>
      <c r="E196">
        <v>6.05</v>
      </c>
      <c r="F196">
        <v>7.14</v>
      </c>
      <c r="G196">
        <v>6.21</v>
      </c>
      <c r="H196">
        <v>5.32</v>
      </c>
      <c r="I196" t="s">
        <v>34</v>
      </c>
      <c r="J196">
        <v>50</v>
      </c>
      <c r="K196" t="s">
        <v>42</v>
      </c>
      <c r="L196" t="s">
        <v>43</v>
      </c>
      <c r="M196" t="s">
        <v>44</v>
      </c>
      <c r="N196">
        <v>85</v>
      </c>
      <c r="O196">
        <v>270</v>
      </c>
      <c r="P196">
        <v>0</v>
      </c>
      <c r="Q196">
        <v>84</v>
      </c>
      <c r="R196">
        <v>0</v>
      </c>
      <c r="S196">
        <v>0</v>
      </c>
      <c r="T196">
        <f t="shared" si="38"/>
        <v>355</v>
      </c>
      <c r="U196">
        <f t="shared" si="39"/>
        <v>439</v>
      </c>
      <c r="V196" s="1">
        <f t="shared" si="40"/>
        <v>45959.6776859504</v>
      </c>
      <c r="W196" s="1">
        <f t="shared" si="41"/>
        <v>45973.5619834711</v>
      </c>
      <c r="X196" t="str">
        <f t="shared" si="43"/>
        <v>健康</v>
      </c>
      <c r="Y196" s="6" t="str">
        <f>_xlfn.IFS(COUNTIF($B$2:B196,B196)=1,"-",OR(AND(X195="高滞销风险",OR(X196="中滞销风险",X196="低滞销风险",X196="健康")),AND(X195="中滞销风险",OR(X196="低滞销风险",X196="健康")),AND(X195="低滞销风险",X196="健康")),"变好",X195=X196,"维持不变",OR(AND(X195="健康",OR(X196="低滞销风险",X196="中滞销风险",X196="高滞销风险")),AND(X195="低滞销风险",OR(X196="中滞销风险",X196="高滞销风险")),AND(X195="中滞销风险",X196="高滞销风险")),"变差")</f>
        <v>变好</v>
      </c>
      <c r="Z196" s="7">
        <f t="shared" si="44"/>
        <v>0</v>
      </c>
      <c r="AA196" s="7">
        <f t="shared" si="42"/>
        <v>0</v>
      </c>
      <c r="AB196" s="7">
        <f t="shared" si="45"/>
        <v>0</v>
      </c>
      <c r="AC196" s="7">
        <f t="shared" si="46"/>
        <v>72.5619834710744</v>
      </c>
      <c r="AD196" s="7">
        <f t="shared" si="47"/>
        <v>0</v>
      </c>
      <c r="AE196" s="8">
        <f t="shared" si="48"/>
        <v>6.05</v>
      </c>
    </row>
    <row r="197" spans="1:31">
      <c r="A197" s="1">
        <v>45887</v>
      </c>
      <c r="B197" t="s">
        <v>174</v>
      </c>
      <c r="C197" t="s">
        <v>175</v>
      </c>
      <c r="D197" t="s">
        <v>79</v>
      </c>
      <c r="E197">
        <v>14.91</v>
      </c>
      <c r="F197">
        <v>15.14</v>
      </c>
      <c r="G197">
        <v>14.36</v>
      </c>
      <c r="H197">
        <v>15</v>
      </c>
      <c r="I197" t="s">
        <v>34</v>
      </c>
      <c r="J197">
        <v>106</v>
      </c>
      <c r="K197" t="s">
        <v>35</v>
      </c>
      <c r="L197" t="s">
        <v>36</v>
      </c>
      <c r="M197" t="s">
        <v>37</v>
      </c>
      <c r="N197">
        <v>195</v>
      </c>
      <c r="O197">
        <v>702</v>
      </c>
      <c r="P197">
        <v>0</v>
      </c>
      <c r="Q197">
        <v>121</v>
      </c>
      <c r="R197">
        <v>0</v>
      </c>
      <c r="S197">
        <v>0</v>
      </c>
      <c r="T197">
        <f t="shared" si="38"/>
        <v>897</v>
      </c>
      <c r="U197">
        <f t="shared" si="39"/>
        <v>1018</v>
      </c>
      <c r="V197" s="1">
        <f t="shared" si="40"/>
        <v>45947.1609657948</v>
      </c>
      <c r="W197" s="1">
        <f t="shared" si="41"/>
        <v>45955.2763246144</v>
      </c>
      <c r="X197" t="str">
        <f t="shared" si="43"/>
        <v>健康</v>
      </c>
      <c r="Y197" s="6" t="str">
        <f>_xlfn.IFS(COUNTIF($B$2:B197,B197)=1,"-",OR(AND(X196="高滞销风险",OR(X197="中滞销风险",X197="低滞销风险",X197="健康")),AND(X196="中滞销风险",OR(X197="低滞销风险",X197="健康")),AND(X196="低滞销风险",X197="健康")),"变好",X196=X197,"维持不变",OR(AND(X196="健康",OR(X197="低滞销风险",X197="中滞销风险",X197="高滞销风险")),AND(X196="低滞销风险",OR(X197="中滞销风险",X197="高滞销风险")),AND(X196="中滞销风险",X197="高滞销风险")),"变差")</f>
        <v>-</v>
      </c>
      <c r="Z197" s="7">
        <f t="shared" si="44"/>
        <v>0</v>
      </c>
      <c r="AA197" s="7">
        <f t="shared" si="42"/>
        <v>0</v>
      </c>
      <c r="AB197" s="7">
        <f t="shared" si="45"/>
        <v>0</v>
      </c>
      <c r="AC197" s="7">
        <f t="shared" si="46"/>
        <v>68.2763246143528</v>
      </c>
      <c r="AD197" s="7">
        <f t="shared" si="47"/>
        <v>0</v>
      </c>
      <c r="AE197" s="8">
        <f t="shared" si="48"/>
        <v>14.91</v>
      </c>
    </row>
    <row r="198" spans="1:31">
      <c r="A198" s="1">
        <v>45894</v>
      </c>
      <c r="B198" t="s">
        <v>174</v>
      </c>
      <c r="C198" t="s">
        <v>175</v>
      </c>
      <c r="D198" t="s">
        <v>79</v>
      </c>
      <c r="E198">
        <v>15.24</v>
      </c>
      <c r="F198">
        <v>16</v>
      </c>
      <c r="G198">
        <v>15.57</v>
      </c>
      <c r="H198">
        <v>14.64</v>
      </c>
      <c r="I198" t="s">
        <v>34</v>
      </c>
      <c r="J198">
        <v>112</v>
      </c>
      <c r="K198" t="s">
        <v>38</v>
      </c>
      <c r="L198" t="s">
        <v>39</v>
      </c>
      <c r="M198" t="s">
        <v>40</v>
      </c>
      <c r="N198">
        <v>276</v>
      </c>
      <c r="O198">
        <v>641</v>
      </c>
      <c r="P198">
        <v>0</v>
      </c>
      <c r="Q198">
        <v>151</v>
      </c>
      <c r="R198">
        <v>0</v>
      </c>
      <c r="S198">
        <v>0</v>
      </c>
      <c r="T198">
        <f t="shared" si="38"/>
        <v>917</v>
      </c>
      <c r="U198">
        <f t="shared" si="39"/>
        <v>1068</v>
      </c>
      <c r="V198" s="1">
        <f t="shared" si="40"/>
        <v>45954.1706036745</v>
      </c>
      <c r="W198" s="1">
        <f t="shared" si="41"/>
        <v>45964.0787401575</v>
      </c>
      <c r="X198" t="str">
        <f t="shared" si="43"/>
        <v>健康</v>
      </c>
      <c r="Y198" s="6" t="str">
        <f>_xlfn.IFS(COUNTIF($B$2:B198,B198)=1,"-",OR(AND(X197="高滞销风险",OR(X198="中滞销风险",X198="低滞销风险",X198="健康")),AND(X197="中滞销风险",OR(X198="低滞销风险",X198="健康")),AND(X197="低滞销风险",X198="健康")),"变好",X197=X198,"维持不变",OR(AND(X197="健康",OR(X198="低滞销风险",X198="中滞销风险",X198="高滞销风险")),AND(X197="低滞销风险",OR(X198="中滞销风险",X198="高滞销风险")),AND(X197="中滞销风险",X198="高滞销风险")),"变差")</f>
        <v>维持不变</v>
      </c>
      <c r="Z198" s="7">
        <f t="shared" si="44"/>
        <v>0</v>
      </c>
      <c r="AA198" s="7">
        <f t="shared" si="42"/>
        <v>0</v>
      </c>
      <c r="AB198" s="7">
        <f t="shared" si="45"/>
        <v>0</v>
      </c>
      <c r="AC198" s="7">
        <f t="shared" si="46"/>
        <v>70.0787401574803</v>
      </c>
      <c r="AD198" s="7">
        <f t="shared" si="47"/>
        <v>0</v>
      </c>
      <c r="AE198" s="8">
        <f t="shared" si="48"/>
        <v>15.24</v>
      </c>
    </row>
    <row r="199" spans="1:31">
      <c r="A199" s="1">
        <v>45901</v>
      </c>
      <c r="B199" t="s">
        <v>174</v>
      </c>
      <c r="C199" t="s">
        <v>175</v>
      </c>
      <c r="D199" t="s">
        <v>79</v>
      </c>
      <c r="E199">
        <v>15.44</v>
      </c>
      <c r="F199">
        <v>15.71</v>
      </c>
      <c r="G199">
        <v>15.86</v>
      </c>
      <c r="H199">
        <v>15.11</v>
      </c>
      <c r="I199" t="s">
        <v>34</v>
      </c>
      <c r="J199">
        <v>110</v>
      </c>
      <c r="K199" t="s">
        <v>42</v>
      </c>
      <c r="L199" t="s">
        <v>43</v>
      </c>
      <c r="M199" t="s">
        <v>44</v>
      </c>
      <c r="N199">
        <v>372</v>
      </c>
      <c r="O199">
        <v>582</v>
      </c>
      <c r="P199">
        <v>0</v>
      </c>
      <c r="Q199">
        <v>1</v>
      </c>
      <c r="R199">
        <v>0</v>
      </c>
      <c r="S199">
        <v>300</v>
      </c>
      <c r="T199">
        <f t="shared" si="38"/>
        <v>954</v>
      </c>
      <c r="U199">
        <f t="shared" si="39"/>
        <v>1255</v>
      </c>
      <c r="V199" s="1">
        <f t="shared" si="40"/>
        <v>45962.7875647668</v>
      </c>
      <c r="W199" s="1">
        <f t="shared" si="41"/>
        <v>45982.2823834197</v>
      </c>
      <c r="X199" t="str">
        <f t="shared" si="43"/>
        <v>低滞销风险</v>
      </c>
      <c r="Y199" s="6" t="str">
        <f>_xlfn.IFS(COUNTIF($B$2:B199,B199)=1,"-",OR(AND(X198="高滞销风险",OR(X199="中滞销风险",X199="低滞销风险",X199="健康")),AND(X198="中滞销风险",OR(X199="低滞销风险",X199="健康")),AND(X198="低滞销风险",X199="健康")),"变好",X198=X199,"维持不变",OR(AND(X198="健康",OR(X199="低滞销风险",X199="中滞销风险",X199="高滞销风险")),AND(X198="低滞销风险",OR(X199="中滞销风险",X199="高滞销风险")),AND(X198="中滞销风险",X199="高滞销风险")),"变差")</f>
        <v>变差</v>
      </c>
      <c r="Z199" s="7">
        <f t="shared" si="44"/>
        <v>0</v>
      </c>
      <c r="AA199" s="7">
        <f t="shared" si="42"/>
        <v>97</v>
      </c>
      <c r="AB199" s="7">
        <f t="shared" si="45"/>
        <v>97</v>
      </c>
      <c r="AC199" s="7">
        <f t="shared" si="46"/>
        <v>81.2823834196891</v>
      </c>
      <c r="AD199" s="7">
        <f t="shared" si="47"/>
        <v>6.282383419697</v>
      </c>
      <c r="AE199" s="8">
        <f t="shared" si="48"/>
        <v>16.7333333333333</v>
      </c>
    </row>
    <row r="200" spans="1:31">
      <c r="A200" s="1">
        <v>45887</v>
      </c>
      <c r="B200" t="s">
        <v>176</v>
      </c>
      <c r="C200" t="s">
        <v>177</v>
      </c>
      <c r="D200" t="s">
        <v>79</v>
      </c>
      <c r="E200">
        <v>7.29</v>
      </c>
      <c r="F200">
        <v>7.29</v>
      </c>
      <c r="G200">
        <v>8.14</v>
      </c>
      <c r="H200">
        <v>9.29</v>
      </c>
      <c r="I200" t="s">
        <v>41</v>
      </c>
      <c r="J200">
        <v>51</v>
      </c>
      <c r="K200" t="s">
        <v>35</v>
      </c>
      <c r="L200" t="s">
        <v>36</v>
      </c>
      <c r="M200" t="s">
        <v>37</v>
      </c>
      <c r="N200">
        <v>98</v>
      </c>
      <c r="O200">
        <v>415</v>
      </c>
      <c r="P200">
        <v>110</v>
      </c>
      <c r="Q200">
        <v>433</v>
      </c>
      <c r="R200">
        <v>0</v>
      </c>
      <c r="S200">
        <v>0</v>
      </c>
      <c r="T200">
        <f t="shared" si="38"/>
        <v>623</v>
      </c>
      <c r="U200">
        <f t="shared" si="39"/>
        <v>1056</v>
      </c>
      <c r="V200" s="1">
        <f t="shared" si="40"/>
        <v>45972.4595336077</v>
      </c>
      <c r="W200" s="1">
        <f t="shared" si="41"/>
        <v>46031.8559670782</v>
      </c>
      <c r="X200" t="str">
        <f t="shared" si="43"/>
        <v>高滞销风险</v>
      </c>
      <c r="Y200" s="6" t="str">
        <f>_xlfn.IFS(COUNTIF($B$2:B200,B200)=1,"-",OR(AND(X199="高滞销风险",OR(X200="中滞销风险",X200="低滞销风险",X200="健康")),AND(X199="中滞销风险",OR(X200="低滞销风险",X200="健康")),AND(X199="低滞销风险",X200="健康")),"变好",X199=X200,"维持不变",OR(AND(X199="健康",OR(X200="低滞销风险",X200="中滞销风险",X200="高滞销风险")),AND(X199="低滞销风险",OR(X200="中滞销风险",X200="高滞销风险")),AND(X199="中滞销风险",X200="高滞销风险")),"变差")</f>
        <v>-</v>
      </c>
      <c r="Z200" s="7">
        <f t="shared" si="44"/>
        <v>0</v>
      </c>
      <c r="AA200" s="7">
        <f t="shared" si="42"/>
        <v>407.19</v>
      </c>
      <c r="AB200" s="7">
        <f t="shared" si="45"/>
        <v>407.19</v>
      </c>
      <c r="AC200" s="7">
        <f t="shared" si="46"/>
        <v>144.855967078189</v>
      </c>
      <c r="AD200" s="7">
        <f t="shared" si="47"/>
        <v>55.8559670781979</v>
      </c>
      <c r="AE200" s="8">
        <f t="shared" si="48"/>
        <v>11.8651685393258</v>
      </c>
    </row>
    <row r="201" spans="1:31">
      <c r="A201" s="1">
        <v>45894</v>
      </c>
      <c r="B201" t="s">
        <v>176</v>
      </c>
      <c r="C201" t="s">
        <v>177</v>
      </c>
      <c r="D201" t="s">
        <v>79</v>
      </c>
      <c r="E201">
        <v>8</v>
      </c>
      <c r="F201">
        <v>8</v>
      </c>
      <c r="G201">
        <v>7.64</v>
      </c>
      <c r="H201">
        <v>8.68</v>
      </c>
      <c r="I201" t="s">
        <v>41</v>
      </c>
      <c r="J201">
        <v>56</v>
      </c>
      <c r="K201" t="s">
        <v>38</v>
      </c>
      <c r="L201" t="s">
        <v>39</v>
      </c>
      <c r="M201" t="s">
        <v>40</v>
      </c>
      <c r="N201">
        <v>122</v>
      </c>
      <c r="O201">
        <v>444</v>
      </c>
      <c r="P201">
        <v>0</v>
      </c>
      <c r="Q201">
        <v>433</v>
      </c>
      <c r="R201">
        <v>0</v>
      </c>
      <c r="S201">
        <v>0</v>
      </c>
      <c r="T201">
        <f t="shared" si="38"/>
        <v>566</v>
      </c>
      <c r="U201">
        <f t="shared" si="39"/>
        <v>999</v>
      </c>
      <c r="V201" s="1">
        <f t="shared" si="40"/>
        <v>45964.75</v>
      </c>
      <c r="W201" s="1">
        <f t="shared" si="41"/>
        <v>46018.875</v>
      </c>
      <c r="X201" t="str">
        <f t="shared" si="43"/>
        <v>高滞销风险</v>
      </c>
      <c r="Y201" s="6" t="str">
        <f>_xlfn.IFS(COUNTIF($B$2:B201,B201)=1,"-",OR(AND(X200="高滞销风险",OR(X201="中滞销风险",X201="低滞销风险",X201="健康")),AND(X200="中滞销风险",OR(X201="低滞销风险",X201="健康")),AND(X200="低滞销风险",X201="健康")),"变好",X200=X201,"维持不变",OR(AND(X200="健康",OR(X201="低滞销风险",X201="中滞销风险",X201="高滞销风险")),AND(X200="低滞销风险",OR(X201="中滞销风险",X201="高滞销风险")),AND(X200="中滞销风险",X201="高滞销风险")),"变差")</f>
        <v>维持不变</v>
      </c>
      <c r="Z201" s="7">
        <f t="shared" si="44"/>
        <v>0</v>
      </c>
      <c r="AA201" s="7">
        <f t="shared" si="42"/>
        <v>343</v>
      </c>
      <c r="AB201" s="7">
        <f t="shared" si="45"/>
        <v>343</v>
      </c>
      <c r="AC201" s="7">
        <f t="shared" si="46"/>
        <v>124.875</v>
      </c>
      <c r="AD201" s="7">
        <f t="shared" si="47"/>
        <v>42.875</v>
      </c>
      <c r="AE201" s="8">
        <f t="shared" si="48"/>
        <v>12.1829268292683</v>
      </c>
    </row>
    <row r="202" spans="1:31">
      <c r="A202" s="1">
        <v>45901</v>
      </c>
      <c r="B202" t="s">
        <v>176</v>
      </c>
      <c r="C202" t="s">
        <v>177</v>
      </c>
      <c r="D202" t="s">
        <v>79</v>
      </c>
      <c r="E202">
        <v>7.57</v>
      </c>
      <c r="F202">
        <v>7.57</v>
      </c>
      <c r="G202">
        <v>7.79</v>
      </c>
      <c r="H202">
        <v>7.96</v>
      </c>
      <c r="I202" t="s">
        <v>41</v>
      </c>
      <c r="J202">
        <v>53</v>
      </c>
      <c r="K202" t="s">
        <v>42</v>
      </c>
      <c r="L202" t="s">
        <v>43</v>
      </c>
      <c r="M202" t="s">
        <v>44</v>
      </c>
      <c r="N202">
        <v>137</v>
      </c>
      <c r="O202">
        <v>434</v>
      </c>
      <c r="P202">
        <v>0</v>
      </c>
      <c r="Q202">
        <v>383</v>
      </c>
      <c r="R202">
        <v>0</v>
      </c>
      <c r="S202">
        <v>0</v>
      </c>
      <c r="T202">
        <f t="shared" si="38"/>
        <v>571</v>
      </c>
      <c r="U202">
        <f t="shared" si="39"/>
        <v>954</v>
      </c>
      <c r="V202" s="1">
        <f t="shared" si="40"/>
        <v>45976.429326288</v>
      </c>
      <c r="W202" s="1">
        <f t="shared" si="41"/>
        <v>46027.0237780713</v>
      </c>
      <c r="X202" t="str">
        <f t="shared" si="43"/>
        <v>高滞销风险</v>
      </c>
      <c r="Y202" s="6" t="str">
        <f>_xlfn.IFS(COUNTIF($B$2:B202,B202)=1,"-",OR(AND(X201="高滞销风险",OR(X202="中滞销风险",X202="低滞销风险",X202="健康")),AND(X201="中滞销风险",OR(X202="低滞销风险",X202="健康")),AND(X201="低滞销风险",X202="健康")),"变好",X201=X202,"维持不变",OR(AND(X201="健康",OR(X202="低滞销风险",X202="中滞销风险",X202="高滞销风险")),AND(X201="低滞销风险",OR(X202="中滞销风险",X202="高滞销风险")),AND(X201="中滞销风险",X202="高滞销风险")),"变差")</f>
        <v>维持不变</v>
      </c>
      <c r="Z202" s="7">
        <f t="shared" si="44"/>
        <v>3.25</v>
      </c>
      <c r="AA202" s="7">
        <f t="shared" si="42"/>
        <v>383</v>
      </c>
      <c r="AB202" s="7">
        <f t="shared" si="45"/>
        <v>386.25</v>
      </c>
      <c r="AC202" s="7">
        <f t="shared" si="46"/>
        <v>126.023778071334</v>
      </c>
      <c r="AD202" s="7">
        <f t="shared" si="47"/>
        <v>51.0237780712996</v>
      </c>
      <c r="AE202" s="8">
        <f t="shared" si="48"/>
        <v>12.72</v>
      </c>
    </row>
    <row r="203" spans="1:31">
      <c r="A203" s="1">
        <v>45887</v>
      </c>
      <c r="B203" t="s">
        <v>178</v>
      </c>
      <c r="C203" t="s">
        <v>179</v>
      </c>
      <c r="D203" t="s">
        <v>79</v>
      </c>
      <c r="E203">
        <v>2.01</v>
      </c>
      <c r="F203">
        <v>2.71</v>
      </c>
      <c r="G203">
        <v>1.86</v>
      </c>
      <c r="H203">
        <v>1.64</v>
      </c>
      <c r="I203" t="s">
        <v>34</v>
      </c>
      <c r="J203">
        <v>19</v>
      </c>
      <c r="K203" t="s">
        <v>35</v>
      </c>
      <c r="L203" t="s">
        <v>36</v>
      </c>
      <c r="M203" t="s">
        <v>37</v>
      </c>
      <c r="N203">
        <v>43</v>
      </c>
      <c r="O203">
        <v>51</v>
      </c>
      <c r="P203">
        <v>0</v>
      </c>
      <c r="Q203">
        <v>174</v>
      </c>
      <c r="R203">
        <v>0</v>
      </c>
      <c r="S203">
        <v>0</v>
      </c>
      <c r="T203">
        <f t="shared" si="38"/>
        <v>94</v>
      </c>
      <c r="U203">
        <f t="shared" si="39"/>
        <v>268</v>
      </c>
      <c r="V203" s="1">
        <f t="shared" si="40"/>
        <v>45933.7661691542</v>
      </c>
      <c r="W203" s="1">
        <f t="shared" si="41"/>
        <v>46020.3333333333</v>
      </c>
      <c r="X203" t="str">
        <f t="shared" si="43"/>
        <v>高滞销风险</v>
      </c>
      <c r="Y203" s="6" t="str">
        <f>_xlfn.IFS(COUNTIF($B$2:B203,B203)=1,"-",OR(AND(X202="高滞销风险",OR(X203="中滞销风险",X203="低滞销风险",X203="健康")),AND(X202="中滞销风险",OR(X203="低滞销风险",X203="健康")),AND(X202="低滞销风险",X203="健康")),"变好",X202=X203,"维持不变",OR(AND(X202="健康",OR(X203="低滞销风险",X203="中滞销风险",X203="高滞销风险")),AND(X202="低滞销风险",OR(X203="中滞销风险",X203="高滞销风险")),AND(X202="中滞销风险",X203="高滞销风险")),"变差")</f>
        <v>-</v>
      </c>
      <c r="Z203" s="7">
        <f t="shared" si="44"/>
        <v>0</v>
      </c>
      <c r="AA203" s="7">
        <f t="shared" si="42"/>
        <v>89.11</v>
      </c>
      <c r="AB203" s="7">
        <f t="shared" si="45"/>
        <v>89.11</v>
      </c>
      <c r="AC203" s="7">
        <f t="shared" si="46"/>
        <v>133.333333333333</v>
      </c>
      <c r="AD203" s="7">
        <f t="shared" si="47"/>
        <v>44.3333333332994</v>
      </c>
      <c r="AE203" s="8">
        <f t="shared" si="48"/>
        <v>3.01123595505618</v>
      </c>
    </row>
    <row r="204" spans="1:31">
      <c r="A204" s="1">
        <v>45894</v>
      </c>
      <c r="B204" t="s">
        <v>178</v>
      </c>
      <c r="C204" t="s">
        <v>179</v>
      </c>
      <c r="D204" t="s">
        <v>79</v>
      </c>
      <c r="E204">
        <v>2.22</v>
      </c>
      <c r="F204">
        <v>2.43</v>
      </c>
      <c r="G204">
        <v>2.57</v>
      </c>
      <c r="H204">
        <v>1.96</v>
      </c>
      <c r="I204" t="s">
        <v>34</v>
      </c>
      <c r="J204">
        <v>17</v>
      </c>
      <c r="K204" t="s">
        <v>38</v>
      </c>
      <c r="L204" t="s">
        <v>39</v>
      </c>
      <c r="M204" t="s">
        <v>40</v>
      </c>
      <c r="N204">
        <v>26</v>
      </c>
      <c r="O204">
        <v>120</v>
      </c>
      <c r="P204">
        <v>0</v>
      </c>
      <c r="Q204">
        <v>105</v>
      </c>
      <c r="R204">
        <v>0</v>
      </c>
      <c r="S204">
        <v>0</v>
      </c>
      <c r="T204">
        <f t="shared" si="38"/>
        <v>146</v>
      </c>
      <c r="U204">
        <f t="shared" si="39"/>
        <v>251</v>
      </c>
      <c r="V204" s="1">
        <f t="shared" si="40"/>
        <v>45959.7657657658</v>
      </c>
      <c r="W204" s="1">
        <f t="shared" si="41"/>
        <v>46007.0630630631</v>
      </c>
      <c r="X204" t="str">
        <f t="shared" si="43"/>
        <v>高滞销风险</v>
      </c>
      <c r="Y204" s="6" t="str">
        <f>_xlfn.IFS(COUNTIF($B$2:B204,B204)=1,"-",OR(AND(X203="高滞销风险",OR(X204="中滞销风险",X204="低滞销风险",X204="健康")),AND(X203="中滞销风险",OR(X204="低滞销风险",X204="健康")),AND(X203="低滞销风险",X204="健康")),"变好",X203=X204,"维持不变",OR(AND(X203="健康",OR(X204="低滞销风险",X204="中滞销风险",X204="高滞销风险")),AND(X203="低滞销风险",OR(X204="中滞销风险",X204="高滞销风险")),AND(X203="中滞销风险",X204="高滞销风险")),"变差")</f>
        <v>维持不变</v>
      </c>
      <c r="Z204" s="7">
        <f t="shared" si="44"/>
        <v>0</v>
      </c>
      <c r="AA204" s="7">
        <f t="shared" si="42"/>
        <v>68.96</v>
      </c>
      <c r="AB204" s="7">
        <f t="shared" si="45"/>
        <v>68.96</v>
      </c>
      <c r="AC204" s="7">
        <f t="shared" si="46"/>
        <v>113.063063063063</v>
      </c>
      <c r="AD204" s="7">
        <f t="shared" si="47"/>
        <v>31.0630630630985</v>
      </c>
      <c r="AE204" s="8">
        <f t="shared" si="48"/>
        <v>3.0609756097561</v>
      </c>
    </row>
    <row r="205" spans="1:31">
      <c r="A205" s="1">
        <v>45901</v>
      </c>
      <c r="B205" t="s">
        <v>178</v>
      </c>
      <c r="C205" t="s">
        <v>179</v>
      </c>
      <c r="D205" t="s">
        <v>79</v>
      </c>
      <c r="E205">
        <v>2.36</v>
      </c>
      <c r="F205">
        <v>2.57</v>
      </c>
      <c r="G205">
        <v>2.5</v>
      </c>
      <c r="H205">
        <v>2.18</v>
      </c>
      <c r="I205" t="s">
        <v>34</v>
      </c>
      <c r="J205">
        <v>18</v>
      </c>
      <c r="K205" t="s">
        <v>42</v>
      </c>
      <c r="L205" t="s">
        <v>43</v>
      </c>
      <c r="M205" t="s">
        <v>44</v>
      </c>
      <c r="N205">
        <v>28</v>
      </c>
      <c r="O205">
        <v>142</v>
      </c>
      <c r="P205">
        <v>0</v>
      </c>
      <c r="Q205">
        <v>65</v>
      </c>
      <c r="R205">
        <v>0</v>
      </c>
      <c r="S205">
        <v>0</v>
      </c>
      <c r="T205">
        <f t="shared" si="38"/>
        <v>170</v>
      </c>
      <c r="U205">
        <f t="shared" si="39"/>
        <v>235</v>
      </c>
      <c r="V205" s="1">
        <f t="shared" si="40"/>
        <v>45973.0338983051</v>
      </c>
      <c r="W205" s="1">
        <f t="shared" si="41"/>
        <v>46000.5762711864</v>
      </c>
      <c r="X205" t="str">
        <f t="shared" si="43"/>
        <v>中滞销风险</v>
      </c>
      <c r="Y205" s="6" t="str">
        <f>_xlfn.IFS(COUNTIF($B$2:B205,B205)=1,"-",OR(AND(X204="高滞销风险",OR(X205="中滞销风险",X205="低滞销风险",X205="健康")),AND(X204="中滞销风险",OR(X205="低滞销风险",X205="健康")),AND(X204="低滞销风险",X205="健康")),"变好",X204=X205,"维持不变",OR(AND(X204="健康",OR(X205="低滞销风险",X205="中滞销风险",X205="高滞销风险")),AND(X204="低滞销风险",OR(X205="中滞销风险",X205="高滞销风险")),AND(X204="中滞销风险",X205="高滞销风险")),"变差")</f>
        <v>变好</v>
      </c>
      <c r="Z205" s="7">
        <f t="shared" si="44"/>
        <v>0</v>
      </c>
      <c r="AA205" s="7">
        <f t="shared" si="42"/>
        <v>58</v>
      </c>
      <c r="AB205" s="7">
        <f t="shared" si="45"/>
        <v>58</v>
      </c>
      <c r="AC205" s="7">
        <f t="shared" si="46"/>
        <v>99.5762711864407</v>
      </c>
      <c r="AD205" s="7">
        <f t="shared" si="47"/>
        <v>24.5762711864008</v>
      </c>
      <c r="AE205" s="8">
        <f t="shared" si="48"/>
        <v>3.13333333333333</v>
      </c>
    </row>
    <row r="206" spans="1:31">
      <c r="A206" s="1">
        <v>45887</v>
      </c>
      <c r="B206" t="s">
        <v>180</v>
      </c>
      <c r="C206" t="s">
        <v>181</v>
      </c>
      <c r="D206" t="s">
        <v>79</v>
      </c>
      <c r="E206">
        <v>7.48</v>
      </c>
      <c r="F206">
        <v>7.86</v>
      </c>
      <c r="G206">
        <v>7.5</v>
      </c>
      <c r="H206">
        <v>7.25</v>
      </c>
      <c r="I206" t="s">
        <v>34</v>
      </c>
      <c r="J206">
        <v>55</v>
      </c>
      <c r="K206" t="s">
        <v>35</v>
      </c>
      <c r="L206" t="s">
        <v>36</v>
      </c>
      <c r="M206" t="s">
        <v>37</v>
      </c>
      <c r="N206">
        <v>147</v>
      </c>
      <c r="O206">
        <v>283</v>
      </c>
      <c r="P206">
        <v>0</v>
      </c>
      <c r="Q206">
        <v>220</v>
      </c>
      <c r="R206">
        <v>0</v>
      </c>
      <c r="S206">
        <v>0</v>
      </c>
      <c r="T206">
        <f t="shared" si="38"/>
        <v>430</v>
      </c>
      <c r="U206">
        <f t="shared" si="39"/>
        <v>650</v>
      </c>
      <c r="V206" s="1">
        <f t="shared" si="40"/>
        <v>45944.486631016</v>
      </c>
      <c r="W206" s="1">
        <f t="shared" si="41"/>
        <v>45973.8983957219</v>
      </c>
      <c r="X206" t="str">
        <f t="shared" si="43"/>
        <v>健康</v>
      </c>
      <c r="Y206" s="6" t="str">
        <f>_xlfn.IFS(COUNTIF($B$2:B206,B206)=1,"-",OR(AND(X205="高滞销风险",OR(X206="中滞销风险",X206="低滞销风险",X206="健康")),AND(X205="中滞销风险",OR(X206="低滞销风险",X206="健康")),AND(X205="低滞销风险",X206="健康")),"变好",X205=X206,"维持不变",OR(AND(X205="健康",OR(X206="低滞销风险",X206="中滞销风险",X206="高滞销风险")),AND(X205="低滞销风险",OR(X206="中滞销风险",X206="高滞销风险")),AND(X205="中滞销风险",X206="高滞销风险")),"变差")</f>
        <v>-</v>
      </c>
      <c r="Z206" s="7">
        <f t="shared" si="44"/>
        <v>0</v>
      </c>
      <c r="AA206" s="7">
        <f t="shared" si="42"/>
        <v>0</v>
      </c>
      <c r="AB206" s="7">
        <f t="shared" si="45"/>
        <v>0</v>
      </c>
      <c r="AC206" s="7">
        <f t="shared" si="46"/>
        <v>86.8983957219251</v>
      </c>
      <c r="AD206" s="7">
        <f t="shared" si="47"/>
        <v>0</v>
      </c>
      <c r="AE206" s="8">
        <f t="shared" si="48"/>
        <v>7.48</v>
      </c>
    </row>
    <row r="207" spans="1:31">
      <c r="A207" s="1">
        <v>45894</v>
      </c>
      <c r="B207" t="s">
        <v>180</v>
      </c>
      <c r="C207" t="s">
        <v>181</v>
      </c>
      <c r="D207" t="s">
        <v>79</v>
      </c>
      <c r="E207">
        <v>5.29</v>
      </c>
      <c r="F207">
        <v>5.29</v>
      </c>
      <c r="G207">
        <v>6.57</v>
      </c>
      <c r="H207">
        <v>6.89</v>
      </c>
      <c r="I207" t="s">
        <v>41</v>
      </c>
      <c r="J207">
        <v>37</v>
      </c>
      <c r="K207" t="s">
        <v>38</v>
      </c>
      <c r="L207" t="s">
        <v>39</v>
      </c>
      <c r="M207" t="s">
        <v>40</v>
      </c>
      <c r="N207">
        <v>154</v>
      </c>
      <c r="O207">
        <v>363</v>
      </c>
      <c r="P207">
        <v>0</v>
      </c>
      <c r="Q207">
        <v>100</v>
      </c>
      <c r="R207">
        <v>0</v>
      </c>
      <c r="S207">
        <v>0</v>
      </c>
      <c r="T207">
        <f t="shared" si="38"/>
        <v>517</v>
      </c>
      <c r="U207">
        <f t="shared" si="39"/>
        <v>617</v>
      </c>
      <c r="V207" s="1">
        <f t="shared" si="40"/>
        <v>45991.7315689981</v>
      </c>
      <c r="W207" s="1">
        <f t="shared" si="41"/>
        <v>46010.6351606805</v>
      </c>
      <c r="X207" t="str">
        <f t="shared" si="43"/>
        <v>高滞销风险</v>
      </c>
      <c r="Y207" s="6" t="str">
        <f>_xlfn.IFS(COUNTIF($B$2:B207,B207)=1,"-",OR(AND(X206="高滞销风险",OR(X207="中滞销风险",X207="低滞销风险",X207="健康")),AND(X206="中滞销风险",OR(X207="低滞销风险",X207="健康")),AND(X206="低滞销风险",X207="健康")),"变好",X206=X207,"维持不变",OR(AND(X206="健康",OR(X207="低滞销风险",X207="中滞销风险",X207="高滞销风险")),AND(X206="低滞销风险",OR(X207="中滞销风险",X207="高滞销风险")),AND(X206="中滞销风险",X207="高滞销风险")),"变差")</f>
        <v>变差</v>
      </c>
      <c r="Z207" s="7">
        <f t="shared" si="44"/>
        <v>83.22</v>
      </c>
      <c r="AA207" s="7">
        <f t="shared" si="42"/>
        <v>100</v>
      </c>
      <c r="AB207" s="7">
        <f t="shared" si="45"/>
        <v>183.22</v>
      </c>
      <c r="AC207" s="7">
        <f t="shared" si="46"/>
        <v>116.635160680529</v>
      </c>
      <c r="AD207" s="7">
        <f t="shared" si="47"/>
        <v>34.6351606804965</v>
      </c>
      <c r="AE207" s="8">
        <f t="shared" si="48"/>
        <v>7.52439024390244</v>
      </c>
    </row>
    <row r="208" spans="1:31">
      <c r="A208" s="1">
        <v>45901</v>
      </c>
      <c r="B208" t="s">
        <v>180</v>
      </c>
      <c r="C208" t="s">
        <v>181</v>
      </c>
      <c r="D208" t="s">
        <v>79</v>
      </c>
      <c r="E208">
        <v>7.09</v>
      </c>
      <c r="F208">
        <v>7.67</v>
      </c>
      <c r="G208">
        <v>6.48</v>
      </c>
      <c r="H208">
        <v>6.99</v>
      </c>
      <c r="I208" t="s">
        <v>34</v>
      </c>
      <c r="J208">
        <v>53.72</v>
      </c>
      <c r="K208" t="s">
        <v>42</v>
      </c>
      <c r="L208" t="s">
        <v>43</v>
      </c>
      <c r="M208" t="s">
        <v>44</v>
      </c>
      <c r="N208">
        <v>157</v>
      </c>
      <c r="O208">
        <v>305</v>
      </c>
      <c r="P208">
        <v>0</v>
      </c>
      <c r="Q208">
        <v>100</v>
      </c>
      <c r="R208">
        <v>0</v>
      </c>
      <c r="S208">
        <v>0</v>
      </c>
      <c r="T208">
        <f t="shared" si="38"/>
        <v>462</v>
      </c>
      <c r="U208">
        <f t="shared" si="39"/>
        <v>562</v>
      </c>
      <c r="V208" s="1">
        <f t="shared" si="40"/>
        <v>45966.1622002821</v>
      </c>
      <c r="W208" s="1">
        <f t="shared" si="41"/>
        <v>45980.2665726375</v>
      </c>
      <c r="X208" t="str">
        <f t="shared" si="43"/>
        <v>低滞销风险</v>
      </c>
      <c r="Y208" s="6" t="str">
        <f>_xlfn.IFS(COUNTIF($B$2:B208,B208)=1,"-",OR(AND(X207="高滞销风险",OR(X208="中滞销风险",X208="低滞销风险",X208="健康")),AND(X207="中滞销风险",OR(X208="低滞销风险",X208="健康")),AND(X207="低滞销风险",X208="健康")),"变好",X207=X208,"维持不变",OR(AND(X207="健康",OR(X208="低滞销风险",X208="中滞销风险",X208="高滞销风险")),AND(X207="低滞销风险",OR(X208="中滞销风险",X208="高滞销风险")),AND(X207="中滞销风险",X208="高滞销风险")),"变差")</f>
        <v>变好</v>
      </c>
      <c r="Z208" s="7">
        <f t="shared" si="44"/>
        <v>0</v>
      </c>
      <c r="AA208" s="7">
        <f t="shared" si="42"/>
        <v>30.25</v>
      </c>
      <c r="AB208" s="7">
        <f t="shared" si="45"/>
        <v>30.25</v>
      </c>
      <c r="AC208" s="7">
        <f t="shared" si="46"/>
        <v>79.2665726375176</v>
      </c>
      <c r="AD208" s="7">
        <f t="shared" si="47"/>
        <v>4.26657263749803</v>
      </c>
      <c r="AE208" s="8">
        <f t="shared" si="48"/>
        <v>7.49333333333333</v>
      </c>
    </row>
    <row r="209" spans="1:31">
      <c r="A209" s="1">
        <v>45887</v>
      </c>
      <c r="B209" t="s">
        <v>182</v>
      </c>
      <c r="C209" t="s">
        <v>183</v>
      </c>
      <c r="D209" t="s">
        <v>79</v>
      </c>
      <c r="E209">
        <v>5.43</v>
      </c>
      <c r="F209">
        <v>5.43</v>
      </c>
      <c r="G209">
        <v>6.5</v>
      </c>
      <c r="H209">
        <v>6.79</v>
      </c>
      <c r="I209" t="s">
        <v>41</v>
      </c>
      <c r="J209">
        <v>38</v>
      </c>
      <c r="K209" t="s">
        <v>35</v>
      </c>
      <c r="L209" t="s">
        <v>36</v>
      </c>
      <c r="M209" t="s">
        <v>37</v>
      </c>
      <c r="N209">
        <v>272</v>
      </c>
      <c r="O209">
        <v>204</v>
      </c>
      <c r="P209">
        <v>0</v>
      </c>
      <c r="Q209">
        <v>30</v>
      </c>
      <c r="R209">
        <v>0</v>
      </c>
      <c r="S209">
        <v>0</v>
      </c>
      <c r="T209">
        <f t="shared" si="38"/>
        <v>476</v>
      </c>
      <c r="U209">
        <f t="shared" si="39"/>
        <v>506</v>
      </c>
      <c r="V209" s="1">
        <f t="shared" si="40"/>
        <v>45974.6611418048</v>
      </c>
      <c r="W209" s="1">
        <f t="shared" si="41"/>
        <v>45980.1860036832</v>
      </c>
      <c r="X209" t="str">
        <f t="shared" si="43"/>
        <v>低滞销风险</v>
      </c>
      <c r="Y209" s="6" t="str">
        <f>_xlfn.IFS(COUNTIF($B$2:B209,B209)=1,"-",OR(AND(X208="高滞销风险",OR(X209="中滞销风险",X209="低滞销风险",X209="健康")),AND(X208="中滞销风险",OR(X209="低滞销风险",X209="健康")),AND(X208="低滞销风险",X209="健康")),"变好",X208=X209,"维持不变",OR(AND(X208="健康",OR(X209="低滞销风险",X209="中滞销风险",X209="高滞销风险")),AND(X208="低滞销风险",OR(X209="中滞销风险",X209="高滞销风险")),AND(X208="中滞销风险",X209="高滞销风险")),"变差")</f>
        <v>-</v>
      </c>
      <c r="Z209" s="7">
        <f t="shared" si="44"/>
        <v>0</v>
      </c>
      <c r="AA209" s="7">
        <f t="shared" si="42"/>
        <v>22.73</v>
      </c>
      <c r="AB209" s="7">
        <f t="shared" si="45"/>
        <v>22.73</v>
      </c>
      <c r="AC209" s="7">
        <f t="shared" si="46"/>
        <v>93.1860036832413</v>
      </c>
      <c r="AD209" s="7">
        <f t="shared" si="47"/>
        <v>4.1860036832004</v>
      </c>
      <c r="AE209" s="8">
        <f t="shared" si="48"/>
        <v>5.68539325842697</v>
      </c>
    </row>
    <row r="210" spans="1:31">
      <c r="A210" s="1">
        <v>45894</v>
      </c>
      <c r="B210" t="s">
        <v>182</v>
      </c>
      <c r="C210" t="s">
        <v>183</v>
      </c>
      <c r="D210" t="s">
        <v>79</v>
      </c>
      <c r="E210">
        <v>6.79</v>
      </c>
      <c r="F210">
        <v>7</v>
      </c>
      <c r="G210">
        <v>6.21</v>
      </c>
      <c r="H210">
        <v>6.89</v>
      </c>
      <c r="I210" t="s">
        <v>34</v>
      </c>
      <c r="J210">
        <v>49</v>
      </c>
      <c r="K210" t="s">
        <v>38</v>
      </c>
      <c r="L210" t="s">
        <v>39</v>
      </c>
      <c r="M210" t="s">
        <v>40</v>
      </c>
      <c r="N210">
        <v>239</v>
      </c>
      <c r="O210">
        <v>185</v>
      </c>
      <c r="P210">
        <v>0</v>
      </c>
      <c r="Q210">
        <v>30</v>
      </c>
      <c r="R210">
        <v>0</v>
      </c>
      <c r="S210">
        <v>0</v>
      </c>
      <c r="T210">
        <f t="shared" si="38"/>
        <v>424</v>
      </c>
      <c r="U210">
        <f t="shared" si="39"/>
        <v>454</v>
      </c>
      <c r="V210" s="1">
        <f t="shared" si="40"/>
        <v>45956.4447717231</v>
      </c>
      <c r="W210" s="1">
        <f t="shared" si="41"/>
        <v>45960.8630338733</v>
      </c>
      <c r="X210" t="str">
        <f t="shared" si="43"/>
        <v>健康</v>
      </c>
      <c r="Y210" s="6" t="str">
        <f>_xlfn.IFS(COUNTIF($B$2:B210,B210)=1,"-",OR(AND(X209="高滞销风险",OR(X210="中滞销风险",X210="低滞销风险",X210="健康")),AND(X209="中滞销风险",OR(X210="低滞销风险",X210="健康")),AND(X209="低滞销风险",X210="健康")),"变好",X209=X210,"维持不变",OR(AND(X209="健康",OR(X210="低滞销风险",X210="中滞销风险",X210="高滞销风险")),AND(X209="低滞销风险",OR(X210="中滞销风险",X210="高滞销风险")),AND(X209="中滞销风险",X210="高滞销风险")),"变差")</f>
        <v>变好</v>
      </c>
      <c r="Z210" s="7">
        <f t="shared" si="44"/>
        <v>0</v>
      </c>
      <c r="AA210" s="7">
        <f t="shared" si="42"/>
        <v>0</v>
      </c>
      <c r="AB210" s="7">
        <f t="shared" si="45"/>
        <v>0</v>
      </c>
      <c r="AC210" s="7">
        <f t="shared" si="46"/>
        <v>66.8630338733432</v>
      </c>
      <c r="AD210" s="7">
        <f t="shared" si="47"/>
        <v>0</v>
      </c>
      <c r="AE210" s="8">
        <f t="shared" si="48"/>
        <v>6.79</v>
      </c>
    </row>
    <row r="211" spans="1:31">
      <c r="A211" s="1">
        <v>45901</v>
      </c>
      <c r="B211" t="s">
        <v>182</v>
      </c>
      <c r="C211" t="s">
        <v>183</v>
      </c>
      <c r="D211" t="s">
        <v>79</v>
      </c>
      <c r="E211">
        <v>5.57</v>
      </c>
      <c r="F211">
        <v>5.57</v>
      </c>
      <c r="G211">
        <v>6.29</v>
      </c>
      <c r="H211">
        <v>6.39</v>
      </c>
      <c r="I211" t="s">
        <v>41</v>
      </c>
      <c r="J211">
        <v>39</v>
      </c>
      <c r="K211" t="s">
        <v>42</v>
      </c>
      <c r="L211" t="s">
        <v>43</v>
      </c>
      <c r="M211" t="s">
        <v>44</v>
      </c>
      <c r="N211">
        <v>231</v>
      </c>
      <c r="O211">
        <v>182</v>
      </c>
      <c r="P211">
        <v>0</v>
      </c>
      <c r="Q211">
        <v>0</v>
      </c>
      <c r="R211">
        <v>0</v>
      </c>
      <c r="S211">
        <v>180</v>
      </c>
      <c r="T211">
        <f t="shared" si="38"/>
        <v>413</v>
      </c>
      <c r="U211">
        <f t="shared" si="39"/>
        <v>593</v>
      </c>
      <c r="V211" s="1">
        <f t="shared" si="40"/>
        <v>45975.1472172352</v>
      </c>
      <c r="W211" s="1">
        <f t="shared" si="41"/>
        <v>46007.4631956912</v>
      </c>
      <c r="X211" t="str">
        <f t="shared" si="43"/>
        <v>高滞销风险</v>
      </c>
      <c r="Y211" s="6" t="str">
        <f>_xlfn.IFS(COUNTIF($B$2:B211,B211)=1,"-",OR(AND(X210="高滞销风险",OR(X211="中滞销风险",X211="低滞销风险",X211="健康")),AND(X210="中滞销风险",OR(X211="低滞销风险",X211="健康")),AND(X210="低滞销风险",X211="健康")),"变好",X210=X211,"维持不变",OR(AND(X210="健康",OR(X211="低滞销风险",X211="中滞销风险",X211="高滞销风险")),AND(X210="低滞销风险",OR(X211="中滞销风险",X211="高滞销风险")),AND(X210="中滞销风险",X211="高滞销风险")),"变差")</f>
        <v>变差</v>
      </c>
      <c r="Z211" s="7">
        <f t="shared" si="44"/>
        <v>0</v>
      </c>
      <c r="AA211" s="7">
        <f t="shared" si="42"/>
        <v>175.25</v>
      </c>
      <c r="AB211" s="7">
        <f t="shared" si="45"/>
        <v>175.25</v>
      </c>
      <c r="AC211" s="7">
        <f t="shared" si="46"/>
        <v>106.463195691203</v>
      </c>
      <c r="AD211" s="7">
        <f t="shared" si="47"/>
        <v>31.4631956911981</v>
      </c>
      <c r="AE211" s="8">
        <f t="shared" si="48"/>
        <v>7.90666666666667</v>
      </c>
    </row>
    <row r="212" spans="1:31">
      <c r="A212" s="1">
        <v>45887</v>
      </c>
      <c r="B212" t="s">
        <v>184</v>
      </c>
      <c r="C212" t="s">
        <v>185</v>
      </c>
      <c r="D212" t="s">
        <v>79</v>
      </c>
      <c r="E212">
        <v>6.43</v>
      </c>
      <c r="F212">
        <v>6.43</v>
      </c>
      <c r="G212">
        <v>6.71</v>
      </c>
      <c r="H212">
        <v>6.89</v>
      </c>
      <c r="I212" t="s">
        <v>41</v>
      </c>
      <c r="J212">
        <v>45</v>
      </c>
      <c r="K212" t="s">
        <v>35</v>
      </c>
      <c r="L212" t="s">
        <v>36</v>
      </c>
      <c r="M212" t="s">
        <v>37</v>
      </c>
      <c r="N212">
        <v>165</v>
      </c>
      <c r="O212">
        <v>161</v>
      </c>
      <c r="P212">
        <v>110</v>
      </c>
      <c r="Q212">
        <v>279</v>
      </c>
      <c r="R212">
        <v>0</v>
      </c>
      <c r="S212">
        <v>0</v>
      </c>
      <c r="T212">
        <f t="shared" si="38"/>
        <v>436</v>
      </c>
      <c r="U212">
        <f t="shared" si="39"/>
        <v>715</v>
      </c>
      <c r="V212" s="1">
        <f t="shared" si="40"/>
        <v>45954.8071539658</v>
      </c>
      <c r="W212" s="1">
        <f t="shared" si="41"/>
        <v>45998.1975116641</v>
      </c>
      <c r="X212" t="str">
        <f t="shared" si="43"/>
        <v>中滞销风险</v>
      </c>
      <c r="Y212" s="6" t="str">
        <f>_xlfn.IFS(COUNTIF($B$2:B212,B212)=1,"-",OR(AND(X211="高滞销风险",OR(X212="中滞销风险",X212="低滞销风险",X212="健康")),AND(X211="中滞销风险",OR(X212="低滞销风险",X212="健康")),AND(X211="低滞销风险",X212="健康")),"变好",X211=X212,"维持不变",OR(AND(X211="健康",OR(X212="低滞销风险",X212="中滞销风险",X212="高滞销风险")),AND(X211="低滞销风险",OR(X212="中滞销风险",X212="高滞销风险")),AND(X211="中滞销风险",X212="高滞销风险")),"变差")</f>
        <v>-</v>
      </c>
      <c r="Z212" s="7">
        <f t="shared" si="44"/>
        <v>0</v>
      </c>
      <c r="AA212" s="7">
        <f t="shared" si="42"/>
        <v>142.73</v>
      </c>
      <c r="AB212" s="7">
        <f t="shared" si="45"/>
        <v>142.73</v>
      </c>
      <c r="AC212" s="7">
        <f t="shared" si="46"/>
        <v>111.197511664075</v>
      </c>
      <c r="AD212" s="7">
        <f t="shared" si="47"/>
        <v>22.197511664097</v>
      </c>
      <c r="AE212" s="8">
        <f t="shared" si="48"/>
        <v>8.03370786516854</v>
      </c>
    </row>
    <row r="213" spans="1:31">
      <c r="A213" s="1">
        <v>45894</v>
      </c>
      <c r="B213" t="s">
        <v>184</v>
      </c>
      <c r="C213" t="s">
        <v>185</v>
      </c>
      <c r="D213" t="s">
        <v>79</v>
      </c>
      <c r="E213">
        <v>7.94</v>
      </c>
      <c r="F213">
        <v>9</v>
      </c>
      <c r="G213">
        <v>7.71</v>
      </c>
      <c r="H213">
        <v>7.39</v>
      </c>
      <c r="I213" t="s">
        <v>34</v>
      </c>
      <c r="J213">
        <v>63</v>
      </c>
      <c r="K213" t="s">
        <v>38</v>
      </c>
      <c r="L213" t="s">
        <v>39</v>
      </c>
      <c r="M213" t="s">
        <v>40</v>
      </c>
      <c r="N213">
        <v>236</v>
      </c>
      <c r="O213">
        <v>191</v>
      </c>
      <c r="P213">
        <v>0</v>
      </c>
      <c r="Q213">
        <v>229</v>
      </c>
      <c r="R213">
        <v>0</v>
      </c>
      <c r="S213">
        <v>0</v>
      </c>
      <c r="T213">
        <f t="shared" si="38"/>
        <v>427</v>
      </c>
      <c r="U213">
        <f t="shared" si="39"/>
        <v>656</v>
      </c>
      <c r="V213" s="1">
        <f t="shared" si="40"/>
        <v>45947.7783375315</v>
      </c>
      <c r="W213" s="1">
        <f t="shared" si="41"/>
        <v>45976.6196473552</v>
      </c>
      <c r="X213" t="str">
        <f t="shared" si="43"/>
        <v>低滞销风险</v>
      </c>
      <c r="Y213" s="6" t="str">
        <f>_xlfn.IFS(COUNTIF($B$2:B213,B213)=1,"-",OR(AND(X212="高滞销风险",OR(X213="中滞销风险",X213="低滞销风险",X213="健康")),AND(X212="中滞销风险",OR(X213="低滞销风险",X213="健康")),AND(X212="低滞销风险",X213="健康")),"变好",X212=X213,"维持不变",OR(AND(X212="健康",OR(X213="低滞销风险",X213="中滞销风险",X213="高滞销风险")),AND(X212="低滞销风险",OR(X213="中滞销风险",X213="高滞销风险")),AND(X212="中滞销风险",X213="高滞销风险")),"变差")</f>
        <v>变好</v>
      </c>
      <c r="Z213" s="7">
        <f t="shared" si="44"/>
        <v>0</v>
      </c>
      <c r="AA213" s="7">
        <f t="shared" si="42"/>
        <v>4.91999999999996</v>
      </c>
      <c r="AB213" s="7">
        <f t="shared" si="45"/>
        <v>4.91999999999996</v>
      </c>
      <c r="AC213" s="7">
        <f t="shared" si="46"/>
        <v>82.6196473551637</v>
      </c>
      <c r="AD213" s="7">
        <f t="shared" si="47"/>
        <v>0.61964735519723</v>
      </c>
      <c r="AE213" s="8">
        <f t="shared" si="48"/>
        <v>8</v>
      </c>
    </row>
    <row r="214" spans="1:31">
      <c r="A214" s="1">
        <v>45901</v>
      </c>
      <c r="B214" t="s">
        <v>184</v>
      </c>
      <c r="C214" t="s">
        <v>185</v>
      </c>
      <c r="D214" t="s">
        <v>79</v>
      </c>
      <c r="E214">
        <v>8.58</v>
      </c>
      <c r="F214">
        <v>9.29</v>
      </c>
      <c r="G214">
        <v>9.14</v>
      </c>
      <c r="H214">
        <v>7.93</v>
      </c>
      <c r="I214" t="s">
        <v>34</v>
      </c>
      <c r="J214">
        <v>65</v>
      </c>
      <c r="K214" t="s">
        <v>42</v>
      </c>
      <c r="L214" t="s">
        <v>43</v>
      </c>
      <c r="M214" t="s">
        <v>44</v>
      </c>
      <c r="N214">
        <v>203</v>
      </c>
      <c r="O214">
        <v>310</v>
      </c>
      <c r="P214">
        <v>0</v>
      </c>
      <c r="Q214">
        <v>69</v>
      </c>
      <c r="R214">
        <v>0</v>
      </c>
      <c r="S214">
        <v>0</v>
      </c>
      <c r="T214">
        <f t="shared" si="38"/>
        <v>513</v>
      </c>
      <c r="U214">
        <f t="shared" si="39"/>
        <v>582</v>
      </c>
      <c r="V214" s="1">
        <f t="shared" si="40"/>
        <v>45960.7902097902</v>
      </c>
      <c r="W214" s="1">
        <f t="shared" si="41"/>
        <v>45968.8321678322</v>
      </c>
      <c r="X214" t="str">
        <f t="shared" si="43"/>
        <v>健康</v>
      </c>
      <c r="Y214" s="6" t="str">
        <f>_xlfn.IFS(COUNTIF($B$2:B214,B214)=1,"-",OR(AND(X213="高滞销风险",OR(X214="中滞销风险",X214="低滞销风险",X214="健康")),AND(X213="中滞销风险",OR(X214="低滞销风险",X214="健康")),AND(X213="低滞销风险",X214="健康")),"变好",X213=X214,"维持不变",OR(AND(X213="健康",OR(X214="低滞销风险",X214="中滞销风险",X214="高滞销风险")),AND(X213="低滞销风险",OR(X214="中滞销风险",X214="高滞销风险")),AND(X213="中滞销风险",X214="高滞销风险")),"变差")</f>
        <v>变好</v>
      </c>
      <c r="Z214" s="7">
        <f t="shared" si="44"/>
        <v>0</v>
      </c>
      <c r="AA214" s="7">
        <f t="shared" si="42"/>
        <v>0</v>
      </c>
      <c r="AB214" s="7">
        <f t="shared" si="45"/>
        <v>0</v>
      </c>
      <c r="AC214" s="7">
        <f t="shared" si="46"/>
        <v>67.8321678321678</v>
      </c>
      <c r="AD214" s="7">
        <f t="shared" si="47"/>
        <v>0</v>
      </c>
      <c r="AE214" s="8">
        <f t="shared" si="48"/>
        <v>8.58</v>
      </c>
    </row>
    <row r="215" spans="1:31">
      <c r="A215" s="1">
        <v>45887</v>
      </c>
      <c r="B215" t="s">
        <v>186</v>
      </c>
      <c r="C215" t="s">
        <v>187</v>
      </c>
      <c r="D215" t="s">
        <v>79</v>
      </c>
      <c r="E215">
        <v>12.21</v>
      </c>
      <c r="F215">
        <v>13.29</v>
      </c>
      <c r="G215">
        <v>11.93</v>
      </c>
      <c r="H215">
        <v>11.68</v>
      </c>
      <c r="I215" t="s">
        <v>34</v>
      </c>
      <c r="J215">
        <v>93</v>
      </c>
      <c r="K215" t="s">
        <v>35</v>
      </c>
      <c r="L215" t="s">
        <v>36</v>
      </c>
      <c r="M215" t="s">
        <v>37</v>
      </c>
      <c r="N215">
        <v>355</v>
      </c>
      <c r="O215">
        <v>337</v>
      </c>
      <c r="P215">
        <v>0</v>
      </c>
      <c r="Q215">
        <v>209</v>
      </c>
      <c r="R215">
        <v>0</v>
      </c>
      <c r="S215">
        <v>0</v>
      </c>
      <c r="T215">
        <f t="shared" si="38"/>
        <v>692</v>
      </c>
      <c r="U215">
        <f t="shared" si="39"/>
        <v>901</v>
      </c>
      <c r="V215" s="1">
        <f t="shared" si="40"/>
        <v>45943.6748566749</v>
      </c>
      <c r="W215" s="1">
        <f t="shared" si="41"/>
        <v>45960.791973792</v>
      </c>
      <c r="X215" t="str">
        <f t="shared" si="43"/>
        <v>健康</v>
      </c>
      <c r="Y215" s="6" t="str">
        <f>_xlfn.IFS(COUNTIF($B$2:B215,B215)=1,"-",OR(AND(X214="高滞销风险",OR(X215="中滞销风险",X215="低滞销风险",X215="健康")),AND(X214="中滞销风险",OR(X215="低滞销风险",X215="健康")),AND(X214="低滞销风险",X215="健康")),"变好",X214=X215,"维持不变",OR(AND(X214="健康",OR(X215="低滞销风险",X215="中滞销风险",X215="高滞销风险")),AND(X214="低滞销风险",OR(X215="中滞销风险",X215="高滞销风险")),AND(X214="中滞销风险",X215="高滞销风险")),"变差")</f>
        <v>-</v>
      </c>
      <c r="Z215" s="7">
        <f t="shared" si="44"/>
        <v>0</v>
      </c>
      <c r="AA215" s="7">
        <f t="shared" si="42"/>
        <v>0</v>
      </c>
      <c r="AB215" s="7">
        <f t="shared" si="45"/>
        <v>0</v>
      </c>
      <c r="AC215" s="7">
        <f t="shared" si="46"/>
        <v>73.7919737919738</v>
      </c>
      <c r="AD215" s="7">
        <f t="shared" si="47"/>
        <v>0</v>
      </c>
      <c r="AE215" s="8">
        <f t="shared" si="48"/>
        <v>12.21</v>
      </c>
    </row>
    <row r="216" spans="1:31">
      <c r="A216" s="1">
        <v>45894</v>
      </c>
      <c r="B216" t="s">
        <v>186</v>
      </c>
      <c r="C216" t="s">
        <v>187</v>
      </c>
      <c r="D216" t="s">
        <v>79</v>
      </c>
      <c r="E216">
        <v>12.36</v>
      </c>
      <c r="F216">
        <v>12.86</v>
      </c>
      <c r="G216">
        <v>13.07</v>
      </c>
      <c r="H216">
        <v>11.79</v>
      </c>
      <c r="I216" t="s">
        <v>34</v>
      </c>
      <c r="J216">
        <v>90</v>
      </c>
      <c r="K216" t="s">
        <v>38</v>
      </c>
      <c r="L216" t="s">
        <v>39</v>
      </c>
      <c r="M216" t="s">
        <v>40</v>
      </c>
      <c r="N216">
        <v>279</v>
      </c>
      <c r="O216">
        <v>478</v>
      </c>
      <c r="P216">
        <v>0</v>
      </c>
      <c r="Q216">
        <v>49</v>
      </c>
      <c r="R216">
        <v>0</v>
      </c>
      <c r="S216">
        <v>300</v>
      </c>
      <c r="T216">
        <f t="shared" si="38"/>
        <v>757</v>
      </c>
      <c r="U216">
        <f t="shared" si="39"/>
        <v>1106</v>
      </c>
      <c r="V216" s="1">
        <f t="shared" si="40"/>
        <v>45955.2459546926</v>
      </c>
      <c r="W216" s="1">
        <f t="shared" si="41"/>
        <v>45983.4822006472</v>
      </c>
      <c r="X216" t="str">
        <f t="shared" si="43"/>
        <v>低滞销风险</v>
      </c>
      <c r="Y216" s="6" t="str">
        <f>_xlfn.IFS(COUNTIF($B$2:B216,B216)=1,"-",OR(AND(X215="高滞销风险",OR(X216="中滞销风险",X216="低滞销风险",X216="健康")),AND(X215="中滞销风险",OR(X216="低滞销风险",X216="健康")),AND(X215="低滞销风险",X216="健康")),"变好",X215=X216,"维持不变",OR(AND(X215="健康",OR(X216="低滞销风险",X216="中滞销风险",X216="高滞销风险")),AND(X215="低滞销风险",OR(X216="中滞销风险",X216="高滞销风险")),AND(X215="中滞销风险",X216="高滞销风险")),"变差")</f>
        <v>变差</v>
      </c>
      <c r="Z216" s="7">
        <f t="shared" si="44"/>
        <v>0</v>
      </c>
      <c r="AA216" s="7">
        <f t="shared" si="42"/>
        <v>92.48</v>
      </c>
      <c r="AB216" s="7">
        <f t="shared" si="45"/>
        <v>92.48</v>
      </c>
      <c r="AC216" s="7">
        <f t="shared" si="46"/>
        <v>89.4822006472492</v>
      </c>
      <c r="AD216" s="7">
        <f t="shared" si="47"/>
        <v>7.48220064720226</v>
      </c>
      <c r="AE216" s="8">
        <f t="shared" si="48"/>
        <v>13.4878048780488</v>
      </c>
    </row>
    <row r="217" spans="1:31">
      <c r="A217" s="1">
        <v>45901</v>
      </c>
      <c r="B217" t="s">
        <v>186</v>
      </c>
      <c r="C217" t="s">
        <v>187</v>
      </c>
      <c r="D217" t="s">
        <v>79</v>
      </c>
      <c r="E217">
        <v>11.71</v>
      </c>
      <c r="F217">
        <v>11.71</v>
      </c>
      <c r="G217">
        <v>12.29</v>
      </c>
      <c r="H217">
        <v>12.11</v>
      </c>
      <c r="I217" t="s">
        <v>41</v>
      </c>
      <c r="J217">
        <v>82</v>
      </c>
      <c r="K217" t="s">
        <v>42</v>
      </c>
      <c r="L217" t="s">
        <v>43</v>
      </c>
      <c r="M217" t="s">
        <v>44</v>
      </c>
      <c r="N217">
        <v>366</v>
      </c>
      <c r="O217">
        <v>373</v>
      </c>
      <c r="P217">
        <v>0</v>
      </c>
      <c r="Q217">
        <v>0</v>
      </c>
      <c r="R217">
        <v>0</v>
      </c>
      <c r="S217">
        <v>300</v>
      </c>
      <c r="T217">
        <f t="shared" si="38"/>
        <v>739</v>
      </c>
      <c r="U217">
        <f t="shared" si="39"/>
        <v>1039</v>
      </c>
      <c r="V217" s="1">
        <f t="shared" si="40"/>
        <v>45964.1084543126</v>
      </c>
      <c r="W217" s="1">
        <f t="shared" si="41"/>
        <v>45989.7275832622</v>
      </c>
      <c r="X217" t="str">
        <f t="shared" si="43"/>
        <v>低滞销风险</v>
      </c>
      <c r="Y217" s="6" t="str">
        <f>_xlfn.IFS(COUNTIF($B$2:B217,B217)=1,"-",OR(AND(X216="高滞销风险",OR(X217="中滞销风险",X217="低滞销风险",X217="健康")),AND(X216="中滞销风险",OR(X217="低滞销风险",X217="健康")),AND(X216="低滞销风险",X217="健康")),"变好",X216=X217,"维持不变",OR(AND(X216="健康",OR(X217="低滞销风险",X217="中滞销风险",X217="高滞销风险")),AND(X216="低滞销风险",OR(X217="中滞销风险",X217="高滞销风险")),AND(X216="中滞销风险",X217="高滞销风险")),"变差")</f>
        <v>维持不变</v>
      </c>
      <c r="Z217" s="7">
        <f t="shared" si="44"/>
        <v>0</v>
      </c>
      <c r="AA217" s="7">
        <f t="shared" si="42"/>
        <v>160.75</v>
      </c>
      <c r="AB217" s="7">
        <f t="shared" si="45"/>
        <v>160.75</v>
      </c>
      <c r="AC217" s="7">
        <f t="shared" si="46"/>
        <v>88.7275832621691</v>
      </c>
      <c r="AD217" s="7">
        <f t="shared" si="47"/>
        <v>13.7275832622036</v>
      </c>
      <c r="AE217" s="8">
        <f t="shared" si="48"/>
        <v>13.8533333333333</v>
      </c>
    </row>
    <row r="218" spans="1:31">
      <c r="A218" s="1">
        <v>45887</v>
      </c>
      <c r="B218" t="s">
        <v>188</v>
      </c>
      <c r="C218" t="s">
        <v>189</v>
      </c>
      <c r="D218" t="s">
        <v>79</v>
      </c>
      <c r="E218">
        <v>5</v>
      </c>
      <c r="F218">
        <v>5</v>
      </c>
      <c r="G218">
        <v>6.07</v>
      </c>
      <c r="H218">
        <v>6.57</v>
      </c>
      <c r="I218" t="s">
        <v>41</v>
      </c>
      <c r="J218">
        <v>35</v>
      </c>
      <c r="K218" t="s">
        <v>35</v>
      </c>
      <c r="L218" t="s">
        <v>36</v>
      </c>
      <c r="M218" t="s">
        <v>37</v>
      </c>
      <c r="N218">
        <v>111</v>
      </c>
      <c r="O218">
        <v>382</v>
      </c>
      <c r="P218">
        <v>0</v>
      </c>
      <c r="Q218">
        <v>120</v>
      </c>
      <c r="R218">
        <v>0</v>
      </c>
      <c r="S218">
        <v>0</v>
      </c>
      <c r="T218">
        <f t="shared" si="38"/>
        <v>493</v>
      </c>
      <c r="U218">
        <f t="shared" si="39"/>
        <v>613</v>
      </c>
      <c r="V218" s="1">
        <f t="shared" si="40"/>
        <v>45985.6</v>
      </c>
      <c r="W218" s="1">
        <f t="shared" si="41"/>
        <v>46009.6</v>
      </c>
      <c r="X218" t="str">
        <f t="shared" si="43"/>
        <v>高滞销风险</v>
      </c>
      <c r="Y218" s="6" t="str">
        <f>_xlfn.IFS(COUNTIF($B$2:B218,B218)=1,"-",OR(AND(X217="高滞销风险",OR(X218="中滞销风险",X218="低滞销风险",X218="健康")),AND(X217="中滞销风险",OR(X218="低滞销风险",X218="健康")),AND(X217="低滞销风险",X218="健康")),"变好",X217=X218,"维持不变",OR(AND(X217="健康",OR(X218="低滞销风险",X218="中滞销风险",X218="高滞销风险")),AND(X217="低滞销风险",OR(X218="中滞销风险",X218="高滞销风险")),AND(X217="中滞销风险",X218="高滞销风险")),"变差")</f>
        <v>-</v>
      </c>
      <c r="Z218" s="7">
        <f t="shared" si="44"/>
        <v>48</v>
      </c>
      <c r="AA218" s="7">
        <f t="shared" si="42"/>
        <v>120</v>
      </c>
      <c r="AB218" s="7">
        <f t="shared" si="45"/>
        <v>168</v>
      </c>
      <c r="AC218" s="7">
        <f t="shared" si="46"/>
        <v>122.6</v>
      </c>
      <c r="AD218" s="7">
        <f t="shared" si="47"/>
        <v>33.5999999999985</v>
      </c>
      <c r="AE218" s="8">
        <f t="shared" si="48"/>
        <v>6.8876404494382</v>
      </c>
    </row>
    <row r="219" spans="1:31">
      <c r="A219" s="1">
        <v>45894</v>
      </c>
      <c r="B219" t="s">
        <v>188</v>
      </c>
      <c r="C219" t="s">
        <v>189</v>
      </c>
      <c r="D219" t="s">
        <v>79</v>
      </c>
      <c r="E219">
        <v>5.86</v>
      </c>
      <c r="F219">
        <v>5.86</v>
      </c>
      <c r="G219">
        <v>5.43</v>
      </c>
      <c r="H219">
        <v>6.07</v>
      </c>
      <c r="I219" t="s">
        <v>41</v>
      </c>
      <c r="J219">
        <v>41</v>
      </c>
      <c r="K219" t="s">
        <v>38</v>
      </c>
      <c r="L219" t="s">
        <v>39</v>
      </c>
      <c r="M219" t="s">
        <v>40</v>
      </c>
      <c r="N219">
        <v>119</v>
      </c>
      <c r="O219">
        <v>342</v>
      </c>
      <c r="P219">
        <v>0</v>
      </c>
      <c r="Q219">
        <v>120</v>
      </c>
      <c r="R219">
        <v>0</v>
      </c>
      <c r="S219">
        <v>0</v>
      </c>
      <c r="T219">
        <f t="shared" si="38"/>
        <v>461</v>
      </c>
      <c r="U219">
        <f t="shared" si="39"/>
        <v>581</v>
      </c>
      <c r="V219" s="1">
        <f t="shared" si="40"/>
        <v>45972.6689419795</v>
      </c>
      <c r="W219" s="1">
        <f t="shared" si="41"/>
        <v>45993.1467576792</v>
      </c>
      <c r="X219" t="str">
        <f t="shared" si="43"/>
        <v>中滞销风险</v>
      </c>
      <c r="Y219" s="6" t="str">
        <f>_xlfn.IFS(COUNTIF($B$2:B219,B219)=1,"-",OR(AND(X218="高滞销风险",OR(X219="中滞销风险",X219="低滞销风险",X219="健康")),AND(X218="中滞销风险",OR(X219="低滞销风险",X219="健康")),AND(X218="低滞销风险",X219="健康")),"变好",X218=X219,"维持不变",OR(AND(X218="健康",OR(X219="低滞销风险",X219="中滞销风险",X219="高滞销风险")),AND(X218="低滞销风险",OR(X219="中滞销风险",X219="高滞销风险")),AND(X218="中滞销风险",X219="高滞销风险")),"变差")</f>
        <v>变好</v>
      </c>
      <c r="Z219" s="7">
        <f t="shared" si="44"/>
        <v>0</v>
      </c>
      <c r="AA219" s="7">
        <f t="shared" si="42"/>
        <v>100.48</v>
      </c>
      <c r="AB219" s="7">
        <f t="shared" si="45"/>
        <v>100.48</v>
      </c>
      <c r="AC219" s="7">
        <f t="shared" si="46"/>
        <v>99.1467576791809</v>
      </c>
      <c r="AD219" s="7">
        <f t="shared" si="47"/>
        <v>17.1467576791983</v>
      </c>
      <c r="AE219" s="8">
        <f t="shared" si="48"/>
        <v>7.08536585365854</v>
      </c>
    </row>
    <row r="220" spans="1:31">
      <c r="A220" s="1">
        <v>45901</v>
      </c>
      <c r="B220" t="s">
        <v>188</v>
      </c>
      <c r="C220" t="s">
        <v>189</v>
      </c>
      <c r="D220" t="s">
        <v>79</v>
      </c>
      <c r="E220">
        <v>7.49</v>
      </c>
      <c r="F220">
        <v>8.86</v>
      </c>
      <c r="G220">
        <v>7.36</v>
      </c>
      <c r="H220">
        <v>6.71</v>
      </c>
      <c r="I220" t="s">
        <v>34</v>
      </c>
      <c r="J220">
        <v>62</v>
      </c>
      <c r="K220" t="s">
        <v>42</v>
      </c>
      <c r="L220" t="s">
        <v>43</v>
      </c>
      <c r="M220" t="s">
        <v>44</v>
      </c>
      <c r="N220">
        <v>160</v>
      </c>
      <c r="O220">
        <v>244</v>
      </c>
      <c r="P220">
        <v>0</v>
      </c>
      <c r="Q220">
        <v>120</v>
      </c>
      <c r="R220">
        <v>0</v>
      </c>
      <c r="S220">
        <v>0</v>
      </c>
      <c r="T220">
        <f t="shared" si="38"/>
        <v>404</v>
      </c>
      <c r="U220">
        <f t="shared" si="39"/>
        <v>524</v>
      </c>
      <c r="V220" s="1">
        <f t="shared" si="40"/>
        <v>45954.9385847797</v>
      </c>
      <c r="W220" s="1">
        <f t="shared" si="41"/>
        <v>45970.9599465955</v>
      </c>
      <c r="X220" t="str">
        <f t="shared" si="43"/>
        <v>健康</v>
      </c>
      <c r="Y220" s="6" t="str">
        <f>_xlfn.IFS(COUNTIF($B$2:B220,B220)=1,"-",OR(AND(X219="高滞销风险",OR(X220="中滞销风险",X220="低滞销风险",X220="健康")),AND(X219="中滞销风险",OR(X220="低滞销风险",X220="健康")),AND(X219="低滞销风险",X220="健康")),"变好",X219=X220,"维持不变",OR(AND(X219="健康",OR(X220="低滞销风险",X220="中滞销风险",X220="高滞销风险")),AND(X219="低滞销风险",OR(X220="中滞销风险",X220="高滞销风险")),AND(X219="中滞销风险",X220="高滞销风险")),"变差")</f>
        <v>变好</v>
      </c>
      <c r="Z220" s="7">
        <f t="shared" si="44"/>
        <v>0</v>
      </c>
      <c r="AA220" s="7">
        <f t="shared" si="42"/>
        <v>0</v>
      </c>
      <c r="AB220" s="7">
        <f t="shared" si="45"/>
        <v>0</v>
      </c>
      <c r="AC220" s="7">
        <f t="shared" si="46"/>
        <v>69.9599465954606</v>
      </c>
      <c r="AD220" s="7">
        <f t="shared" si="47"/>
        <v>0</v>
      </c>
      <c r="AE220" s="8">
        <f t="shared" si="48"/>
        <v>7.49</v>
      </c>
    </row>
    <row r="221" spans="1:31">
      <c r="A221" s="1">
        <v>45887</v>
      </c>
      <c r="B221" t="s">
        <v>190</v>
      </c>
      <c r="C221" t="s">
        <v>191</v>
      </c>
      <c r="D221" t="s">
        <v>79</v>
      </c>
      <c r="E221">
        <v>21</v>
      </c>
      <c r="F221">
        <v>21</v>
      </c>
      <c r="G221">
        <v>20.36</v>
      </c>
      <c r="H221">
        <v>23.5</v>
      </c>
      <c r="I221" t="s">
        <v>41</v>
      </c>
      <c r="J221">
        <v>147</v>
      </c>
      <c r="K221" t="s">
        <v>35</v>
      </c>
      <c r="L221" t="s">
        <v>36</v>
      </c>
      <c r="M221" t="s">
        <v>37</v>
      </c>
      <c r="N221">
        <v>452</v>
      </c>
      <c r="O221">
        <v>1050</v>
      </c>
      <c r="P221">
        <v>0</v>
      </c>
      <c r="Q221">
        <v>380</v>
      </c>
      <c r="R221">
        <v>0</v>
      </c>
      <c r="S221">
        <v>0</v>
      </c>
      <c r="T221">
        <f t="shared" si="38"/>
        <v>1502</v>
      </c>
      <c r="U221">
        <f t="shared" si="39"/>
        <v>1882</v>
      </c>
      <c r="V221" s="1">
        <f t="shared" si="40"/>
        <v>45958.5238095238</v>
      </c>
      <c r="W221" s="1">
        <f t="shared" si="41"/>
        <v>45976.619047619</v>
      </c>
      <c r="X221" t="str">
        <f t="shared" si="43"/>
        <v>低滞销风险</v>
      </c>
      <c r="Y221" s="6" t="str">
        <f>_xlfn.IFS(COUNTIF($B$2:B221,B221)=1,"-",OR(AND(X220="高滞销风险",OR(X221="中滞销风险",X221="低滞销风险",X221="健康")),AND(X220="中滞销风险",OR(X221="低滞销风险",X221="健康")),AND(X220="低滞销风险",X221="健康")),"变好",X220=X221,"维持不变",OR(AND(X220="健康",OR(X221="低滞销风险",X221="中滞销风险",X221="高滞销风险")),AND(X220="低滞销风险",OR(X221="中滞销风险",X221="高滞销风险")),AND(X220="中滞销风险",X221="高滞销风险")),"变差")</f>
        <v>-</v>
      </c>
      <c r="Z221" s="7">
        <f t="shared" si="44"/>
        <v>0</v>
      </c>
      <c r="AA221" s="7">
        <f t="shared" si="42"/>
        <v>13</v>
      </c>
      <c r="AB221" s="7">
        <f t="shared" si="45"/>
        <v>13</v>
      </c>
      <c r="AC221" s="7">
        <f t="shared" si="46"/>
        <v>89.6190476190476</v>
      </c>
      <c r="AD221" s="7">
        <f t="shared" si="47"/>
        <v>0.619047619002231</v>
      </c>
      <c r="AE221" s="8">
        <f t="shared" si="48"/>
        <v>21.1460674157303</v>
      </c>
    </row>
    <row r="222" spans="1:31">
      <c r="A222" s="1">
        <v>45894</v>
      </c>
      <c r="B222" t="s">
        <v>190</v>
      </c>
      <c r="C222" t="s">
        <v>191</v>
      </c>
      <c r="D222" t="s">
        <v>79</v>
      </c>
      <c r="E222">
        <v>21.86</v>
      </c>
      <c r="F222">
        <v>21.86</v>
      </c>
      <c r="G222">
        <v>21.43</v>
      </c>
      <c r="H222">
        <v>22.29</v>
      </c>
      <c r="I222" t="s">
        <v>41</v>
      </c>
      <c r="J222">
        <v>153</v>
      </c>
      <c r="K222" t="s">
        <v>38</v>
      </c>
      <c r="L222" t="s">
        <v>39</v>
      </c>
      <c r="M222" t="s">
        <v>40</v>
      </c>
      <c r="N222">
        <v>414</v>
      </c>
      <c r="O222">
        <v>941</v>
      </c>
      <c r="P222">
        <v>0</v>
      </c>
      <c r="Q222">
        <v>380</v>
      </c>
      <c r="R222">
        <v>0</v>
      </c>
      <c r="S222">
        <v>0</v>
      </c>
      <c r="T222">
        <f t="shared" si="38"/>
        <v>1355</v>
      </c>
      <c r="U222">
        <f t="shared" si="39"/>
        <v>1735</v>
      </c>
      <c r="V222" s="1">
        <f t="shared" si="40"/>
        <v>45955.9853613907</v>
      </c>
      <c r="W222" s="1">
        <f t="shared" si="41"/>
        <v>45973.3687099726</v>
      </c>
      <c r="X222" t="str">
        <f t="shared" si="43"/>
        <v>健康</v>
      </c>
      <c r="Y222" s="6" t="str">
        <f>_xlfn.IFS(COUNTIF($B$2:B222,B222)=1,"-",OR(AND(X221="高滞销风险",OR(X222="中滞销风险",X222="低滞销风险",X222="健康")),AND(X221="中滞销风险",OR(X222="低滞销风险",X222="健康")),AND(X221="低滞销风险",X222="健康")),"变好",X221=X222,"维持不变",OR(AND(X221="健康",OR(X222="低滞销风险",X222="中滞销风险",X222="高滞销风险")),AND(X221="低滞销风险",OR(X222="中滞销风险",X222="高滞销风险")),AND(X221="中滞销风险",X222="高滞销风险")),"变差")</f>
        <v>变好</v>
      </c>
      <c r="Z222" s="7">
        <f t="shared" si="44"/>
        <v>0</v>
      </c>
      <c r="AA222" s="7">
        <f t="shared" si="42"/>
        <v>0</v>
      </c>
      <c r="AB222" s="7">
        <f t="shared" si="45"/>
        <v>0</v>
      </c>
      <c r="AC222" s="7">
        <f t="shared" si="46"/>
        <v>79.3687099725526</v>
      </c>
      <c r="AD222" s="7">
        <f t="shared" si="47"/>
        <v>0</v>
      </c>
      <c r="AE222" s="8">
        <f t="shared" si="48"/>
        <v>21.86</v>
      </c>
    </row>
    <row r="223" spans="1:31">
      <c r="A223" s="1">
        <v>45901</v>
      </c>
      <c r="B223" t="s">
        <v>190</v>
      </c>
      <c r="C223" t="s">
        <v>191</v>
      </c>
      <c r="D223" t="s">
        <v>79</v>
      </c>
      <c r="E223">
        <v>23.21</v>
      </c>
      <c r="F223">
        <v>25.14</v>
      </c>
      <c r="G223">
        <v>23.5</v>
      </c>
      <c r="H223">
        <v>21.93</v>
      </c>
      <c r="I223" t="s">
        <v>34</v>
      </c>
      <c r="J223">
        <v>176</v>
      </c>
      <c r="K223" t="s">
        <v>42</v>
      </c>
      <c r="L223" t="s">
        <v>43</v>
      </c>
      <c r="M223" t="s">
        <v>44</v>
      </c>
      <c r="N223">
        <v>662</v>
      </c>
      <c r="O223">
        <v>702</v>
      </c>
      <c r="P223">
        <v>0</v>
      </c>
      <c r="Q223">
        <v>200</v>
      </c>
      <c r="R223">
        <v>0</v>
      </c>
      <c r="S223">
        <v>0</v>
      </c>
      <c r="T223">
        <f t="shared" ref="T223:T286" si="49">N223+O223+P223</f>
        <v>1364</v>
      </c>
      <c r="U223">
        <f t="shared" ref="U223:U286" si="50">T223+Q223+R223+S223</f>
        <v>1564</v>
      </c>
      <c r="V223" s="1">
        <f t="shared" ref="V223:V286" si="51">A223+T223/E223</f>
        <v>45959.7677725118</v>
      </c>
      <c r="W223" s="1">
        <f t="shared" ref="W223:W286" si="52">A223+U223/E223</f>
        <v>45968.3847479535</v>
      </c>
      <c r="X223" t="str">
        <f t="shared" si="43"/>
        <v>健康</v>
      </c>
      <c r="Y223" s="6" t="str">
        <f>_xlfn.IFS(COUNTIF($B$2:B223,B223)=1,"-",OR(AND(X222="高滞销风险",OR(X223="中滞销风险",X223="低滞销风险",X223="健康")),AND(X222="中滞销风险",OR(X223="低滞销风险",X223="健康")),AND(X222="低滞销风险",X223="健康")),"变好",X222=X223,"维持不变",OR(AND(X222="健康",OR(X223="低滞销风险",X223="中滞销风险",X223="高滞销风险")),AND(X222="低滞销风险",OR(X223="中滞销风险",X223="高滞销风险")),AND(X222="中滞销风险",X223="高滞销风险")),"变差")</f>
        <v>维持不变</v>
      </c>
      <c r="Z223" s="7">
        <f t="shared" si="44"/>
        <v>0</v>
      </c>
      <c r="AA223" s="7">
        <f t="shared" si="42"/>
        <v>0</v>
      </c>
      <c r="AB223" s="7">
        <f t="shared" si="45"/>
        <v>0</v>
      </c>
      <c r="AC223" s="7">
        <f t="shared" si="46"/>
        <v>67.3847479534683</v>
      </c>
      <c r="AD223" s="7">
        <f t="shared" si="47"/>
        <v>0</v>
      </c>
      <c r="AE223" s="8">
        <f t="shared" si="48"/>
        <v>23.21</v>
      </c>
    </row>
    <row r="224" spans="1:31">
      <c r="A224" s="1">
        <v>45887</v>
      </c>
      <c r="B224" t="s">
        <v>192</v>
      </c>
      <c r="C224" t="s">
        <v>193</v>
      </c>
      <c r="D224" t="s">
        <v>79</v>
      </c>
      <c r="E224">
        <v>11.7</v>
      </c>
      <c r="F224">
        <v>12.57</v>
      </c>
      <c r="G224">
        <v>11.71</v>
      </c>
      <c r="H224">
        <v>11.18</v>
      </c>
      <c r="I224" t="s">
        <v>34</v>
      </c>
      <c r="J224">
        <v>88</v>
      </c>
      <c r="K224" t="s">
        <v>35</v>
      </c>
      <c r="L224" t="s">
        <v>36</v>
      </c>
      <c r="M224" t="s">
        <v>37</v>
      </c>
      <c r="N224">
        <v>189</v>
      </c>
      <c r="O224">
        <v>553</v>
      </c>
      <c r="P224">
        <v>0</v>
      </c>
      <c r="Q224">
        <v>101</v>
      </c>
      <c r="R224">
        <v>0</v>
      </c>
      <c r="S224">
        <v>0</v>
      </c>
      <c r="T224">
        <f t="shared" si="49"/>
        <v>742</v>
      </c>
      <c r="U224">
        <f t="shared" si="50"/>
        <v>843</v>
      </c>
      <c r="V224" s="1">
        <f t="shared" si="51"/>
        <v>45950.4188034188</v>
      </c>
      <c r="W224" s="1">
        <f t="shared" si="52"/>
        <v>45959.0512820513</v>
      </c>
      <c r="X224" t="str">
        <f t="shared" si="43"/>
        <v>健康</v>
      </c>
      <c r="Y224" s="6" t="str">
        <f>_xlfn.IFS(COUNTIF($B$2:B224,B224)=1,"-",OR(AND(X223="高滞销风险",OR(X224="中滞销风险",X224="低滞销风险",X224="健康")),AND(X223="中滞销风险",OR(X224="低滞销风险",X224="健康")),AND(X223="低滞销风险",X224="健康")),"变好",X223=X224,"维持不变",OR(AND(X223="健康",OR(X224="低滞销风险",X224="中滞销风险",X224="高滞销风险")),AND(X223="低滞销风险",OR(X224="中滞销风险",X224="高滞销风险")),AND(X223="中滞销风险",X224="高滞销风险")),"变差")</f>
        <v>-</v>
      </c>
      <c r="Z224" s="7">
        <f t="shared" si="44"/>
        <v>0</v>
      </c>
      <c r="AA224" s="7">
        <f t="shared" si="42"/>
        <v>0</v>
      </c>
      <c r="AB224" s="7">
        <f t="shared" si="45"/>
        <v>0</v>
      </c>
      <c r="AC224" s="7">
        <f t="shared" si="46"/>
        <v>72.0512820512821</v>
      </c>
      <c r="AD224" s="7">
        <f t="shared" si="47"/>
        <v>0</v>
      </c>
      <c r="AE224" s="8">
        <f t="shared" si="48"/>
        <v>11.7</v>
      </c>
    </row>
    <row r="225" spans="1:31">
      <c r="A225" s="1">
        <v>45894</v>
      </c>
      <c r="B225" t="s">
        <v>192</v>
      </c>
      <c r="C225" t="s">
        <v>193</v>
      </c>
      <c r="D225" t="s">
        <v>79</v>
      </c>
      <c r="E225">
        <v>10.86</v>
      </c>
      <c r="F225">
        <v>10.86</v>
      </c>
      <c r="G225">
        <v>11.71</v>
      </c>
      <c r="H225">
        <v>11.14</v>
      </c>
      <c r="I225" t="s">
        <v>41</v>
      </c>
      <c r="J225">
        <v>76</v>
      </c>
      <c r="K225" t="s">
        <v>38</v>
      </c>
      <c r="L225" t="s">
        <v>39</v>
      </c>
      <c r="M225" t="s">
        <v>40</v>
      </c>
      <c r="N225">
        <v>180</v>
      </c>
      <c r="O225">
        <v>587</v>
      </c>
      <c r="P225">
        <v>0</v>
      </c>
      <c r="Q225">
        <v>1</v>
      </c>
      <c r="R225">
        <v>0</v>
      </c>
      <c r="S225">
        <v>150</v>
      </c>
      <c r="T225">
        <f t="shared" si="49"/>
        <v>767</v>
      </c>
      <c r="U225">
        <f t="shared" si="50"/>
        <v>918</v>
      </c>
      <c r="V225" s="1">
        <f t="shared" si="51"/>
        <v>45964.6261510129</v>
      </c>
      <c r="W225" s="1">
        <f t="shared" si="52"/>
        <v>45978.5303867403</v>
      </c>
      <c r="X225" t="str">
        <f t="shared" si="43"/>
        <v>低滞销风险</v>
      </c>
      <c r="Y225" s="6" t="str">
        <f>_xlfn.IFS(COUNTIF($B$2:B225,B225)=1,"-",OR(AND(X224="高滞销风险",OR(X225="中滞销风险",X225="低滞销风险",X225="健康")),AND(X224="中滞销风险",OR(X225="低滞销风险",X225="健康")),AND(X224="低滞销风险",X225="健康")),"变好",X224=X225,"维持不变",OR(AND(X224="健康",OR(X225="低滞销风险",X225="中滞销风险",X225="高滞销风险")),AND(X224="低滞销风险",OR(X225="中滞销风险",X225="高滞销风险")),AND(X224="中滞销风险",X225="高滞销风险")),"变差")</f>
        <v>变差</v>
      </c>
      <c r="Z225" s="7">
        <f t="shared" si="44"/>
        <v>0</v>
      </c>
      <c r="AA225" s="7">
        <f t="shared" si="42"/>
        <v>27.48</v>
      </c>
      <c r="AB225" s="7">
        <f t="shared" si="45"/>
        <v>27.48</v>
      </c>
      <c r="AC225" s="7">
        <f t="shared" si="46"/>
        <v>84.5303867403315</v>
      </c>
      <c r="AD225" s="7">
        <f t="shared" si="47"/>
        <v>2.53038674029813</v>
      </c>
      <c r="AE225" s="8">
        <f t="shared" si="48"/>
        <v>11.1951219512195</v>
      </c>
    </row>
    <row r="226" spans="1:31">
      <c r="A226" s="1">
        <v>45901</v>
      </c>
      <c r="B226" t="s">
        <v>192</v>
      </c>
      <c r="C226" t="s">
        <v>193</v>
      </c>
      <c r="D226" t="s">
        <v>79</v>
      </c>
      <c r="E226">
        <v>12.1</v>
      </c>
      <c r="F226">
        <v>12.82</v>
      </c>
      <c r="G226">
        <v>11.84</v>
      </c>
      <c r="H226">
        <v>11.78</v>
      </c>
      <c r="I226" t="s">
        <v>34</v>
      </c>
      <c r="J226">
        <v>89.73</v>
      </c>
      <c r="K226" t="s">
        <v>42</v>
      </c>
      <c r="L226" t="s">
        <v>43</v>
      </c>
      <c r="M226" t="s">
        <v>44</v>
      </c>
      <c r="N226">
        <v>297</v>
      </c>
      <c r="O226">
        <v>392</v>
      </c>
      <c r="P226">
        <v>0</v>
      </c>
      <c r="Q226">
        <v>1</v>
      </c>
      <c r="R226">
        <v>0</v>
      </c>
      <c r="S226">
        <v>150</v>
      </c>
      <c r="T226">
        <f t="shared" si="49"/>
        <v>689</v>
      </c>
      <c r="U226">
        <f t="shared" si="50"/>
        <v>840</v>
      </c>
      <c r="V226" s="1">
        <f t="shared" si="51"/>
        <v>45957.9421487603</v>
      </c>
      <c r="W226" s="1">
        <f t="shared" si="52"/>
        <v>45970.4214876033</v>
      </c>
      <c r="X226" t="str">
        <f t="shared" si="43"/>
        <v>健康</v>
      </c>
      <c r="Y226" s="6" t="str">
        <f>_xlfn.IFS(COUNTIF($B$2:B226,B226)=1,"-",OR(AND(X225="高滞销风险",OR(X226="中滞销风险",X226="低滞销风险",X226="健康")),AND(X225="中滞销风险",OR(X226="低滞销风险",X226="健康")),AND(X225="低滞销风险",X226="健康")),"变好",X225=X226,"维持不变",OR(AND(X225="健康",OR(X226="低滞销风险",X226="中滞销风险",X226="高滞销风险")),AND(X225="低滞销风险",OR(X226="中滞销风险",X226="高滞销风险")),AND(X225="中滞销风险",X226="高滞销风险")),"变差")</f>
        <v>变好</v>
      </c>
      <c r="Z226" s="7">
        <f t="shared" si="44"/>
        <v>0</v>
      </c>
      <c r="AA226" s="7">
        <f t="shared" si="42"/>
        <v>0</v>
      </c>
      <c r="AB226" s="7">
        <f t="shared" si="45"/>
        <v>0</v>
      </c>
      <c r="AC226" s="7">
        <f t="shared" si="46"/>
        <v>69.4214876033058</v>
      </c>
      <c r="AD226" s="7">
        <f t="shared" si="47"/>
        <v>0</v>
      </c>
      <c r="AE226" s="8">
        <f t="shared" si="48"/>
        <v>12.1</v>
      </c>
    </row>
    <row r="227" spans="1:31">
      <c r="A227" s="1">
        <v>45887</v>
      </c>
      <c r="B227" t="s">
        <v>194</v>
      </c>
      <c r="C227" t="s">
        <v>195</v>
      </c>
      <c r="D227" t="s">
        <v>79</v>
      </c>
      <c r="E227">
        <v>9.29</v>
      </c>
      <c r="F227">
        <v>9.29</v>
      </c>
      <c r="G227">
        <v>9.93</v>
      </c>
      <c r="H227">
        <v>10.82</v>
      </c>
      <c r="I227" t="s">
        <v>41</v>
      </c>
      <c r="J227">
        <v>65</v>
      </c>
      <c r="K227" t="s">
        <v>35</v>
      </c>
      <c r="L227" t="s">
        <v>36</v>
      </c>
      <c r="M227" t="s">
        <v>37</v>
      </c>
      <c r="N227">
        <v>109</v>
      </c>
      <c r="O227">
        <v>568</v>
      </c>
      <c r="P227">
        <v>0</v>
      </c>
      <c r="Q227">
        <v>140</v>
      </c>
      <c r="R227">
        <v>0</v>
      </c>
      <c r="S227">
        <v>0</v>
      </c>
      <c r="T227">
        <f t="shared" si="49"/>
        <v>677</v>
      </c>
      <c r="U227">
        <f t="shared" si="50"/>
        <v>817</v>
      </c>
      <c r="V227" s="1">
        <f t="shared" si="51"/>
        <v>45959.874058127</v>
      </c>
      <c r="W227" s="1">
        <f t="shared" si="52"/>
        <v>45974.9440258342</v>
      </c>
      <c r="X227" t="str">
        <f t="shared" si="43"/>
        <v>健康</v>
      </c>
      <c r="Y227" s="6" t="str">
        <f>_xlfn.IFS(COUNTIF($B$2:B227,B227)=1,"-",OR(AND(X226="高滞销风险",OR(X227="中滞销风险",X227="低滞销风险",X227="健康")),AND(X226="中滞销风险",OR(X227="低滞销风险",X227="健康")),AND(X226="低滞销风险",X227="健康")),"变好",X226=X227,"维持不变",OR(AND(X226="健康",OR(X227="低滞销风险",X227="中滞销风险",X227="高滞销风险")),AND(X226="低滞销风险",OR(X227="中滞销风险",X227="高滞销风险")),AND(X226="中滞销风险",X227="高滞销风险")),"变差")</f>
        <v>-</v>
      </c>
      <c r="Z227" s="7">
        <f t="shared" si="44"/>
        <v>0</v>
      </c>
      <c r="AA227" s="7">
        <f t="shared" si="42"/>
        <v>0</v>
      </c>
      <c r="AB227" s="7">
        <f t="shared" si="45"/>
        <v>0</v>
      </c>
      <c r="AC227" s="7">
        <f t="shared" si="46"/>
        <v>87.9440258342304</v>
      </c>
      <c r="AD227" s="7">
        <f t="shared" si="47"/>
        <v>0</v>
      </c>
      <c r="AE227" s="8">
        <f t="shared" si="48"/>
        <v>9.29</v>
      </c>
    </row>
    <row r="228" spans="1:31">
      <c r="A228" s="1">
        <v>45894</v>
      </c>
      <c r="B228" t="s">
        <v>194</v>
      </c>
      <c r="C228" t="s">
        <v>195</v>
      </c>
      <c r="D228" t="s">
        <v>79</v>
      </c>
      <c r="E228">
        <v>10.52</v>
      </c>
      <c r="F228">
        <v>10.71</v>
      </c>
      <c r="G228">
        <v>10</v>
      </c>
      <c r="H228">
        <v>10.61</v>
      </c>
      <c r="I228" t="s">
        <v>34</v>
      </c>
      <c r="J228">
        <v>75</v>
      </c>
      <c r="K228" t="s">
        <v>38</v>
      </c>
      <c r="L228" t="s">
        <v>39</v>
      </c>
      <c r="M228" t="s">
        <v>40</v>
      </c>
      <c r="N228">
        <v>106</v>
      </c>
      <c r="O228">
        <v>546</v>
      </c>
      <c r="P228">
        <v>0</v>
      </c>
      <c r="Q228">
        <v>90</v>
      </c>
      <c r="R228">
        <v>0</v>
      </c>
      <c r="S228">
        <v>0</v>
      </c>
      <c r="T228">
        <f t="shared" si="49"/>
        <v>652</v>
      </c>
      <c r="U228">
        <f t="shared" si="50"/>
        <v>742</v>
      </c>
      <c r="V228" s="1">
        <f t="shared" si="51"/>
        <v>45955.9771863118</v>
      </c>
      <c r="W228" s="1">
        <f t="shared" si="52"/>
        <v>45964.5323193916</v>
      </c>
      <c r="X228" t="str">
        <f t="shared" si="43"/>
        <v>健康</v>
      </c>
      <c r="Y228" s="6" t="str">
        <f>_xlfn.IFS(COUNTIF($B$2:B228,B228)=1,"-",OR(AND(X227="高滞销风险",OR(X228="中滞销风险",X228="低滞销风险",X228="健康")),AND(X227="中滞销风险",OR(X228="低滞销风险",X228="健康")),AND(X227="低滞销风险",X228="健康")),"变好",X227=X228,"维持不变",OR(AND(X227="健康",OR(X228="低滞销风险",X228="中滞销风险",X228="高滞销风险")),AND(X227="低滞销风险",OR(X228="中滞销风险",X228="高滞销风险")),AND(X227="中滞销风险",X228="高滞销风险")),"变差")</f>
        <v>维持不变</v>
      </c>
      <c r="Z228" s="7">
        <f t="shared" si="44"/>
        <v>0</v>
      </c>
      <c r="AA228" s="7">
        <f t="shared" si="42"/>
        <v>0</v>
      </c>
      <c r="AB228" s="7">
        <f t="shared" si="45"/>
        <v>0</v>
      </c>
      <c r="AC228" s="7">
        <f t="shared" si="46"/>
        <v>70.532319391635</v>
      </c>
      <c r="AD228" s="7">
        <f t="shared" si="47"/>
        <v>0</v>
      </c>
      <c r="AE228" s="8">
        <f t="shared" si="48"/>
        <v>10.52</v>
      </c>
    </row>
    <row r="229" spans="1:31">
      <c r="A229" s="1">
        <v>45901</v>
      </c>
      <c r="B229" t="s">
        <v>194</v>
      </c>
      <c r="C229" t="s">
        <v>195</v>
      </c>
      <c r="D229" t="s">
        <v>79</v>
      </c>
      <c r="E229">
        <v>9.83</v>
      </c>
      <c r="F229">
        <v>9.83</v>
      </c>
      <c r="G229">
        <v>10.27</v>
      </c>
      <c r="H229">
        <v>10.1</v>
      </c>
      <c r="I229" t="s">
        <v>41</v>
      </c>
      <c r="J229">
        <v>68.79</v>
      </c>
      <c r="K229" t="s">
        <v>42</v>
      </c>
      <c r="L229" t="s">
        <v>43</v>
      </c>
      <c r="M229" t="s">
        <v>44</v>
      </c>
      <c r="N229">
        <v>260</v>
      </c>
      <c r="O229">
        <v>415</v>
      </c>
      <c r="P229">
        <v>0</v>
      </c>
      <c r="Q229">
        <v>0</v>
      </c>
      <c r="R229">
        <v>0</v>
      </c>
      <c r="S229">
        <v>250</v>
      </c>
      <c r="T229">
        <f t="shared" si="49"/>
        <v>675</v>
      </c>
      <c r="U229">
        <f t="shared" si="50"/>
        <v>925</v>
      </c>
      <c r="V229" s="1">
        <f t="shared" si="51"/>
        <v>45969.6673448627</v>
      </c>
      <c r="W229" s="1">
        <f t="shared" si="52"/>
        <v>45995.0996948118</v>
      </c>
      <c r="X229" t="str">
        <f t="shared" si="43"/>
        <v>中滞销风险</v>
      </c>
      <c r="Y229" s="6" t="str">
        <f>_xlfn.IFS(COUNTIF($B$2:B229,B229)=1,"-",OR(AND(X228="高滞销风险",OR(X229="中滞销风险",X229="低滞销风险",X229="健康")),AND(X228="中滞销风险",OR(X229="低滞销风险",X229="健康")),AND(X228="低滞销风险",X229="健康")),"变好",X228=X229,"维持不变",OR(AND(X228="健康",OR(X229="低滞销风险",X229="中滞销风险",X229="高滞销风险")),AND(X228="低滞销风险",OR(X229="中滞销风险",X229="高滞销风险")),AND(X228="中滞销风险",X229="高滞销风险")),"变差")</f>
        <v>变差</v>
      </c>
      <c r="Z229" s="7">
        <f t="shared" si="44"/>
        <v>0</v>
      </c>
      <c r="AA229" s="7">
        <f t="shared" si="42"/>
        <v>187.75</v>
      </c>
      <c r="AB229" s="7">
        <f t="shared" si="45"/>
        <v>187.75</v>
      </c>
      <c r="AC229" s="7">
        <f t="shared" si="46"/>
        <v>94.0996948118006</v>
      </c>
      <c r="AD229" s="7">
        <f t="shared" si="47"/>
        <v>19.0996948117972</v>
      </c>
      <c r="AE229" s="8">
        <f t="shared" si="48"/>
        <v>12.3333333333333</v>
      </c>
    </row>
    <row r="230" spans="1:31">
      <c r="A230" s="1">
        <v>45887</v>
      </c>
      <c r="B230" t="s">
        <v>196</v>
      </c>
      <c r="C230" t="s">
        <v>197</v>
      </c>
      <c r="D230" t="s">
        <v>79</v>
      </c>
      <c r="E230">
        <v>2.71</v>
      </c>
      <c r="F230">
        <v>2.71</v>
      </c>
      <c r="G230">
        <v>2.71</v>
      </c>
      <c r="H230">
        <v>2.86</v>
      </c>
      <c r="I230" t="s">
        <v>41</v>
      </c>
      <c r="J230">
        <v>19</v>
      </c>
      <c r="K230" t="s">
        <v>35</v>
      </c>
      <c r="L230" t="s">
        <v>36</v>
      </c>
      <c r="M230" t="s">
        <v>37</v>
      </c>
      <c r="N230">
        <v>83</v>
      </c>
      <c r="O230">
        <v>100</v>
      </c>
      <c r="P230">
        <v>0</v>
      </c>
      <c r="Q230">
        <v>159</v>
      </c>
      <c r="R230">
        <v>0</v>
      </c>
      <c r="S230">
        <v>0</v>
      </c>
      <c r="T230">
        <f t="shared" si="49"/>
        <v>183</v>
      </c>
      <c r="U230">
        <f t="shared" si="50"/>
        <v>342</v>
      </c>
      <c r="V230" s="1">
        <f t="shared" si="51"/>
        <v>45954.5276752768</v>
      </c>
      <c r="W230" s="1">
        <f t="shared" si="52"/>
        <v>46013.1992619926</v>
      </c>
      <c r="X230" t="str">
        <f t="shared" si="43"/>
        <v>高滞销风险</v>
      </c>
      <c r="Y230" s="6" t="str">
        <f>_xlfn.IFS(COUNTIF($B$2:B230,B230)=1,"-",OR(AND(X229="高滞销风险",OR(X230="中滞销风险",X230="低滞销风险",X230="健康")),AND(X229="中滞销风险",OR(X230="低滞销风险",X230="健康")),AND(X229="低滞销风险",X230="健康")),"变好",X229=X230,"维持不变",OR(AND(X229="健康",OR(X230="低滞销风险",X230="中滞销风险",X230="高滞销风险")),AND(X229="低滞销风险",OR(X230="中滞销风险",X230="高滞销风险")),AND(X229="中滞销风险",X230="高滞销风险")),"变差")</f>
        <v>-</v>
      </c>
      <c r="Z230" s="7">
        <f t="shared" si="44"/>
        <v>0</v>
      </c>
      <c r="AA230" s="7">
        <f t="shared" si="42"/>
        <v>100.81</v>
      </c>
      <c r="AB230" s="7">
        <f t="shared" si="45"/>
        <v>100.81</v>
      </c>
      <c r="AC230" s="7">
        <f t="shared" si="46"/>
        <v>126.19926199262</v>
      </c>
      <c r="AD230" s="7">
        <f t="shared" si="47"/>
        <v>37.1992619926023</v>
      </c>
      <c r="AE230" s="8">
        <f t="shared" si="48"/>
        <v>3.84269662921348</v>
      </c>
    </row>
    <row r="231" spans="1:31">
      <c r="A231" s="1">
        <v>45894</v>
      </c>
      <c r="B231" t="s">
        <v>196</v>
      </c>
      <c r="C231" t="s">
        <v>197</v>
      </c>
      <c r="D231" t="s">
        <v>79</v>
      </c>
      <c r="E231">
        <v>2.81</v>
      </c>
      <c r="F231">
        <v>2.86</v>
      </c>
      <c r="G231">
        <v>2.79</v>
      </c>
      <c r="H231">
        <v>2.79</v>
      </c>
      <c r="I231" t="s">
        <v>34</v>
      </c>
      <c r="J231">
        <v>20</v>
      </c>
      <c r="K231" t="s">
        <v>38</v>
      </c>
      <c r="L231" t="s">
        <v>39</v>
      </c>
      <c r="M231" t="s">
        <v>40</v>
      </c>
      <c r="N231">
        <v>71</v>
      </c>
      <c r="O231">
        <v>115</v>
      </c>
      <c r="P231">
        <v>0</v>
      </c>
      <c r="Q231">
        <v>134</v>
      </c>
      <c r="R231">
        <v>0</v>
      </c>
      <c r="S231">
        <v>0</v>
      </c>
      <c r="T231">
        <f t="shared" si="49"/>
        <v>186</v>
      </c>
      <c r="U231">
        <f t="shared" si="50"/>
        <v>320</v>
      </c>
      <c r="V231" s="1">
        <f t="shared" si="51"/>
        <v>45960.1921708185</v>
      </c>
      <c r="W231" s="1">
        <f t="shared" si="52"/>
        <v>46007.8790035587</v>
      </c>
      <c r="X231" t="str">
        <f t="shared" si="43"/>
        <v>高滞销风险</v>
      </c>
      <c r="Y231" s="6" t="str">
        <f>_xlfn.IFS(COUNTIF($B$2:B231,B231)=1,"-",OR(AND(X230="高滞销风险",OR(X231="中滞销风险",X231="低滞销风险",X231="健康")),AND(X230="中滞销风险",OR(X231="低滞销风险",X231="健康")),AND(X230="低滞销风险",X231="健康")),"变好",X230=X231,"维持不变",OR(AND(X230="健康",OR(X231="低滞销风险",X231="中滞销风险",X231="高滞销风险")),AND(X230="低滞销风险",OR(X231="中滞销风险",X231="高滞销风险")),AND(X230="中滞销风险",X231="高滞销风险")),"变差")</f>
        <v>维持不变</v>
      </c>
      <c r="Z231" s="7">
        <f t="shared" si="44"/>
        <v>0</v>
      </c>
      <c r="AA231" s="7">
        <f t="shared" si="42"/>
        <v>89.58</v>
      </c>
      <c r="AB231" s="7">
        <f t="shared" si="45"/>
        <v>89.58</v>
      </c>
      <c r="AC231" s="7">
        <f t="shared" si="46"/>
        <v>113.879003558719</v>
      </c>
      <c r="AD231" s="7">
        <f t="shared" si="47"/>
        <v>31.8790035587008</v>
      </c>
      <c r="AE231" s="8">
        <f t="shared" si="48"/>
        <v>3.90243902439024</v>
      </c>
    </row>
    <row r="232" spans="1:31">
      <c r="A232" s="1">
        <v>45901</v>
      </c>
      <c r="B232" t="s">
        <v>196</v>
      </c>
      <c r="C232" t="s">
        <v>197</v>
      </c>
      <c r="D232" t="s">
        <v>79</v>
      </c>
      <c r="E232">
        <v>3.05</v>
      </c>
      <c r="F232">
        <v>3.29</v>
      </c>
      <c r="G232">
        <v>3.07</v>
      </c>
      <c r="H232">
        <v>2.89</v>
      </c>
      <c r="I232" t="s">
        <v>34</v>
      </c>
      <c r="J232">
        <v>23</v>
      </c>
      <c r="K232" t="s">
        <v>42</v>
      </c>
      <c r="L232" t="s">
        <v>43</v>
      </c>
      <c r="M232" t="s">
        <v>44</v>
      </c>
      <c r="N232">
        <v>76</v>
      </c>
      <c r="O232">
        <v>115</v>
      </c>
      <c r="P232">
        <v>0</v>
      </c>
      <c r="Q232">
        <v>109</v>
      </c>
      <c r="R232">
        <v>0</v>
      </c>
      <c r="S232">
        <v>0</v>
      </c>
      <c r="T232">
        <f t="shared" si="49"/>
        <v>191</v>
      </c>
      <c r="U232">
        <f t="shared" si="50"/>
        <v>300</v>
      </c>
      <c r="V232" s="1">
        <f t="shared" si="51"/>
        <v>45963.6229508197</v>
      </c>
      <c r="W232" s="1">
        <f t="shared" si="52"/>
        <v>45999.3606557377</v>
      </c>
      <c r="X232" t="str">
        <f t="shared" si="43"/>
        <v>中滞销风险</v>
      </c>
      <c r="Y232" s="6" t="str">
        <f>_xlfn.IFS(COUNTIF($B$2:B232,B232)=1,"-",OR(AND(X231="高滞销风险",OR(X232="中滞销风险",X232="低滞销风险",X232="健康")),AND(X231="中滞销风险",OR(X232="低滞销风险",X232="健康")),AND(X231="低滞销风险",X232="健康")),"变好",X231=X232,"维持不变",OR(AND(X231="健康",OR(X232="低滞销风险",X232="中滞销风险",X232="高滞销风险")),AND(X231="低滞销风险",OR(X232="中滞销风险",X232="高滞销风险")),AND(X231="中滞销风险",X232="高滞销风险")),"变差")</f>
        <v>变好</v>
      </c>
      <c r="Z232" s="7">
        <f t="shared" si="44"/>
        <v>0</v>
      </c>
      <c r="AA232" s="7">
        <f t="shared" si="42"/>
        <v>71.25</v>
      </c>
      <c r="AB232" s="7">
        <f t="shared" si="45"/>
        <v>71.25</v>
      </c>
      <c r="AC232" s="7">
        <f t="shared" si="46"/>
        <v>98.3606557377049</v>
      </c>
      <c r="AD232" s="7">
        <f t="shared" si="47"/>
        <v>23.3606557376988</v>
      </c>
      <c r="AE232" s="8">
        <f t="shared" si="48"/>
        <v>4</v>
      </c>
    </row>
    <row r="233" spans="1:31">
      <c r="A233" s="1">
        <v>45887</v>
      </c>
      <c r="B233" t="s">
        <v>198</v>
      </c>
      <c r="C233" t="s">
        <v>199</v>
      </c>
      <c r="D233" t="s">
        <v>79</v>
      </c>
      <c r="E233">
        <v>4.04</v>
      </c>
      <c r="F233">
        <v>4.29</v>
      </c>
      <c r="G233">
        <v>3.93</v>
      </c>
      <c r="H233">
        <v>3.93</v>
      </c>
      <c r="I233" t="s">
        <v>34</v>
      </c>
      <c r="J233">
        <v>30</v>
      </c>
      <c r="K233" t="s">
        <v>35</v>
      </c>
      <c r="L233" t="s">
        <v>36</v>
      </c>
      <c r="M233" t="s">
        <v>37</v>
      </c>
      <c r="N233">
        <v>167</v>
      </c>
      <c r="O233">
        <v>69</v>
      </c>
      <c r="P233">
        <v>0</v>
      </c>
      <c r="Q233">
        <v>130</v>
      </c>
      <c r="R233">
        <v>0</v>
      </c>
      <c r="S233">
        <v>0</v>
      </c>
      <c r="T233">
        <f t="shared" si="49"/>
        <v>236</v>
      </c>
      <c r="U233">
        <f t="shared" si="50"/>
        <v>366</v>
      </c>
      <c r="V233" s="1">
        <f t="shared" si="51"/>
        <v>45945.4158415842</v>
      </c>
      <c r="W233" s="1">
        <f t="shared" si="52"/>
        <v>45977.5940594059</v>
      </c>
      <c r="X233" t="str">
        <f t="shared" si="43"/>
        <v>低滞销风险</v>
      </c>
      <c r="Y233" s="6" t="str">
        <f>_xlfn.IFS(COUNTIF($B$2:B233,B233)=1,"-",OR(AND(X232="高滞销风险",OR(X233="中滞销风险",X233="低滞销风险",X233="健康")),AND(X232="中滞销风险",OR(X233="低滞销风险",X233="健康")),AND(X232="低滞销风险",X233="健康")),"变好",X232=X233,"维持不变",OR(AND(X232="健康",OR(X233="低滞销风险",X233="中滞销风险",X233="高滞销风险")),AND(X232="低滞销风险",OR(X233="中滞销风险",X233="高滞销风险")),AND(X232="中滞销风险",X233="高滞销风险")),"变差")</f>
        <v>-</v>
      </c>
      <c r="Z233" s="7">
        <f t="shared" si="44"/>
        <v>0</v>
      </c>
      <c r="AA233" s="7">
        <f t="shared" si="42"/>
        <v>6.44</v>
      </c>
      <c r="AB233" s="7">
        <f t="shared" si="45"/>
        <v>6.44</v>
      </c>
      <c r="AC233" s="7">
        <f t="shared" si="46"/>
        <v>90.5940594059406</v>
      </c>
      <c r="AD233" s="7">
        <f t="shared" si="47"/>
        <v>1.59405940589932</v>
      </c>
      <c r="AE233" s="8">
        <f t="shared" si="48"/>
        <v>4.1123595505618</v>
      </c>
    </row>
    <row r="234" spans="1:31">
      <c r="A234" s="1">
        <v>45894</v>
      </c>
      <c r="B234" t="s">
        <v>198</v>
      </c>
      <c r="C234" t="s">
        <v>199</v>
      </c>
      <c r="D234" t="s">
        <v>79</v>
      </c>
      <c r="E234">
        <v>4.28</v>
      </c>
      <c r="F234">
        <v>4.57</v>
      </c>
      <c r="G234">
        <v>4.43</v>
      </c>
      <c r="H234">
        <v>4.04</v>
      </c>
      <c r="I234" t="s">
        <v>34</v>
      </c>
      <c r="J234">
        <v>32</v>
      </c>
      <c r="K234" t="s">
        <v>38</v>
      </c>
      <c r="L234" t="s">
        <v>39</v>
      </c>
      <c r="M234" t="s">
        <v>40</v>
      </c>
      <c r="N234">
        <v>127</v>
      </c>
      <c r="O234">
        <v>120</v>
      </c>
      <c r="P234">
        <v>0</v>
      </c>
      <c r="Q234">
        <v>80</v>
      </c>
      <c r="R234">
        <v>0</v>
      </c>
      <c r="S234">
        <v>0</v>
      </c>
      <c r="T234">
        <f t="shared" si="49"/>
        <v>247</v>
      </c>
      <c r="U234">
        <f t="shared" si="50"/>
        <v>327</v>
      </c>
      <c r="V234" s="1">
        <f t="shared" si="51"/>
        <v>45951.7102803738</v>
      </c>
      <c r="W234" s="1">
        <f t="shared" si="52"/>
        <v>45970.4018691589</v>
      </c>
      <c r="X234" t="str">
        <f t="shared" si="43"/>
        <v>健康</v>
      </c>
      <c r="Y234" s="6" t="str">
        <f>_xlfn.IFS(COUNTIF($B$2:B234,B234)=1,"-",OR(AND(X233="高滞销风险",OR(X234="中滞销风险",X234="低滞销风险",X234="健康")),AND(X233="中滞销风险",OR(X234="低滞销风险",X234="健康")),AND(X233="低滞销风险",X234="健康")),"变好",X233=X234,"维持不变",OR(AND(X233="健康",OR(X234="低滞销风险",X234="中滞销风险",X234="高滞销风险")),AND(X233="低滞销风险",OR(X234="中滞销风险",X234="高滞销风险")),AND(X233="中滞销风险",X234="高滞销风险")),"变差")</f>
        <v>变好</v>
      </c>
      <c r="Z234" s="7">
        <f t="shared" si="44"/>
        <v>0</v>
      </c>
      <c r="AA234" s="7">
        <f t="shared" si="42"/>
        <v>0</v>
      </c>
      <c r="AB234" s="7">
        <f t="shared" si="45"/>
        <v>0</v>
      </c>
      <c r="AC234" s="7">
        <f t="shared" si="46"/>
        <v>76.4018691588785</v>
      </c>
      <c r="AD234" s="7">
        <f t="shared" si="47"/>
        <v>0</v>
      </c>
      <c r="AE234" s="8">
        <f t="shared" si="48"/>
        <v>4.28</v>
      </c>
    </row>
    <row r="235" spans="1:31">
      <c r="A235" s="1">
        <v>45901</v>
      </c>
      <c r="B235" t="s">
        <v>198</v>
      </c>
      <c r="C235" t="s">
        <v>199</v>
      </c>
      <c r="D235" t="s">
        <v>79</v>
      </c>
      <c r="E235">
        <v>4.26</v>
      </c>
      <c r="F235">
        <v>4.29</v>
      </c>
      <c r="G235">
        <v>4.43</v>
      </c>
      <c r="H235">
        <v>4.18</v>
      </c>
      <c r="I235" t="s">
        <v>34</v>
      </c>
      <c r="J235">
        <v>30</v>
      </c>
      <c r="K235" t="s">
        <v>42</v>
      </c>
      <c r="L235" t="s">
        <v>43</v>
      </c>
      <c r="M235" t="s">
        <v>44</v>
      </c>
      <c r="N235">
        <v>121</v>
      </c>
      <c r="O235">
        <v>175</v>
      </c>
      <c r="P235">
        <v>0</v>
      </c>
      <c r="Q235">
        <v>0</v>
      </c>
      <c r="R235">
        <v>0</v>
      </c>
      <c r="S235">
        <v>0</v>
      </c>
      <c r="T235">
        <f t="shared" si="49"/>
        <v>296</v>
      </c>
      <c r="U235">
        <f t="shared" si="50"/>
        <v>296</v>
      </c>
      <c r="V235" s="1">
        <f t="shared" si="51"/>
        <v>45970.4835680751</v>
      </c>
      <c r="W235" s="1">
        <f t="shared" si="52"/>
        <v>45970.4835680751</v>
      </c>
      <c r="X235" t="str">
        <f t="shared" si="43"/>
        <v>健康</v>
      </c>
      <c r="Y235" s="6" t="str">
        <f>_xlfn.IFS(COUNTIF($B$2:B235,B235)=1,"-",OR(AND(X234="高滞销风险",OR(X235="中滞销风险",X235="低滞销风险",X235="健康")),AND(X234="中滞销风险",OR(X235="低滞销风险",X235="健康")),AND(X234="低滞销风险",X235="健康")),"变好",X234=X235,"维持不变",OR(AND(X234="健康",OR(X235="低滞销风险",X235="中滞销风险",X235="高滞销风险")),AND(X234="低滞销风险",OR(X235="中滞销风险",X235="高滞销风险")),AND(X234="中滞销风险",X235="高滞销风险")),"变差")</f>
        <v>维持不变</v>
      </c>
      <c r="Z235" s="7">
        <f t="shared" si="44"/>
        <v>0</v>
      </c>
      <c r="AA235" s="7">
        <f t="shared" si="42"/>
        <v>0</v>
      </c>
      <c r="AB235" s="7">
        <f t="shared" si="45"/>
        <v>0</v>
      </c>
      <c r="AC235" s="7">
        <f t="shared" si="46"/>
        <v>69.4835680751174</v>
      </c>
      <c r="AD235" s="7">
        <f t="shared" si="47"/>
        <v>0</v>
      </c>
      <c r="AE235" s="8">
        <f t="shared" si="48"/>
        <v>4.26</v>
      </c>
    </row>
    <row r="236" spans="1:31">
      <c r="A236" s="1">
        <v>45887</v>
      </c>
      <c r="B236" t="s">
        <v>200</v>
      </c>
      <c r="C236" t="s">
        <v>201</v>
      </c>
      <c r="D236" t="s">
        <v>79</v>
      </c>
      <c r="E236">
        <v>5.71</v>
      </c>
      <c r="F236">
        <v>5.71</v>
      </c>
      <c r="G236">
        <v>6.07</v>
      </c>
      <c r="H236">
        <v>6.36</v>
      </c>
      <c r="I236" t="s">
        <v>41</v>
      </c>
      <c r="J236">
        <v>40</v>
      </c>
      <c r="K236" t="s">
        <v>35</v>
      </c>
      <c r="L236" t="s">
        <v>36</v>
      </c>
      <c r="M236" t="s">
        <v>37</v>
      </c>
      <c r="N236">
        <v>219</v>
      </c>
      <c r="O236">
        <v>201</v>
      </c>
      <c r="P236">
        <v>0</v>
      </c>
      <c r="Q236">
        <v>0</v>
      </c>
      <c r="R236">
        <v>0</v>
      </c>
      <c r="S236">
        <v>0</v>
      </c>
      <c r="T236">
        <f t="shared" si="49"/>
        <v>420</v>
      </c>
      <c r="U236">
        <f t="shared" si="50"/>
        <v>420</v>
      </c>
      <c r="V236" s="1">
        <f t="shared" si="51"/>
        <v>45960.5551663748</v>
      </c>
      <c r="W236" s="1">
        <f t="shared" si="52"/>
        <v>45960.5551663748</v>
      </c>
      <c r="X236" t="str">
        <f t="shared" si="43"/>
        <v>健康</v>
      </c>
      <c r="Y236" s="6" t="str">
        <f>_xlfn.IFS(COUNTIF($B$2:B236,B236)=1,"-",OR(AND(X235="高滞销风险",OR(X236="中滞销风险",X236="低滞销风险",X236="健康")),AND(X235="中滞销风险",OR(X236="低滞销风险",X236="健康")),AND(X235="低滞销风险",X236="健康")),"变好",X235=X236,"维持不变",OR(AND(X235="健康",OR(X236="低滞销风险",X236="中滞销风险",X236="高滞销风险")),AND(X235="低滞销风险",OR(X236="中滞销风险",X236="高滞销风险")),AND(X235="中滞销风险",X236="高滞销风险")),"变差")</f>
        <v>-</v>
      </c>
      <c r="Z236" s="7">
        <f t="shared" si="44"/>
        <v>0</v>
      </c>
      <c r="AA236" s="7">
        <f t="shared" si="42"/>
        <v>0</v>
      </c>
      <c r="AB236" s="7">
        <f t="shared" si="45"/>
        <v>0</v>
      </c>
      <c r="AC236" s="7">
        <f t="shared" si="46"/>
        <v>73.5551663747811</v>
      </c>
      <c r="AD236" s="7">
        <f t="shared" si="47"/>
        <v>0</v>
      </c>
      <c r="AE236" s="8">
        <f t="shared" si="48"/>
        <v>5.71</v>
      </c>
    </row>
    <row r="237" spans="1:31">
      <c r="A237" s="1">
        <v>45894</v>
      </c>
      <c r="B237" t="s">
        <v>200</v>
      </c>
      <c r="C237" t="s">
        <v>201</v>
      </c>
      <c r="D237" t="s">
        <v>79</v>
      </c>
      <c r="E237">
        <v>6.23</v>
      </c>
      <c r="F237">
        <v>6.43</v>
      </c>
      <c r="G237">
        <v>6.07</v>
      </c>
      <c r="H237">
        <v>6.18</v>
      </c>
      <c r="I237" t="s">
        <v>34</v>
      </c>
      <c r="J237">
        <v>45</v>
      </c>
      <c r="K237" t="s">
        <v>38</v>
      </c>
      <c r="L237" t="s">
        <v>39</v>
      </c>
      <c r="M237" t="s">
        <v>40</v>
      </c>
      <c r="N237">
        <v>183</v>
      </c>
      <c r="O237">
        <v>191</v>
      </c>
      <c r="P237">
        <v>0</v>
      </c>
      <c r="Q237">
        <v>0</v>
      </c>
      <c r="R237">
        <v>0</v>
      </c>
      <c r="S237">
        <v>300</v>
      </c>
      <c r="T237">
        <f t="shared" si="49"/>
        <v>374</v>
      </c>
      <c r="U237">
        <f t="shared" si="50"/>
        <v>674</v>
      </c>
      <c r="V237" s="1">
        <f t="shared" si="51"/>
        <v>45954.0321027287</v>
      </c>
      <c r="W237" s="1">
        <f t="shared" si="52"/>
        <v>46002.1861958266</v>
      </c>
      <c r="X237" t="str">
        <f t="shared" si="43"/>
        <v>中滞销风险</v>
      </c>
      <c r="Y237" s="6" t="str">
        <f>_xlfn.IFS(COUNTIF($B$2:B237,B237)=1,"-",OR(AND(X236="高滞销风险",OR(X237="中滞销风险",X237="低滞销风险",X237="健康")),AND(X236="中滞销风险",OR(X237="低滞销风险",X237="健康")),AND(X236="低滞销风险",X237="健康")),"变好",X236=X237,"维持不变",OR(AND(X236="健康",OR(X237="低滞销风险",X237="中滞销风险",X237="高滞销风险")),AND(X236="低滞销风险",OR(X237="中滞销风险",X237="高滞销风险")),AND(X236="中滞销风险",X237="高滞销风险")),"变差")</f>
        <v>变差</v>
      </c>
      <c r="Z237" s="7">
        <f t="shared" si="44"/>
        <v>0</v>
      </c>
      <c r="AA237" s="7">
        <f t="shared" si="42"/>
        <v>163.14</v>
      </c>
      <c r="AB237" s="7">
        <f t="shared" si="45"/>
        <v>163.14</v>
      </c>
      <c r="AC237" s="7">
        <f t="shared" si="46"/>
        <v>108.186195826645</v>
      </c>
      <c r="AD237" s="7">
        <f t="shared" si="47"/>
        <v>26.1861958266018</v>
      </c>
      <c r="AE237" s="8">
        <f t="shared" si="48"/>
        <v>8.21951219512195</v>
      </c>
    </row>
    <row r="238" spans="1:31">
      <c r="A238" s="1">
        <v>45901</v>
      </c>
      <c r="B238" t="s">
        <v>200</v>
      </c>
      <c r="C238" t="s">
        <v>201</v>
      </c>
      <c r="D238" t="s">
        <v>79</v>
      </c>
      <c r="E238">
        <v>6.64</v>
      </c>
      <c r="F238">
        <v>7</v>
      </c>
      <c r="G238">
        <v>6.71</v>
      </c>
      <c r="H238">
        <v>6.39</v>
      </c>
      <c r="I238" t="s">
        <v>34</v>
      </c>
      <c r="J238">
        <v>49</v>
      </c>
      <c r="K238" t="s">
        <v>42</v>
      </c>
      <c r="L238" t="s">
        <v>43</v>
      </c>
      <c r="M238" t="s">
        <v>44</v>
      </c>
      <c r="N238">
        <v>216</v>
      </c>
      <c r="O238">
        <v>112</v>
      </c>
      <c r="P238">
        <v>0</v>
      </c>
      <c r="Q238">
        <v>0</v>
      </c>
      <c r="R238">
        <v>0</v>
      </c>
      <c r="S238">
        <v>300</v>
      </c>
      <c r="T238">
        <f t="shared" si="49"/>
        <v>328</v>
      </c>
      <c r="U238">
        <f t="shared" si="50"/>
        <v>628</v>
      </c>
      <c r="V238" s="1">
        <f t="shared" si="51"/>
        <v>45950.3975903614</v>
      </c>
      <c r="W238" s="1">
        <f t="shared" si="52"/>
        <v>45995.578313253</v>
      </c>
      <c r="X238" t="str">
        <f t="shared" si="43"/>
        <v>中滞销风险</v>
      </c>
      <c r="Y238" s="6" t="str">
        <f>_xlfn.IFS(COUNTIF($B$2:B238,B238)=1,"-",OR(AND(X237="高滞销风险",OR(X238="中滞销风险",X238="低滞销风险",X238="健康")),AND(X237="中滞销风险",OR(X238="低滞销风险",X238="健康")),AND(X237="低滞销风险",X238="健康")),"变好",X237=X238,"维持不变",OR(AND(X237="健康",OR(X238="低滞销风险",X238="中滞销风险",X238="高滞销风险")),AND(X237="低滞销风险",OR(X238="中滞销风险",X238="高滞销风险")),AND(X237="中滞销风险",X238="高滞销风险")),"变差")</f>
        <v>维持不变</v>
      </c>
      <c r="Z238" s="7">
        <f t="shared" si="44"/>
        <v>0</v>
      </c>
      <c r="AA238" s="7">
        <f t="shared" si="42"/>
        <v>130</v>
      </c>
      <c r="AB238" s="7">
        <f t="shared" si="45"/>
        <v>130</v>
      </c>
      <c r="AC238" s="7">
        <f t="shared" si="46"/>
        <v>94.5783132530121</v>
      </c>
      <c r="AD238" s="7">
        <f t="shared" si="47"/>
        <v>19.5783132529978</v>
      </c>
      <c r="AE238" s="8">
        <f t="shared" si="48"/>
        <v>8.37333333333333</v>
      </c>
    </row>
    <row r="239" spans="1:31">
      <c r="A239" s="1">
        <v>45887</v>
      </c>
      <c r="B239" t="s">
        <v>202</v>
      </c>
      <c r="C239" t="s">
        <v>203</v>
      </c>
      <c r="D239" t="s">
        <v>79</v>
      </c>
      <c r="E239">
        <v>17.85</v>
      </c>
      <c r="F239">
        <v>19.48</v>
      </c>
      <c r="G239">
        <v>18.74</v>
      </c>
      <c r="H239">
        <v>16.51</v>
      </c>
      <c r="I239" t="s">
        <v>34</v>
      </c>
      <c r="J239">
        <v>136.36</v>
      </c>
      <c r="K239" t="s">
        <v>35</v>
      </c>
      <c r="L239" t="s">
        <v>36</v>
      </c>
      <c r="M239" t="s">
        <v>37</v>
      </c>
      <c r="N239">
        <v>82</v>
      </c>
      <c r="O239">
        <v>734</v>
      </c>
      <c r="P239">
        <v>0</v>
      </c>
      <c r="Q239">
        <v>270</v>
      </c>
      <c r="R239">
        <v>0</v>
      </c>
      <c r="S239">
        <v>300</v>
      </c>
      <c r="T239">
        <f t="shared" si="49"/>
        <v>816</v>
      </c>
      <c r="U239">
        <f t="shared" si="50"/>
        <v>1386</v>
      </c>
      <c r="V239" s="1">
        <f t="shared" si="51"/>
        <v>45932.7142857143</v>
      </c>
      <c r="W239" s="1">
        <f t="shared" si="52"/>
        <v>45964.6470588235</v>
      </c>
      <c r="X239" t="str">
        <f t="shared" si="43"/>
        <v>健康</v>
      </c>
      <c r="Y239" s="6" t="str">
        <f>_xlfn.IFS(COUNTIF($B$2:B239,B239)=1,"-",OR(AND(X238="高滞销风险",OR(X239="中滞销风险",X239="低滞销风险",X239="健康")),AND(X238="中滞销风险",OR(X239="低滞销风险",X239="健康")),AND(X238="低滞销风险",X239="健康")),"变好",X238=X239,"维持不变",OR(AND(X238="健康",OR(X239="低滞销风险",X239="中滞销风险",X239="高滞销风险")),AND(X238="低滞销风险",OR(X239="中滞销风险",X239="高滞销风险")),AND(X238="中滞销风险",X239="高滞销风险")),"变差")</f>
        <v>-</v>
      </c>
      <c r="Z239" s="7">
        <f t="shared" si="44"/>
        <v>0</v>
      </c>
      <c r="AA239" s="7">
        <f t="shared" si="42"/>
        <v>0</v>
      </c>
      <c r="AB239" s="7">
        <f t="shared" si="45"/>
        <v>0</v>
      </c>
      <c r="AC239" s="7">
        <f t="shared" si="46"/>
        <v>77.6470588235294</v>
      </c>
      <c r="AD239" s="7">
        <f t="shared" si="47"/>
        <v>0</v>
      </c>
      <c r="AE239" s="8">
        <f t="shared" si="48"/>
        <v>17.85</v>
      </c>
    </row>
    <row r="240" spans="1:31">
      <c r="A240" s="1">
        <v>45894</v>
      </c>
      <c r="B240" t="s">
        <v>202</v>
      </c>
      <c r="C240" t="s">
        <v>203</v>
      </c>
      <c r="D240" t="s">
        <v>79</v>
      </c>
      <c r="E240">
        <v>12.87</v>
      </c>
      <c r="F240">
        <v>12.87</v>
      </c>
      <c r="G240">
        <v>16.17</v>
      </c>
      <c r="H240">
        <v>15.87</v>
      </c>
      <c r="I240" t="s">
        <v>41</v>
      </c>
      <c r="J240">
        <v>90.08</v>
      </c>
      <c r="K240" t="s">
        <v>38</v>
      </c>
      <c r="L240" t="s">
        <v>39</v>
      </c>
      <c r="M240" t="s">
        <v>40</v>
      </c>
      <c r="N240">
        <v>172</v>
      </c>
      <c r="O240">
        <v>974</v>
      </c>
      <c r="P240">
        <v>0</v>
      </c>
      <c r="Q240">
        <v>170</v>
      </c>
      <c r="R240">
        <v>0</v>
      </c>
      <c r="S240">
        <v>0</v>
      </c>
      <c r="T240">
        <f t="shared" si="49"/>
        <v>1146</v>
      </c>
      <c r="U240">
        <f t="shared" si="50"/>
        <v>1316</v>
      </c>
      <c r="V240" s="1">
        <f t="shared" si="51"/>
        <v>45983.0442890443</v>
      </c>
      <c r="W240" s="1">
        <f t="shared" si="52"/>
        <v>45996.2533022533</v>
      </c>
      <c r="X240" t="str">
        <f t="shared" si="43"/>
        <v>中滞销风险</v>
      </c>
      <c r="Y240" s="6" t="str">
        <f>_xlfn.IFS(COUNTIF($B$2:B240,B240)=1,"-",OR(AND(X239="高滞销风险",OR(X240="中滞销风险",X240="低滞销风险",X240="健康")),AND(X239="中滞销风险",OR(X240="低滞销风险",X240="健康")),AND(X239="低滞销风险",X240="健康")),"变好",X239=X240,"维持不变",OR(AND(X239="健康",OR(X240="低滞销风险",X240="中滞销风险",X240="高滞销风险")),AND(X239="低滞销风险",OR(X240="中滞销风险",X240="高滞销风险")),AND(X239="中滞销风险",X240="高滞销风险")),"变差")</f>
        <v>变差</v>
      </c>
      <c r="Z240" s="7">
        <f t="shared" si="44"/>
        <v>90.6600000000001</v>
      </c>
      <c r="AA240" s="7">
        <f t="shared" si="42"/>
        <v>170</v>
      </c>
      <c r="AB240" s="7">
        <f t="shared" si="45"/>
        <v>260.66</v>
      </c>
      <c r="AC240" s="7">
        <f t="shared" si="46"/>
        <v>102.253302253302</v>
      </c>
      <c r="AD240" s="7">
        <f t="shared" si="47"/>
        <v>20.2533022533025</v>
      </c>
      <c r="AE240" s="8">
        <f t="shared" si="48"/>
        <v>16.0487804878049</v>
      </c>
    </row>
    <row r="241" spans="1:31">
      <c r="A241" s="1">
        <v>45901</v>
      </c>
      <c r="B241" t="s">
        <v>202</v>
      </c>
      <c r="C241" t="s">
        <v>203</v>
      </c>
      <c r="D241" t="s">
        <v>79</v>
      </c>
      <c r="E241">
        <v>13.62</v>
      </c>
      <c r="F241">
        <v>13.62</v>
      </c>
      <c r="G241">
        <v>13.25</v>
      </c>
      <c r="H241">
        <v>15.99</v>
      </c>
      <c r="I241" t="s">
        <v>41</v>
      </c>
      <c r="J241">
        <v>95.36</v>
      </c>
      <c r="K241" t="s">
        <v>42</v>
      </c>
      <c r="L241" t="s">
        <v>43</v>
      </c>
      <c r="M241" t="s">
        <v>44</v>
      </c>
      <c r="N241">
        <v>266</v>
      </c>
      <c r="O241">
        <v>806</v>
      </c>
      <c r="P241">
        <v>0</v>
      </c>
      <c r="Q241">
        <v>170</v>
      </c>
      <c r="R241">
        <v>0</v>
      </c>
      <c r="S241">
        <v>0</v>
      </c>
      <c r="T241">
        <f t="shared" si="49"/>
        <v>1072</v>
      </c>
      <c r="U241">
        <f t="shared" si="50"/>
        <v>1242</v>
      </c>
      <c r="V241" s="1">
        <f t="shared" si="51"/>
        <v>45979.7077826725</v>
      </c>
      <c r="W241" s="1">
        <f t="shared" si="52"/>
        <v>45992.1894273128</v>
      </c>
      <c r="X241" t="str">
        <f t="shared" si="43"/>
        <v>中滞销风险</v>
      </c>
      <c r="Y241" s="6" t="str">
        <f>_xlfn.IFS(COUNTIF($B$2:B241,B241)=1,"-",OR(AND(X240="高滞销风险",OR(X241="中滞销风险",X241="低滞销风险",X241="健康")),AND(X240="中滞销风险",OR(X241="低滞销风险",X241="健康")),AND(X240="低滞销风险",X241="健康")),"变好",X240=X241,"维持不变",OR(AND(X240="健康",OR(X241="低滞销风险",X241="中滞销风险",X241="高滞销风险")),AND(X240="低滞销风险",OR(X241="中滞销风险",X241="高滞销风险")),AND(X240="中滞销风险",X241="高滞销风险")),"变差")</f>
        <v>维持不变</v>
      </c>
      <c r="Z241" s="7">
        <f t="shared" si="44"/>
        <v>50.5000000000001</v>
      </c>
      <c r="AA241" s="7">
        <f t="shared" si="42"/>
        <v>170</v>
      </c>
      <c r="AB241" s="7">
        <f t="shared" si="45"/>
        <v>220.5</v>
      </c>
      <c r="AC241" s="7">
        <f t="shared" si="46"/>
        <v>91.1894273127753</v>
      </c>
      <c r="AD241" s="7">
        <f t="shared" si="47"/>
        <v>16.1894273127982</v>
      </c>
      <c r="AE241" s="8">
        <f t="shared" si="48"/>
        <v>16.56</v>
      </c>
    </row>
    <row r="242" spans="1:31">
      <c r="A242" s="1">
        <v>45887</v>
      </c>
      <c r="B242" t="s">
        <v>204</v>
      </c>
      <c r="C242" t="s">
        <v>205</v>
      </c>
      <c r="D242" t="s">
        <v>79</v>
      </c>
      <c r="E242">
        <v>4.14</v>
      </c>
      <c r="F242">
        <v>4.14</v>
      </c>
      <c r="G242">
        <v>4.29</v>
      </c>
      <c r="H242">
        <v>4.25</v>
      </c>
      <c r="I242" t="s">
        <v>41</v>
      </c>
      <c r="J242">
        <v>29</v>
      </c>
      <c r="K242" t="s">
        <v>35</v>
      </c>
      <c r="L242" t="s">
        <v>36</v>
      </c>
      <c r="M242" t="s">
        <v>37</v>
      </c>
      <c r="N242">
        <v>132</v>
      </c>
      <c r="O242">
        <v>141</v>
      </c>
      <c r="P242">
        <v>0</v>
      </c>
      <c r="Q242">
        <v>179</v>
      </c>
      <c r="R242">
        <v>0</v>
      </c>
      <c r="S242">
        <v>0</v>
      </c>
      <c r="T242">
        <f t="shared" si="49"/>
        <v>273</v>
      </c>
      <c r="U242">
        <f t="shared" si="50"/>
        <v>452</v>
      </c>
      <c r="V242" s="1">
        <f t="shared" si="51"/>
        <v>45952.9420289855</v>
      </c>
      <c r="W242" s="1">
        <f t="shared" si="52"/>
        <v>45996.1787439614</v>
      </c>
      <c r="X242" t="str">
        <f t="shared" si="43"/>
        <v>中滞销风险</v>
      </c>
      <c r="Y242" s="6" t="str">
        <f>_xlfn.IFS(COUNTIF($B$2:B242,B242)=1,"-",OR(AND(X241="高滞销风险",OR(X242="中滞销风险",X242="低滞销风险",X242="健康")),AND(X241="中滞销风险",OR(X242="低滞销风险",X242="健康")),AND(X241="低滞销风险",X242="健康")),"变好",X241=X242,"维持不变",OR(AND(X241="健康",OR(X242="低滞销风险",X242="中滞销风险",X242="高滞销风险")),AND(X241="低滞销风险",OR(X242="中滞销风险",X242="高滞销风险")),AND(X241="中滞销风险",X242="高滞销风险")),"变差")</f>
        <v>-</v>
      </c>
      <c r="Z242" s="7">
        <f t="shared" si="44"/>
        <v>0</v>
      </c>
      <c r="AA242" s="7">
        <f t="shared" si="42"/>
        <v>83.54</v>
      </c>
      <c r="AB242" s="7">
        <f t="shared" si="45"/>
        <v>83.54</v>
      </c>
      <c r="AC242" s="7">
        <f t="shared" si="46"/>
        <v>109.178743961353</v>
      </c>
      <c r="AD242" s="7">
        <f t="shared" si="47"/>
        <v>20.1787439613981</v>
      </c>
      <c r="AE242" s="8">
        <f t="shared" si="48"/>
        <v>5.07865168539326</v>
      </c>
    </row>
    <row r="243" spans="1:31">
      <c r="A243" s="1">
        <v>45894</v>
      </c>
      <c r="B243" t="s">
        <v>204</v>
      </c>
      <c r="C243" t="s">
        <v>205</v>
      </c>
      <c r="D243" t="s">
        <v>79</v>
      </c>
      <c r="E243">
        <v>3.43</v>
      </c>
      <c r="F243">
        <v>3.43</v>
      </c>
      <c r="G243">
        <v>3.79</v>
      </c>
      <c r="H243">
        <v>3.96</v>
      </c>
      <c r="I243" t="s">
        <v>41</v>
      </c>
      <c r="J243">
        <v>24</v>
      </c>
      <c r="K243" t="s">
        <v>38</v>
      </c>
      <c r="L243" t="s">
        <v>39</v>
      </c>
      <c r="M243" t="s">
        <v>40</v>
      </c>
      <c r="N243">
        <v>110</v>
      </c>
      <c r="O243">
        <v>161</v>
      </c>
      <c r="P243">
        <v>0</v>
      </c>
      <c r="Q243">
        <v>159</v>
      </c>
      <c r="R243">
        <v>0</v>
      </c>
      <c r="S243">
        <v>0</v>
      </c>
      <c r="T243">
        <f t="shared" si="49"/>
        <v>271</v>
      </c>
      <c r="U243">
        <f t="shared" si="50"/>
        <v>430</v>
      </c>
      <c r="V243" s="1">
        <f t="shared" si="51"/>
        <v>45973.0087463557</v>
      </c>
      <c r="W243" s="1">
        <f t="shared" si="52"/>
        <v>46019.3644314869</v>
      </c>
      <c r="X243" t="str">
        <f t="shared" si="43"/>
        <v>高滞销风险</v>
      </c>
      <c r="Y243" s="6" t="str">
        <f>_xlfn.IFS(COUNTIF($B$2:B243,B243)=1,"-",OR(AND(X242="高滞销风险",OR(X243="中滞销风险",X243="低滞销风险",X243="健康")),AND(X242="中滞销风险",OR(X243="低滞销风险",X243="健康")),AND(X242="低滞销风险",X243="健康")),"变好",X242=X243,"维持不变",OR(AND(X242="健康",OR(X243="低滞销风险",X243="中滞销风险",X243="高滞销风险")),AND(X242="低滞销风险",OR(X243="中滞销风险",X243="高滞销风险")),AND(X242="中滞销风险",X243="高滞销风险")),"变差")</f>
        <v>变差</v>
      </c>
      <c r="Z243" s="7">
        <f t="shared" si="44"/>
        <v>0</v>
      </c>
      <c r="AA243" s="7">
        <f t="shared" si="42"/>
        <v>148.74</v>
      </c>
      <c r="AB243" s="7">
        <f t="shared" si="45"/>
        <v>148.74</v>
      </c>
      <c r="AC243" s="7">
        <f t="shared" si="46"/>
        <v>125.36443148688</v>
      </c>
      <c r="AD243" s="7">
        <f t="shared" si="47"/>
        <v>43.3644314869016</v>
      </c>
      <c r="AE243" s="8">
        <f t="shared" si="48"/>
        <v>5.24390243902439</v>
      </c>
    </row>
    <row r="244" spans="1:31">
      <c r="A244" s="1">
        <v>45901</v>
      </c>
      <c r="B244" t="s">
        <v>204</v>
      </c>
      <c r="C244" t="s">
        <v>205</v>
      </c>
      <c r="D244" t="s">
        <v>79</v>
      </c>
      <c r="E244">
        <v>4.47</v>
      </c>
      <c r="F244">
        <v>5</v>
      </c>
      <c r="G244">
        <v>4.21</v>
      </c>
      <c r="H244">
        <v>4.25</v>
      </c>
      <c r="I244" t="s">
        <v>34</v>
      </c>
      <c r="J244">
        <v>35</v>
      </c>
      <c r="K244" t="s">
        <v>42</v>
      </c>
      <c r="L244" t="s">
        <v>43</v>
      </c>
      <c r="M244" t="s">
        <v>44</v>
      </c>
      <c r="N244">
        <v>118</v>
      </c>
      <c r="O244">
        <v>119</v>
      </c>
      <c r="P244">
        <v>0</v>
      </c>
      <c r="Q244">
        <v>159</v>
      </c>
      <c r="R244">
        <v>0</v>
      </c>
      <c r="S244">
        <v>0</v>
      </c>
      <c r="T244">
        <f t="shared" si="49"/>
        <v>237</v>
      </c>
      <c r="U244">
        <f t="shared" si="50"/>
        <v>396</v>
      </c>
      <c r="V244" s="1">
        <f t="shared" si="51"/>
        <v>45954.0201342282</v>
      </c>
      <c r="W244" s="1">
        <f t="shared" si="52"/>
        <v>45989.5906040268</v>
      </c>
      <c r="X244" t="str">
        <f t="shared" si="43"/>
        <v>低滞销风险</v>
      </c>
      <c r="Y244" s="6" t="str">
        <f>_xlfn.IFS(COUNTIF($B$2:B244,B244)=1,"-",OR(AND(X243="高滞销风险",OR(X244="中滞销风险",X244="低滞销风险",X244="健康")),AND(X243="中滞销风险",OR(X244="低滞销风险",X244="健康")),AND(X243="低滞销风险",X244="健康")),"变好",X243=X244,"维持不变",OR(AND(X243="健康",OR(X244="低滞销风险",X244="中滞销风险",X244="高滞销风险")),AND(X243="低滞销风险",OR(X244="中滞销风险",X244="高滞销风险")),AND(X243="中滞销风险",X244="高滞销风险")),"变差")</f>
        <v>变好</v>
      </c>
      <c r="Z244" s="7">
        <f t="shared" si="44"/>
        <v>0</v>
      </c>
      <c r="AA244" s="7">
        <f t="shared" si="42"/>
        <v>60.75</v>
      </c>
      <c r="AB244" s="7">
        <f t="shared" si="45"/>
        <v>60.75</v>
      </c>
      <c r="AC244" s="7">
        <f t="shared" si="46"/>
        <v>88.5906040268456</v>
      </c>
      <c r="AD244" s="7">
        <f t="shared" si="47"/>
        <v>13.5906040268019</v>
      </c>
      <c r="AE244" s="8">
        <f t="shared" si="48"/>
        <v>5.28</v>
      </c>
    </row>
    <row r="245" spans="1:31">
      <c r="A245" s="1">
        <v>45887</v>
      </c>
      <c r="B245" t="s">
        <v>206</v>
      </c>
      <c r="C245" t="s">
        <v>207</v>
      </c>
      <c r="D245" t="s">
        <v>79</v>
      </c>
      <c r="E245">
        <v>4.43</v>
      </c>
      <c r="F245">
        <v>4.43</v>
      </c>
      <c r="G245">
        <v>4.79</v>
      </c>
      <c r="H245">
        <v>4.46</v>
      </c>
      <c r="I245" t="s">
        <v>41</v>
      </c>
      <c r="J245">
        <v>31</v>
      </c>
      <c r="K245" t="s">
        <v>35</v>
      </c>
      <c r="L245" t="s">
        <v>36</v>
      </c>
      <c r="M245" t="s">
        <v>37</v>
      </c>
      <c r="N245">
        <v>68</v>
      </c>
      <c r="O245">
        <v>235</v>
      </c>
      <c r="P245">
        <v>0</v>
      </c>
      <c r="Q245">
        <v>59</v>
      </c>
      <c r="R245">
        <v>0</v>
      </c>
      <c r="S245">
        <v>0</v>
      </c>
      <c r="T245">
        <f t="shared" si="49"/>
        <v>303</v>
      </c>
      <c r="U245">
        <f t="shared" si="50"/>
        <v>362</v>
      </c>
      <c r="V245" s="1">
        <f t="shared" si="51"/>
        <v>45955.3972911964</v>
      </c>
      <c r="W245" s="1">
        <f t="shared" si="52"/>
        <v>45968.7155756208</v>
      </c>
      <c r="X245" t="str">
        <f t="shared" si="43"/>
        <v>健康</v>
      </c>
      <c r="Y245" s="6" t="str">
        <f>_xlfn.IFS(COUNTIF($B$2:B245,B245)=1,"-",OR(AND(X244="高滞销风险",OR(X245="中滞销风险",X245="低滞销风险",X245="健康")),AND(X244="中滞销风险",OR(X245="低滞销风险",X245="健康")),AND(X244="低滞销风险",X245="健康")),"变好",X244=X245,"维持不变",OR(AND(X244="健康",OR(X245="低滞销风险",X245="中滞销风险",X245="高滞销风险")),AND(X244="低滞销风险",OR(X245="中滞销风险",X245="高滞销风险")),AND(X244="中滞销风险",X245="高滞销风险")),"变差")</f>
        <v>-</v>
      </c>
      <c r="Z245" s="7">
        <f t="shared" si="44"/>
        <v>0</v>
      </c>
      <c r="AA245" s="7">
        <f t="shared" si="42"/>
        <v>0</v>
      </c>
      <c r="AB245" s="7">
        <f t="shared" si="45"/>
        <v>0</v>
      </c>
      <c r="AC245" s="7">
        <f t="shared" si="46"/>
        <v>81.7155756207675</v>
      </c>
      <c r="AD245" s="7">
        <f t="shared" si="47"/>
        <v>0</v>
      </c>
      <c r="AE245" s="8">
        <f t="shared" si="48"/>
        <v>4.43</v>
      </c>
    </row>
    <row r="246" spans="1:31">
      <c r="A246" s="1">
        <v>45894</v>
      </c>
      <c r="B246" t="s">
        <v>206</v>
      </c>
      <c r="C246" t="s">
        <v>207</v>
      </c>
      <c r="D246" t="s">
        <v>79</v>
      </c>
      <c r="E246">
        <v>4.43</v>
      </c>
      <c r="F246">
        <v>4.43</v>
      </c>
      <c r="G246">
        <v>4.43</v>
      </c>
      <c r="H246">
        <v>4.46</v>
      </c>
      <c r="I246" t="s">
        <v>41</v>
      </c>
      <c r="J246">
        <v>31</v>
      </c>
      <c r="K246" t="s">
        <v>38</v>
      </c>
      <c r="L246" t="s">
        <v>39</v>
      </c>
      <c r="M246" t="s">
        <v>40</v>
      </c>
      <c r="N246">
        <v>69</v>
      </c>
      <c r="O246">
        <v>229</v>
      </c>
      <c r="P246">
        <v>0</v>
      </c>
      <c r="Q246">
        <v>34</v>
      </c>
      <c r="R246">
        <v>0</v>
      </c>
      <c r="S246">
        <v>0</v>
      </c>
      <c r="T246">
        <f t="shared" si="49"/>
        <v>298</v>
      </c>
      <c r="U246">
        <f t="shared" si="50"/>
        <v>332</v>
      </c>
      <c r="V246" s="1">
        <f t="shared" si="51"/>
        <v>45961.2686230248</v>
      </c>
      <c r="W246" s="1">
        <f t="shared" si="52"/>
        <v>45968.9435665914</v>
      </c>
      <c r="X246" t="str">
        <f t="shared" si="43"/>
        <v>健康</v>
      </c>
      <c r="Y246" s="6" t="str">
        <f>_xlfn.IFS(COUNTIF($B$2:B246,B246)=1,"-",OR(AND(X245="高滞销风险",OR(X246="中滞销风险",X246="低滞销风险",X246="健康")),AND(X245="中滞销风险",OR(X246="低滞销风险",X246="健康")),AND(X245="低滞销风险",X246="健康")),"变好",X245=X246,"维持不变",OR(AND(X245="健康",OR(X246="低滞销风险",X246="中滞销风险",X246="高滞销风险")),AND(X245="低滞销风险",OR(X246="中滞销风险",X246="高滞销风险")),AND(X245="中滞销风险",X246="高滞销风险")),"变差")</f>
        <v>维持不变</v>
      </c>
      <c r="Z246" s="7">
        <f t="shared" si="44"/>
        <v>0</v>
      </c>
      <c r="AA246" s="7">
        <f t="shared" si="42"/>
        <v>0</v>
      </c>
      <c r="AB246" s="7">
        <f t="shared" si="45"/>
        <v>0</v>
      </c>
      <c r="AC246" s="7">
        <f t="shared" si="46"/>
        <v>74.9435665914221</v>
      </c>
      <c r="AD246" s="7">
        <f t="shared" si="47"/>
        <v>0</v>
      </c>
      <c r="AE246" s="8">
        <f t="shared" si="48"/>
        <v>4.43</v>
      </c>
    </row>
    <row r="247" spans="1:31">
      <c r="A247" s="1">
        <v>45901</v>
      </c>
      <c r="B247" t="s">
        <v>206</v>
      </c>
      <c r="C247" t="s">
        <v>207</v>
      </c>
      <c r="D247" t="s">
        <v>79</v>
      </c>
      <c r="E247">
        <v>4.74</v>
      </c>
      <c r="F247">
        <v>4.86</v>
      </c>
      <c r="G247">
        <v>4.64</v>
      </c>
      <c r="H247">
        <v>4.71</v>
      </c>
      <c r="I247" t="s">
        <v>34</v>
      </c>
      <c r="J247">
        <v>34</v>
      </c>
      <c r="K247" t="s">
        <v>42</v>
      </c>
      <c r="L247" t="s">
        <v>43</v>
      </c>
      <c r="M247" t="s">
        <v>44</v>
      </c>
      <c r="N247">
        <v>91</v>
      </c>
      <c r="O247">
        <v>202</v>
      </c>
      <c r="P247">
        <v>0</v>
      </c>
      <c r="Q247">
        <v>0</v>
      </c>
      <c r="R247">
        <v>0</v>
      </c>
      <c r="S247">
        <v>0</v>
      </c>
      <c r="T247">
        <f t="shared" si="49"/>
        <v>293</v>
      </c>
      <c r="U247">
        <f t="shared" si="50"/>
        <v>293</v>
      </c>
      <c r="V247" s="1">
        <f t="shared" si="51"/>
        <v>45962.8143459916</v>
      </c>
      <c r="W247" s="1">
        <f t="shared" si="52"/>
        <v>45962.8143459916</v>
      </c>
      <c r="X247" t="str">
        <f t="shared" si="43"/>
        <v>健康</v>
      </c>
      <c r="Y247" s="6" t="str">
        <f>_xlfn.IFS(COUNTIF($B$2:B247,B247)=1,"-",OR(AND(X246="高滞销风险",OR(X247="中滞销风险",X247="低滞销风险",X247="健康")),AND(X246="中滞销风险",OR(X247="低滞销风险",X247="健康")),AND(X246="低滞销风险",X247="健康")),"变好",X246=X247,"维持不变",OR(AND(X246="健康",OR(X247="低滞销风险",X247="中滞销风险",X247="高滞销风险")),AND(X246="低滞销风险",OR(X247="中滞销风险",X247="高滞销风险")),AND(X246="中滞销风险",X247="高滞销风险")),"变差")</f>
        <v>维持不变</v>
      </c>
      <c r="Z247" s="7">
        <f t="shared" si="44"/>
        <v>0</v>
      </c>
      <c r="AA247" s="7">
        <f t="shared" si="42"/>
        <v>0</v>
      </c>
      <c r="AB247" s="7">
        <f t="shared" si="45"/>
        <v>0</v>
      </c>
      <c r="AC247" s="7">
        <f t="shared" si="46"/>
        <v>61.8143459915612</v>
      </c>
      <c r="AD247" s="7">
        <f t="shared" si="47"/>
        <v>0</v>
      </c>
      <c r="AE247" s="8">
        <f t="shared" si="48"/>
        <v>4.74</v>
      </c>
    </row>
    <row r="248" spans="1:31">
      <c r="A248" s="1">
        <v>45887</v>
      </c>
      <c r="B248" t="s">
        <v>208</v>
      </c>
      <c r="C248" t="s">
        <v>209</v>
      </c>
      <c r="D248" t="s">
        <v>79</v>
      </c>
      <c r="E248">
        <v>5.29</v>
      </c>
      <c r="F248">
        <v>5.29</v>
      </c>
      <c r="G248">
        <v>6.14</v>
      </c>
      <c r="H248">
        <v>6.39</v>
      </c>
      <c r="I248" t="s">
        <v>41</v>
      </c>
      <c r="J248">
        <v>37</v>
      </c>
      <c r="K248" t="s">
        <v>35</v>
      </c>
      <c r="L248" t="s">
        <v>36</v>
      </c>
      <c r="M248" t="s">
        <v>37</v>
      </c>
      <c r="N248">
        <v>82</v>
      </c>
      <c r="O248">
        <v>374</v>
      </c>
      <c r="P248">
        <v>0</v>
      </c>
      <c r="Q248">
        <v>0</v>
      </c>
      <c r="R248">
        <v>0</v>
      </c>
      <c r="S248">
        <v>330</v>
      </c>
      <c r="T248">
        <f t="shared" si="49"/>
        <v>456</v>
      </c>
      <c r="U248">
        <f t="shared" si="50"/>
        <v>786</v>
      </c>
      <c r="V248" s="1">
        <f t="shared" si="51"/>
        <v>45973.2003780718</v>
      </c>
      <c r="W248" s="1">
        <f t="shared" si="52"/>
        <v>46035.5822306238</v>
      </c>
      <c r="X248" t="str">
        <f t="shared" si="43"/>
        <v>高滞销风险</v>
      </c>
      <c r="Y248" s="6" t="str">
        <f>_xlfn.IFS(COUNTIF($B$2:B248,B248)=1,"-",OR(AND(X247="高滞销风险",OR(X248="中滞销风险",X248="低滞销风险",X248="健康")),AND(X247="中滞销风险",OR(X248="低滞销风险",X248="健康")),AND(X247="低滞销风险",X248="健康")),"变好",X247=X248,"维持不变",OR(AND(X247="健康",OR(X248="低滞销风险",X248="中滞销风险",X248="高滞销风险")),AND(X247="低滞销风险",OR(X248="中滞销风险",X248="高滞销风险")),AND(X247="中滞销风险",X248="高滞销风险")),"变差")</f>
        <v>-</v>
      </c>
      <c r="Z248" s="7">
        <f t="shared" si="44"/>
        <v>0</v>
      </c>
      <c r="AA248" s="7">
        <f t="shared" si="42"/>
        <v>315.19</v>
      </c>
      <c r="AB248" s="7">
        <f t="shared" si="45"/>
        <v>315.19</v>
      </c>
      <c r="AC248" s="7">
        <f t="shared" si="46"/>
        <v>148.582230623819</v>
      </c>
      <c r="AD248" s="7">
        <f t="shared" si="47"/>
        <v>59.5822306237969</v>
      </c>
      <c r="AE248" s="8">
        <f t="shared" si="48"/>
        <v>8.8314606741573</v>
      </c>
    </row>
    <row r="249" spans="1:31">
      <c r="A249" s="1">
        <v>45894</v>
      </c>
      <c r="B249" t="s">
        <v>208</v>
      </c>
      <c r="C249" t="s">
        <v>209</v>
      </c>
      <c r="D249" t="s">
        <v>79</v>
      </c>
      <c r="E249">
        <v>6.29</v>
      </c>
      <c r="F249">
        <v>6.29</v>
      </c>
      <c r="G249">
        <v>5.79</v>
      </c>
      <c r="H249">
        <v>6.61</v>
      </c>
      <c r="I249" t="s">
        <v>41</v>
      </c>
      <c r="J249">
        <v>44</v>
      </c>
      <c r="K249" t="s">
        <v>38</v>
      </c>
      <c r="L249" t="s">
        <v>39</v>
      </c>
      <c r="M249" t="s">
        <v>40</v>
      </c>
      <c r="N249">
        <v>81</v>
      </c>
      <c r="O249">
        <v>334</v>
      </c>
      <c r="P249">
        <v>0</v>
      </c>
      <c r="Q249">
        <v>330</v>
      </c>
      <c r="R249">
        <v>0</v>
      </c>
      <c r="S249">
        <v>0</v>
      </c>
      <c r="T249">
        <f t="shared" si="49"/>
        <v>415</v>
      </c>
      <c r="U249">
        <f t="shared" si="50"/>
        <v>745</v>
      </c>
      <c r="V249" s="1">
        <f t="shared" si="51"/>
        <v>45959.9777424483</v>
      </c>
      <c r="W249" s="1">
        <f t="shared" si="52"/>
        <v>46012.4419713831</v>
      </c>
      <c r="X249" t="str">
        <f t="shared" si="43"/>
        <v>高滞销风险</v>
      </c>
      <c r="Y249" s="6" t="str">
        <f>_xlfn.IFS(COUNTIF($B$2:B249,B249)=1,"-",OR(AND(X248="高滞销风险",OR(X249="中滞销风险",X249="低滞销风险",X249="健康")),AND(X248="中滞销风险",OR(X249="低滞销风险",X249="健康")),AND(X248="低滞销风险",X249="健康")),"变好",X248=X249,"维持不变",OR(AND(X248="健康",OR(X249="低滞销风险",X249="中滞销风险",X249="高滞销风险")),AND(X248="低滞销风险",OR(X249="中滞销风险",X249="高滞销风险")),AND(X248="中滞销风险",X249="高滞销风险")),"变差")</f>
        <v>维持不变</v>
      </c>
      <c r="Z249" s="7">
        <f t="shared" si="44"/>
        <v>0</v>
      </c>
      <c r="AA249" s="7">
        <f t="shared" si="42"/>
        <v>229.22</v>
      </c>
      <c r="AB249" s="7">
        <f t="shared" si="45"/>
        <v>229.22</v>
      </c>
      <c r="AC249" s="7">
        <f t="shared" si="46"/>
        <v>118.441971383148</v>
      </c>
      <c r="AD249" s="7">
        <f t="shared" si="47"/>
        <v>36.4419713831012</v>
      </c>
      <c r="AE249" s="8">
        <f t="shared" si="48"/>
        <v>9.08536585365854</v>
      </c>
    </row>
    <row r="250" spans="1:31">
      <c r="A250" s="1">
        <v>45901</v>
      </c>
      <c r="B250" t="s">
        <v>208</v>
      </c>
      <c r="C250" t="s">
        <v>209</v>
      </c>
      <c r="D250" t="s">
        <v>79</v>
      </c>
      <c r="E250">
        <v>4.38</v>
      </c>
      <c r="F250">
        <v>4.38</v>
      </c>
      <c r="G250">
        <v>5.33</v>
      </c>
      <c r="H250">
        <v>5.74</v>
      </c>
      <c r="I250" t="s">
        <v>41</v>
      </c>
      <c r="J250">
        <v>30.66</v>
      </c>
      <c r="K250" t="s">
        <v>42</v>
      </c>
      <c r="L250" t="s">
        <v>43</v>
      </c>
      <c r="M250" t="s">
        <v>44</v>
      </c>
      <c r="N250">
        <v>149</v>
      </c>
      <c r="O250">
        <v>301</v>
      </c>
      <c r="P250">
        <v>0</v>
      </c>
      <c r="Q250">
        <v>270</v>
      </c>
      <c r="R250">
        <v>0</v>
      </c>
      <c r="S250">
        <v>0</v>
      </c>
      <c r="T250">
        <f t="shared" si="49"/>
        <v>450</v>
      </c>
      <c r="U250">
        <f t="shared" si="50"/>
        <v>720</v>
      </c>
      <c r="V250" s="1">
        <f t="shared" si="51"/>
        <v>46003.7397260274</v>
      </c>
      <c r="W250" s="1">
        <f t="shared" si="52"/>
        <v>46065.3835616438</v>
      </c>
      <c r="X250" t="str">
        <f t="shared" si="43"/>
        <v>高滞销风险</v>
      </c>
      <c r="Y250" s="6" t="str">
        <f>_xlfn.IFS(COUNTIF($B$2:B250,B250)=1,"-",OR(AND(X249="高滞销风险",OR(X250="中滞销风险",X250="低滞销风险",X250="健康")),AND(X249="中滞销风险",OR(X250="低滞销风险",X250="健康")),AND(X249="低滞销风险",X250="健康")),"变好",X249=X250,"维持不变",OR(AND(X249="健康",OR(X250="低滞销风险",X250="中滞销风险",X250="高滞销风险")),AND(X249="低滞销风险",OR(X250="中滞销风险",X250="高滞销风险")),AND(X249="中滞销风险",X250="高滞销风险")),"变差")</f>
        <v>维持不变</v>
      </c>
      <c r="Z250" s="7">
        <f t="shared" si="44"/>
        <v>121.5</v>
      </c>
      <c r="AA250" s="7">
        <f t="shared" ref="AA250:AA304" si="53">AB250-Z250</f>
        <v>270</v>
      </c>
      <c r="AB250" s="7">
        <f t="shared" si="45"/>
        <v>391.5</v>
      </c>
      <c r="AC250" s="7">
        <f t="shared" si="46"/>
        <v>164.383561643836</v>
      </c>
      <c r="AD250" s="7">
        <f t="shared" si="47"/>
        <v>89.3835616438009</v>
      </c>
      <c r="AE250" s="8">
        <f t="shared" si="48"/>
        <v>9.6</v>
      </c>
    </row>
    <row r="251" spans="1:31">
      <c r="A251" s="1">
        <v>45887</v>
      </c>
      <c r="B251" t="s">
        <v>210</v>
      </c>
      <c r="C251" t="s">
        <v>211</v>
      </c>
      <c r="D251" t="s">
        <v>79</v>
      </c>
      <c r="E251">
        <v>7.4</v>
      </c>
      <c r="F251">
        <v>8.14</v>
      </c>
      <c r="G251">
        <v>7.57</v>
      </c>
      <c r="H251">
        <v>6.89</v>
      </c>
      <c r="I251" t="s">
        <v>34</v>
      </c>
      <c r="J251">
        <v>57</v>
      </c>
      <c r="K251" t="s">
        <v>35</v>
      </c>
      <c r="L251" t="s">
        <v>36</v>
      </c>
      <c r="M251" t="s">
        <v>37</v>
      </c>
      <c r="N251">
        <v>183</v>
      </c>
      <c r="O251">
        <v>229</v>
      </c>
      <c r="P251">
        <v>0</v>
      </c>
      <c r="Q251">
        <v>284</v>
      </c>
      <c r="R251">
        <v>0</v>
      </c>
      <c r="S251">
        <v>0</v>
      </c>
      <c r="T251">
        <f t="shared" si="49"/>
        <v>412</v>
      </c>
      <c r="U251">
        <f t="shared" si="50"/>
        <v>696</v>
      </c>
      <c r="V251" s="1">
        <f t="shared" si="51"/>
        <v>45942.6756756757</v>
      </c>
      <c r="W251" s="1">
        <f t="shared" si="52"/>
        <v>45981.0540540541</v>
      </c>
      <c r="X251" t="str">
        <f t="shared" si="43"/>
        <v>低滞销风险</v>
      </c>
      <c r="Y251" s="6" t="str">
        <f>_xlfn.IFS(COUNTIF($B$2:B251,B251)=1,"-",OR(AND(X250="高滞销风险",OR(X251="中滞销风险",X251="低滞销风险",X251="健康")),AND(X250="中滞销风险",OR(X251="低滞销风险",X251="健康")),AND(X250="低滞销风险",X251="健康")),"变好",X250=X251,"维持不变",OR(AND(X250="健康",OR(X251="低滞销风险",X251="中滞销风险",X251="高滞销风险")),AND(X250="低滞销风险",OR(X251="中滞销风险",X251="高滞销风险")),AND(X250="中滞销风险",X251="高滞销风险")),"变差")</f>
        <v>-</v>
      </c>
      <c r="Z251" s="7">
        <f t="shared" si="44"/>
        <v>0</v>
      </c>
      <c r="AA251" s="7">
        <f t="shared" si="53"/>
        <v>37.4</v>
      </c>
      <c r="AB251" s="7">
        <f t="shared" si="45"/>
        <v>37.4</v>
      </c>
      <c r="AC251" s="7">
        <f t="shared" si="46"/>
        <v>94.054054054054</v>
      </c>
      <c r="AD251" s="7">
        <f t="shared" si="47"/>
        <v>5.05405405409692</v>
      </c>
      <c r="AE251" s="8">
        <f t="shared" si="48"/>
        <v>7.82022471910112</v>
      </c>
    </row>
    <row r="252" spans="1:31">
      <c r="A252" s="1">
        <v>45894</v>
      </c>
      <c r="B252" t="s">
        <v>210</v>
      </c>
      <c r="C252" t="s">
        <v>211</v>
      </c>
      <c r="D252" t="s">
        <v>79</v>
      </c>
      <c r="E252">
        <v>7.54</v>
      </c>
      <c r="F252">
        <v>7.71</v>
      </c>
      <c r="G252">
        <v>7.93</v>
      </c>
      <c r="H252">
        <v>7.29</v>
      </c>
      <c r="I252" t="s">
        <v>34</v>
      </c>
      <c r="J252">
        <v>54</v>
      </c>
      <c r="K252" t="s">
        <v>38</v>
      </c>
      <c r="L252" t="s">
        <v>39</v>
      </c>
      <c r="M252" t="s">
        <v>40</v>
      </c>
      <c r="N252">
        <v>159</v>
      </c>
      <c r="O252">
        <v>356</v>
      </c>
      <c r="P252">
        <v>0</v>
      </c>
      <c r="Q252">
        <v>134</v>
      </c>
      <c r="R252">
        <v>0</v>
      </c>
      <c r="S252">
        <v>0</v>
      </c>
      <c r="T252">
        <f t="shared" si="49"/>
        <v>515</v>
      </c>
      <c r="U252">
        <f t="shared" si="50"/>
        <v>649</v>
      </c>
      <c r="V252" s="1">
        <f t="shared" si="51"/>
        <v>45962.3023872679</v>
      </c>
      <c r="W252" s="1">
        <f t="shared" si="52"/>
        <v>45980.074270557</v>
      </c>
      <c r="X252" t="str">
        <f t="shared" si="43"/>
        <v>低滞销风险</v>
      </c>
      <c r="Y252" s="6" t="str">
        <f>_xlfn.IFS(COUNTIF($B$2:B252,B252)=1,"-",OR(AND(X251="高滞销风险",OR(X252="中滞销风险",X252="低滞销风险",X252="健康")),AND(X251="中滞销风险",OR(X252="低滞销风险",X252="健康")),AND(X251="低滞销风险",X252="健康")),"变好",X251=X252,"维持不变",OR(AND(X251="健康",OR(X252="低滞销风险",X252="中滞销风险",X252="高滞销风险")),AND(X251="低滞销风险",OR(X252="中滞销风险",X252="高滞销风险")),AND(X251="中滞销风险",X252="高滞销风险")),"变差")</f>
        <v>维持不变</v>
      </c>
      <c r="Z252" s="7">
        <f t="shared" si="44"/>
        <v>0</v>
      </c>
      <c r="AA252" s="7">
        <f t="shared" si="53"/>
        <v>30.72</v>
      </c>
      <c r="AB252" s="7">
        <f t="shared" si="45"/>
        <v>30.72</v>
      </c>
      <c r="AC252" s="7">
        <f t="shared" si="46"/>
        <v>86.0742705570292</v>
      </c>
      <c r="AD252" s="7">
        <f t="shared" si="47"/>
        <v>4.074270557001</v>
      </c>
      <c r="AE252" s="8">
        <f t="shared" si="48"/>
        <v>7.91463414634146</v>
      </c>
    </row>
    <row r="253" spans="1:31">
      <c r="A253" s="1">
        <v>45901</v>
      </c>
      <c r="B253" t="s">
        <v>210</v>
      </c>
      <c r="C253" t="s">
        <v>211</v>
      </c>
      <c r="D253" t="s">
        <v>79</v>
      </c>
      <c r="E253">
        <v>5.2</v>
      </c>
      <c r="F253">
        <v>5.2</v>
      </c>
      <c r="G253">
        <v>6.46</v>
      </c>
      <c r="H253">
        <v>7.01</v>
      </c>
      <c r="I253" t="s">
        <v>41</v>
      </c>
      <c r="J253">
        <v>36.38</v>
      </c>
      <c r="K253" t="s">
        <v>42</v>
      </c>
      <c r="L253" t="s">
        <v>43</v>
      </c>
      <c r="M253" t="s">
        <v>44</v>
      </c>
      <c r="N253">
        <v>168</v>
      </c>
      <c r="O253">
        <v>364</v>
      </c>
      <c r="P253">
        <v>0</v>
      </c>
      <c r="Q253">
        <v>84</v>
      </c>
      <c r="R253">
        <v>0</v>
      </c>
      <c r="S253">
        <v>0</v>
      </c>
      <c r="T253">
        <f t="shared" si="49"/>
        <v>532</v>
      </c>
      <c r="U253">
        <f t="shared" si="50"/>
        <v>616</v>
      </c>
      <c r="V253" s="1">
        <f t="shared" si="51"/>
        <v>46003.3076923077</v>
      </c>
      <c r="W253" s="1">
        <f t="shared" si="52"/>
        <v>46019.4615384615</v>
      </c>
      <c r="X253" t="str">
        <f t="shared" si="43"/>
        <v>高滞销风险</v>
      </c>
      <c r="Y253" s="6" t="str">
        <f>_xlfn.IFS(COUNTIF($B$2:B253,B253)=1,"-",OR(AND(X252="高滞销风险",OR(X253="中滞销风险",X253="低滞销风险",X253="健康")),AND(X252="中滞销风险",OR(X253="低滞销风险",X253="健康")),AND(X252="低滞销风险",X253="健康")),"变好",X252=X253,"维持不变",OR(AND(X252="健康",OR(X253="低滞销风险",X253="中滞销风险",X253="高滞销风险")),AND(X252="低滞销风险",OR(X253="中滞销风险",X253="高滞销风险")),AND(X252="中滞销风险",X253="高滞销风险")),"变差")</f>
        <v>变差</v>
      </c>
      <c r="Z253" s="7">
        <f t="shared" si="44"/>
        <v>142</v>
      </c>
      <c r="AA253" s="7">
        <f t="shared" si="53"/>
        <v>84</v>
      </c>
      <c r="AB253" s="7">
        <f t="shared" si="45"/>
        <v>226</v>
      </c>
      <c r="AC253" s="7">
        <f t="shared" si="46"/>
        <v>118.461538461538</v>
      </c>
      <c r="AD253" s="7">
        <f t="shared" si="47"/>
        <v>43.4615384615026</v>
      </c>
      <c r="AE253" s="8">
        <f t="shared" si="48"/>
        <v>8.21333333333333</v>
      </c>
    </row>
    <row r="254" spans="1:31">
      <c r="A254" s="1">
        <v>45887</v>
      </c>
      <c r="B254" t="s">
        <v>212</v>
      </c>
      <c r="C254" t="s">
        <v>213</v>
      </c>
      <c r="D254" t="s">
        <v>79</v>
      </c>
      <c r="E254">
        <v>6.57</v>
      </c>
      <c r="F254">
        <v>6.57</v>
      </c>
      <c r="G254">
        <v>8.29</v>
      </c>
      <c r="H254">
        <v>7.93</v>
      </c>
      <c r="I254" t="s">
        <v>41</v>
      </c>
      <c r="J254">
        <v>46</v>
      </c>
      <c r="K254" t="s">
        <v>35</v>
      </c>
      <c r="L254" t="s">
        <v>36</v>
      </c>
      <c r="M254" t="s">
        <v>37</v>
      </c>
      <c r="N254">
        <v>95</v>
      </c>
      <c r="O254">
        <v>493</v>
      </c>
      <c r="P254">
        <v>0</v>
      </c>
      <c r="Q254">
        <v>126</v>
      </c>
      <c r="R254">
        <v>0</v>
      </c>
      <c r="S254">
        <v>0</v>
      </c>
      <c r="T254">
        <f t="shared" si="49"/>
        <v>588</v>
      </c>
      <c r="U254">
        <f t="shared" si="50"/>
        <v>714</v>
      </c>
      <c r="V254" s="1">
        <f t="shared" si="51"/>
        <v>45976.497716895</v>
      </c>
      <c r="W254" s="1">
        <f t="shared" si="52"/>
        <v>45995.6757990868</v>
      </c>
      <c r="X254" t="str">
        <f t="shared" si="43"/>
        <v>中滞销风险</v>
      </c>
      <c r="Y254" s="6" t="str">
        <f>_xlfn.IFS(COUNTIF($B$2:B254,B254)=1,"-",OR(AND(X253="高滞销风险",OR(X254="中滞销风险",X254="低滞销风险",X254="健康")),AND(X253="中滞销风险",OR(X254="低滞销风险",X254="健康")),AND(X253="低滞销风险",X254="健康")),"变好",X253=X254,"维持不变",OR(AND(X253="健康",OR(X254="低滞销风险",X254="中滞销风险",X254="高滞销风险")),AND(X253="低滞销风险",OR(X254="中滞销风险",X254="高滞销风险")),AND(X253="中滞销风险",X254="高滞销风险")),"变差")</f>
        <v>-</v>
      </c>
      <c r="Z254" s="7">
        <f t="shared" si="44"/>
        <v>3.26999999999998</v>
      </c>
      <c r="AA254" s="7">
        <f t="shared" si="53"/>
        <v>126</v>
      </c>
      <c r="AB254" s="7">
        <f t="shared" si="45"/>
        <v>129.27</v>
      </c>
      <c r="AC254" s="7">
        <f t="shared" si="46"/>
        <v>108.675799086758</v>
      </c>
      <c r="AD254" s="7">
        <f t="shared" si="47"/>
        <v>19.6757990867991</v>
      </c>
      <c r="AE254" s="8">
        <f t="shared" si="48"/>
        <v>8.02247191011236</v>
      </c>
    </row>
    <row r="255" spans="1:31">
      <c r="A255" s="1">
        <v>45894</v>
      </c>
      <c r="B255" t="s">
        <v>212</v>
      </c>
      <c r="C255" t="s">
        <v>213</v>
      </c>
      <c r="D255" t="s">
        <v>79</v>
      </c>
      <c r="E255">
        <v>4.71</v>
      </c>
      <c r="F255">
        <v>4.71</v>
      </c>
      <c r="G255">
        <v>5.64</v>
      </c>
      <c r="H255">
        <v>7.61</v>
      </c>
      <c r="I255" t="s">
        <v>41</v>
      </c>
      <c r="J255">
        <v>33</v>
      </c>
      <c r="K255" t="s">
        <v>38</v>
      </c>
      <c r="L255" t="s">
        <v>39</v>
      </c>
      <c r="M255" t="s">
        <v>40</v>
      </c>
      <c r="N255">
        <v>116</v>
      </c>
      <c r="O255">
        <v>445</v>
      </c>
      <c r="P255">
        <v>0</v>
      </c>
      <c r="Q255">
        <v>126</v>
      </c>
      <c r="R255">
        <v>0</v>
      </c>
      <c r="S255">
        <v>0</v>
      </c>
      <c r="T255">
        <f t="shared" si="49"/>
        <v>561</v>
      </c>
      <c r="U255">
        <f t="shared" si="50"/>
        <v>687</v>
      </c>
      <c r="V255" s="1">
        <f t="shared" si="51"/>
        <v>46013.1082802548</v>
      </c>
      <c r="W255" s="1">
        <f t="shared" si="52"/>
        <v>46039.8598726115</v>
      </c>
      <c r="X255" t="str">
        <f t="shared" si="43"/>
        <v>高滞销风险</v>
      </c>
      <c r="Y255" s="6" t="str">
        <f>_xlfn.IFS(COUNTIF($B$2:B255,B255)=1,"-",OR(AND(X254="高滞销风险",OR(X255="中滞销风险",X255="低滞销风险",X255="健康")),AND(X254="中滞销风险",OR(X255="低滞销风险",X255="健康")),AND(X254="低滞销风险",X255="健康")),"变好",X254=X255,"维持不变",OR(AND(X254="健康",OR(X255="低滞销风险",X255="中滞销风险",X255="高滞销风险")),AND(X254="低滞销风险",OR(X255="中滞销风险",X255="高滞销风险")),AND(X254="中滞销风险",X255="高滞销风险")),"变差")</f>
        <v>变差</v>
      </c>
      <c r="Z255" s="7">
        <f t="shared" si="44"/>
        <v>174.78</v>
      </c>
      <c r="AA255" s="7">
        <f t="shared" si="53"/>
        <v>126</v>
      </c>
      <c r="AB255" s="7">
        <f t="shared" si="45"/>
        <v>300.78</v>
      </c>
      <c r="AC255" s="7">
        <f t="shared" si="46"/>
        <v>145.859872611465</v>
      </c>
      <c r="AD255" s="7">
        <f t="shared" si="47"/>
        <v>63.8598726115015</v>
      </c>
      <c r="AE255" s="8">
        <f t="shared" si="48"/>
        <v>8.37804878048781</v>
      </c>
    </row>
    <row r="256" spans="1:31">
      <c r="A256" s="1">
        <v>45901</v>
      </c>
      <c r="B256" t="s">
        <v>212</v>
      </c>
      <c r="C256" t="s">
        <v>213</v>
      </c>
      <c r="D256" t="s">
        <v>79</v>
      </c>
      <c r="E256">
        <v>5.22</v>
      </c>
      <c r="F256">
        <v>5.22</v>
      </c>
      <c r="G256">
        <v>4.97</v>
      </c>
      <c r="H256">
        <v>6.63</v>
      </c>
      <c r="I256" t="s">
        <v>41</v>
      </c>
      <c r="J256">
        <v>36.52</v>
      </c>
      <c r="K256" t="s">
        <v>42</v>
      </c>
      <c r="L256" t="s">
        <v>43</v>
      </c>
      <c r="M256" t="s">
        <v>44</v>
      </c>
      <c r="N256">
        <v>174</v>
      </c>
      <c r="O256">
        <v>361</v>
      </c>
      <c r="P256">
        <v>0</v>
      </c>
      <c r="Q256">
        <v>126</v>
      </c>
      <c r="R256">
        <v>0</v>
      </c>
      <c r="S256">
        <v>0</v>
      </c>
      <c r="T256">
        <f t="shared" si="49"/>
        <v>535</v>
      </c>
      <c r="U256">
        <f t="shared" si="50"/>
        <v>661</v>
      </c>
      <c r="V256" s="1">
        <f t="shared" si="51"/>
        <v>46003.4904214559</v>
      </c>
      <c r="W256" s="1">
        <f t="shared" si="52"/>
        <v>46027.6283524904</v>
      </c>
      <c r="X256" t="str">
        <f t="shared" si="43"/>
        <v>高滞销风险</v>
      </c>
      <c r="Y256" s="6" t="str">
        <f>_xlfn.IFS(COUNTIF($B$2:B256,B256)=1,"-",OR(AND(X255="高滞销风险",OR(X256="中滞销风险",X256="低滞销风险",X256="健康")),AND(X255="中滞销风险",OR(X256="低滞销风险",X256="健康")),AND(X255="低滞销风险",X256="健康")),"变好",X255=X256,"维持不变",OR(AND(X255="健康",OR(X256="低滞销风险",X256="中滞销风险",X256="高滞销风险")),AND(X255="低滞销风险",OR(X256="中滞销风险",X256="高滞销风险")),AND(X255="中滞销风险",X256="高滞销风险")),"变差")</f>
        <v>维持不变</v>
      </c>
      <c r="Z256" s="7">
        <f t="shared" si="44"/>
        <v>143.5</v>
      </c>
      <c r="AA256" s="7">
        <f t="shared" si="53"/>
        <v>126</v>
      </c>
      <c r="AB256" s="7">
        <f t="shared" si="45"/>
        <v>269.5</v>
      </c>
      <c r="AC256" s="7">
        <f t="shared" si="46"/>
        <v>126.628352490421</v>
      </c>
      <c r="AD256" s="7">
        <f t="shared" si="47"/>
        <v>51.6283524903993</v>
      </c>
      <c r="AE256" s="8">
        <f t="shared" si="48"/>
        <v>8.81333333333333</v>
      </c>
    </row>
    <row r="257" spans="1:31">
      <c r="A257" s="1">
        <v>45887</v>
      </c>
      <c r="B257" t="s">
        <v>214</v>
      </c>
      <c r="C257" t="s">
        <v>215</v>
      </c>
      <c r="D257" t="s">
        <v>79</v>
      </c>
      <c r="E257">
        <v>3.71</v>
      </c>
      <c r="F257">
        <v>3.71</v>
      </c>
      <c r="G257">
        <v>4.07</v>
      </c>
      <c r="H257">
        <v>4.07</v>
      </c>
      <c r="I257" t="s">
        <v>41</v>
      </c>
      <c r="J257">
        <v>26</v>
      </c>
      <c r="K257" t="s">
        <v>35</v>
      </c>
      <c r="L257" t="s">
        <v>36</v>
      </c>
      <c r="M257" t="s">
        <v>37</v>
      </c>
      <c r="N257">
        <v>110</v>
      </c>
      <c r="O257">
        <v>208</v>
      </c>
      <c r="P257">
        <v>0</v>
      </c>
      <c r="Q257">
        <v>0</v>
      </c>
      <c r="R257">
        <v>0</v>
      </c>
      <c r="S257">
        <v>0</v>
      </c>
      <c r="T257">
        <f t="shared" si="49"/>
        <v>318</v>
      </c>
      <c r="U257">
        <f t="shared" si="50"/>
        <v>318</v>
      </c>
      <c r="V257" s="1">
        <f t="shared" si="51"/>
        <v>45972.7142857143</v>
      </c>
      <c r="W257" s="1">
        <f t="shared" si="52"/>
        <v>45972.7142857143</v>
      </c>
      <c r="X257" t="str">
        <f t="shared" si="43"/>
        <v>健康</v>
      </c>
      <c r="Y257" s="6" t="str">
        <f>_xlfn.IFS(COUNTIF($B$2:B257,B257)=1,"-",OR(AND(X256="高滞销风险",OR(X257="中滞销风险",X257="低滞销风险",X257="健康")),AND(X256="中滞销风险",OR(X257="低滞销风险",X257="健康")),AND(X256="低滞销风险",X257="健康")),"变好",X256=X257,"维持不变",OR(AND(X256="健康",OR(X257="低滞销风险",X257="中滞销风险",X257="高滞销风险")),AND(X256="低滞销风险",OR(X257="中滞销风险",X257="高滞销风险")),AND(X256="中滞销风险",X257="高滞销风险")),"变差")</f>
        <v>-</v>
      </c>
      <c r="Z257" s="7">
        <f t="shared" si="44"/>
        <v>0</v>
      </c>
      <c r="AA257" s="7">
        <f t="shared" si="53"/>
        <v>0</v>
      </c>
      <c r="AB257" s="7">
        <f t="shared" si="45"/>
        <v>0</v>
      </c>
      <c r="AC257" s="7">
        <f t="shared" si="46"/>
        <v>85.7142857142857</v>
      </c>
      <c r="AD257" s="7">
        <f t="shared" si="47"/>
        <v>0</v>
      </c>
      <c r="AE257" s="8">
        <f t="shared" si="48"/>
        <v>3.71</v>
      </c>
    </row>
    <row r="258" spans="1:31">
      <c r="A258" s="1">
        <v>45894</v>
      </c>
      <c r="B258" t="s">
        <v>214</v>
      </c>
      <c r="C258" t="s">
        <v>215</v>
      </c>
      <c r="D258" t="s">
        <v>79</v>
      </c>
      <c r="E258">
        <v>3.57</v>
      </c>
      <c r="F258">
        <v>3.57</v>
      </c>
      <c r="G258">
        <v>3.64</v>
      </c>
      <c r="H258">
        <v>4.11</v>
      </c>
      <c r="I258" t="s">
        <v>41</v>
      </c>
      <c r="J258">
        <v>25</v>
      </c>
      <c r="K258" t="s">
        <v>38</v>
      </c>
      <c r="L258" t="s">
        <v>39</v>
      </c>
      <c r="M258" t="s">
        <v>40</v>
      </c>
      <c r="N258">
        <v>86</v>
      </c>
      <c r="O258">
        <v>200</v>
      </c>
      <c r="P258">
        <v>0</v>
      </c>
      <c r="Q258">
        <v>0</v>
      </c>
      <c r="R258">
        <v>0</v>
      </c>
      <c r="S258">
        <v>0</v>
      </c>
      <c r="T258">
        <f t="shared" si="49"/>
        <v>286</v>
      </c>
      <c r="U258">
        <f t="shared" si="50"/>
        <v>286</v>
      </c>
      <c r="V258" s="1">
        <f t="shared" si="51"/>
        <v>45974.1120448179</v>
      </c>
      <c r="W258" s="1">
        <f t="shared" si="52"/>
        <v>45974.1120448179</v>
      </c>
      <c r="X258" t="str">
        <f t="shared" si="43"/>
        <v>健康</v>
      </c>
      <c r="Y258" s="6" t="str">
        <f>_xlfn.IFS(COUNTIF($B$2:B258,B258)=1,"-",OR(AND(X257="高滞销风险",OR(X258="中滞销风险",X258="低滞销风险",X258="健康")),AND(X257="中滞销风险",OR(X258="低滞销风险",X258="健康")),AND(X257="低滞销风险",X258="健康")),"变好",X257=X258,"维持不变",OR(AND(X257="健康",OR(X258="低滞销风险",X258="中滞销风险",X258="高滞销风险")),AND(X257="低滞销风险",OR(X258="中滞销风险",X258="高滞销风险")),AND(X257="中滞销风险",X258="高滞销风险")),"变差")</f>
        <v>维持不变</v>
      </c>
      <c r="Z258" s="7">
        <f t="shared" si="44"/>
        <v>0</v>
      </c>
      <c r="AA258" s="7">
        <f t="shared" si="53"/>
        <v>0</v>
      </c>
      <c r="AB258" s="7">
        <f t="shared" si="45"/>
        <v>0</v>
      </c>
      <c r="AC258" s="7">
        <f t="shared" si="46"/>
        <v>80.1120448179272</v>
      </c>
      <c r="AD258" s="7">
        <f t="shared" si="47"/>
        <v>0</v>
      </c>
      <c r="AE258" s="8">
        <f t="shared" si="48"/>
        <v>3.57</v>
      </c>
    </row>
    <row r="259" spans="1:31">
      <c r="A259" s="1">
        <v>45901</v>
      </c>
      <c r="B259" t="s">
        <v>214</v>
      </c>
      <c r="C259" t="s">
        <v>215</v>
      </c>
      <c r="D259" t="s">
        <v>79</v>
      </c>
      <c r="E259">
        <v>4.15</v>
      </c>
      <c r="F259">
        <v>4.43</v>
      </c>
      <c r="G259">
        <v>4</v>
      </c>
      <c r="H259">
        <v>4.04</v>
      </c>
      <c r="I259" t="s">
        <v>34</v>
      </c>
      <c r="J259">
        <v>31</v>
      </c>
      <c r="K259" t="s">
        <v>42</v>
      </c>
      <c r="L259" t="s">
        <v>43</v>
      </c>
      <c r="M259" t="s">
        <v>44</v>
      </c>
      <c r="N259">
        <v>88</v>
      </c>
      <c r="O259">
        <v>170</v>
      </c>
      <c r="P259">
        <v>0</v>
      </c>
      <c r="Q259">
        <v>0</v>
      </c>
      <c r="R259">
        <v>0</v>
      </c>
      <c r="S259">
        <v>150</v>
      </c>
      <c r="T259">
        <f t="shared" si="49"/>
        <v>258</v>
      </c>
      <c r="U259">
        <f t="shared" si="50"/>
        <v>408</v>
      </c>
      <c r="V259" s="1">
        <f t="shared" si="51"/>
        <v>45963.1686746988</v>
      </c>
      <c r="W259" s="1">
        <f t="shared" si="52"/>
        <v>45999.313253012</v>
      </c>
      <c r="X259" t="str">
        <f t="shared" ref="X259:X322" si="54">_xlfn.IFS(AD259&gt;=30,"高滞销风险",AD259&gt;=15,"中滞销风险",AD259&gt;0,"低滞销风险",AD259=0,"健康")</f>
        <v>中滞销风险</v>
      </c>
      <c r="Y259" s="6" t="str">
        <f>_xlfn.IFS(COUNTIF($B$2:B259,B259)=1,"-",OR(AND(X258="高滞销风险",OR(X259="中滞销风险",X259="低滞销风险",X259="健康")),AND(X258="中滞销风险",OR(X259="低滞销风险",X259="健康")),AND(X258="低滞销风险",X259="健康")),"变好",X258=X259,"维持不变",OR(AND(X258="健康",OR(X259="低滞销风险",X259="中滞销风险",X259="高滞销风险")),AND(X258="低滞销风险",OR(X259="中滞销风险",X259="高滞销风险")),AND(X258="中滞销风险",X259="高滞销风险")),"变差")</f>
        <v>变差</v>
      </c>
      <c r="Z259" s="7">
        <f t="shared" ref="Z259:Z322" si="55">IF(V259&gt;=DATE(2025,11,15),T259-(DATE(2025,11,15)-A259)*E259,0)</f>
        <v>0</v>
      </c>
      <c r="AA259" s="7">
        <f t="shared" si="53"/>
        <v>96.75</v>
      </c>
      <c r="AB259" s="7">
        <f t="shared" ref="AB259:AB322" si="56">IF(W259&gt;=DATE(2025,11,15),U259-(DATE(2025,11,15)-A259)*E259,0)</f>
        <v>96.75</v>
      </c>
      <c r="AC259" s="7">
        <f t="shared" ref="AC259:AC322" si="57">U259/E259</f>
        <v>98.3132530120482</v>
      </c>
      <c r="AD259" s="7">
        <f t="shared" ref="AD259:AD322" si="58">IF(W259&gt;DATE(2025,11,15),W259-DATE(2025,11,15),0)</f>
        <v>23.3132530119983</v>
      </c>
      <c r="AE259" s="8">
        <f t="shared" ref="AE259:AE322" si="59">IF(X259="健康",E259,U259/(DATE(2025,11,15)-A259))</f>
        <v>5.44</v>
      </c>
    </row>
    <row r="260" spans="1:31">
      <c r="A260" s="1">
        <v>45887</v>
      </c>
      <c r="B260" t="s">
        <v>216</v>
      </c>
      <c r="C260" t="s">
        <v>217</v>
      </c>
      <c r="D260" t="s">
        <v>79</v>
      </c>
      <c r="E260">
        <v>9.1</v>
      </c>
      <c r="F260">
        <v>9.43</v>
      </c>
      <c r="G260">
        <v>10</v>
      </c>
      <c r="H260">
        <v>8.54</v>
      </c>
      <c r="I260" t="s">
        <v>34</v>
      </c>
      <c r="J260">
        <v>66</v>
      </c>
      <c r="K260" t="s">
        <v>35</v>
      </c>
      <c r="L260" t="s">
        <v>36</v>
      </c>
      <c r="M260" t="s">
        <v>37</v>
      </c>
      <c r="N260">
        <v>158</v>
      </c>
      <c r="O260">
        <v>407</v>
      </c>
      <c r="P260">
        <v>0</v>
      </c>
      <c r="Q260">
        <v>170</v>
      </c>
      <c r="R260">
        <v>0</v>
      </c>
      <c r="S260">
        <v>150</v>
      </c>
      <c r="T260">
        <f t="shared" si="49"/>
        <v>565</v>
      </c>
      <c r="U260">
        <f t="shared" si="50"/>
        <v>885</v>
      </c>
      <c r="V260" s="1">
        <f t="shared" si="51"/>
        <v>45949.0879120879</v>
      </c>
      <c r="W260" s="1">
        <f t="shared" si="52"/>
        <v>45984.2527472528</v>
      </c>
      <c r="X260" t="str">
        <f t="shared" si="54"/>
        <v>低滞销风险</v>
      </c>
      <c r="Y260" s="6" t="str">
        <f>_xlfn.IFS(COUNTIF($B$2:B260,B260)=1,"-",OR(AND(X259="高滞销风险",OR(X260="中滞销风险",X260="低滞销风险",X260="健康")),AND(X259="中滞销风险",OR(X260="低滞销风险",X260="健康")),AND(X259="低滞销风险",X260="健康")),"变好",X259=X260,"维持不变",OR(AND(X259="健康",OR(X260="低滞销风险",X260="中滞销风险",X260="高滞销风险")),AND(X259="低滞销风险",OR(X260="中滞销风险",X260="高滞销风险")),AND(X259="中滞销风险",X260="高滞销风险")),"变差")</f>
        <v>-</v>
      </c>
      <c r="Z260" s="7">
        <f t="shared" si="55"/>
        <v>0</v>
      </c>
      <c r="AA260" s="7">
        <f t="shared" si="53"/>
        <v>75.1</v>
      </c>
      <c r="AB260" s="7">
        <f t="shared" si="56"/>
        <v>75.1</v>
      </c>
      <c r="AC260" s="7">
        <f t="shared" si="57"/>
        <v>97.2527472527473</v>
      </c>
      <c r="AD260" s="7">
        <f t="shared" si="58"/>
        <v>8.25274725280178</v>
      </c>
      <c r="AE260" s="8">
        <f t="shared" si="59"/>
        <v>9.9438202247191</v>
      </c>
    </row>
    <row r="261" spans="1:31">
      <c r="A261" s="1">
        <v>45894</v>
      </c>
      <c r="B261" t="s">
        <v>216</v>
      </c>
      <c r="C261" t="s">
        <v>217</v>
      </c>
      <c r="D261" t="s">
        <v>79</v>
      </c>
      <c r="E261">
        <v>8.14</v>
      </c>
      <c r="F261">
        <v>8.14</v>
      </c>
      <c r="G261">
        <v>8.79</v>
      </c>
      <c r="H261">
        <v>8.71</v>
      </c>
      <c r="I261" t="s">
        <v>41</v>
      </c>
      <c r="J261">
        <v>57</v>
      </c>
      <c r="K261" t="s">
        <v>38</v>
      </c>
      <c r="L261" t="s">
        <v>39</v>
      </c>
      <c r="M261" t="s">
        <v>40</v>
      </c>
      <c r="N261">
        <v>141</v>
      </c>
      <c r="O261">
        <v>464</v>
      </c>
      <c r="P261">
        <v>0</v>
      </c>
      <c r="Q261">
        <v>220</v>
      </c>
      <c r="R261">
        <v>0</v>
      </c>
      <c r="S261">
        <v>0</v>
      </c>
      <c r="T261">
        <f t="shared" si="49"/>
        <v>605</v>
      </c>
      <c r="U261">
        <f t="shared" si="50"/>
        <v>825</v>
      </c>
      <c r="V261" s="1">
        <f t="shared" si="51"/>
        <v>45968.3243243243</v>
      </c>
      <c r="W261" s="1">
        <f t="shared" si="52"/>
        <v>45995.3513513514</v>
      </c>
      <c r="X261" t="str">
        <f t="shared" si="54"/>
        <v>中滞销风险</v>
      </c>
      <c r="Y261" s="6" t="str">
        <f>_xlfn.IFS(COUNTIF($B$2:B261,B261)=1,"-",OR(AND(X260="高滞销风险",OR(X261="中滞销风险",X261="低滞销风险",X261="健康")),AND(X260="中滞销风险",OR(X261="低滞销风险",X261="健康")),AND(X260="低滞销风险",X261="健康")),"变好",X260=X261,"维持不变",OR(AND(X260="健康",OR(X261="低滞销风险",X261="中滞销风险",X261="高滞销风险")),AND(X260="低滞销风险",OR(X261="中滞销风险",X261="高滞销风险")),AND(X260="中滞销风险",X261="高滞销风险")),"变差")</f>
        <v>变差</v>
      </c>
      <c r="Z261" s="7">
        <f t="shared" si="55"/>
        <v>0</v>
      </c>
      <c r="AA261" s="7">
        <f t="shared" si="53"/>
        <v>157.52</v>
      </c>
      <c r="AB261" s="7">
        <f t="shared" si="56"/>
        <v>157.52</v>
      </c>
      <c r="AC261" s="7">
        <f t="shared" si="57"/>
        <v>101.351351351351</v>
      </c>
      <c r="AD261" s="7">
        <f t="shared" si="58"/>
        <v>19.3513513513972</v>
      </c>
      <c r="AE261" s="8">
        <f t="shared" si="59"/>
        <v>10.0609756097561</v>
      </c>
    </row>
    <row r="262" spans="1:31">
      <c r="A262" s="1">
        <v>45901</v>
      </c>
      <c r="B262" t="s">
        <v>216</v>
      </c>
      <c r="C262" t="s">
        <v>217</v>
      </c>
      <c r="D262" t="s">
        <v>79</v>
      </c>
      <c r="E262">
        <v>7.05</v>
      </c>
      <c r="F262">
        <v>7.05</v>
      </c>
      <c r="G262">
        <v>7.59</v>
      </c>
      <c r="H262">
        <v>8.8</v>
      </c>
      <c r="I262" t="s">
        <v>41</v>
      </c>
      <c r="J262">
        <v>49.32</v>
      </c>
      <c r="K262" t="s">
        <v>42</v>
      </c>
      <c r="L262" t="s">
        <v>43</v>
      </c>
      <c r="M262" t="s">
        <v>44</v>
      </c>
      <c r="N262">
        <v>152</v>
      </c>
      <c r="O262">
        <v>408</v>
      </c>
      <c r="P262">
        <v>0</v>
      </c>
      <c r="Q262">
        <v>220</v>
      </c>
      <c r="R262">
        <v>0</v>
      </c>
      <c r="S262">
        <v>0</v>
      </c>
      <c r="T262">
        <f t="shared" si="49"/>
        <v>560</v>
      </c>
      <c r="U262">
        <f t="shared" si="50"/>
        <v>780</v>
      </c>
      <c r="V262" s="1">
        <f t="shared" si="51"/>
        <v>45980.4326241135</v>
      </c>
      <c r="W262" s="1">
        <f t="shared" si="52"/>
        <v>46011.6382978723</v>
      </c>
      <c r="X262" t="str">
        <f t="shared" si="54"/>
        <v>高滞销风险</v>
      </c>
      <c r="Y262" s="6" t="str">
        <f>_xlfn.IFS(COUNTIF($B$2:B262,B262)=1,"-",OR(AND(X261="高滞销风险",OR(X262="中滞销风险",X262="低滞销风险",X262="健康")),AND(X261="中滞销风险",OR(X262="低滞销风险",X262="健康")),AND(X261="低滞销风险",X262="健康")),"变好",X261=X262,"维持不变",OR(AND(X261="健康",OR(X262="低滞销风险",X262="中滞销风险",X262="高滞销风险")),AND(X261="低滞销风险",OR(X262="中滞销风险",X262="高滞销风险")),AND(X261="中滞销风险",X262="高滞销风险")),"变差")</f>
        <v>变差</v>
      </c>
      <c r="Z262" s="7">
        <f t="shared" si="55"/>
        <v>31.25</v>
      </c>
      <c r="AA262" s="7">
        <f t="shared" si="53"/>
        <v>220</v>
      </c>
      <c r="AB262" s="7">
        <f t="shared" si="56"/>
        <v>251.25</v>
      </c>
      <c r="AC262" s="7">
        <f t="shared" si="57"/>
        <v>110.63829787234</v>
      </c>
      <c r="AD262" s="7">
        <f t="shared" si="58"/>
        <v>35.6382978722977</v>
      </c>
      <c r="AE262" s="8">
        <f t="shared" si="59"/>
        <v>10.4</v>
      </c>
    </row>
    <row r="263" spans="1:31">
      <c r="A263" s="1">
        <v>45887</v>
      </c>
      <c r="B263" t="s">
        <v>218</v>
      </c>
      <c r="C263" t="s">
        <v>219</v>
      </c>
      <c r="D263" t="s">
        <v>79</v>
      </c>
      <c r="E263">
        <v>20.53</v>
      </c>
      <c r="F263">
        <v>20.57</v>
      </c>
      <c r="G263">
        <v>20.71</v>
      </c>
      <c r="H263">
        <v>20.43</v>
      </c>
      <c r="I263" t="s">
        <v>34</v>
      </c>
      <c r="J263">
        <v>144</v>
      </c>
      <c r="K263" t="s">
        <v>35</v>
      </c>
      <c r="L263" t="s">
        <v>36</v>
      </c>
      <c r="M263" t="s">
        <v>37</v>
      </c>
      <c r="N263">
        <v>408</v>
      </c>
      <c r="O263">
        <v>936</v>
      </c>
      <c r="P263">
        <v>0</v>
      </c>
      <c r="Q263">
        <v>138</v>
      </c>
      <c r="R263">
        <v>0</v>
      </c>
      <c r="S263">
        <v>0</v>
      </c>
      <c r="T263">
        <f t="shared" si="49"/>
        <v>1344</v>
      </c>
      <c r="U263">
        <f t="shared" si="50"/>
        <v>1482</v>
      </c>
      <c r="V263" s="1">
        <f t="shared" si="51"/>
        <v>45952.4651729177</v>
      </c>
      <c r="W263" s="1">
        <f t="shared" si="52"/>
        <v>45959.1870433512</v>
      </c>
      <c r="X263" t="str">
        <f t="shared" si="54"/>
        <v>健康</v>
      </c>
      <c r="Y263" s="6" t="str">
        <f>_xlfn.IFS(COUNTIF($B$2:B263,B263)=1,"-",OR(AND(X262="高滞销风险",OR(X263="中滞销风险",X263="低滞销风险",X263="健康")),AND(X262="中滞销风险",OR(X263="低滞销风险",X263="健康")),AND(X262="低滞销风险",X263="健康")),"变好",X262=X263,"维持不变",OR(AND(X262="健康",OR(X263="低滞销风险",X263="中滞销风险",X263="高滞销风险")),AND(X262="低滞销风险",OR(X263="中滞销风险",X263="高滞销风险")),AND(X262="中滞销风险",X263="高滞销风险")),"变差")</f>
        <v>-</v>
      </c>
      <c r="Z263" s="7">
        <f t="shared" si="55"/>
        <v>0</v>
      </c>
      <c r="AA263" s="7">
        <f t="shared" si="53"/>
        <v>0</v>
      </c>
      <c r="AB263" s="7">
        <f t="shared" si="56"/>
        <v>0</v>
      </c>
      <c r="AC263" s="7">
        <f t="shared" si="57"/>
        <v>72.1870433511934</v>
      </c>
      <c r="AD263" s="7">
        <f t="shared" si="58"/>
        <v>0</v>
      </c>
      <c r="AE263" s="8">
        <f t="shared" si="59"/>
        <v>20.53</v>
      </c>
    </row>
    <row r="264" spans="1:31">
      <c r="A264" s="1">
        <v>45894</v>
      </c>
      <c r="B264" t="s">
        <v>218</v>
      </c>
      <c r="C264" t="s">
        <v>219</v>
      </c>
      <c r="D264" t="s">
        <v>79</v>
      </c>
      <c r="E264">
        <v>18</v>
      </c>
      <c r="F264">
        <v>18</v>
      </c>
      <c r="G264">
        <v>19.29</v>
      </c>
      <c r="H264">
        <v>19.96</v>
      </c>
      <c r="I264" t="s">
        <v>41</v>
      </c>
      <c r="J264">
        <v>126</v>
      </c>
      <c r="K264" t="s">
        <v>38</v>
      </c>
      <c r="L264" t="s">
        <v>39</v>
      </c>
      <c r="M264" t="s">
        <v>40</v>
      </c>
      <c r="N264">
        <v>317</v>
      </c>
      <c r="O264">
        <v>1010</v>
      </c>
      <c r="P264">
        <v>0</v>
      </c>
      <c r="Q264">
        <v>188</v>
      </c>
      <c r="R264">
        <v>0</v>
      </c>
      <c r="S264">
        <v>0</v>
      </c>
      <c r="T264">
        <f t="shared" si="49"/>
        <v>1327</v>
      </c>
      <c r="U264">
        <f t="shared" si="50"/>
        <v>1515</v>
      </c>
      <c r="V264" s="1">
        <f t="shared" si="51"/>
        <v>45967.7222222222</v>
      </c>
      <c r="W264" s="1">
        <f t="shared" si="52"/>
        <v>45978.1666666667</v>
      </c>
      <c r="X264" t="str">
        <f t="shared" si="54"/>
        <v>低滞销风险</v>
      </c>
      <c r="Y264" s="6" t="str">
        <f>_xlfn.IFS(COUNTIF($B$2:B264,B264)=1,"-",OR(AND(X263="高滞销风险",OR(X264="中滞销风险",X264="低滞销风险",X264="健康")),AND(X263="中滞销风险",OR(X264="低滞销风险",X264="健康")),AND(X263="低滞销风险",X264="健康")),"变好",X263=X264,"维持不变",OR(AND(X263="健康",OR(X264="低滞销风险",X264="中滞销风险",X264="高滞销风险")),AND(X263="低滞销风险",OR(X264="中滞销风险",X264="高滞销风险")),AND(X263="中滞销风险",X264="高滞销风险")),"变差")</f>
        <v>变差</v>
      </c>
      <c r="Z264" s="7">
        <f t="shared" si="55"/>
        <v>0</v>
      </c>
      <c r="AA264" s="7">
        <f t="shared" si="53"/>
        <v>39</v>
      </c>
      <c r="AB264" s="7">
        <f t="shared" si="56"/>
        <v>39</v>
      </c>
      <c r="AC264" s="7">
        <f t="shared" si="57"/>
        <v>84.1666666666667</v>
      </c>
      <c r="AD264" s="7">
        <f t="shared" si="58"/>
        <v>2.16666666670062</v>
      </c>
      <c r="AE264" s="8">
        <f t="shared" si="59"/>
        <v>18.4756097560976</v>
      </c>
    </row>
    <row r="265" spans="1:31">
      <c r="A265" s="1">
        <v>45901</v>
      </c>
      <c r="B265" t="s">
        <v>218</v>
      </c>
      <c r="C265" t="s">
        <v>219</v>
      </c>
      <c r="D265" t="s">
        <v>79</v>
      </c>
      <c r="E265">
        <v>16</v>
      </c>
      <c r="F265">
        <v>16</v>
      </c>
      <c r="G265">
        <v>17</v>
      </c>
      <c r="H265">
        <v>18.86</v>
      </c>
      <c r="I265" t="s">
        <v>41</v>
      </c>
      <c r="J265">
        <v>112</v>
      </c>
      <c r="K265" t="s">
        <v>42</v>
      </c>
      <c r="L265" t="s">
        <v>43</v>
      </c>
      <c r="M265" t="s">
        <v>44</v>
      </c>
      <c r="N265">
        <v>371</v>
      </c>
      <c r="O265">
        <v>839</v>
      </c>
      <c r="P265">
        <v>0</v>
      </c>
      <c r="Q265">
        <v>188</v>
      </c>
      <c r="R265">
        <v>0</v>
      </c>
      <c r="S265">
        <v>0</v>
      </c>
      <c r="T265">
        <f t="shared" si="49"/>
        <v>1210</v>
      </c>
      <c r="U265">
        <f t="shared" si="50"/>
        <v>1398</v>
      </c>
      <c r="V265" s="1">
        <f t="shared" si="51"/>
        <v>45976.625</v>
      </c>
      <c r="W265" s="1">
        <f t="shared" si="52"/>
        <v>45988.375</v>
      </c>
      <c r="X265" t="str">
        <f t="shared" si="54"/>
        <v>低滞销风险</v>
      </c>
      <c r="Y265" s="6" t="str">
        <f>_xlfn.IFS(COUNTIF($B$2:B265,B265)=1,"-",OR(AND(X264="高滞销风险",OR(X265="中滞销风险",X265="低滞销风险",X265="健康")),AND(X264="中滞销风险",OR(X265="低滞销风险",X265="健康")),AND(X264="低滞销风险",X265="健康")),"变好",X264=X265,"维持不变",OR(AND(X264="健康",OR(X265="低滞销风险",X265="中滞销风险",X265="高滞销风险")),AND(X264="低滞销风险",OR(X265="中滞销风险",X265="高滞销风险")),AND(X264="中滞销风险",X265="高滞销风险")),"变差")</f>
        <v>维持不变</v>
      </c>
      <c r="Z265" s="7">
        <f t="shared" si="55"/>
        <v>10</v>
      </c>
      <c r="AA265" s="7">
        <f t="shared" si="53"/>
        <v>188</v>
      </c>
      <c r="AB265" s="7">
        <f t="shared" si="56"/>
        <v>198</v>
      </c>
      <c r="AC265" s="7">
        <f t="shared" si="57"/>
        <v>87.375</v>
      </c>
      <c r="AD265" s="7">
        <f t="shared" si="58"/>
        <v>12.375</v>
      </c>
      <c r="AE265" s="8">
        <f t="shared" si="59"/>
        <v>18.64</v>
      </c>
    </row>
    <row r="266" spans="1:31">
      <c r="A266" s="1">
        <v>45887</v>
      </c>
      <c r="B266" t="s">
        <v>220</v>
      </c>
      <c r="C266" t="s">
        <v>221</v>
      </c>
      <c r="D266" t="s">
        <v>79</v>
      </c>
      <c r="E266">
        <v>6.28</v>
      </c>
      <c r="F266">
        <v>6.57</v>
      </c>
      <c r="G266">
        <v>6.29</v>
      </c>
      <c r="H266">
        <v>6.11</v>
      </c>
      <c r="I266" t="s">
        <v>34</v>
      </c>
      <c r="J266">
        <v>46</v>
      </c>
      <c r="K266" t="s">
        <v>35</v>
      </c>
      <c r="L266" t="s">
        <v>36</v>
      </c>
      <c r="M266" t="s">
        <v>37</v>
      </c>
      <c r="N266">
        <v>60</v>
      </c>
      <c r="O266">
        <v>244</v>
      </c>
      <c r="P266">
        <v>89</v>
      </c>
      <c r="Q266">
        <v>60</v>
      </c>
      <c r="R266">
        <v>0</v>
      </c>
      <c r="S266">
        <v>0</v>
      </c>
      <c r="T266">
        <f t="shared" si="49"/>
        <v>393</v>
      </c>
      <c r="U266">
        <f t="shared" si="50"/>
        <v>453</v>
      </c>
      <c r="V266" s="1">
        <f t="shared" si="51"/>
        <v>45949.5796178344</v>
      </c>
      <c r="W266" s="1">
        <f t="shared" si="52"/>
        <v>45959.1337579618</v>
      </c>
      <c r="X266" t="str">
        <f t="shared" si="54"/>
        <v>健康</v>
      </c>
      <c r="Y266" s="6" t="str">
        <f>_xlfn.IFS(COUNTIF($B$2:B266,B266)=1,"-",OR(AND(X265="高滞销风险",OR(X266="中滞销风险",X266="低滞销风险",X266="健康")),AND(X265="中滞销风险",OR(X266="低滞销风险",X266="健康")),AND(X265="低滞销风险",X266="健康")),"变好",X265=X266,"维持不变",OR(AND(X265="健康",OR(X266="低滞销风险",X266="中滞销风险",X266="高滞销风险")),AND(X265="低滞销风险",OR(X266="中滞销风险",X266="高滞销风险")),AND(X265="中滞销风险",X266="高滞销风险")),"变差")</f>
        <v>-</v>
      </c>
      <c r="Z266" s="7">
        <f t="shared" si="55"/>
        <v>0</v>
      </c>
      <c r="AA266" s="7">
        <f t="shared" si="53"/>
        <v>0</v>
      </c>
      <c r="AB266" s="7">
        <f t="shared" si="56"/>
        <v>0</v>
      </c>
      <c r="AC266" s="7">
        <f t="shared" si="57"/>
        <v>72.1337579617834</v>
      </c>
      <c r="AD266" s="7">
        <f t="shared" si="58"/>
        <v>0</v>
      </c>
      <c r="AE266" s="8">
        <f t="shared" si="59"/>
        <v>6.28</v>
      </c>
    </row>
    <row r="267" spans="1:31">
      <c r="A267" s="1">
        <v>45894</v>
      </c>
      <c r="B267" t="s">
        <v>220</v>
      </c>
      <c r="C267" t="s">
        <v>221</v>
      </c>
      <c r="D267" t="s">
        <v>79</v>
      </c>
      <c r="E267">
        <v>3.57</v>
      </c>
      <c r="F267">
        <v>3.57</v>
      </c>
      <c r="G267">
        <v>5.07</v>
      </c>
      <c r="H267">
        <v>5.5</v>
      </c>
      <c r="I267" t="s">
        <v>41</v>
      </c>
      <c r="J267">
        <v>25</v>
      </c>
      <c r="K267" t="s">
        <v>38</v>
      </c>
      <c r="L267" t="s">
        <v>39</v>
      </c>
      <c r="M267" t="s">
        <v>40</v>
      </c>
      <c r="N267">
        <v>56</v>
      </c>
      <c r="O267">
        <v>369</v>
      </c>
      <c r="P267">
        <v>0</v>
      </c>
      <c r="Q267">
        <v>0</v>
      </c>
      <c r="R267">
        <v>0</v>
      </c>
      <c r="S267">
        <v>250</v>
      </c>
      <c r="T267">
        <f t="shared" si="49"/>
        <v>425</v>
      </c>
      <c r="U267">
        <f t="shared" si="50"/>
        <v>675</v>
      </c>
      <c r="V267" s="1">
        <f t="shared" si="51"/>
        <v>46013.0476190476</v>
      </c>
      <c r="W267" s="1">
        <f t="shared" si="52"/>
        <v>46083.0756302521</v>
      </c>
      <c r="X267" t="str">
        <f t="shared" si="54"/>
        <v>高滞销风险</v>
      </c>
      <c r="Y267" s="6" t="str">
        <f>_xlfn.IFS(COUNTIF($B$2:B267,B267)=1,"-",OR(AND(X266="高滞销风险",OR(X267="中滞销风险",X267="低滞销风险",X267="健康")),AND(X266="中滞销风险",OR(X267="低滞销风险",X267="健康")),AND(X266="低滞销风险",X267="健康")),"变好",X266=X267,"维持不变",OR(AND(X266="健康",OR(X267="低滞销风险",X267="中滞销风险",X267="高滞销风险")),AND(X266="低滞销风险",OR(X267="中滞销风险",X267="高滞销风险")),AND(X266="中滞销风险",X267="高滞销风险")),"变差")</f>
        <v>变差</v>
      </c>
      <c r="Z267" s="7">
        <f t="shared" si="55"/>
        <v>132.26</v>
      </c>
      <c r="AA267" s="7">
        <f t="shared" si="53"/>
        <v>250</v>
      </c>
      <c r="AB267" s="7">
        <f t="shared" si="56"/>
        <v>382.26</v>
      </c>
      <c r="AC267" s="7">
        <f t="shared" si="57"/>
        <v>189.075630252101</v>
      </c>
      <c r="AD267" s="7">
        <f t="shared" si="58"/>
        <v>107.075630252097</v>
      </c>
      <c r="AE267" s="8">
        <f t="shared" si="59"/>
        <v>8.23170731707317</v>
      </c>
    </row>
    <row r="268" spans="1:31">
      <c r="A268" s="1">
        <v>45901</v>
      </c>
      <c r="B268" t="s">
        <v>220</v>
      </c>
      <c r="C268" t="s">
        <v>221</v>
      </c>
      <c r="D268" t="s">
        <v>79</v>
      </c>
      <c r="E268">
        <v>4.61</v>
      </c>
      <c r="F268">
        <v>4.61</v>
      </c>
      <c r="G268">
        <v>4.09</v>
      </c>
      <c r="H268">
        <v>5.19</v>
      </c>
      <c r="I268" t="s">
        <v>41</v>
      </c>
      <c r="J268">
        <v>32.28</v>
      </c>
      <c r="K268" t="s">
        <v>42</v>
      </c>
      <c r="L268" t="s">
        <v>43</v>
      </c>
      <c r="M268" t="s">
        <v>44</v>
      </c>
      <c r="N268">
        <v>193</v>
      </c>
      <c r="O268">
        <v>206</v>
      </c>
      <c r="P268">
        <v>0</v>
      </c>
      <c r="Q268">
        <v>0</v>
      </c>
      <c r="R268">
        <v>0</v>
      </c>
      <c r="S268">
        <v>250</v>
      </c>
      <c r="T268">
        <f t="shared" si="49"/>
        <v>399</v>
      </c>
      <c r="U268">
        <f t="shared" si="50"/>
        <v>649</v>
      </c>
      <c r="V268" s="1">
        <f t="shared" si="51"/>
        <v>45987.5509761388</v>
      </c>
      <c r="W268" s="1">
        <f t="shared" si="52"/>
        <v>46041.7809110629</v>
      </c>
      <c r="X268" t="str">
        <f t="shared" si="54"/>
        <v>高滞销风险</v>
      </c>
      <c r="Y268" s="6" t="str">
        <f>_xlfn.IFS(COUNTIF($B$2:B268,B268)=1,"-",OR(AND(X267="高滞销风险",OR(X268="中滞销风险",X268="低滞销风险",X268="健康")),AND(X267="中滞销风险",OR(X268="低滞销风险",X268="健康")),AND(X267="低滞销风险",X268="健康")),"变好",X267=X268,"维持不变",OR(AND(X267="健康",OR(X268="低滞销风险",X268="中滞销风险",X268="高滞销风险")),AND(X267="低滞销风险",OR(X268="中滞销风险",X268="高滞销风险")),AND(X267="中滞销风险",X268="高滞销风险")),"变差")</f>
        <v>维持不变</v>
      </c>
      <c r="Z268" s="7">
        <f t="shared" si="55"/>
        <v>53.25</v>
      </c>
      <c r="AA268" s="7">
        <f t="shared" si="53"/>
        <v>250</v>
      </c>
      <c r="AB268" s="7">
        <f t="shared" si="56"/>
        <v>303.25</v>
      </c>
      <c r="AC268" s="7">
        <f t="shared" si="57"/>
        <v>140.780911062907</v>
      </c>
      <c r="AD268" s="7">
        <f t="shared" si="58"/>
        <v>65.7809110629023</v>
      </c>
      <c r="AE268" s="8">
        <f t="shared" si="59"/>
        <v>8.65333333333333</v>
      </c>
    </row>
    <row r="269" spans="1:31">
      <c r="A269" s="1">
        <v>45887</v>
      </c>
      <c r="B269" t="s">
        <v>222</v>
      </c>
      <c r="C269" t="s">
        <v>223</v>
      </c>
      <c r="D269" t="s">
        <v>79</v>
      </c>
      <c r="E269">
        <v>4.86</v>
      </c>
      <c r="F269">
        <v>4.86</v>
      </c>
      <c r="G269">
        <v>5.64</v>
      </c>
      <c r="H269">
        <v>5.64</v>
      </c>
      <c r="I269" t="s">
        <v>41</v>
      </c>
      <c r="J269">
        <v>34</v>
      </c>
      <c r="K269" t="s">
        <v>35</v>
      </c>
      <c r="L269" t="s">
        <v>36</v>
      </c>
      <c r="M269" t="s">
        <v>37</v>
      </c>
      <c r="N269">
        <v>107</v>
      </c>
      <c r="O269">
        <v>305</v>
      </c>
      <c r="P269">
        <v>0</v>
      </c>
      <c r="Q269">
        <v>120</v>
      </c>
      <c r="R269">
        <v>0</v>
      </c>
      <c r="S269">
        <v>0</v>
      </c>
      <c r="T269">
        <f t="shared" si="49"/>
        <v>412</v>
      </c>
      <c r="U269">
        <f t="shared" si="50"/>
        <v>532</v>
      </c>
      <c r="V269" s="1">
        <f t="shared" si="51"/>
        <v>45971.7736625514</v>
      </c>
      <c r="W269" s="1">
        <f t="shared" si="52"/>
        <v>45996.4650205761</v>
      </c>
      <c r="X269" t="str">
        <f t="shared" si="54"/>
        <v>中滞销风险</v>
      </c>
      <c r="Y269" s="6" t="str">
        <f>_xlfn.IFS(COUNTIF($B$2:B269,B269)=1,"-",OR(AND(X268="高滞销风险",OR(X269="中滞销风险",X269="低滞销风险",X269="健康")),AND(X268="中滞销风险",OR(X269="低滞销风险",X269="健康")),AND(X268="低滞销风险",X269="健康")),"变好",X268=X269,"维持不变",OR(AND(X268="健康",OR(X269="低滞销风险",X269="中滞销风险",X269="高滞销风险")),AND(X268="低滞销风险",OR(X269="中滞销风险",X269="高滞销风险")),AND(X268="中滞销风险",X269="高滞销风险")),"变差")</f>
        <v>-</v>
      </c>
      <c r="Z269" s="7">
        <f t="shared" si="55"/>
        <v>0</v>
      </c>
      <c r="AA269" s="7">
        <f t="shared" si="53"/>
        <v>99.46</v>
      </c>
      <c r="AB269" s="7">
        <f t="shared" si="56"/>
        <v>99.46</v>
      </c>
      <c r="AC269" s="7">
        <f t="shared" si="57"/>
        <v>109.465020576132</v>
      </c>
      <c r="AD269" s="7">
        <f t="shared" si="58"/>
        <v>20.4650205760991</v>
      </c>
      <c r="AE269" s="8">
        <f t="shared" si="59"/>
        <v>5.97752808988764</v>
      </c>
    </row>
    <row r="270" spans="1:31">
      <c r="A270" s="1">
        <v>45894</v>
      </c>
      <c r="B270" t="s">
        <v>222</v>
      </c>
      <c r="C270" t="s">
        <v>223</v>
      </c>
      <c r="D270" t="s">
        <v>79</v>
      </c>
      <c r="E270">
        <v>5.14</v>
      </c>
      <c r="F270">
        <v>5.14</v>
      </c>
      <c r="G270">
        <v>5</v>
      </c>
      <c r="H270">
        <v>5.68</v>
      </c>
      <c r="I270" t="s">
        <v>41</v>
      </c>
      <c r="J270">
        <v>36</v>
      </c>
      <c r="K270" t="s">
        <v>38</v>
      </c>
      <c r="L270" t="s">
        <v>39</v>
      </c>
      <c r="M270" t="s">
        <v>40</v>
      </c>
      <c r="N270">
        <v>93</v>
      </c>
      <c r="O270">
        <v>285</v>
      </c>
      <c r="P270">
        <v>0</v>
      </c>
      <c r="Q270">
        <v>120</v>
      </c>
      <c r="R270">
        <v>0</v>
      </c>
      <c r="S270">
        <v>0</v>
      </c>
      <c r="T270">
        <f t="shared" si="49"/>
        <v>378</v>
      </c>
      <c r="U270">
        <f t="shared" si="50"/>
        <v>498</v>
      </c>
      <c r="V270" s="1">
        <f t="shared" si="51"/>
        <v>45967.5408560311</v>
      </c>
      <c r="W270" s="1">
        <f t="shared" si="52"/>
        <v>45990.8871595331</v>
      </c>
      <c r="X270" t="str">
        <f t="shared" si="54"/>
        <v>低滞销风险</v>
      </c>
      <c r="Y270" s="6" t="str">
        <f>_xlfn.IFS(COUNTIF($B$2:B270,B270)=1,"-",OR(AND(X269="高滞销风险",OR(X270="中滞销风险",X270="低滞销风险",X270="健康")),AND(X269="中滞销风险",OR(X270="低滞销风险",X270="健康")),AND(X269="低滞销风险",X270="健康")),"变好",X269=X270,"维持不变",OR(AND(X269="健康",OR(X270="低滞销风险",X270="中滞销风险",X270="高滞销风险")),AND(X269="低滞销风险",OR(X270="中滞销风险",X270="高滞销风险")),AND(X269="中滞销风险",X270="高滞销风险")),"变差")</f>
        <v>变好</v>
      </c>
      <c r="Z270" s="7">
        <f t="shared" si="55"/>
        <v>0</v>
      </c>
      <c r="AA270" s="7">
        <f t="shared" si="53"/>
        <v>76.52</v>
      </c>
      <c r="AB270" s="7">
        <f t="shared" si="56"/>
        <v>76.52</v>
      </c>
      <c r="AC270" s="7">
        <f t="shared" si="57"/>
        <v>96.8871595330739</v>
      </c>
      <c r="AD270" s="7">
        <f t="shared" si="58"/>
        <v>14.8871595331002</v>
      </c>
      <c r="AE270" s="8">
        <f t="shared" si="59"/>
        <v>6.07317073170732</v>
      </c>
    </row>
    <row r="271" spans="1:31">
      <c r="A271" s="1">
        <v>45901</v>
      </c>
      <c r="B271" t="s">
        <v>222</v>
      </c>
      <c r="C271" t="s">
        <v>223</v>
      </c>
      <c r="D271" t="s">
        <v>79</v>
      </c>
      <c r="E271">
        <v>4.57</v>
      </c>
      <c r="F271">
        <v>4.57</v>
      </c>
      <c r="G271">
        <v>4.86</v>
      </c>
      <c r="H271">
        <v>5.25</v>
      </c>
      <c r="I271" t="s">
        <v>41</v>
      </c>
      <c r="J271">
        <v>32</v>
      </c>
      <c r="K271" t="s">
        <v>42</v>
      </c>
      <c r="L271" t="s">
        <v>43</v>
      </c>
      <c r="M271" t="s">
        <v>44</v>
      </c>
      <c r="N271">
        <v>147</v>
      </c>
      <c r="O271">
        <v>201</v>
      </c>
      <c r="P271">
        <v>0</v>
      </c>
      <c r="Q271">
        <v>120</v>
      </c>
      <c r="R271">
        <v>0</v>
      </c>
      <c r="S271">
        <v>0</v>
      </c>
      <c r="T271">
        <f t="shared" si="49"/>
        <v>348</v>
      </c>
      <c r="U271">
        <f t="shared" si="50"/>
        <v>468</v>
      </c>
      <c r="V271" s="1">
        <f t="shared" si="51"/>
        <v>45977.1487964989</v>
      </c>
      <c r="W271" s="1">
        <f t="shared" si="52"/>
        <v>46003.4070021882</v>
      </c>
      <c r="X271" t="str">
        <f t="shared" si="54"/>
        <v>中滞销风险</v>
      </c>
      <c r="Y271" s="6" t="str">
        <f>_xlfn.IFS(COUNTIF($B$2:B271,B271)=1,"-",OR(AND(X270="高滞销风险",OR(X271="中滞销风险",X271="低滞销风险",X271="健康")),AND(X270="中滞销风险",OR(X271="低滞销风险",X271="健康")),AND(X270="低滞销风险",X271="健康")),"变好",X270=X271,"维持不变",OR(AND(X270="健康",OR(X271="低滞销风险",X271="中滞销风险",X271="高滞销风险")),AND(X270="低滞销风险",OR(X271="中滞销风险",X271="高滞销风险")),AND(X270="中滞销风险",X271="高滞销风险")),"变差")</f>
        <v>变差</v>
      </c>
      <c r="Z271" s="7">
        <f t="shared" si="55"/>
        <v>5.25</v>
      </c>
      <c r="AA271" s="7">
        <f t="shared" si="53"/>
        <v>120</v>
      </c>
      <c r="AB271" s="7">
        <f t="shared" si="56"/>
        <v>125.25</v>
      </c>
      <c r="AC271" s="7">
        <f t="shared" si="57"/>
        <v>102.407002188184</v>
      </c>
      <c r="AD271" s="7">
        <f t="shared" si="58"/>
        <v>27.4070021881998</v>
      </c>
      <c r="AE271" s="8">
        <f t="shared" si="59"/>
        <v>6.24</v>
      </c>
    </row>
    <row r="272" spans="1:31">
      <c r="A272" s="1">
        <v>45887</v>
      </c>
      <c r="B272" t="s">
        <v>224</v>
      </c>
      <c r="C272" t="s">
        <v>225</v>
      </c>
      <c r="D272" t="s">
        <v>79</v>
      </c>
      <c r="E272">
        <v>1.57</v>
      </c>
      <c r="F272">
        <v>1.71</v>
      </c>
      <c r="G272">
        <v>1.64</v>
      </c>
      <c r="H272">
        <v>1.46</v>
      </c>
      <c r="I272" t="s">
        <v>34</v>
      </c>
      <c r="J272">
        <v>12</v>
      </c>
      <c r="K272" t="s">
        <v>35</v>
      </c>
      <c r="L272" t="s">
        <v>36</v>
      </c>
      <c r="M272" t="s">
        <v>37</v>
      </c>
      <c r="N272">
        <v>16</v>
      </c>
      <c r="O272">
        <v>50</v>
      </c>
      <c r="P272">
        <v>0</v>
      </c>
      <c r="Q272">
        <v>94</v>
      </c>
      <c r="R272">
        <v>0</v>
      </c>
      <c r="S272">
        <v>0</v>
      </c>
      <c r="T272">
        <f t="shared" si="49"/>
        <v>66</v>
      </c>
      <c r="U272">
        <f t="shared" si="50"/>
        <v>160</v>
      </c>
      <c r="V272" s="1">
        <f t="shared" si="51"/>
        <v>45929.0382165605</v>
      </c>
      <c r="W272" s="1">
        <f t="shared" si="52"/>
        <v>45988.9108280255</v>
      </c>
      <c r="X272" t="str">
        <f t="shared" si="54"/>
        <v>低滞销风险</v>
      </c>
      <c r="Y272" s="6" t="str">
        <f>_xlfn.IFS(COUNTIF($B$2:B272,B272)=1,"-",OR(AND(X271="高滞销风险",OR(X272="中滞销风险",X272="低滞销风险",X272="健康")),AND(X271="中滞销风险",OR(X272="低滞销风险",X272="健康")),AND(X271="低滞销风险",X272="健康")),"变好",X271=X272,"维持不变",OR(AND(X271="健康",OR(X272="低滞销风险",X272="中滞销风险",X272="高滞销风险")),AND(X271="低滞销风险",OR(X272="中滞销风险",X272="高滞销风险")),AND(X271="中滞销风险",X272="高滞销风险")),"变差")</f>
        <v>-</v>
      </c>
      <c r="Z272" s="7">
        <f t="shared" si="55"/>
        <v>0</v>
      </c>
      <c r="AA272" s="7">
        <f t="shared" si="53"/>
        <v>20.27</v>
      </c>
      <c r="AB272" s="7">
        <f t="shared" si="56"/>
        <v>20.27</v>
      </c>
      <c r="AC272" s="7">
        <f t="shared" si="57"/>
        <v>101.910828025478</v>
      </c>
      <c r="AD272" s="7">
        <f t="shared" si="58"/>
        <v>12.9108280255023</v>
      </c>
      <c r="AE272" s="8">
        <f t="shared" si="59"/>
        <v>1.79775280898876</v>
      </c>
    </row>
    <row r="273" spans="1:31">
      <c r="A273" s="1">
        <v>45894</v>
      </c>
      <c r="B273" t="s">
        <v>224</v>
      </c>
      <c r="C273" t="s">
        <v>225</v>
      </c>
      <c r="D273" t="s">
        <v>79</v>
      </c>
      <c r="E273">
        <v>1.43</v>
      </c>
      <c r="F273">
        <v>1.43</v>
      </c>
      <c r="G273">
        <v>1.57</v>
      </c>
      <c r="H273">
        <v>1.5</v>
      </c>
      <c r="I273" t="s">
        <v>41</v>
      </c>
      <c r="J273">
        <v>10</v>
      </c>
      <c r="K273" t="s">
        <v>38</v>
      </c>
      <c r="L273" t="s">
        <v>39</v>
      </c>
      <c r="M273" t="s">
        <v>40</v>
      </c>
      <c r="N273">
        <v>24</v>
      </c>
      <c r="O273">
        <v>64</v>
      </c>
      <c r="P273">
        <v>0</v>
      </c>
      <c r="Q273">
        <v>64</v>
      </c>
      <c r="R273">
        <v>0</v>
      </c>
      <c r="S273">
        <v>0</v>
      </c>
      <c r="T273">
        <f t="shared" si="49"/>
        <v>88</v>
      </c>
      <c r="U273">
        <f t="shared" si="50"/>
        <v>152</v>
      </c>
      <c r="V273" s="1">
        <f t="shared" si="51"/>
        <v>45955.5384615385</v>
      </c>
      <c r="W273" s="1">
        <f t="shared" si="52"/>
        <v>46000.2937062937</v>
      </c>
      <c r="X273" t="str">
        <f t="shared" si="54"/>
        <v>中滞销风险</v>
      </c>
      <c r="Y273" s="6" t="str">
        <f>_xlfn.IFS(COUNTIF($B$2:B273,B273)=1,"-",OR(AND(X272="高滞销风险",OR(X273="中滞销风险",X273="低滞销风险",X273="健康")),AND(X272="中滞销风险",OR(X273="低滞销风险",X273="健康")),AND(X272="低滞销风险",X273="健康")),"变好",X272=X273,"维持不变",OR(AND(X272="健康",OR(X273="低滞销风险",X273="中滞销风险",X273="高滞销风险")),AND(X272="低滞销风险",OR(X273="中滞销风险",X273="高滞销风险")),AND(X272="中滞销风险",X273="高滞销风险")),"变差")</f>
        <v>变差</v>
      </c>
      <c r="Z273" s="7">
        <f t="shared" si="55"/>
        <v>0</v>
      </c>
      <c r="AA273" s="7">
        <f t="shared" si="53"/>
        <v>34.74</v>
      </c>
      <c r="AB273" s="7">
        <f t="shared" si="56"/>
        <v>34.74</v>
      </c>
      <c r="AC273" s="7">
        <f t="shared" si="57"/>
        <v>106.293706293706</v>
      </c>
      <c r="AD273" s="7">
        <f t="shared" si="58"/>
        <v>24.2937062936981</v>
      </c>
      <c r="AE273" s="8">
        <f t="shared" si="59"/>
        <v>1.85365853658537</v>
      </c>
    </row>
    <row r="274" spans="1:31">
      <c r="A274" s="1">
        <v>45901</v>
      </c>
      <c r="B274" t="s">
        <v>224</v>
      </c>
      <c r="C274" t="s">
        <v>225</v>
      </c>
      <c r="D274" t="s">
        <v>79</v>
      </c>
      <c r="E274">
        <v>1.43</v>
      </c>
      <c r="F274">
        <v>1.43</v>
      </c>
      <c r="G274">
        <v>1.43</v>
      </c>
      <c r="H274">
        <v>1.54</v>
      </c>
      <c r="I274" t="s">
        <v>41</v>
      </c>
      <c r="J274">
        <v>10</v>
      </c>
      <c r="K274" t="s">
        <v>42</v>
      </c>
      <c r="L274" t="s">
        <v>43</v>
      </c>
      <c r="M274" t="s">
        <v>44</v>
      </c>
      <c r="N274">
        <v>24</v>
      </c>
      <c r="O274">
        <v>66</v>
      </c>
      <c r="P274">
        <v>0</v>
      </c>
      <c r="Q274">
        <v>54</v>
      </c>
      <c r="R274">
        <v>0</v>
      </c>
      <c r="S274">
        <v>0</v>
      </c>
      <c r="T274">
        <f t="shared" si="49"/>
        <v>90</v>
      </c>
      <c r="U274">
        <f t="shared" si="50"/>
        <v>144</v>
      </c>
      <c r="V274" s="1">
        <f t="shared" si="51"/>
        <v>45963.9370629371</v>
      </c>
      <c r="W274" s="1">
        <f t="shared" si="52"/>
        <v>46001.6993006993</v>
      </c>
      <c r="X274" t="str">
        <f t="shared" si="54"/>
        <v>中滞销风险</v>
      </c>
      <c r="Y274" s="6" t="str">
        <f>_xlfn.IFS(COUNTIF($B$2:B274,B274)=1,"-",OR(AND(X273="高滞销风险",OR(X274="中滞销风险",X274="低滞销风险",X274="健康")),AND(X273="中滞销风险",OR(X274="低滞销风险",X274="健康")),AND(X273="低滞销风险",X274="健康")),"变好",X273=X274,"维持不变",OR(AND(X273="健康",OR(X274="低滞销风险",X274="中滞销风险",X274="高滞销风险")),AND(X273="低滞销风险",OR(X274="中滞销风险",X274="高滞销风险")),AND(X273="中滞销风险",X274="高滞销风险")),"变差")</f>
        <v>维持不变</v>
      </c>
      <c r="Z274" s="7">
        <f t="shared" si="55"/>
        <v>0</v>
      </c>
      <c r="AA274" s="7">
        <f t="shared" si="53"/>
        <v>36.75</v>
      </c>
      <c r="AB274" s="7">
        <f t="shared" si="56"/>
        <v>36.75</v>
      </c>
      <c r="AC274" s="7">
        <f t="shared" si="57"/>
        <v>100.699300699301</v>
      </c>
      <c r="AD274" s="7">
        <f t="shared" si="58"/>
        <v>25.6993006992998</v>
      </c>
      <c r="AE274" s="8">
        <f t="shared" si="59"/>
        <v>1.92</v>
      </c>
    </row>
    <row r="275" spans="1:31">
      <c r="A275" s="1">
        <v>45887</v>
      </c>
      <c r="B275" t="s">
        <v>226</v>
      </c>
      <c r="C275" t="s">
        <v>227</v>
      </c>
      <c r="D275" t="s">
        <v>79</v>
      </c>
      <c r="E275">
        <v>1.4</v>
      </c>
      <c r="F275">
        <v>1.71</v>
      </c>
      <c r="G275">
        <v>1.29</v>
      </c>
      <c r="H275">
        <v>1.25</v>
      </c>
      <c r="I275" t="s">
        <v>34</v>
      </c>
      <c r="J275">
        <v>12</v>
      </c>
      <c r="K275" t="s">
        <v>35</v>
      </c>
      <c r="L275" t="s">
        <v>36</v>
      </c>
      <c r="M275" t="s">
        <v>37</v>
      </c>
      <c r="N275">
        <v>26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49"/>
        <v>26</v>
      </c>
      <c r="U275">
        <f t="shared" si="50"/>
        <v>26</v>
      </c>
      <c r="V275" s="1">
        <f t="shared" si="51"/>
        <v>45905.5714285714</v>
      </c>
      <c r="W275" s="1">
        <f t="shared" si="52"/>
        <v>45905.5714285714</v>
      </c>
      <c r="X275" t="str">
        <f t="shared" si="54"/>
        <v>健康</v>
      </c>
      <c r="Y275" s="6" t="str">
        <f>_xlfn.IFS(COUNTIF($B$2:B275,B275)=1,"-",OR(AND(X274="高滞销风险",OR(X275="中滞销风险",X275="低滞销风险",X275="健康")),AND(X274="中滞销风险",OR(X275="低滞销风险",X275="健康")),AND(X274="低滞销风险",X275="健康")),"变好",X274=X275,"维持不变",OR(AND(X274="健康",OR(X275="低滞销风险",X275="中滞销风险",X275="高滞销风险")),AND(X274="低滞销风险",OR(X275="中滞销风险",X275="高滞销风险")),AND(X274="中滞销风险",X275="高滞销风险")),"变差")</f>
        <v>-</v>
      </c>
      <c r="Z275" s="7">
        <f t="shared" si="55"/>
        <v>0</v>
      </c>
      <c r="AA275" s="7">
        <f t="shared" si="53"/>
        <v>0</v>
      </c>
      <c r="AB275" s="7">
        <f t="shared" si="56"/>
        <v>0</v>
      </c>
      <c r="AC275" s="7">
        <f t="shared" si="57"/>
        <v>18.5714285714286</v>
      </c>
      <c r="AD275" s="7">
        <f t="shared" si="58"/>
        <v>0</v>
      </c>
      <c r="AE275" s="8">
        <f t="shared" si="59"/>
        <v>1.4</v>
      </c>
    </row>
    <row r="276" spans="1:31">
      <c r="A276" s="1">
        <v>45894</v>
      </c>
      <c r="B276" t="s">
        <v>226</v>
      </c>
      <c r="C276" t="s">
        <v>227</v>
      </c>
      <c r="D276" t="s">
        <v>79</v>
      </c>
      <c r="E276">
        <v>1.95</v>
      </c>
      <c r="F276">
        <v>2.43</v>
      </c>
      <c r="G276">
        <v>2.07</v>
      </c>
      <c r="H276">
        <v>1.61</v>
      </c>
      <c r="I276" t="s">
        <v>34</v>
      </c>
      <c r="J276">
        <v>17</v>
      </c>
      <c r="K276" t="s">
        <v>38</v>
      </c>
      <c r="L276" t="s">
        <v>39</v>
      </c>
      <c r="M276" t="s">
        <v>40</v>
      </c>
      <c r="N276">
        <v>10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 t="shared" si="49"/>
        <v>10</v>
      </c>
      <c r="U276">
        <f t="shared" si="50"/>
        <v>10</v>
      </c>
      <c r="V276" s="1">
        <f t="shared" si="51"/>
        <v>45899.1282051282</v>
      </c>
      <c r="W276" s="1">
        <f t="shared" si="52"/>
        <v>45899.1282051282</v>
      </c>
      <c r="X276" t="str">
        <f t="shared" si="54"/>
        <v>健康</v>
      </c>
      <c r="Y276" s="6" t="str">
        <f>_xlfn.IFS(COUNTIF($B$2:B276,B276)=1,"-",OR(AND(X275="高滞销风险",OR(X276="中滞销风险",X276="低滞销风险",X276="健康")),AND(X275="中滞销风险",OR(X276="低滞销风险",X276="健康")),AND(X275="低滞销风险",X276="健康")),"变好",X275=X276,"维持不变",OR(AND(X275="健康",OR(X276="低滞销风险",X276="中滞销风险",X276="高滞销风险")),AND(X275="低滞销风险",OR(X276="中滞销风险",X276="高滞销风险")),AND(X275="中滞销风险",X276="高滞销风险")),"变差")</f>
        <v>维持不变</v>
      </c>
      <c r="Z276" s="7">
        <f t="shared" si="55"/>
        <v>0</v>
      </c>
      <c r="AA276" s="7">
        <f t="shared" si="53"/>
        <v>0</v>
      </c>
      <c r="AB276" s="7">
        <f t="shared" si="56"/>
        <v>0</v>
      </c>
      <c r="AC276" s="7">
        <f t="shared" si="57"/>
        <v>5.12820512820513</v>
      </c>
      <c r="AD276" s="7">
        <f t="shared" si="58"/>
        <v>0</v>
      </c>
      <c r="AE276" s="8">
        <f t="shared" si="59"/>
        <v>1.95</v>
      </c>
    </row>
    <row r="277" spans="1:31">
      <c r="A277" s="1">
        <v>45901</v>
      </c>
      <c r="B277" t="s">
        <v>226</v>
      </c>
      <c r="C277" t="s">
        <v>227</v>
      </c>
      <c r="D277" t="s">
        <v>79</v>
      </c>
      <c r="E277">
        <v>1.29</v>
      </c>
      <c r="F277">
        <v>1.29</v>
      </c>
      <c r="G277">
        <v>1.86</v>
      </c>
      <c r="H277">
        <v>1.57</v>
      </c>
      <c r="I277" t="s">
        <v>41</v>
      </c>
      <c r="J277">
        <v>9</v>
      </c>
      <c r="K277" t="s">
        <v>42</v>
      </c>
      <c r="L277" t="s">
        <v>43</v>
      </c>
      <c r="M277" t="s">
        <v>44</v>
      </c>
      <c r="N277">
        <v>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 t="shared" si="49"/>
        <v>3</v>
      </c>
      <c r="U277">
        <f t="shared" si="50"/>
        <v>3</v>
      </c>
      <c r="V277" s="1">
        <f t="shared" si="51"/>
        <v>45903.3255813954</v>
      </c>
      <c r="W277" s="1">
        <f t="shared" si="52"/>
        <v>45903.3255813954</v>
      </c>
      <c r="X277" t="str">
        <f t="shared" si="54"/>
        <v>健康</v>
      </c>
      <c r="Y277" s="6" t="str">
        <f>_xlfn.IFS(COUNTIF($B$2:B277,B277)=1,"-",OR(AND(X276="高滞销风险",OR(X277="中滞销风险",X277="低滞销风险",X277="健康")),AND(X276="中滞销风险",OR(X277="低滞销风险",X277="健康")),AND(X276="低滞销风险",X277="健康")),"变好",X276=X277,"维持不变",OR(AND(X276="健康",OR(X277="低滞销风险",X277="中滞销风险",X277="高滞销风险")),AND(X276="低滞销风险",OR(X277="中滞销风险",X277="高滞销风险")),AND(X276="中滞销风险",X277="高滞销风险")),"变差")</f>
        <v>维持不变</v>
      </c>
      <c r="Z277" s="7">
        <f t="shared" si="55"/>
        <v>0</v>
      </c>
      <c r="AA277" s="7">
        <f t="shared" si="53"/>
        <v>0</v>
      </c>
      <c r="AB277" s="7">
        <f t="shared" si="56"/>
        <v>0</v>
      </c>
      <c r="AC277" s="7">
        <f t="shared" si="57"/>
        <v>2.32558139534884</v>
      </c>
      <c r="AD277" s="7">
        <f t="shared" si="58"/>
        <v>0</v>
      </c>
      <c r="AE277" s="8">
        <f t="shared" si="59"/>
        <v>1.29</v>
      </c>
    </row>
    <row r="278" spans="1:31">
      <c r="A278" s="1">
        <v>45887</v>
      </c>
      <c r="B278" t="s">
        <v>228</v>
      </c>
      <c r="C278" t="s">
        <v>229</v>
      </c>
      <c r="D278" t="s">
        <v>79</v>
      </c>
      <c r="E278">
        <v>2.48</v>
      </c>
      <c r="F278">
        <v>2.71</v>
      </c>
      <c r="G278">
        <v>2.36</v>
      </c>
      <c r="H278">
        <v>2.39</v>
      </c>
      <c r="I278" t="s">
        <v>34</v>
      </c>
      <c r="J278">
        <v>19</v>
      </c>
      <c r="K278" t="s">
        <v>35</v>
      </c>
      <c r="L278" t="s">
        <v>36</v>
      </c>
      <c r="M278" t="s">
        <v>37</v>
      </c>
      <c r="N278">
        <v>48</v>
      </c>
      <c r="O278">
        <v>81</v>
      </c>
      <c r="P278">
        <v>0</v>
      </c>
      <c r="Q278">
        <v>50</v>
      </c>
      <c r="R278">
        <v>0</v>
      </c>
      <c r="S278">
        <v>0</v>
      </c>
      <c r="T278">
        <f t="shared" si="49"/>
        <v>129</v>
      </c>
      <c r="U278">
        <f t="shared" si="50"/>
        <v>179</v>
      </c>
      <c r="V278" s="1">
        <f t="shared" si="51"/>
        <v>45939.0161290323</v>
      </c>
      <c r="W278" s="1">
        <f t="shared" si="52"/>
        <v>45959.1774193548</v>
      </c>
      <c r="X278" t="str">
        <f t="shared" si="54"/>
        <v>健康</v>
      </c>
      <c r="Y278" s="6" t="str">
        <f>_xlfn.IFS(COUNTIF($B$2:B278,B278)=1,"-",OR(AND(X277="高滞销风险",OR(X278="中滞销风险",X278="低滞销风险",X278="健康")),AND(X277="中滞销风险",OR(X278="低滞销风险",X278="健康")),AND(X277="低滞销风险",X278="健康")),"变好",X277=X278,"维持不变",OR(AND(X277="健康",OR(X278="低滞销风险",X278="中滞销风险",X278="高滞销风险")),AND(X277="低滞销风险",OR(X278="中滞销风险",X278="高滞销风险")),AND(X277="中滞销风险",X278="高滞销风险")),"变差")</f>
        <v>-</v>
      </c>
      <c r="Z278" s="7">
        <f t="shared" si="55"/>
        <v>0</v>
      </c>
      <c r="AA278" s="7">
        <f t="shared" si="53"/>
        <v>0</v>
      </c>
      <c r="AB278" s="7">
        <f t="shared" si="56"/>
        <v>0</v>
      </c>
      <c r="AC278" s="7">
        <f t="shared" si="57"/>
        <v>72.1774193548387</v>
      </c>
      <c r="AD278" s="7">
        <f t="shared" si="58"/>
        <v>0</v>
      </c>
      <c r="AE278" s="8">
        <f t="shared" si="59"/>
        <v>2.48</v>
      </c>
    </row>
    <row r="279" spans="1:31">
      <c r="A279" s="1">
        <v>45894</v>
      </c>
      <c r="B279" t="s">
        <v>228</v>
      </c>
      <c r="C279" t="s">
        <v>229</v>
      </c>
      <c r="D279" t="s">
        <v>79</v>
      </c>
      <c r="E279">
        <v>2.98</v>
      </c>
      <c r="F279">
        <v>3.43</v>
      </c>
      <c r="G279">
        <v>3.07</v>
      </c>
      <c r="H279">
        <v>2.68</v>
      </c>
      <c r="I279" t="s">
        <v>34</v>
      </c>
      <c r="J279">
        <v>24</v>
      </c>
      <c r="K279" t="s">
        <v>38</v>
      </c>
      <c r="L279" t="s">
        <v>39</v>
      </c>
      <c r="M279" t="s">
        <v>40</v>
      </c>
      <c r="N279">
        <v>51</v>
      </c>
      <c r="O279">
        <v>103</v>
      </c>
      <c r="P279">
        <v>0</v>
      </c>
      <c r="Q279">
        <v>0</v>
      </c>
      <c r="R279">
        <v>0</v>
      </c>
      <c r="S279">
        <v>50</v>
      </c>
      <c r="T279">
        <f t="shared" si="49"/>
        <v>154</v>
      </c>
      <c r="U279">
        <f t="shared" si="50"/>
        <v>204</v>
      </c>
      <c r="V279" s="1">
        <f t="shared" si="51"/>
        <v>45945.677852349</v>
      </c>
      <c r="W279" s="1">
        <f t="shared" si="52"/>
        <v>45962.4563758389</v>
      </c>
      <c r="X279" t="str">
        <f t="shared" si="54"/>
        <v>健康</v>
      </c>
      <c r="Y279" s="6" t="str">
        <f>_xlfn.IFS(COUNTIF($B$2:B279,B279)=1,"-",OR(AND(X278="高滞销风险",OR(X279="中滞销风险",X279="低滞销风险",X279="健康")),AND(X278="中滞销风险",OR(X279="低滞销风险",X279="健康")),AND(X278="低滞销风险",X279="健康")),"变好",X278=X279,"维持不变",OR(AND(X278="健康",OR(X279="低滞销风险",X279="中滞销风险",X279="高滞销风险")),AND(X278="低滞销风险",OR(X279="中滞销风险",X279="高滞销风险")),AND(X278="中滞销风险",X279="高滞销风险")),"变差")</f>
        <v>维持不变</v>
      </c>
      <c r="Z279" s="7">
        <f t="shared" si="55"/>
        <v>0</v>
      </c>
      <c r="AA279" s="7">
        <f t="shared" si="53"/>
        <v>0</v>
      </c>
      <c r="AB279" s="7">
        <f t="shared" si="56"/>
        <v>0</v>
      </c>
      <c r="AC279" s="7">
        <f t="shared" si="57"/>
        <v>68.4563758389262</v>
      </c>
      <c r="AD279" s="7">
        <f t="shared" si="58"/>
        <v>0</v>
      </c>
      <c r="AE279" s="8">
        <f t="shared" si="59"/>
        <v>2.98</v>
      </c>
    </row>
    <row r="280" spans="1:31">
      <c r="A280" s="1">
        <v>45901</v>
      </c>
      <c r="B280" t="s">
        <v>228</v>
      </c>
      <c r="C280" t="s">
        <v>229</v>
      </c>
      <c r="D280" t="s">
        <v>79</v>
      </c>
      <c r="E280">
        <v>2.33</v>
      </c>
      <c r="F280">
        <v>2.33</v>
      </c>
      <c r="G280">
        <v>2.88</v>
      </c>
      <c r="H280">
        <v>2.62</v>
      </c>
      <c r="I280" t="s">
        <v>41</v>
      </c>
      <c r="J280">
        <v>16.28</v>
      </c>
      <c r="K280" t="s">
        <v>42</v>
      </c>
      <c r="L280" t="s">
        <v>43</v>
      </c>
      <c r="M280" t="s">
        <v>44</v>
      </c>
      <c r="N280">
        <v>57</v>
      </c>
      <c r="O280">
        <v>76</v>
      </c>
      <c r="P280">
        <v>0</v>
      </c>
      <c r="Q280">
        <v>0</v>
      </c>
      <c r="R280">
        <v>0</v>
      </c>
      <c r="S280">
        <v>100</v>
      </c>
      <c r="T280">
        <f t="shared" si="49"/>
        <v>133</v>
      </c>
      <c r="U280">
        <f t="shared" si="50"/>
        <v>233</v>
      </c>
      <c r="V280" s="1">
        <f t="shared" si="51"/>
        <v>45958.0815450644</v>
      </c>
      <c r="W280" s="1">
        <f t="shared" si="52"/>
        <v>46001</v>
      </c>
      <c r="X280" t="str">
        <f t="shared" si="54"/>
        <v>中滞销风险</v>
      </c>
      <c r="Y280" s="6" t="str">
        <f>_xlfn.IFS(COUNTIF($B$2:B280,B280)=1,"-",OR(AND(X279="高滞销风险",OR(X280="中滞销风险",X280="低滞销风险",X280="健康")),AND(X279="中滞销风险",OR(X280="低滞销风险",X280="健康")),AND(X279="低滞销风险",X280="健康")),"变好",X279=X280,"维持不变",OR(AND(X279="健康",OR(X280="低滞销风险",X280="中滞销风险",X280="高滞销风险")),AND(X279="低滞销风险",OR(X280="中滞销风险",X280="高滞销风险")),AND(X279="中滞销风险",X280="高滞销风险")),"变差")</f>
        <v>变差</v>
      </c>
      <c r="Z280" s="7">
        <f t="shared" si="55"/>
        <v>0</v>
      </c>
      <c r="AA280" s="7">
        <f t="shared" si="53"/>
        <v>58.25</v>
      </c>
      <c r="AB280" s="7">
        <f t="shared" si="56"/>
        <v>58.25</v>
      </c>
      <c r="AC280" s="7">
        <f t="shared" si="57"/>
        <v>100</v>
      </c>
      <c r="AD280" s="7">
        <f t="shared" si="58"/>
        <v>25</v>
      </c>
      <c r="AE280" s="8">
        <f t="shared" si="59"/>
        <v>3.10666666666667</v>
      </c>
    </row>
    <row r="281" spans="1:31">
      <c r="A281" s="1">
        <v>45887</v>
      </c>
      <c r="B281" t="s">
        <v>230</v>
      </c>
      <c r="C281" t="s">
        <v>231</v>
      </c>
      <c r="D281" t="s">
        <v>79</v>
      </c>
      <c r="E281">
        <v>1.88</v>
      </c>
      <c r="F281">
        <v>2</v>
      </c>
      <c r="G281">
        <v>1.86</v>
      </c>
      <c r="H281">
        <v>1.82</v>
      </c>
      <c r="I281" t="s">
        <v>34</v>
      </c>
      <c r="J281">
        <v>14</v>
      </c>
      <c r="K281" t="s">
        <v>35</v>
      </c>
      <c r="L281" t="s">
        <v>36</v>
      </c>
      <c r="M281" t="s">
        <v>37</v>
      </c>
      <c r="N281">
        <v>61</v>
      </c>
      <c r="O281">
        <v>51</v>
      </c>
      <c r="P281">
        <v>0</v>
      </c>
      <c r="Q281">
        <v>100</v>
      </c>
      <c r="R281">
        <v>0</v>
      </c>
      <c r="S281">
        <v>0</v>
      </c>
      <c r="T281">
        <f t="shared" si="49"/>
        <v>112</v>
      </c>
      <c r="U281">
        <f t="shared" si="50"/>
        <v>212</v>
      </c>
      <c r="V281" s="1">
        <f t="shared" si="51"/>
        <v>45946.5744680851</v>
      </c>
      <c r="W281" s="1">
        <f t="shared" si="52"/>
        <v>45999.7659574468</v>
      </c>
      <c r="X281" t="str">
        <f t="shared" si="54"/>
        <v>中滞销风险</v>
      </c>
      <c r="Y281" s="6" t="str">
        <f>_xlfn.IFS(COUNTIF($B$2:B281,B281)=1,"-",OR(AND(X280="高滞销风险",OR(X281="中滞销风险",X281="低滞销风险",X281="健康")),AND(X280="中滞销风险",OR(X281="低滞销风险",X281="健康")),AND(X280="低滞销风险",X281="健康")),"变好",X280=X281,"维持不变",OR(AND(X280="健康",OR(X281="低滞销风险",X281="中滞销风险",X281="高滞销风险")),AND(X280="低滞销风险",OR(X281="中滞销风险",X281="高滞销风险")),AND(X280="中滞销风险",X281="高滞销风险")),"变差")</f>
        <v>-</v>
      </c>
      <c r="Z281" s="7">
        <f t="shared" si="55"/>
        <v>0</v>
      </c>
      <c r="AA281" s="7">
        <f t="shared" si="53"/>
        <v>44.68</v>
      </c>
      <c r="AB281" s="7">
        <f t="shared" si="56"/>
        <v>44.68</v>
      </c>
      <c r="AC281" s="7">
        <f t="shared" si="57"/>
        <v>112.765957446809</v>
      </c>
      <c r="AD281" s="7">
        <f t="shared" si="58"/>
        <v>23.765957446798</v>
      </c>
      <c r="AE281" s="8">
        <f t="shared" si="59"/>
        <v>2.38202247191011</v>
      </c>
    </row>
    <row r="282" spans="1:31">
      <c r="A282" s="1">
        <v>45894</v>
      </c>
      <c r="B282" t="s">
        <v>230</v>
      </c>
      <c r="C282" t="s">
        <v>231</v>
      </c>
      <c r="D282" t="s">
        <v>79</v>
      </c>
      <c r="E282">
        <v>1.86</v>
      </c>
      <c r="F282">
        <v>1.86</v>
      </c>
      <c r="G282">
        <v>1.93</v>
      </c>
      <c r="H282">
        <v>1.96</v>
      </c>
      <c r="I282" t="s">
        <v>41</v>
      </c>
      <c r="J282">
        <v>13</v>
      </c>
      <c r="K282" t="s">
        <v>38</v>
      </c>
      <c r="L282" t="s">
        <v>39</v>
      </c>
      <c r="M282" t="s">
        <v>40</v>
      </c>
      <c r="N282">
        <v>47</v>
      </c>
      <c r="O282">
        <v>51</v>
      </c>
      <c r="P282">
        <v>0</v>
      </c>
      <c r="Q282">
        <v>100</v>
      </c>
      <c r="R282">
        <v>0</v>
      </c>
      <c r="S282">
        <v>0</v>
      </c>
      <c r="T282">
        <f t="shared" si="49"/>
        <v>98</v>
      </c>
      <c r="U282">
        <f t="shared" si="50"/>
        <v>198</v>
      </c>
      <c r="V282" s="1">
        <f t="shared" si="51"/>
        <v>45946.688172043</v>
      </c>
      <c r="W282" s="1">
        <f t="shared" si="52"/>
        <v>46000.4516129032</v>
      </c>
      <c r="X282" t="str">
        <f t="shared" si="54"/>
        <v>中滞销风险</v>
      </c>
      <c r="Y282" s="6" t="str">
        <f>_xlfn.IFS(COUNTIF($B$2:B282,B282)=1,"-",OR(AND(X281="高滞销风险",OR(X282="中滞销风险",X282="低滞销风险",X282="健康")),AND(X281="中滞销风险",OR(X282="低滞销风险",X282="健康")),AND(X281="低滞销风险",X282="健康")),"变好",X281=X282,"维持不变",OR(AND(X281="健康",OR(X282="低滞销风险",X282="中滞销风险",X282="高滞销风险")),AND(X281="低滞销风险",OR(X282="中滞销风险",X282="高滞销风险")),AND(X281="中滞销风险",X282="高滞销风险")),"变差")</f>
        <v>维持不变</v>
      </c>
      <c r="Z282" s="7">
        <f t="shared" si="55"/>
        <v>0</v>
      </c>
      <c r="AA282" s="7">
        <f t="shared" si="53"/>
        <v>45.48</v>
      </c>
      <c r="AB282" s="7">
        <f t="shared" si="56"/>
        <v>45.48</v>
      </c>
      <c r="AC282" s="7">
        <f t="shared" si="57"/>
        <v>106.451612903226</v>
      </c>
      <c r="AD282" s="7">
        <f t="shared" si="58"/>
        <v>24.4516129031981</v>
      </c>
      <c r="AE282" s="8">
        <f t="shared" si="59"/>
        <v>2.41463414634146</v>
      </c>
    </row>
    <row r="283" spans="1:31">
      <c r="A283" s="1">
        <v>45901</v>
      </c>
      <c r="B283" t="s">
        <v>230</v>
      </c>
      <c r="C283" t="s">
        <v>231</v>
      </c>
      <c r="D283" t="s">
        <v>79</v>
      </c>
      <c r="E283">
        <v>1.14</v>
      </c>
      <c r="F283">
        <v>1.14</v>
      </c>
      <c r="G283">
        <v>1.5</v>
      </c>
      <c r="H283">
        <v>1.68</v>
      </c>
      <c r="I283" t="s">
        <v>41</v>
      </c>
      <c r="J283">
        <v>8</v>
      </c>
      <c r="K283" t="s">
        <v>42</v>
      </c>
      <c r="L283" t="s">
        <v>43</v>
      </c>
      <c r="M283" t="s">
        <v>44</v>
      </c>
      <c r="N283">
        <v>42</v>
      </c>
      <c r="O283">
        <v>65</v>
      </c>
      <c r="P283">
        <v>0</v>
      </c>
      <c r="Q283">
        <v>80</v>
      </c>
      <c r="R283">
        <v>0</v>
      </c>
      <c r="S283">
        <v>0</v>
      </c>
      <c r="T283">
        <f t="shared" si="49"/>
        <v>107</v>
      </c>
      <c r="U283">
        <f t="shared" si="50"/>
        <v>187</v>
      </c>
      <c r="V283" s="1">
        <f t="shared" si="51"/>
        <v>45994.8596491228</v>
      </c>
      <c r="W283" s="1">
        <f t="shared" si="52"/>
        <v>46065.0350877193</v>
      </c>
      <c r="X283" t="str">
        <f t="shared" si="54"/>
        <v>高滞销风险</v>
      </c>
      <c r="Y283" s="6" t="str">
        <f>_xlfn.IFS(COUNTIF($B$2:B283,B283)=1,"-",OR(AND(X282="高滞销风险",OR(X283="中滞销风险",X283="低滞销风险",X283="健康")),AND(X282="中滞销风险",OR(X283="低滞销风险",X283="健康")),AND(X282="低滞销风险",X283="健康")),"变好",X282=X283,"维持不变",OR(AND(X282="健康",OR(X283="低滞销风险",X283="中滞销风险",X283="高滞销风险")),AND(X282="低滞销风险",OR(X283="中滞销风险",X283="高滞销风险")),AND(X282="中滞销风险",X283="高滞销风险")),"变差")</f>
        <v>变差</v>
      </c>
      <c r="Z283" s="7">
        <f t="shared" si="55"/>
        <v>21.5</v>
      </c>
      <c r="AA283" s="7">
        <f t="shared" si="53"/>
        <v>80</v>
      </c>
      <c r="AB283" s="7">
        <f t="shared" si="56"/>
        <v>101.5</v>
      </c>
      <c r="AC283" s="7">
        <f t="shared" si="57"/>
        <v>164.035087719298</v>
      </c>
      <c r="AD283" s="7">
        <f t="shared" si="58"/>
        <v>89.0350877192977</v>
      </c>
      <c r="AE283" s="8">
        <f t="shared" si="59"/>
        <v>2.49333333333333</v>
      </c>
    </row>
    <row r="284" spans="1:31">
      <c r="A284" s="1">
        <v>45887</v>
      </c>
      <c r="B284" t="s">
        <v>232</v>
      </c>
      <c r="C284" t="s">
        <v>233</v>
      </c>
      <c r="D284" t="s">
        <v>79</v>
      </c>
      <c r="E284">
        <v>3.43</v>
      </c>
      <c r="F284">
        <v>3.86</v>
      </c>
      <c r="G284">
        <v>3.43</v>
      </c>
      <c r="H284">
        <v>3.18</v>
      </c>
      <c r="I284" t="s">
        <v>34</v>
      </c>
      <c r="J284">
        <v>27</v>
      </c>
      <c r="K284" t="s">
        <v>35</v>
      </c>
      <c r="L284" t="s">
        <v>36</v>
      </c>
      <c r="M284" t="s">
        <v>37</v>
      </c>
      <c r="N284">
        <v>54</v>
      </c>
      <c r="O284">
        <v>122</v>
      </c>
      <c r="P284">
        <v>0</v>
      </c>
      <c r="Q284">
        <v>0</v>
      </c>
      <c r="R284">
        <v>0</v>
      </c>
      <c r="S284">
        <v>100</v>
      </c>
      <c r="T284">
        <f t="shared" si="49"/>
        <v>176</v>
      </c>
      <c r="U284">
        <f t="shared" si="50"/>
        <v>276</v>
      </c>
      <c r="V284" s="1">
        <f t="shared" si="51"/>
        <v>45938.3119533528</v>
      </c>
      <c r="W284" s="1">
        <f t="shared" si="52"/>
        <v>45967.4664723032</v>
      </c>
      <c r="X284" t="str">
        <f t="shared" si="54"/>
        <v>健康</v>
      </c>
      <c r="Y284" s="6" t="str">
        <f>_xlfn.IFS(COUNTIF($B$2:B284,B284)=1,"-",OR(AND(X283="高滞销风险",OR(X284="中滞销风险",X284="低滞销风险",X284="健康")),AND(X283="中滞销风险",OR(X284="低滞销风险",X284="健康")),AND(X283="低滞销风险",X284="健康")),"变好",X283=X284,"维持不变",OR(AND(X283="健康",OR(X284="低滞销风险",X284="中滞销风险",X284="高滞销风险")),AND(X283="低滞销风险",OR(X284="中滞销风险",X284="高滞销风险")),AND(X283="中滞销风险",X284="高滞销风险")),"变差")</f>
        <v>-</v>
      </c>
      <c r="Z284" s="7">
        <f t="shared" si="55"/>
        <v>0</v>
      </c>
      <c r="AA284" s="7">
        <f t="shared" si="53"/>
        <v>0</v>
      </c>
      <c r="AB284" s="7">
        <f t="shared" si="56"/>
        <v>0</v>
      </c>
      <c r="AC284" s="7">
        <f t="shared" si="57"/>
        <v>80.466472303207</v>
      </c>
      <c r="AD284" s="7">
        <f t="shared" si="58"/>
        <v>0</v>
      </c>
      <c r="AE284" s="8">
        <f t="shared" si="59"/>
        <v>3.43</v>
      </c>
    </row>
    <row r="285" spans="1:31">
      <c r="A285" s="1">
        <v>45894</v>
      </c>
      <c r="B285" t="s">
        <v>232</v>
      </c>
      <c r="C285" t="s">
        <v>233</v>
      </c>
      <c r="D285" t="s">
        <v>79</v>
      </c>
      <c r="E285">
        <v>2.57</v>
      </c>
      <c r="F285">
        <v>2.57</v>
      </c>
      <c r="G285">
        <v>3.21</v>
      </c>
      <c r="H285">
        <v>3.18</v>
      </c>
      <c r="I285" t="s">
        <v>41</v>
      </c>
      <c r="J285">
        <v>18</v>
      </c>
      <c r="K285" t="s">
        <v>38</v>
      </c>
      <c r="L285" t="s">
        <v>39</v>
      </c>
      <c r="M285" t="s">
        <v>40</v>
      </c>
      <c r="N285">
        <v>44</v>
      </c>
      <c r="O285">
        <v>114</v>
      </c>
      <c r="P285">
        <v>0</v>
      </c>
      <c r="Q285">
        <v>50</v>
      </c>
      <c r="R285">
        <v>0</v>
      </c>
      <c r="S285">
        <v>50</v>
      </c>
      <c r="T285">
        <f t="shared" si="49"/>
        <v>158</v>
      </c>
      <c r="U285">
        <f t="shared" si="50"/>
        <v>258</v>
      </c>
      <c r="V285" s="1">
        <f t="shared" si="51"/>
        <v>45955.4785992218</v>
      </c>
      <c r="W285" s="1">
        <f t="shared" si="52"/>
        <v>45994.3891050584</v>
      </c>
      <c r="X285" t="str">
        <f t="shared" si="54"/>
        <v>中滞销风险</v>
      </c>
      <c r="Y285" s="6" t="str">
        <f>_xlfn.IFS(COUNTIF($B$2:B285,B285)=1,"-",OR(AND(X284="高滞销风险",OR(X285="中滞销风险",X285="低滞销风险",X285="健康")),AND(X284="中滞销风险",OR(X285="低滞销风险",X285="健康")),AND(X284="低滞销风险",X285="健康")),"变好",X284=X285,"维持不变",OR(AND(X284="健康",OR(X285="低滞销风险",X285="中滞销风险",X285="高滞销风险")),AND(X284="低滞销风险",OR(X285="中滞销风险",X285="高滞销风险")),AND(X284="中滞销风险",X285="高滞销风险")),"变差")</f>
        <v>变差</v>
      </c>
      <c r="Z285" s="7">
        <f t="shared" si="55"/>
        <v>0</v>
      </c>
      <c r="AA285" s="7">
        <f t="shared" si="53"/>
        <v>47.26</v>
      </c>
      <c r="AB285" s="7">
        <f t="shared" si="56"/>
        <v>47.26</v>
      </c>
      <c r="AC285" s="7">
        <f t="shared" si="57"/>
        <v>100.389105058366</v>
      </c>
      <c r="AD285" s="7">
        <f t="shared" si="58"/>
        <v>18.3891050583989</v>
      </c>
      <c r="AE285" s="8">
        <f t="shared" si="59"/>
        <v>3.14634146341463</v>
      </c>
    </row>
    <row r="286" spans="1:31">
      <c r="A286" s="1">
        <v>45901</v>
      </c>
      <c r="B286" t="s">
        <v>232</v>
      </c>
      <c r="C286" t="s">
        <v>233</v>
      </c>
      <c r="D286" t="s">
        <v>79</v>
      </c>
      <c r="E286">
        <v>2.86</v>
      </c>
      <c r="F286">
        <v>2.86</v>
      </c>
      <c r="G286">
        <v>2.71</v>
      </c>
      <c r="H286">
        <v>3.07</v>
      </c>
      <c r="I286" t="s">
        <v>41</v>
      </c>
      <c r="J286">
        <v>20</v>
      </c>
      <c r="K286" t="s">
        <v>42</v>
      </c>
      <c r="L286" t="s">
        <v>43</v>
      </c>
      <c r="M286" t="s">
        <v>44</v>
      </c>
      <c r="N286">
        <v>46</v>
      </c>
      <c r="O286">
        <v>149</v>
      </c>
      <c r="P286">
        <v>0</v>
      </c>
      <c r="Q286">
        <v>50</v>
      </c>
      <c r="R286">
        <v>0</v>
      </c>
      <c r="S286">
        <v>0</v>
      </c>
      <c r="T286">
        <f t="shared" si="49"/>
        <v>195</v>
      </c>
      <c r="U286">
        <f t="shared" si="50"/>
        <v>245</v>
      </c>
      <c r="V286" s="1">
        <f t="shared" si="51"/>
        <v>45969.1818181818</v>
      </c>
      <c r="W286" s="1">
        <f t="shared" si="52"/>
        <v>45986.6643356643</v>
      </c>
      <c r="X286" t="str">
        <f t="shared" si="54"/>
        <v>低滞销风险</v>
      </c>
      <c r="Y286" s="6" t="str">
        <f>_xlfn.IFS(COUNTIF($B$2:B286,B286)=1,"-",OR(AND(X285="高滞销风险",OR(X286="中滞销风险",X286="低滞销风险",X286="健康")),AND(X285="中滞销风险",OR(X286="低滞销风险",X286="健康")),AND(X285="低滞销风险",X286="健康")),"变好",X285=X286,"维持不变",OR(AND(X285="健康",OR(X286="低滞销风险",X286="中滞销风险",X286="高滞销风险")),AND(X285="低滞销风险",OR(X286="中滞销风险",X286="高滞销风险")),AND(X285="中滞销风险",X286="高滞销风险")),"变差")</f>
        <v>变好</v>
      </c>
      <c r="Z286" s="7">
        <f t="shared" si="55"/>
        <v>0</v>
      </c>
      <c r="AA286" s="7">
        <f t="shared" si="53"/>
        <v>30.5</v>
      </c>
      <c r="AB286" s="7">
        <f t="shared" si="56"/>
        <v>30.5</v>
      </c>
      <c r="AC286" s="7">
        <f t="shared" si="57"/>
        <v>85.6643356643357</v>
      </c>
      <c r="AD286" s="7">
        <f t="shared" si="58"/>
        <v>10.6643356643035</v>
      </c>
      <c r="AE286" s="8">
        <f t="shared" si="59"/>
        <v>3.26666666666667</v>
      </c>
    </row>
    <row r="287" spans="1:31">
      <c r="A287" s="1">
        <v>45887</v>
      </c>
      <c r="B287" t="s">
        <v>234</v>
      </c>
      <c r="C287" t="s">
        <v>235</v>
      </c>
      <c r="D287" t="s">
        <v>79</v>
      </c>
      <c r="E287">
        <v>2.31</v>
      </c>
      <c r="F287">
        <v>2.71</v>
      </c>
      <c r="G287">
        <v>2.64</v>
      </c>
      <c r="H287">
        <v>1.93</v>
      </c>
      <c r="I287" t="s">
        <v>34</v>
      </c>
      <c r="J287">
        <v>19</v>
      </c>
      <c r="K287" t="s">
        <v>35</v>
      </c>
      <c r="L287" t="s">
        <v>36</v>
      </c>
      <c r="M287" t="s">
        <v>37</v>
      </c>
      <c r="N287">
        <v>65</v>
      </c>
      <c r="O287">
        <v>68</v>
      </c>
      <c r="P287">
        <v>0</v>
      </c>
      <c r="Q287">
        <v>6</v>
      </c>
      <c r="R287">
        <v>0</v>
      </c>
      <c r="S287">
        <v>30</v>
      </c>
      <c r="T287">
        <f t="shared" ref="T287:T304" si="60">N287+O287+P287</f>
        <v>133</v>
      </c>
      <c r="U287">
        <f t="shared" ref="U287:U304" si="61">T287+Q287+R287+S287</f>
        <v>169</v>
      </c>
      <c r="V287" s="1">
        <f t="shared" ref="V287:V304" si="62">A287+T287/E287</f>
        <v>45944.5757575758</v>
      </c>
      <c r="W287" s="1">
        <f t="shared" ref="W287:W304" si="63">A287+U287/E287</f>
        <v>45960.1601731602</v>
      </c>
      <c r="X287" t="str">
        <f t="shared" si="54"/>
        <v>健康</v>
      </c>
      <c r="Y287" s="6" t="str">
        <f>_xlfn.IFS(COUNTIF($B$2:B287,B287)=1,"-",OR(AND(X286="高滞销风险",OR(X287="中滞销风险",X287="低滞销风险",X287="健康")),AND(X286="中滞销风险",OR(X287="低滞销风险",X287="健康")),AND(X286="低滞销风险",X287="健康")),"变好",X286=X287,"维持不变",OR(AND(X286="健康",OR(X287="低滞销风险",X287="中滞销风险",X287="高滞销风险")),AND(X286="低滞销风险",OR(X287="中滞销风险",X287="高滞销风险")),AND(X286="中滞销风险",X287="高滞销风险")),"变差")</f>
        <v>-</v>
      </c>
      <c r="Z287" s="7">
        <f t="shared" si="55"/>
        <v>0</v>
      </c>
      <c r="AA287" s="7">
        <f t="shared" si="53"/>
        <v>0</v>
      </c>
      <c r="AB287" s="7">
        <f t="shared" si="56"/>
        <v>0</v>
      </c>
      <c r="AC287" s="7">
        <f t="shared" si="57"/>
        <v>73.1601731601732</v>
      </c>
      <c r="AD287" s="7">
        <f t="shared" si="58"/>
        <v>0</v>
      </c>
      <c r="AE287" s="8">
        <f t="shared" si="59"/>
        <v>2.31</v>
      </c>
    </row>
    <row r="288" spans="1:31">
      <c r="A288" s="1">
        <v>45894</v>
      </c>
      <c r="B288" t="s">
        <v>234</v>
      </c>
      <c r="C288" t="s">
        <v>235</v>
      </c>
      <c r="D288" t="s">
        <v>79</v>
      </c>
      <c r="E288">
        <v>2.46</v>
      </c>
      <c r="F288">
        <v>2.57</v>
      </c>
      <c r="G288">
        <v>2.64</v>
      </c>
      <c r="H288">
        <v>2.32</v>
      </c>
      <c r="I288" t="s">
        <v>34</v>
      </c>
      <c r="J288">
        <v>18</v>
      </c>
      <c r="K288" t="s">
        <v>38</v>
      </c>
      <c r="L288" t="s">
        <v>39</v>
      </c>
      <c r="M288" t="s">
        <v>40</v>
      </c>
      <c r="N288">
        <v>66</v>
      </c>
      <c r="O288">
        <v>80</v>
      </c>
      <c r="P288">
        <v>0</v>
      </c>
      <c r="Q288">
        <v>6</v>
      </c>
      <c r="R288">
        <v>0</v>
      </c>
      <c r="S288">
        <v>30</v>
      </c>
      <c r="T288">
        <f t="shared" si="60"/>
        <v>146</v>
      </c>
      <c r="U288">
        <f t="shared" si="61"/>
        <v>182</v>
      </c>
      <c r="V288" s="1">
        <f t="shared" si="62"/>
        <v>45953.3495934959</v>
      </c>
      <c r="W288" s="1">
        <f t="shared" si="63"/>
        <v>45967.9837398374</v>
      </c>
      <c r="X288" t="str">
        <f t="shared" si="54"/>
        <v>健康</v>
      </c>
      <c r="Y288" s="6" t="str">
        <f>_xlfn.IFS(COUNTIF($B$2:B288,B288)=1,"-",OR(AND(X287="高滞销风险",OR(X288="中滞销风险",X288="低滞销风险",X288="健康")),AND(X287="中滞销风险",OR(X288="低滞销风险",X288="健康")),AND(X287="低滞销风险",X288="健康")),"变好",X287=X288,"维持不变",OR(AND(X287="健康",OR(X288="低滞销风险",X288="中滞销风险",X288="高滞销风险")),AND(X287="低滞销风险",OR(X288="中滞销风险",X288="高滞销风险")),AND(X287="中滞销风险",X288="高滞销风险")),"变差")</f>
        <v>维持不变</v>
      </c>
      <c r="Z288" s="7">
        <f t="shared" si="55"/>
        <v>0</v>
      </c>
      <c r="AA288" s="7">
        <f t="shared" si="53"/>
        <v>0</v>
      </c>
      <c r="AB288" s="7">
        <f t="shared" si="56"/>
        <v>0</v>
      </c>
      <c r="AC288" s="7">
        <f t="shared" si="57"/>
        <v>73.9837398373984</v>
      </c>
      <c r="AD288" s="7">
        <f t="shared" si="58"/>
        <v>0</v>
      </c>
      <c r="AE288" s="8">
        <f t="shared" si="59"/>
        <v>2.46</v>
      </c>
    </row>
    <row r="289" spans="1:31">
      <c r="A289" s="1">
        <v>45901</v>
      </c>
      <c r="B289" t="s">
        <v>234</v>
      </c>
      <c r="C289" t="s">
        <v>235</v>
      </c>
      <c r="D289" t="s">
        <v>79</v>
      </c>
      <c r="E289">
        <v>1.86</v>
      </c>
      <c r="F289">
        <v>1.86</v>
      </c>
      <c r="G289">
        <v>2.21</v>
      </c>
      <c r="H289">
        <v>2.43</v>
      </c>
      <c r="I289" t="s">
        <v>41</v>
      </c>
      <c r="J289">
        <v>13</v>
      </c>
      <c r="K289" t="s">
        <v>42</v>
      </c>
      <c r="L289" t="s">
        <v>43</v>
      </c>
      <c r="M289" t="s">
        <v>44</v>
      </c>
      <c r="N289">
        <v>54</v>
      </c>
      <c r="O289">
        <v>102</v>
      </c>
      <c r="P289">
        <v>0</v>
      </c>
      <c r="Q289">
        <v>1</v>
      </c>
      <c r="R289">
        <v>0</v>
      </c>
      <c r="S289">
        <v>0</v>
      </c>
      <c r="T289">
        <f t="shared" si="60"/>
        <v>156</v>
      </c>
      <c r="U289">
        <f t="shared" si="61"/>
        <v>157</v>
      </c>
      <c r="V289" s="1">
        <f t="shared" si="62"/>
        <v>45984.8709677419</v>
      </c>
      <c r="W289" s="1">
        <f t="shared" si="63"/>
        <v>45985.4086021505</v>
      </c>
      <c r="X289" t="str">
        <f t="shared" si="54"/>
        <v>低滞销风险</v>
      </c>
      <c r="Y289" s="6" t="str">
        <f>_xlfn.IFS(COUNTIF($B$2:B289,B289)=1,"-",OR(AND(X288="高滞销风险",OR(X289="中滞销风险",X289="低滞销风险",X289="健康")),AND(X288="中滞销风险",OR(X289="低滞销风险",X289="健康")),AND(X288="低滞销风险",X289="健康")),"变好",X288=X289,"维持不变",OR(AND(X288="健康",OR(X289="低滞销风险",X289="中滞销风险",X289="高滞销风险")),AND(X288="低滞销风险",OR(X289="中滞销风险",X289="高滞销风险")),AND(X288="中滞销风险",X289="高滞销风险")),"变差")</f>
        <v>变差</v>
      </c>
      <c r="Z289" s="7">
        <f t="shared" si="55"/>
        <v>16.5</v>
      </c>
      <c r="AA289" s="7">
        <f t="shared" si="53"/>
        <v>1</v>
      </c>
      <c r="AB289" s="7">
        <f t="shared" si="56"/>
        <v>17.5</v>
      </c>
      <c r="AC289" s="7">
        <f t="shared" si="57"/>
        <v>84.4086021505376</v>
      </c>
      <c r="AD289" s="7">
        <f t="shared" si="58"/>
        <v>9.40860215049906</v>
      </c>
      <c r="AE289" s="8">
        <f t="shared" si="59"/>
        <v>2.09333333333333</v>
      </c>
    </row>
    <row r="290" spans="1:31">
      <c r="A290" s="1">
        <v>45887</v>
      </c>
      <c r="B290" t="s">
        <v>236</v>
      </c>
      <c r="C290" t="s">
        <v>237</v>
      </c>
      <c r="D290" t="s">
        <v>238</v>
      </c>
      <c r="E290">
        <v>1.47</v>
      </c>
      <c r="F290">
        <v>2.61</v>
      </c>
      <c r="G290">
        <v>1.52</v>
      </c>
      <c r="H290">
        <v>0.76</v>
      </c>
      <c r="I290" t="s">
        <v>34</v>
      </c>
      <c r="J290">
        <v>18.27</v>
      </c>
      <c r="K290" t="s">
        <v>35</v>
      </c>
      <c r="L290" t="s">
        <v>36</v>
      </c>
      <c r="M290" t="s">
        <v>37</v>
      </c>
      <c r="N290">
        <v>14</v>
      </c>
      <c r="O290">
        <v>265</v>
      </c>
      <c r="P290">
        <v>0</v>
      </c>
      <c r="Q290">
        <v>101</v>
      </c>
      <c r="R290">
        <v>0</v>
      </c>
      <c r="S290">
        <v>0</v>
      </c>
      <c r="T290">
        <f t="shared" si="60"/>
        <v>279</v>
      </c>
      <c r="U290">
        <f t="shared" si="61"/>
        <v>380</v>
      </c>
      <c r="V290" s="1">
        <f t="shared" si="62"/>
        <v>46076.7959183673</v>
      </c>
      <c r="W290" s="1">
        <f t="shared" si="63"/>
        <v>46145.5034013605</v>
      </c>
      <c r="X290" t="str">
        <f t="shared" si="54"/>
        <v>高滞销风险</v>
      </c>
      <c r="Y290" s="6" t="str">
        <f>_xlfn.IFS(COUNTIF($B$2:B290,B290)=1,"-",OR(AND(X289="高滞销风险",OR(X290="中滞销风险",X290="低滞销风险",X290="健康")),AND(X289="中滞销风险",OR(X290="低滞销风险",X290="健康")),AND(X289="低滞销风险",X290="健康")),"变好",X289=X290,"维持不变",OR(AND(X289="健康",OR(X290="低滞销风险",X290="中滞销风险",X290="高滞销风险")),AND(X289="低滞销风险",OR(X290="中滞销风险",X290="高滞销风险")),AND(X289="中滞销风险",X290="高滞销风险")),"变差")</f>
        <v>-</v>
      </c>
      <c r="Z290" s="7">
        <f t="shared" si="55"/>
        <v>148.17</v>
      </c>
      <c r="AA290" s="7">
        <f t="shared" si="53"/>
        <v>101</v>
      </c>
      <c r="AB290" s="7">
        <f t="shared" si="56"/>
        <v>249.17</v>
      </c>
      <c r="AC290" s="7">
        <f t="shared" si="57"/>
        <v>258.503401360544</v>
      </c>
      <c r="AD290" s="7">
        <f t="shared" si="58"/>
        <v>169.503401360504</v>
      </c>
      <c r="AE290" s="8">
        <f t="shared" si="59"/>
        <v>4.26966292134831</v>
      </c>
    </row>
    <row r="291" spans="1:31">
      <c r="A291" s="1">
        <v>45894</v>
      </c>
      <c r="B291" t="s">
        <v>236</v>
      </c>
      <c r="C291" t="s">
        <v>237</v>
      </c>
      <c r="D291" t="s">
        <v>238</v>
      </c>
      <c r="E291">
        <v>1.64</v>
      </c>
      <c r="F291">
        <v>1.9</v>
      </c>
      <c r="G291">
        <v>2.25</v>
      </c>
      <c r="H291">
        <v>1.23</v>
      </c>
      <c r="I291" t="s">
        <v>34</v>
      </c>
      <c r="J291">
        <v>13.27</v>
      </c>
      <c r="K291" t="s">
        <v>38</v>
      </c>
      <c r="L291" t="s">
        <v>39</v>
      </c>
      <c r="M291" t="s">
        <v>40</v>
      </c>
      <c r="N291">
        <v>38</v>
      </c>
      <c r="O291">
        <v>228</v>
      </c>
      <c r="P291">
        <v>0</v>
      </c>
      <c r="Q291">
        <v>101</v>
      </c>
      <c r="R291">
        <v>0</v>
      </c>
      <c r="S291">
        <v>0</v>
      </c>
      <c r="T291">
        <f t="shared" si="60"/>
        <v>266</v>
      </c>
      <c r="U291">
        <f t="shared" si="61"/>
        <v>367</v>
      </c>
      <c r="V291" s="1">
        <f t="shared" si="62"/>
        <v>46056.1951219512</v>
      </c>
      <c r="W291" s="1">
        <f t="shared" si="63"/>
        <v>46117.7804878049</v>
      </c>
      <c r="X291" t="str">
        <f t="shared" si="54"/>
        <v>高滞销风险</v>
      </c>
      <c r="Y291" s="6" t="str">
        <f>_xlfn.IFS(COUNTIF($B$2:B291,B291)=1,"-",OR(AND(X290="高滞销风险",OR(X291="中滞销风险",X291="低滞销风险",X291="健康")),AND(X290="中滞销风险",OR(X291="低滞销风险",X291="健康")),AND(X290="低滞销风险",X291="健康")),"变好",X290=X291,"维持不变",OR(AND(X290="健康",OR(X291="低滞销风险",X291="中滞销风险",X291="高滞销风险")),AND(X290="低滞销风险",OR(X291="中滞销风险",X291="高滞销风险")),AND(X290="中滞销风险",X291="高滞销风险")),"变差")</f>
        <v>维持不变</v>
      </c>
      <c r="Z291" s="7">
        <f t="shared" si="55"/>
        <v>131.52</v>
      </c>
      <c r="AA291" s="7">
        <f t="shared" si="53"/>
        <v>101</v>
      </c>
      <c r="AB291" s="7">
        <f t="shared" si="56"/>
        <v>232.52</v>
      </c>
      <c r="AC291" s="7">
        <f t="shared" si="57"/>
        <v>223.780487804878</v>
      </c>
      <c r="AD291" s="7">
        <f t="shared" si="58"/>
        <v>141.780487804899</v>
      </c>
      <c r="AE291" s="8">
        <f t="shared" si="59"/>
        <v>4.47560975609756</v>
      </c>
    </row>
    <row r="292" spans="1:31">
      <c r="A292" s="1">
        <v>45901</v>
      </c>
      <c r="B292" t="s">
        <v>236</v>
      </c>
      <c r="C292" t="s">
        <v>237</v>
      </c>
      <c r="D292" t="s">
        <v>238</v>
      </c>
      <c r="E292">
        <v>1.78</v>
      </c>
      <c r="F292">
        <v>1.86</v>
      </c>
      <c r="G292">
        <v>1.88</v>
      </c>
      <c r="H292">
        <v>1.7</v>
      </c>
      <c r="I292" t="s">
        <v>34</v>
      </c>
      <c r="J292">
        <v>13</v>
      </c>
      <c r="K292" t="s">
        <v>42</v>
      </c>
      <c r="L292" t="s">
        <v>43</v>
      </c>
      <c r="M292" t="s">
        <v>44</v>
      </c>
      <c r="N292">
        <v>137</v>
      </c>
      <c r="O292">
        <v>123</v>
      </c>
      <c r="P292">
        <v>0</v>
      </c>
      <c r="Q292">
        <v>101</v>
      </c>
      <c r="R292">
        <v>0</v>
      </c>
      <c r="S292">
        <v>0</v>
      </c>
      <c r="T292">
        <f t="shared" si="60"/>
        <v>260</v>
      </c>
      <c r="U292">
        <f t="shared" si="61"/>
        <v>361</v>
      </c>
      <c r="V292" s="1">
        <f t="shared" si="62"/>
        <v>46047.0674157303</v>
      </c>
      <c r="W292" s="1">
        <f t="shared" si="63"/>
        <v>46103.808988764</v>
      </c>
      <c r="X292" t="str">
        <f t="shared" si="54"/>
        <v>高滞销风险</v>
      </c>
      <c r="Y292" s="6" t="str">
        <f>_xlfn.IFS(COUNTIF($B$2:B292,B292)=1,"-",OR(AND(X291="高滞销风险",OR(X292="中滞销风险",X292="低滞销风险",X292="健康")),AND(X291="中滞销风险",OR(X292="低滞销风险",X292="健康")),AND(X291="低滞销风险",X292="健康")),"变好",X291=X292,"维持不变",OR(AND(X291="健康",OR(X292="低滞销风险",X292="中滞销风险",X292="高滞销风险")),AND(X291="低滞销风险",OR(X292="中滞销风险",X292="高滞销风险")),AND(X291="中滞销风险",X292="高滞销风险")),"变差")</f>
        <v>维持不变</v>
      </c>
      <c r="Z292" s="7">
        <f t="shared" si="55"/>
        <v>126.5</v>
      </c>
      <c r="AA292" s="7">
        <f t="shared" si="53"/>
        <v>101</v>
      </c>
      <c r="AB292" s="7">
        <f t="shared" si="56"/>
        <v>227.5</v>
      </c>
      <c r="AC292" s="7">
        <f t="shared" si="57"/>
        <v>202.808988764045</v>
      </c>
      <c r="AD292" s="7">
        <f t="shared" si="58"/>
        <v>127.808988764002</v>
      </c>
      <c r="AE292" s="8">
        <f t="shared" si="59"/>
        <v>4.81333333333333</v>
      </c>
    </row>
    <row r="293" spans="1:31">
      <c r="A293" s="1">
        <v>45887</v>
      </c>
      <c r="B293" t="s">
        <v>239</v>
      </c>
      <c r="C293" t="s">
        <v>240</v>
      </c>
      <c r="D293" t="s">
        <v>238</v>
      </c>
      <c r="E293">
        <v>0.71</v>
      </c>
      <c r="F293">
        <v>0.43</v>
      </c>
      <c r="G293">
        <v>1.29</v>
      </c>
      <c r="H293">
        <v>0.64</v>
      </c>
      <c r="I293" t="s">
        <v>34</v>
      </c>
      <c r="J293">
        <v>3</v>
      </c>
      <c r="K293" t="s">
        <v>35</v>
      </c>
      <c r="L293" t="s">
        <v>36</v>
      </c>
      <c r="M293" t="s">
        <v>37</v>
      </c>
      <c r="N293">
        <v>155</v>
      </c>
      <c r="O293">
        <v>188</v>
      </c>
      <c r="P293">
        <v>0</v>
      </c>
      <c r="Q293">
        <v>110</v>
      </c>
      <c r="R293">
        <v>0</v>
      </c>
      <c r="S293">
        <v>100</v>
      </c>
      <c r="T293">
        <f t="shared" si="60"/>
        <v>343</v>
      </c>
      <c r="U293">
        <f t="shared" si="61"/>
        <v>553</v>
      </c>
      <c r="V293" s="1">
        <f t="shared" si="62"/>
        <v>46370.0985915493</v>
      </c>
      <c r="W293" s="1">
        <f t="shared" si="63"/>
        <v>46665.8732394366</v>
      </c>
      <c r="X293" t="str">
        <f t="shared" si="54"/>
        <v>高滞销风险</v>
      </c>
      <c r="Y293" s="6" t="str">
        <f>_xlfn.IFS(COUNTIF($B$2:B293,B293)=1,"-",OR(AND(#REF!="高滞销风险",OR(X293="中滞销风险",X293="低滞销风险",X293="健康")),AND(#REF!="中滞销风险",OR(X293="低滞销风险",X293="健康")),AND(#REF!="低滞销风险",X293="健康")),"变好",#REF!=X293,"维持不变",OR(AND(#REF!="健康",OR(X293="低滞销风险",X293="中滞销风险",X293="高滞销风险")),AND(#REF!="低滞销风险",OR(X293="中滞销风险",X293="高滞销风险")),AND(#REF!="中滞销风险",X293="高滞销风险")),"变差")</f>
        <v>-</v>
      </c>
      <c r="Z293" s="7">
        <f t="shared" si="55"/>
        <v>279.81</v>
      </c>
      <c r="AA293" s="7">
        <f t="shared" si="53"/>
        <v>210</v>
      </c>
      <c r="AB293" s="7">
        <f t="shared" si="56"/>
        <v>489.81</v>
      </c>
      <c r="AC293" s="7">
        <f t="shared" si="57"/>
        <v>778.87323943662</v>
      </c>
      <c r="AD293" s="7">
        <f t="shared" si="58"/>
        <v>689.873239436602</v>
      </c>
      <c r="AE293" s="8">
        <f t="shared" si="59"/>
        <v>6.21348314606742</v>
      </c>
    </row>
    <row r="294" spans="1:31">
      <c r="A294" s="1">
        <v>45894</v>
      </c>
      <c r="B294" t="s">
        <v>239</v>
      </c>
      <c r="C294" t="s">
        <v>240</v>
      </c>
      <c r="D294" t="s">
        <v>238</v>
      </c>
      <c r="E294">
        <v>0.89</v>
      </c>
      <c r="F294">
        <v>1</v>
      </c>
      <c r="G294">
        <v>0.71</v>
      </c>
      <c r="H294">
        <v>0.89</v>
      </c>
      <c r="I294" t="s">
        <v>34</v>
      </c>
      <c r="J294">
        <v>7</v>
      </c>
      <c r="K294" t="s">
        <v>38</v>
      </c>
      <c r="L294" t="s">
        <v>39</v>
      </c>
      <c r="M294" t="s">
        <v>40</v>
      </c>
      <c r="N294">
        <v>228</v>
      </c>
      <c r="O294">
        <v>109</v>
      </c>
      <c r="P294">
        <v>0</v>
      </c>
      <c r="Q294">
        <v>110</v>
      </c>
      <c r="R294">
        <v>0</v>
      </c>
      <c r="S294">
        <v>100</v>
      </c>
      <c r="T294">
        <f t="shared" si="60"/>
        <v>337</v>
      </c>
      <c r="U294">
        <f t="shared" si="61"/>
        <v>547</v>
      </c>
      <c r="V294" s="1">
        <f t="shared" si="62"/>
        <v>46272.6516853933</v>
      </c>
      <c r="W294" s="1">
        <f t="shared" si="63"/>
        <v>46508.606741573</v>
      </c>
      <c r="X294" t="str">
        <f t="shared" si="54"/>
        <v>高滞销风险</v>
      </c>
      <c r="Y294" s="6" t="str">
        <f>_xlfn.IFS(COUNTIF($B$2:B294,B294)=1,"-",OR(AND(X293="高滞销风险",OR(X294="中滞销风险",X294="低滞销风险",X294="健康")),AND(X293="中滞销风险",OR(X294="低滞销风险",X294="健康")),AND(X293="低滞销风险",X294="健康")),"变好",X293=X294,"维持不变",OR(AND(X293="健康",OR(X294="低滞销风险",X294="中滞销风险",X294="高滞销风险")),AND(X293="低滞销风险",OR(X294="中滞销风险",X294="高滞销风险")),AND(X293="中滞销风险",X294="高滞销风险")),"变差")</f>
        <v>维持不变</v>
      </c>
      <c r="Z294" s="7">
        <f t="shared" si="55"/>
        <v>264.02</v>
      </c>
      <c r="AA294" s="7">
        <f t="shared" si="53"/>
        <v>210</v>
      </c>
      <c r="AB294" s="7">
        <f t="shared" si="56"/>
        <v>474.02</v>
      </c>
      <c r="AC294" s="7">
        <f t="shared" si="57"/>
        <v>614.606741573034</v>
      </c>
      <c r="AD294" s="7">
        <f t="shared" si="58"/>
        <v>532.606741572999</v>
      </c>
      <c r="AE294" s="8">
        <f t="shared" si="59"/>
        <v>6.67073170731707</v>
      </c>
    </row>
    <row r="295" spans="1:31">
      <c r="A295" s="1">
        <v>45901</v>
      </c>
      <c r="B295" t="s">
        <v>239</v>
      </c>
      <c r="C295" t="s">
        <v>240</v>
      </c>
      <c r="D295" t="s">
        <v>238</v>
      </c>
      <c r="E295">
        <v>2.95</v>
      </c>
      <c r="F295">
        <v>4.57</v>
      </c>
      <c r="G295">
        <v>2.79</v>
      </c>
      <c r="H295">
        <v>2.04</v>
      </c>
      <c r="I295" t="s">
        <v>34</v>
      </c>
      <c r="J295">
        <v>32</v>
      </c>
      <c r="K295" t="s">
        <v>42</v>
      </c>
      <c r="L295" t="s">
        <v>43</v>
      </c>
      <c r="M295" t="s">
        <v>44</v>
      </c>
      <c r="N295">
        <v>213</v>
      </c>
      <c r="O295">
        <v>91</v>
      </c>
      <c r="P295">
        <v>0</v>
      </c>
      <c r="Q295">
        <v>210</v>
      </c>
      <c r="R295">
        <v>0</v>
      </c>
      <c r="S295">
        <v>0</v>
      </c>
      <c r="T295">
        <f t="shared" si="60"/>
        <v>304</v>
      </c>
      <c r="U295">
        <f t="shared" si="61"/>
        <v>514</v>
      </c>
      <c r="V295" s="1">
        <f t="shared" si="62"/>
        <v>46004.0508474576</v>
      </c>
      <c r="W295" s="1">
        <f t="shared" si="63"/>
        <v>46075.2372881356</v>
      </c>
      <c r="X295" t="str">
        <f t="shared" si="54"/>
        <v>高滞销风险</v>
      </c>
      <c r="Y295" s="6" t="str">
        <f>_xlfn.IFS(COUNTIF($B$2:B295,B295)=1,"-",OR(AND(X294="高滞销风险",OR(X295="中滞销风险",X295="低滞销风险",X295="健康")),AND(X294="中滞销风险",OR(X295="低滞销风险",X295="健康")),AND(X294="低滞销风险",X295="健康")),"变好",X294=X295,"维持不变",OR(AND(X294="健康",OR(X295="低滞销风险",X295="中滞销风险",X295="高滞销风险")),AND(X294="低滞销风险",OR(X295="中滞销风险",X295="高滞销风险")),AND(X294="中滞销风险",X295="高滞销风险")),"变差")</f>
        <v>维持不变</v>
      </c>
      <c r="Z295" s="7">
        <f t="shared" si="55"/>
        <v>82.75</v>
      </c>
      <c r="AA295" s="7">
        <f t="shared" si="53"/>
        <v>210</v>
      </c>
      <c r="AB295" s="7">
        <f t="shared" si="56"/>
        <v>292.75</v>
      </c>
      <c r="AC295" s="7">
        <f t="shared" si="57"/>
        <v>174.237288135593</v>
      </c>
      <c r="AD295" s="7">
        <f t="shared" si="58"/>
        <v>99.2372881355986</v>
      </c>
      <c r="AE295" s="8">
        <f t="shared" si="59"/>
        <v>6.85333333333333</v>
      </c>
    </row>
    <row r="296" spans="1:31">
      <c r="A296" s="1">
        <v>45887</v>
      </c>
      <c r="B296" t="s">
        <v>241</v>
      </c>
      <c r="C296" t="s">
        <v>242</v>
      </c>
      <c r="D296" t="s">
        <v>238</v>
      </c>
      <c r="E296">
        <v>4.4</v>
      </c>
      <c r="F296">
        <v>6.86</v>
      </c>
      <c r="G296">
        <v>5.21</v>
      </c>
      <c r="H296">
        <v>2.61</v>
      </c>
      <c r="I296" t="s">
        <v>34</v>
      </c>
      <c r="J296">
        <v>48</v>
      </c>
      <c r="K296" t="s">
        <v>35</v>
      </c>
      <c r="L296" t="s">
        <v>36</v>
      </c>
      <c r="M296" t="s">
        <v>37</v>
      </c>
      <c r="N296">
        <v>135</v>
      </c>
      <c r="O296">
        <v>201</v>
      </c>
      <c r="P296">
        <v>0</v>
      </c>
      <c r="Q296">
        <v>0</v>
      </c>
      <c r="R296">
        <v>0</v>
      </c>
      <c r="S296">
        <v>100</v>
      </c>
      <c r="T296">
        <f t="shared" si="60"/>
        <v>336</v>
      </c>
      <c r="U296">
        <f t="shared" si="61"/>
        <v>436</v>
      </c>
      <c r="V296" s="1">
        <f t="shared" si="62"/>
        <v>45963.3636363636</v>
      </c>
      <c r="W296" s="1">
        <f t="shared" si="63"/>
        <v>45986.0909090909</v>
      </c>
      <c r="X296" t="str">
        <f t="shared" si="54"/>
        <v>低滞销风险</v>
      </c>
      <c r="Y296" s="6" t="str">
        <f>_xlfn.IFS(COUNTIF($B$2:B296,B296)=1,"-",OR(AND(X295="高滞销风险",OR(X296="中滞销风险",X296="低滞销风险",X296="健康")),AND(X295="中滞销风险",OR(X296="低滞销风险",X296="健康")),AND(X295="低滞销风险",X296="健康")),"变好",X295=X296,"维持不变",OR(AND(X295="健康",OR(X296="低滞销风险",X296="中滞销风险",X296="高滞销风险")),AND(X295="低滞销风险",OR(X296="中滞销风险",X296="高滞销风险")),AND(X295="中滞销风险",X296="高滞销风险")),"变差")</f>
        <v>-</v>
      </c>
      <c r="Z296" s="7">
        <f t="shared" si="55"/>
        <v>0</v>
      </c>
      <c r="AA296" s="7">
        <f t="shared" si="53"/>
        <v>44.4</v>
      </c>
      <c r="AB296" s="7">
        <f t="shared" si="56"/>
        <v>44.4</v>
      </c>
      <c r="AC296" s="7">
        <f t="shared" si="57"/>
        <v>99.0909090909091</v>
      </c>
      <c r="AD296" s="7">
        <f t="shared" si="58"/>
        <v>10.0909090908972</v>
      </c>
      <c r="AE296" s="8">
        <f t="shared" si="59"/>
        <v>4.89887640449438</v>
      </c>
    </row>
    <row r="297" spans="1:31">
      <c r="A297" s="1">
        <v>45894</v>
      </c>
      <c r="B297" t="s">
        <v>241</v>
      </c>
      <c r="C297" t="s">
        <v>242</v>
      </c>
      <c r="D297" t="s">
        <v>238</v>
      </c>
      <c r="E297">
        <v>4.46</v>
      </c>
      <c r="F297">
        <v>4.71</v>
      </c>
      <c r="G297">
        <v>5.79</v>
      </c>
      <c r="H297">
        <v>3.79</v>
      </c>
      <c r="I297" t="s">
        <v>34</v>
      </c>
      <c r="J297">
        <v>33</v>
      </c>
      <c r="K297" t="s">
        <v>38</v>
      </c>
      <c r="L297" t="s">
        <v>39</v>
      </c>
      <c r="M297" t="s">
        <v>40</v>
      </c>
      <c r="N297">
        <v>162</v>
      </c>
      <c r="O297">
        <v>144</v>
      </c>
      <c r="P297">
        <v>0</v>
      </c>
      <c r="Q297">
        <v>100</v>
      </c>
      <c r="R297">
        <v>0</v>
      </c>
      <c r="S297">
        <v>0</v>
      </c>
      <c r="T297">
        <f t="shared" si="60"/>
        <v>306</v>
      </c>
      <c r="U297">
        <f t="shared" si="61"/>
        <v>406</v>
      </c>
      <c r="V297" s="1">
        <f t="shared" si="62"/>
        <v>45962.6098654709</v>
      </c>
      <c r="W297" s="1">
        <f t="shared" si="63"/>
        <v>45985.0313901345</v>
      </c>
      <c r="X297" t="str">
        <f t="shared" si="54"/>
        <v>低滞销风险</v>
      </c>
      <c r="Y297" s="6" t="str">
        <f>_xlfn.IFS(COUNTIF($B$2:B297,B297)=1,"-",OR(AND(X296="高滞销风险",OR(X297="中滞销风险",X297="低滞销风险",X297="健康")),AND(X296="中滞销风险",OR(X297="低滞销风险",X297="健康")),AND(X296="低滞销风险",X297="健康")),"变好",X296=X297,"维持不变",OR(AND(X296="健康",OR(X297="低滞销风险",X297="中滞销风险",X297="高滞销风险")),AND(X296="低滞销风险",OR(X297="中滞销风险",X297="高滞销风险")),AND(X296="中滞销风险",X297="高滞销风险")),"变差")</f>
        <v>维持不变</v>
      </c>
      <c r="Z297" s="7">
        <f t="shared" si="55"/>
        <v>0</v>
      </c>
      <c r="AA297" s="7">
        <f t="shared" si="53"/>
        <v>40.28</v>
      </c>
      <c r="AB297" s="7">
        <f t="shared" si="56"/>
        <v>40.28</v>
      </c>
      <c r="AC297" s="7">
        <f t="shared" si="57"/>
        <v>91.0313901345291</v>
      </c>
      <c r="AD297" s="7">
        <f t="shared" si="58"/>
        <v>9.03139013449982</v>
      </c>
      <c r="AE297" s="8">
        <f t="shared" si="59"/>
        <v>4.95121951219512</v>
      </c>
    </row>
    <row r="298" spans="1:31">
      <c r="A298" s="1">
        <v>45901</v>
      </c>
      <c r="B298" t="s">
        <v>241</v>
      </c>
      <c r="C298" t="s">
        <v>242</v>
      </c>
      <c r="D298" t="s">
        <v>238</v>
      </c>
      <c r="E298">
        <v>5.14</v>
      </c>
      <c r="F298">
        <v>5.29</v>
      </c>
      <c r="G298">
        <v>5</v>
      </c>
      <c r="H298">
        <v>5.11</v>
      </c>
      <c r="I298" t="s">
        <v>34</v>
      </c>
      <c r="J298">
        <v>37</v>
      </c>
      <c r="K298" t="s">
        <v>42</v>
      </c>
      <c r="L298" t="s">
        <v>43</v>
      </c>
      <c r="M298" t="s">
        <v>44</v>
      </c>
      <c r="N298">
        <v>127</v>
      </c>
      <c r="O298">
        <v>204</v>
      </c>
      <c r="P298">
        <v>0</v>
      </c>
      <c r="Q298">
        <v>40</v>
      </c>
      <c r="R298">
        <v>0</v>
      </c>
      <c r="S298">
        <v>0</v>
      </c>
      <c r="T298">
        <f t="shared" si="60"/>
        <v>331</v>
      </c>
      <c r="U298">
        <f t="shared" si="61"/>
        <v>371</v>
      </c>
      <c r="V298" s="1">
        <f t="shared" si="62"/>
        <v>45965.3968871595</v>
      </c>
      <c r="W298" s="1">
        <f t="shared" si="63"/>
        <v>45973.1789883269</v>
      </c>
      <c r="X298" t="str">
        <f t="shared" si="54"/>
        <v>健康</v>
      </c>
      <c r="Y298" s="6" t="str">
        <f>_xlfn.IFS(COUNTIF($B$2:B298,B298)=1,"-",OR(AND(X297="高滞销风险",OR(X298="中滞销风险",X298="低滞销风险",X298="健康")),AND(X297="中滞销风险",OR(X298="低滞销风险",X298="健康")),AND(X297="低滞销风险",X298="健康")),"变好",X297=X298,"维持不变",OR(AND(X297="健康",OR(X298="低滞销风险",X298="中滞销风险",X298="高滞销风险")),AND(X297="低滞销风险",OR(X298="中滞销风险",X298="高滞销风险")),AND(X297="中滞销风险",X298="高滞销风险")),"变差")</f>
        <v>变好</v>
      </c>
      <c r="Z298" s="7">
        <f t="shared" si="55"/>
        <v>0</v>
      </c>
      <c r="AA298" s="7">
        <f t="shared" si="53"/>
        <v>0</v>
      </c>
      <c r="AB298" s="7">
        <f t="shared" si="56"/>
        <v>0</v>
      </c>
      <c r="AC298" s="7">
        <f t="shared" si="57"/>
        <v>72.1789883268483</v>
      </c>
      <c r="AD298" s="7">
        <f t="shared" si="58"/>
        <v>0</v>
      </c>
      <c r="AE298" s="8">
        <f t="shared" si="59"/>
        <v>5.14</v>
      </c>
    </row>
    <row r="299" spans="1:31">
      <c r="A299" s="1">
        <v>45887</v>
      </c>
      <c r="B299" t="s">
        <v>243</v>
      </c>
      <c r="C299" t="s">
        <v>244</v>
      </c>
      <c r="D299" t="s">
        <v>238</v>
      </c>
      <c r="E299">
        <v>6.14</v>
      </c>
      <c r="F299">
        <v>6.14</v>
      </c>
      <c r="G299">
        <v>6.93</v>
      </c>
      <c r="H299">
        <v>6.71</v>
      </c>
      <c r="I299" t="s">
        <v>41</v>
      </c>
      <c r="J299">
        <v>43</v>
      </c>
      <c r="K299" t="s">
        <v>35</v>
      </c>
      <c r="L299" t="s">
        <v>36</v>
      </c>
      <c r="M299" t="s">
        <v>37</v>
      </c>
      <c r="N299">
        <v>46</v>
      </c>
      <c r="O299">
        <v>394</v>
      </c>
      <c r="P299">
        <v>0</v>
      </c>
      <c r="Q299">
        <v>45</v>
      </c>
      <c r="R299">
        <v>0</v>
      </c>
      <c r="S299">
        <v>0</v>
      </c>
      <c r="T299">
        <f t="shared" si="60"/>
        <v>440</v>
      </c>
      <c r="U299">
        <f t="shared" si="61"/>
        <v>485</v>
      </c>
      <c r="V299" s="1">
        <f t="shared" si="62"/>
        <v>45958.661237785</v>
      </c>
      <c r="W299" s="1">
        <f t="shared" si="63"/>
        <v>45965.990228013</v>
      </c>
      <c r="X299" t="str">
        <f t="shared" si="54"/>
        <v>健康</v>
      </c>
      <c r="Y299" s="6" t="str">
        <f>_xlfn.IFS(COUNTIF($B$2:B299,B299)=1,"-",OR(AND(#REF!="高滞销风险",OR(X299="中滞销风险",X299="低滞销风险",X299="健康")),AND(#REF!="中滞销风险",OR(X299="低滞销风险",X299="健康")),AND(#REF!="低滞销风险",X299="健康")),"变好",#REF!=X299,"维持不变",OR(AND(#REF!="健康",OR(X299="低滞销风险",X299="中滞销风险",X299="高滞销风险")),AND(#REF!="低滞销风险",OR(X299="中滞销风险",X299="高滞销风险")),AND(#REF!="中滞销风险",X299="高滞销风险")),"变差")</f>
        <v>-</v>
      </c>
      <c r="Z299" s="7">
        <f t="shared" si="55"/>
        <v>0</v>
      </c>
      <c r="AA299" s="7">
        <f t="shared" si="53"/>
        <v>0</v>
      </c>
      <c r="AB299" s="7">
        <f t="shared" si="56"/>
        <v>0</v>
      </c>
      <c r="AC299" s="7">
        <f t="shared" si="57"/>
        <v>78.9902280130293</v>
      </c>
      <c r="AD299" s="7">
        <f t="shared" si="58"/>
        <v>0</v>
      </c>
      <c r="AE299" s="8">
        <f t="shared" si="59"/>
        <v>6.14</v>
      </c>
    </row>
    <row r="300" spans="1:31">
      <c r="A300" s="1">
        <v>45894</v>
      </c>
      <c r="B300" t="s">
        <v>243</v>
      </c>
      <c r="C300" t="s">
        <v>244</v>
      </c>
      <c r="D300" t="s">
        <v>238</v>
      </c>
      <c r="E300">
        <v>6.6</v>
      </c>
      <c r="F300">
        <v>6.6</v>
      </c>
      <c r="G300">
        <v>6.37</v>
      </c>
      <c r="H300">
        <v>6.61</v>
      </c>
      <c r="I300" t="s">
        <v>41</v>
      </c>
      <c r="J300">
        <v>46.17</v>
      </c>
      <c r="K300" t="s">
        <v>38</v>
      </c>
      <c r="L300" t="s">
        <v>39</v>
      </c>
      <c r="M300" t="s">
        <v>40</v>
      </c>
      <c r="N300">
        <v>71</v>
      </c>
      <c r="O300">
        <v>325</v>
      </c>
      <c r="P300">
        <v>0</v>
      </c>
      <c r="Q300">
        <v>45</v>
      </c>
      <c r="R300">
        <v>0</v>
      </c>
      <c r="S300">
        <v>0</v>
      </c>
      <c r="T300">
        <f t="shared" si="60"/>
        <v>396</v>
      </c>
      <c r="U300">
        <f t="shared" si="61"/>
        <v>441</v>
      </c>
      <c r="V300" s="1">
        <f t="shared" si="62"/>
        <v>45954</v>
      </c>
      <c r="W300" s="1">
        <f t="shared" si="63"/>
        <v>45960.8181818182</v>
      </c>
      <c r="X300" t="str">
        <f t="shared" si="54"/>
        <v>健康</v>
      </c>
      <c r="Y300" s="6" t="str">
        <f>_xlfn.IFS(COUNTIF($B$2:B300,B300)=1,"-",OR(AND(X299="高滞销风险",OR(X300="中滞销风险",X300="低滞销风险",X300="健康")),AND(X299="中滞销风险",OR(X300="低滞销风险",X300="健康")),AND(X299="低滞销风险",X300="健康")),"变好",X299=X300,"维持不变",OR(AND(X299="健康",OR(X300="低滞销风险",X300="中滞销风险",X300="高滞销风险")),AND(X299="低滞销风险",OR(X300="中滞销风险",X300="高滞销风险")),AND(X299="中滞销风险",X300="高滞销风险")),"变差")</f>
        <v>维持不变</v>
      </c>
      <c r="Z300" s="7">
        <f t="shared" si="55"/>
        <v>0</v>
      </c>
      <c r="AA300" s="7">
        <f t="shared" si="53"/>
        <v>0</v>
      </c>
      <c r="AB300" s="7">
        <f t="shared" si="56"/>
        <v>0</v>
      </c>
      <c r="AC300" s="7">
        <f t="shared" si="57"/>
        <v>66.8181818181818</v>
      </c>
      <c r="AD300" s="7">
        <f t="shared" si="58"/>
        <v>0</v>
      </c>
      <c r="AE300" s="8">
        <f t="shared" si="59"/>
        <v>6.6</v>
      </c>
    </row>
    <row r="301" spans="1:31">
      <c r="A301" s="1">
        <v>45901</v>
      </c>
      <c r="B301" t="s">
        <v>243</v>
      </c>
      <c r="C301" t="s">
        <v>244</v>
      </c>
      <c r="D301" t="s">
        <v>238</v>
      </c>
      <c r="E301">
        <v>4.6</v>
      </c>
      <c r="F301">
        <v>4.6</v>
      </c>
      <c r="G301">
        <v>5.6</v>
      </c>
      <c r="H301">
        <v>6.26</v>
      </c>
      <c r="I301" t="s">
        <v>41</v>
      </c>
      <c r="J301">
        <v>32.17</v>
      </c>
      <c r="K301" t="s">
        <v>42</v>
      </c>
      <c r="L301" t="s">
        <v>43</v>
      </c>
      <c r="M301" t="s">
        <v>44</v>
      </c>
      <c r="N301">
        <v>107</v>
      </c>
      <c r="O301">
        <v>307</v>
      </c>
      <c r="P301">
        <v>0</v>
      </c>
      <c r="Q301">
        <v>5</v>
      </c>
      <c r="R301">
        <v>0</v>
      </c>
      <c r="S301">
        <v>0</v>
      </c>
      <c r="T301">
        <f t="shared" si="60"/>
        <v>414</v>
      </c>
      <c r="U301">
        <f t="shared" si="61"/>
        <v>419</v>
      </c>
      <c r="V301" s="1">
        <f t="shared" si="62"/>
        <v>45991</v>
      </c>
      <c r="W301" s="1">
        <f t="shared" si="63"/>
        <v>45992.0869565217</v>
      </c>
      <c r="X301" t="str">
        <f t="shared" si="54"/>
        <v>中滞销风险</v>
      </c>
      <c r="Y301" s="6" t="str">
        <f>_xlfn.IFS(COUNTIF($B$2:B301,B301)=1,"-",OR(AND(X300="高滞销风险",OR(X301="中滞销风险",X301="低滞销风险",X301="健康")),AND(X300="中滞销风险",OR(X301="低滞销风险",X301="健康")),AND(X300="低滞销风险",X301="健康")),"变好",X300=X301,"维持不变",OR(AND(X300="健康",OR(X301="低滞销风险",X301="中滞销风险",X301="高滞销风险")),AND(X300="低滞销风险",OR(X301="中滞销风险",X301="高滞销风险")),AND(X300="中滞销风险",X301="高滞销风险")),"变差")</f>
        <v>变差</v>
      </c>
      <c r="Z301" s="7">
        <f t="shared" si="55"/>
        <v>69</v>
      </c>
      <c r="AA301" s="7">
        <f t="shared" si="53"/>
        <v>5</v>
      </c>
      <c r="AB301" s="7">
        <f t="shared" si="56"/>
        <v>74</v>
      </c>
      <c r="AC301" s="7">
        <f t="shared" si="57"/>
        <v>91.0869565217391</v>
      </c>
      <c r="AD301" s="7">
        <f t="shared" si="58"/>
        <v>16.0869565216999</v>
      </c>
      <c r="AE301" s="8">
        <f t="shared" si="59"/>
        <v>5.58666666666667</v>
      </c>
    </row>
    <row r="302" spans="1:31">
      <c r="A302" s="1">
        <v>45887</v>
      </c>
      <c r="B302" t="s">
        <v>245</v>
      </c>
      <c r="C302" t="s">
        <v>246</v>
      </c>
      <c r="D302" t="s">
        <v>238</v>
      </c>
      <c r="E302">
        <v>3.87</v>
      </c>
      <c r="F302">
        <v>4.43</v>
      </c>
      <c r="G302">
        <v>4.14</v>
      </c>
      <c r="H302">
        <v>3.43</v>
      </c>
      <c r="I302" t="s">
        <v>34</v>
      </c>
      <c r="J302">
        <v>31</v>
      </c>
      <c r="K302" t="s">
        <v>35</v>
      </c>
      <c r="L302" t="s">
        <v>36</v>
      </c>
      <c r="M302" t="s">
        <v>37</v>
      </c>
      <c r="N302">
        <v>19</v>
      </c>
      <c r="O302">
        <v>1</v>
      </c>
      <c r="P302">
        <v>0</v>
      </c>
      <c r="Q302">
        <v>10</v>
      </c>
      <c r="R302">
        <v>0</v>
      </c>
      <c r="S302">
        <v>0</v>
      </c>
      <c r="T302">
        <f t="shared" si="60"/>
        <v>20</v>
      </c>
      <c r="U302">
        <f t="shared" si="61"/>
        <v>30</v>
      </c>
      <c r="V302" s="1">
        <f t="shared" si="62"/>
        <v>45892.1679586563</v>
      </c>
      <c r="W302" s="1">
        <f t="shared" si="63"/>
        <v>45894.7519379845</v>
      </c>
      <c r="X302" t="str">
        <f t="shared" si="54"/>
        <v>健康</v>
      </c>
      <c r="Y302" s="6" t="str">
        <f>_xlfn.IFS(COUNTIF($B$2:B302,B302)=1,"-",OR(AND(#REF!="高滞销风险",OR(X302="中滞销风险",X302="低滞销风险",X302="健康")),AND(#REF!="中滞销风险",OR(X302="低滞销风险",X302="健康")),AND(#REF!="低滞销风险",X302="健康")),"变好",#REF!=X302,"维持不变",OR(AND(#REF!="健康",OR(X302="低滞销风险",X302="中滞销风险",X302="高滞销风险")),AND(#REF!="低滞销风险",OR(X302="中滞销风险",X302="高滞销风险")),AND(#REF!="中滞销风险",X302="高滞销风险")),"变差")</f>
        <v>-</v>
      </c>
      <c r="Z302" s="7">
        <f t="shared" si="55"/>
        <v>0</v>
      </c>
      <c r="AA302" s="7">
        <f t="shared" si="53"/>
        <v>0</v>
      </c>
      <c r="AB302" s="7">
        <f t="shared" si="56"/>
        <v>0</v>
      </c>
      <c r="AC302" s="7">
        <f t="shared" si="57"/>
        <v>7.75193798449612</v>
      </c>
      <c r="AD302" s="7">
        <f t="shared" si="58"/>
        <v>0</v>
      </c>
      <c r="AE302" s="8">
        <f t="shared" si="59"/>
        <v>3.87</v>
      </c>
    </row>
    <row r="303" spans="1:31">
      <c r="A303" s="1">
        <v>45894</v>
      </c>
      <c r="B303" t="s">
        <v>245</v>
      </c>
      <c r="C303" t="s">
        <v>246</v>
      </c>
      <c r="D303" t="s">
        <v>238</v>
      </c>
      <c r="E303">
        <v>2.57</v>
      </c>
      <c r="F303">
        <v>2.57</v>
      </c>
      <c r="G303">
        <v>3.5</v>
      </c>
      <c r="H303">
        <v>3.29</v>
      </c>
      <c r="I303" t="s">
        <v>41</v>
      </c>
      <c r="J303">
        <v>18</v>
      </c>
      <c r="K303" t="s">
        <v>38</v>
      </c>
      <c r="L303" t="s">
        <v>39</v>
      </c>
      <c r="M303" t="s">
        <v>40</v>
      </c>
      <c r="N303">
        <v>5</v>
      </c>
      <c r="O303">
        <v>0</v>
      </c>
      <c r="P303">
        <v>0</v>
      </c>
      <c r="Q303">
        <v>10</v>
      </c>
      <c r="R303">
        <v>0</v>
      </c>
      <c r="S303">
        <v>0</v>
      </c>
      <c r="T303">
        <f t="shared" si="60"/>
        <v>5</v>
      </c>
      <c r="U303">
        <f t="shared" si="61"/>
        <v>15</v>
      </c>
      <c r="V303" s="1">
        <f t="shared" si="62"/>
        <v>45895.9455252918</v>
      </c>
      <c r="W303" s="1">
        <f t="shared" si="63"/>
        <v>45899.8365758755</v>
      </c>
      <c r="X303" t="str">
        <f t="shared" si="54"/>
        <v>健康</v>
      </c>
      <c r="Y303" s="6" t="str">
        <f>_xlfn.IFS(COUNTIF($B$2:B303,B303)=1,"-",OR(AND(X302="高滞销风险",OR(X303="中滞销风险",X303="低滞销风险",X303="健康")),AND(X302="中滞销风险",OR(X303="低滞销风险",X303="健康")),AND(X302="低滞销风险",X303="健康")),"变好",X302=X303,"维持不变",OR(AND(X302="健康",OR(X303="低滞销风险",X303="中滞销风险",X303="高滞销风险")),AND(X302="低滞销风险",OR(X303="中滞销风险",X303="高滞销风险")),AND(X302="中滞销风险",X303="高滞销风险")),"变差")</f>
        <v>维持不变</v>
      </c>
      <c r="Z303" s="7">
        <f t="shared" si="55"/>
        <v>0</v>
      </c>
      <c r="AA303" s="7">
        <f t="shared" si="53"/>
        <v>0</v>
      </c>
      <c r="AB303" s="7">
        <f t="shared" si="56"/>
        <v>0</v>
      </c>
      <c r="AC303" s="7">
        <f t="shared" si="57"/>
        <v>5.83657587548638</v>
      </c>
      <c r="AD303" s="7">
        <f t="shared" si="58"/>
        <v>0</v>
      </c>
      <c r="AE303" s="8">
        <f t="shared" si="59"/>
        <v>2.57</v>
      </c>
    </row>
    <row r="304" spans="1:31">
      <c r="A304" s="1">
        <v>45901</v>
      </c>
      <c r="B304" t="s">
        <v>245</v>
      </c>
      <c r="C304" t="s">
        <v>246</v>
      </c>
      <c r="D304" t="s">
        <v>238</v>
      </c>
      <c r="E304">
        <v>1.46</v>
      </c>
      <c r="F304">
        <v>1.46</v>
      </c>
      <c r="G304">
        <v>2.02</v>
      </c>
      <c r="H304">
        <v>3.08</v>
      </c>
      <c r="I304" t="s">
        <v>41</v>
      </c>
      <c r="J304">
        <v>10.22</v>
      </c>
      <c r="K304" t="s">
        <v>42</v>
      </c>
      <c r="L304" t="s">
        <v>43</v>
      </c>
      <c r="M304" t="s">
        <v>44</v>
      </c>
      <c r="N304">
        <v>2</v>
      </c>
      <c r="O304">
        <v>0</v>
      </c>
      <c r="P304">
        <v>0</v>
      </c>
      <c r="Q304">
        <v>10</v>
      </c>
      <c r="R304">
        <v>0</v>
      </c>
      <c r="S304">
        <v>0</v>
      </c>
      <c r="T304">
        <f t="shared" si="60"/>
        <v>2</v>
      </c>
      <c r="U304">
        <f t="shared" si="61"/>
        <v>12</v>
      </c>
      <c r="V304" s="1">
        <f t="shared" si="62"/>
        <v>45902.3698630137</v>
      </c>
      <c r="W304" s="1">
        <f t="shared" si="63"/>
        <v>45909.2191780822</v>
      </c>
      <c r="X304" t="str">
        <f t="shared" si="54"/>
        <v>健康</v>
      </c>
      <c r="Y304" s="6" t="str">
        <f>_xlfn.IFS(COUNTIF($B$2:B304,B304)=1,"-",OR(AND(X303="高滞销风险",OR(X304="中滞销风险",X304="低滞销风险",X304="健康")),AND(X303="中滞销风险",OR(X304="低滞销风险",X304="健康")),AND(X303="低滞销风险",X304="健康")),"变好",X303=X304,"维持不变",OR(AND(X303="健康",OR(X304="低滞销风险",X304="中滞销风险",X304="高滞销风险")),AND(X303="低滞销风险",OR(X304="中滞销风险",X304="高滞销风险")),AND(X303="中滞销风险",X304="高滞销风险")),"变差")</f>
        <v>维持不变</v>
      </c>
      <c r="Z304" s="7">
        <f t="shared" si="55"/>
        <v>0</v>
      </c>
      <c r="AA304" s="7">
        <f t="shared" si="53"/>
        <v>0</v>
      </c>
      <c r="AB304" s="7">
        <f t="shared" si="56"/>
        <v>0</v>
      </c>
      <c r="AC304" s="7">
        <f t="shared" si="57"/>
        <v>8.21917808219178</v>
      </c>
      <c r="AD304" s="7">
        <f t="shared" si="58"/>
        <v>0</v>
      </c>
      <c r="AE304" s="8">
        <f t="shared" si="59"/>
        <v>1.46</v>
      </c>
    </row>
    <row r="305" spans="1:31">
      <c r="A305" s="1">
        <v>45887</v>
      </c>
      <c r="B305" t="s">
        <v>247</v>
      </c>
      <c r="C305" t="s">
        <v>248</v>
      </c>
      <c r="D305" t="s">
        <v>238</v>
      </c>
      <c r="E305">
        <v>0.57</v>
      </c>
      <c r="F305">
        <v>0.57</v>
      </c>
      <c r="G305">
        <v>0.86</v>
      </c>
      <c r="H305">
        <v>2.89</v>
      </c>
      <c r="I305" t="s">
        <v>41</v>
      </c>
      <c r="J305">
        <v>4</v>
      </c>
      <c r="K305" t="s">
        <v>35</v>
      </c>
      <c r="L305" t="s">
        <v>36</v>
      </c>
      <c r="M305" t="s">
        <v>37</v>
      </c>
      <c r="N305">
        <v>2</v>
      </c>
      <c r="O305">
        <v>2</v>
      </c>
      <c r="P305">
        <v>0</v>
      </c>
      <c r="Q305">
        <v>0</v>
      </c>
      <c r="R305">
        <v>0</v>
      </c>
      <c r="S305">
        <v>0</v>
      </c>
      <c r="T305">
        <f t="shared" ref="T305:T326" si="64">N305+O305+P305</f>
        <v>4</v>
      </c>
      <c r="U305">
        <f t="shared" ref="U305:U326" si="65">T305+Q305+R305+S305</f>
        <v>4</v>
      </c>
      <c r="V305" s="1">
        <f t="shared" ref="V305:V326" si="66">A305+T305/E305</f>
        <v>45894.0175438596</v>
      </c>
      <c r="W305" s="1">
        <f t="shared" ref="W305:W326" si="67">A305+U305/E305</f>
        <v>45894.0175438596</v>
      </c>
      <c r="X305" t="str">
        <f t="shared" si="54"/>
        <v>健康</v>
      </c>
      <c r="Y305" s="6" t="str">
        <f>_xlfn.IFS(COUNTIF($B$2:B305,B305)=1,"-",OR(AND(#REF!="高滞销风险",OR(X305="中滞销风险",X305="低滞销风险",X305="健康")),AND(#REF!="中滞销风险",OR(X305="低滞销风险",X305="健康")),AND(#REF!="低滞销风险",X305="健康")),"变好",#REF!=X305,"维持不变",OR(AND(#REF!="健康",OR(X305="低滞销风险",X305="中滞销风险",X305="高滞销风险")),AND(#REF!="低滞销风险",OR(X305="中滞销风险",X305="高滞销风险")),AND(#REF!="中滞销风险",X305="高滞销风险")),"变差")</f>
        <v>-</v>
      </c>
      <c r="Z305" s="7">
        <f t="shared" si="55"/>
        <v>0</v>
      </c>
      <c r="AA305" s="7">
        <f t="shared" ref="AA305:AA356" si="68">AB305-Z305</f>
        <v>0</v>
      </c>
      <c r="AB305" s="7">
        <f t="shared" si="56"/>
        <v>0</v>
      </c>
      <c r="AC305" s="7">
        <f t="shared" si="57"/>
        <v>7.01754385964912</v>
      </c>
      <c r="AD305" s="7">
        <f t="shared" si="58"/>
        <v>0</v>
      </c>
      <c r="AE305" s="8">
        <f t="shared" si="59"/>
        <v>0.57</v>
      </c>
    </row>
    <row r="306" spans="1:31">
      <c r="A306" s="1">
        <v>45894</v>
      </c>
      <c r="B306" t="s">
        <v>247</v>
      </c>
      <c r="C306" t="s">
        <v>248</v>
      </c>
      <c r="D306" t="s">
        <v>238</v>
      </c>
      <c r="E306">
        <v>0.14</v>
      </c>
      <c r="F306">
        <v>0.14</v>
      </c>
      <c r="G306">
        <v>0.36</v>
      </c>
      <c r="H306">
        <v>1.82</v>
      </c>
      <c r="I306" t="s">
        <v>41</v>
      </c>
      <c r="J306">
        <v>1</v>
      </c>
      <c r="K306" t="s">
        <v>38</v>
      </c>
      <c r="L306" t="s">
        <v>39</v>
      </c>
      <c r="M306" t="s">
        <v>40</v>
      </c>
      <c r="N306">
        <v>5</v>
      </c>
      <c r="O306">
        <v>2</v>
      </c>
      <c r="P306">
        <v>0</v>
      </c>
      <c r="Q306">
        <v>0</v>
      </c>
      <c r="R306">
        <v>0</v>
      </c>
      <c r="S306">
        <v>0</v>
      </c>
      <c r="T306">
        <f t="shared" si="64"/>
        <v>7</v>
      </c>
      <c r="U306">
        <f t="shared" si="65"/>
        <v>7</v>
      </c>
      <c r="V306" s="1">
        <f t="shared" si="66"/>
        <v>45944</v>
      </c>
      <c r="W306" s="1">
        <f t="shared" si="67"/>
        <v>45944</v>
      </c>
      <c r="X306" t="str">
        <f t="shared" si="54"/>
        <v>健康</v>
      </c>
      <c r="Y306" s="6" t="str">
        <f>_xlfn.IFS(COUNTIF($B$2:B306,B306)=1,"-",OR(AND(X305="高滞销风险",OR(X306="中滞销风险",X306="低滞销风险",X306="健康")),AND(X305="中滞销风险",OR(X306="低滞销风险",X306="健康")),AND(X305="低滞销风险",X306="健康")),"变好",X305=X306,"维持不变",OR(AND(X305="健康",OR(X306="低滞销风险",X306="中滞销风险",X306="高滞销风险")),AND(X305="低滞销风险",OR(X306="中滞销风险",X306="高滞销风险")),AND(X305="中滞销风险",X306="高滞销风险")),"变差")</f>
        <v>维持不变</v>
      </c>
      <c r="Z306" s="7">
        <f t="shared" si="55"/>
        <v>0</v>
      </c>
      <c r="AA306" s="7">
        <f t="shared" si="68"/>
        <v>0</v>
      </c>
      <c r="AB306" s="7">
        <f t="shared" si="56"/>
        <v>0</v>
      </c>
      <c r="AC306" s="7">
        <f t="shared" si="57"/>
        <v>50</v>
      </c>
      <c r="AD306" s="7">
        <f t="shared" si="58"/>
        <v>0</v>
      </c>
      <c r="AE306" s="8">
        <f t="shared" si="59"/>
        <v>0.14</v>
      </c>
    </row>
    <row r="307" spans="1:31">
      <c r="A307" s="1">
        <v>45901</v>
      </c>
      <c r="B307" t="s">
        <v>247</v>
      </c>
      <c r="C307" t="s">
        <v>248</v>
      </c>
      <c r="D307" t="s">
        <v>238</v>
      </c>
      <c r="E307">
        <v>0.14</v>
      </c>
      <c r="F307">
        <v>0.14</v>
      </c>
      <c r="G307">
        <v>0.14</v>
      </c>
      <c r="H307">
        <v>0.5</v>
      </c>
      <c r="I307" t="s">
        <v>41</v>
      </c>
      <c r="J307">
        <v>1</v>
      </c>
      <c r="K307" t="s">
        <v>42</v>
      </c>
      <c r="L307" t="s">
        <v>43</v>
      </c>
      <c r="M307" t="s">
        <v>44</v>
      </c>
      <c r="N307">
        <v>5</v>
      </c>
      <c r="O307">
        <v>2</v>
      </c>
      <c r="P307">
        <v>0</v>
      </c>
      <c r="Q307">
        <v>0</v>
      </c>
      <c r="R307">
        <v>0</v>
      </c>
      <c r="S307">
        <v>0</v>
      </c>
      <c r="T307">
        <f t="shared" si="64"/>
        <v>7</v>
      </c>
      <c r="U307">
        <f t="shared" si="65"/>
        <v>7</v>
      </c>
      <c r="V307" s="1">
        <f t="shared" si="66"/>
        <v>45951</v>
      </c>
      <c r="W307" s="1">
        <f t="shared" si="67"/>
        <v>45951</v>
      </c>
      <c r="X307" t="str">
        <f t="shared" si="54"/>
        <v>健康</v>
      </c>
      <c r="Y307" s="6" t="str">
        <f>_xlfn.IFS(COUNTIF($B$2:B307,B307)=1,"-",OR(AND(X306="高滞销风险",OR(X307="中滞销风险",X307="低滞销风险",X307="健康")),AND(X306="中滞销风险",OR(X307="低滞销风险",X307="健康")),AND(X306="低滞销风险",X307="健康")),"变好",X306=X307,"维持不变",OR(AND(X306="健康",OR(X307="低滞销风险",X307="中滞销风险",X307="高滞销风险")),AND(X306="低滞销风险",OR(X307="中滞销风险",X307="高滞销风险")),AND(X306="中滞销风险",X307="高滞销风险")),"变差")</f>
        <v>维持不变</v>
      </c>
      <c r="Z307" s="7">
        <f t="shared" si="55"/>
        <v>0</v>
      </c>
      <c r="AA307" s="7">
        <f t="shared" si="68"/>
        <v>0</v>
      </c>
      <c r="AB307" s="7">
        <f t="shared" si="56"/>
        <v>0</v>
      </c>
      <c r="AC307" s="7">
        <f t="shared" si="57"/>
        <v>50</v>
      </c>
      <c r="AD307" s="7">
        <f t="shared" si="58"/>
        <v>0</v>
      </c>
      <c r="AE307" s="8">
        <f t="shared" si="59"/>
        <v>0.14</v>
      </c>
    </row>
    <row r="308" spans="1:31">
      <c r="A308" s="1">
        <v>45887</v>
      </c>
      <c r="B308" t="s">
        <v>249</v>
      </c>
      <c r="C308" t="s">
        <v>250</v>
      </c>
      <c r="D308" t="s">
        <v>238</v>
      </c>
      <c r="E308">
        <v>1</v>
      </c>
      <c r="F308">
        <v>1</v>
      </c>
      <c r="G308">
        <v>1.43</v>
      </c>
      <c r="H308">
        <v>1.61</v>
      </c>
      <c r="I308" t="s">
        <v>41</v>
      </c>
      <c r="J308">
        <v>7</v>
      </c>
      <c r="K308" t="s">
        <v>35</v>
      </c>
      <c r="L308" t="s">
        <v>36</v>
      </c>
      <c r="M308" t="s">
        <v>37</v>
      </c>
      <c r="N308">
        <v>42</v>
      </c>
      <c r="O308">
        <v>1</v>
      </c>
      <c r="P308">
        <v>0</v>
      </c>
      <c r="Q308">
        <v>11</v>
      </c>
      <c r="R308">
        <v>0</v>
      </c>
      <c r="S308">
        <v>0</v>
      </c>
      <c r="T308">
        <f t="shared" si="64"/>
        <v>43</v>
      </c>
      <c r="U308">
        <f t="shared" si="65"/>
        <v>54</v>
      </c>
      <c r="V308" s="1">
        <f t="shared" si="66"/>
        <v>45930</v>
      </c>
      <c r="W308" s="1">
        <f t="shared" si="67"/>
        <v>45941</v>
      </c>
      <c r="X308" t="str">
        <f t="shared" si="54"/>
        <v>健康</v>
      </c>
      <c r="Y308" s="6" t="str">
        <f>_xlfn.IFS(COUNTIF($B$2:B308,B308)=1,"-",OR(AND(X307="高滞销风险",OR(X308="中滞销风险",X308="低滞销风险",X308="健康")),AND(X307="中滞销风险",OR(X308="低滞销风险",X308="健康")),AND(X307="低滞销风险",X308="健康")),"变好",X307=X308,"维持不变",OR(AND(X307="健康",OR(X308="低滞销风险",X308="中滞销风险",X308="高滞销风险")),AND(X307="低滞销风险",OR(X308="中滞销风险",X308="高滞销风险")),AND(X307="中滞销风险",X308="高滞销风险")),"变差")</f>
        <v>-</v>
      </c>
      <c r="Z308" s="7">
        <f t="shared" si="55"/>
        <v>0</v>
      </c>
      <c r="AA308" s="7">
        <f t="shared" si="68"/>
        <v>0</v>
      </c>
      <c r="AB308" s="7">
        <f t="shared" si="56"/>
        <v>0</v>
      </c>
      <c r="AC308" s="7">
        <f t="shared" si="57"/>
        <v>54</v>
      </c>
      <c r="AD308" s="7">
        <f t="shared" si="58"/>
        <v>0</v>
      </c>
      <c r="AE308" s="8">
        <f t="shared" si="59"/>
        <v>1</v>
      </c>
    </row>
    <row r="309" spans="1:31">
      <c r="A309" s="1">
        <v>45894</v>
      </c>
      <c r="B309" t="s">
        <v>249</v>
      </c>
      <c r="C309" t="s">
        <v>250</v>
      </c>
      <c r="D309" t="s">
        <v>238</v>
      </c>
      <c r="E309">
        <v>1.84</v>
      </c>
      <c r="F309">
        <v>2.29</v>
      </c>
      <c r="G309">
        <v>1.64</v>
      </c>
      <c r="H309">
        <v>1.64</v>
      </c>
      <c r="I309" t="s">
        <v>34</v>
      </c>
      <c r="J309">
        <v>16</v>
      </c>
      <c r="K309" t="s">
        <v>38</v>
      </c>
      <c r="L309" t="s">
        <v>39</v>
      </c>
      <c r="M309" t="s">
        <v>40</v>
      </c>
      <c r="N309">
        <v>27</v>
      </c>
      <c r="O309">
        <v>1</v>
      </c>
      <c r="P309">
        <v>0</v>
      </c>
      <c r="Q309">
        <v>11</v>
      </c>
      <c r="R309">
        <v>0</v>
      </c>
      <c r="S309">
        <v>0</v>
      </c>
      <c r="T309">
        <f t="shared" si="64"/>
        <v>28</v>
      </c>
      <c r="U309">
        <f t="shared" si="65"/>
        <v>39</v>
      </c>
      <c r="V309" s="1">
        <f t="shared" si="66"/>
        <v>45909.2173913043</v>
      </c>
      <c r="W309" s="1">
        <f t="shared" si="67"/>
        <v>45915.1956521739</v>
      </c>
      <c r="X309" t="str">
        <f t="shared" si="54"/>
        <v>健康</v>
      </c>
      <c r="Y309" s="6" t="str">
        <f>_xlfn.IFS(COUNTIF($B$2:B309,B309)=1,"-",OR(AND(X308="高滞销风险",OR(X309="中滞销风险",X309="低滞销风险",X309="健康")),AND(X308="中滞销风险",OR(X309="低滞销风险",X309="健康")),AND(X308="低滞销风险",X309="健康")),"变好",X308=X309,"维持不变",OR(AND(X308="健康",OR(X309="低滞销风险",X309="中滞销风险",X309="高滞销风险")),AND(X308="低滞销风险",OR(X309="中滞销风险",X309="高滞销风险")),AND(X308="中滞销风险",X309="高滞销风险")),"变差")</f>
        <v>维持不变</v>
      </c>
      <c r="Z309" s="7">
        <f t="shared" si="55"/>
        <v>0</v>
      </c>
      <c r="AA309" s="7">
        <f t="shared" si="68"/>
        <v>0</v>
      </c>
      <c r="AB309" s="7">
        <f t="shared" si="56"/>
        <v>0</v>
      </c>
      <c r="AC309" s="7">
        <f t="shared" si="57"/>
        <v>21.195652173913</v>
      </c>
      <c r="AD309" s="7">
        <f t="shared" si="58"/>
        <v>0</v>
      </c>
      <c r="AE309" s="8">
        <f t="shared" si="59"/>
        <v>1.84</v>
      </c>
    </row>
    <row r="310" spans="1:31">
      <c r="A310" s="1">
        <v>45901</v>
      </c>
      <c r="B310" t="s">
        <v>249</v>
      </c>
      <c r="C310" t="s">
        <v>250</v>
      </c>
      <c r="D310" t="s">
        <v>238</v>
      </c>
      <c r="E310">
        <v>2.3</v>
      </c>
      <c r="F310">
        <v>2.71</v>
      </c>
      <c r="G310">
        <v>2.5</v>
      </c>
      <c r="H310">
        <v>1.96</v>
      </c>
      <c r="I310" t="s">
        <v>34</v>
      </c>
      <c r="J310">
        <v>19</v>
      </c>
      <c r="K310" t="s">
        <v>42</v>
      </c>
      <c r="L310" t="s">
        <v>43</v>
      </c>
      <c r="M310" t="s">
        <v>44</v>
      </c>
      <c r="N310">
        <v>10</v>
      </c>
      <c r="O310">
        <v>1</v>
      </c>
      <c r="P310">
        <v>0</v>
      </c>
      <c r="Q310">
        <v>11</v>
      </c>
      <c r="R310">
        <v>0</v>
      </c>
      <c r="S310">
        <v>70</v>
      </c>
      <c r="T310">
        <f t="shared" si="64"/>
        <v>11</v>
      </c>
      <c r="U310">
        <f t="shared" si="65"/>
        <v>92</v>
      </c>
      <c r="V310" s="1">
        <f t="shared" si="66"/>
        <v>45905.7826086957</v>
      </c>
      <c r="W310" s="1">
        <f t="shared" si="67"/>
        <v>45941</v>
      </c>
      <c r="X310" t="str">
        <f t="shared" si="54"/>
        <v>健康</v>
      </c>
      <c r="Y310" s="6" t="str">
        <f>_xlfn.IFS(COUNTIF($B$2:B310,B310)=1,"-",OR(AND(X309="高滞销风险",OR(X310="中滞销风险",X310="低滞销风险",X310="健康")),AND(X309="中滞销风险",OR(X310="低滞销风险",X310="健康")),AND(X309="低滞销风险",X310="健康")),"变好",X309=X310,"维持不变",OR(AND(X309="健康",OR(X310="低滞销风险",X310="中滞销风险",X310="高滞销风险")),AND(X309="低滞销风险",OR(X310="中滞销风险",X310="高滞销风险")),AND(X309="中滞销风险",X310="高滞销风险")),"变差")</f>
        <v>维持不变</v>
      </c>
      <c r="Z310" s="7">
        <f t="shared" si="55"/>
        <v>0</v>
      </c>
      <c r="AA310" s="7">
        <f t="shared" si="68"/>
        <v>0</v>
      </c>
      <c r="AB310" s="7">
        <f t="shared" si="56"/>
        <v>0</v>
      </c>
      <c r="AC310" s="7">
        <f t="shared" si="57"/>
        <v>40</v>
      </c>
      <c r="AD310" s="7">
        <f t="shared" si="58"/>
        <v>0</v>
      </c>
      <c r="AE310" s="8">
        <f t="shared" si="59"/>
        <v>2.3</v>
      </c>
    </row>
    <row r="311" spans="1:31">
      <c r="A311" s="1">
        <v>45887</v>
      </c>
      <c r="B311" t="s">
        <v>251</v>
      </c>
      <c r="C311" t="s">
        <v>252</v>
      </c>
      <c r="D311" t="s">
        <v>238</v>
      </c>
      <c r="E311">
        <v>2</v>
      </c>
      <c r="F311">
        <v>2</v>
      </c>
      <c r="G311">
        <v>2.07</v>
      </c>
      <c r="H311">
        <v>2.21</v>
      </c>
      <c r="I311" t="s">
        <v>41</v>
      </c>
      <c r="J311">
        <v>14</v>
      </c>
      <c r="K311" t="s">
        <v>35</v>
      </c>
      <c r="L311" t="s">
        <v>36</v>
      </c>
      <c r="M311" t="s">
        <v>37</v>
      </c>
      <c r="N311">
        <v>35</v>
      </c>
      <c r="O311">
        <v>95</v>
      </c>
      <c r="P311">
        <v>0</v>
      </c>
      <c r="Q311">
        <v>55</v>
      </c>
      <c r="R311">
        <v>0</v>
      </c>
      <c r="S311">
        <v>0</v>
      </c>
      <c r="T311">
        <f t="shared" si="64"/>
        <v>130</v>
      </c>
      <c r="U311">
        <f t="shared" si="65"/>
        <v>185</v>
      </c>
      <c r="V311" s="1">
        <f t="shared" si="66"/>
        <v>45952</v>
      </c>
      <c r="W311" s="1">
        <f t="shared" si="67"/>
        <v>45979.5</v>
      </c>
      <c r="X311" t="str">
        <f t="shared" si="54"/>
        <v>低滞销风险</v>
      </c>
      <c r="Y311" s="6" t="str">
        <f>_xlfn.IFS(COUNTIF($B$2:B311,B311)=1,"-",OR(AND(X310="高滞销风险",OR(X311="中滞销风险",X311="低滞销风险",X311="健康")),AND(X310="中滞销风险",OR(X311="低滞销风险",X311="健康")),AND(X310="低滞销风险",X311="健康")),"变好",X310=X311,"维持不变",OR(AND(X310="健康",OR(X311="低滞销风险",X311="中滞销风险",X311="高滞销风险")),AND(X310="低滞销风险",OR(X311="中滞销风险",X311="高滞销风险")),AND(X310="中滞销风险",X311="高滞销风险")),"变差")</f>
        <v>-</v>
      </c>
      <c r="Z311" s="7">
        <f t="shared" si="55"/>
        <v>0</v>
      </c>
      <c r="AA311" s="7">
        <f t="shared" si="68"/>
        <v>7</v>
      </c>
      <c r="AB311" s="7">
        <f t="shared" si="56"/>
        <v>7</v>
      </c>
      <c r="AC311" s="7">
        <f t="shared" si="57"/>
        <v>92.5</v>
      </c>
      <c r="AD311" s="7">
        <f t="shared" si="58"/>
        <v>3.5</v>
      </c>
      <c r="AE311" s="8">
        <f t="shared" si="59"/>
        <v>2.07865168539326</v>
      </c>
    </row>
    <row r="312" spans="1:31">
      <c r="A312" s="1">
        <v>45894</v>
      </c>
      <c r="B312" t="s">
        <v>251</v>
      </c>
      <c r="C312" t="s">
        <v>252</v>
      </c>
      <c r="D312" t="s">
        <v>238</v>
      </c>
      <c r="E312">
        <v>0.71</v>
      </c>
      <c r="F312">
        <v>0.71</v>
      </c>
      <c r="G312">
        <v>1.36</v>
      </c>
      <c r="H312">
        <v>1.68</v>
      </c>
      <c r="I312" t="s">
        <v>41</v>
      </c>
      <c r="J312">
        <v>5</v>
      </c>
      <c r="K312" t="s">
        <v>38</v>
      </c>
      <c r="L312" t="s">
        <v>39</v>
      </c>
      <c r="M312" t="s">
        <v>40</v>
      </c>
      <c r="N312">
        <v>50</v>
      </c>
      <c r="O312">
        <v>76</v>
      </c>
      <c r="P312">
        <v>0</v>
      </c>
      <c r="Q312">
        <v>55</v>
      </c>
      <c r="R312">
        <v>0</v>
      </c>
      <c r="S312">
        <v>0</v>
      </c>
      <c r="T312">
        <f t="shared" si="64"/>
        <v>126</v>
      </c>
      <c r="U312">
        <f t="shared" si="65"/>
        <v>181</v>
      </c>
      <c r="V312" s="1">
        <f t="shared" si="66"/>
        <v>46071.4647887324</v>
      </c>
      <c r="W312" s="1">
        <f t="shared" si="67"/>
        <v>46148.9295774648</v>
      </c>
      <c r="X312" t="str">
        <f t="shared" si="54"/>
        <v>高滞销风险</v>
      </c>
      <c r="Y312" s="6" t="str">
        <f>_xlfn.IFS(COUNTIF($B$2:B312,B312)=1,"-",OR(AND(X311="高滞销风险",OR(X312="中滞销风险",X312="低滞销风险",X312="健康")),AND(X311="中滞销风险",OR(X312="低滞销风险",X312="健康")),AND(X311="低滞销风险",X312="健康")),"变好",X311=X312,"维持不变",OR(AND(X311="健康",OR(X312="低滞销风险",X312="中滞销风险",X312="高滞销风险")),AND(X311="低滞销风险",OR(X312="中滞销风险",X312="高滞销风险")),AND(X311="中滞销风险",X312="高滞销风险")),"变差")</f>
        <v>变差</v>
      </c>
      <c r="Z312" s="7">
        <f t="shared" si="55"/>
        <v>67.78</v>
      </c>
      <c r="AA312" s="7">
        <f t="shared" si="68"/>
        <v>55</v>
      </c>
      <c r="AB312" s="7">
        <f t="shared" si="56"/>
        <v>122.78</v>
      </c>
      <c r="AC312" s="7">
        <f t="shared" si="57"/>
        <v>254.929577464789</v>
      </c>
      <c r="AD312" s="7">
        <f t="shared" si="58"/>
        <v>172.929577464798</v>
      </c>
      <c r="AE312" s="8">
        <f t="shared" si="59"/>
        <v>2.20731707317073</v>
      </c>
    </row>
    <row r="313" spans="1:31">
      <c r="A313" s="1">
        <v>45901</v>
      </c>
      <c r="B313" t="s">
        <v>251</v>
      </c>
      <c r="C313" t="s">
        <v>252</v>
      </c>
      <c r="D313" t="s">
        <v>238</v>
      </c>
      <c r="E313">
        <v>1.88</v>
      </c>
      <c r="F313">
        <v>2.29</v>
      </c>
      <c r="G313">
        <v>1.5</v>
      </c>
      <c r="H313">
        <v>1.79</v>
      </c>
      <c r="I313" t="s">
        <v>34</v>
      </c>
      <c r="J313">
        <v>16</v>
      </c>
      <c r="K313" t="s">
        <v>42</v>
      </c>
      <c r="L313" t="s">
        <v>43</v>
      </c>
      <c r="M313" t="s">
        <v>44</v>
      </c>
      <c r="N313">
        <v>46</v>
      </c>
      <c r="O313">
        <v>69</v>
      </c>
      <c r="P313">
        <v>0</v>
      </c>
      <c r="Q313">
        <v>55</v>
      </c>
      <c r="R313">
        <v>0</v>
      </c>
      <c r="S313">
        <v>0</v>
      </c>
      <c r="T313">
        <f t="shared" si="64"/>
        <v>115</v>
      </c>
      <c r="U313">
        <f t="shared" si="65"/>
        <v>170</v>
      </c>
      <c r="V313" s="1">
        <f t="shared" si="66"/>
        <v>45962.170212766</v>
      </c>
      <c r="W313" s="1">
        <f t="shared" si="67"/>
        <v>45991.4255319149</v>
      </c>
      <c r="X313" t="str">
        <f t="shared" si="54"/>
        <v>中滞销风险</v>
      </c>
      <c r="Y313" s="6" t="str">
        <f>_xlfn.IFS(COUNTIF($B$2:B313,B313)=1,"-",OR(AND(X312="高滞销风险",OR(X313="中滞销风险",X313="低滞销风险",X313="健康")),AND(X312="中滞销风险",OR(X313="低滞销风险",X313="健康")),AND(X312="低滞销风险",X313="健康")),"变好",X312=X313,"维持不变",OR(AND(X312="健康",OR(X313="低滞销风险",X313="中滞销风险",X313="高滞销风险")),AND(X312="低滞销风险",OR(X313="中滞销风险",X313="高滞销风险")),AND(X312="中滞销风险",X313="高滞销风险")),"变差")</f>
        <v>变好</v>
      </c>
      <c r="Z313" s="7">
        <f t="shared" si="55"/>
        <v>0</v>
      </c>
      <c r="AA313" s="7">
        <f t="shared" si="68"/>
        <v>29</v>
      </c>
      <c r="AB313" s="7">
        <f t="shared" si="56"/>
        <v>29</v>
      </c>
      <c r="AC313" s="7">
        <f t="shared" si="57"/>
        <v>90.4255319148936</v>
      </c>
      <c r="AD313" s="7">
        <f t="shared" si="58"/>
        <v>15.4255319149015</v>
      </c>
      <c r="AE313" s="8">
        <f t="shared" si="59"/>
        <v>2.26666666666667</v>
      </c>
    </row>
    <row r="314" spans="1:31">
      <c r="A314" s="1">
        <v>45887</v>
      </c>
      <c r="B314" t="s">
        <v>253</v>
      </c>
      <c r="C314" t="s">
        <v>254</v>
      </c>
      <c r="D314" t="s">
        <v>238</v>
      </c>
      <c r="E314">
        <v>11.57</v>
      </c>
      <c r="F314">
        <v>12.86</v>
      </c>
      <c r="G314">
        <v>11.43</v>
      </c>
      <c r="H314">
        <v>10.86</v>
      </c>
      <c r="I314" t="s">
        <v>34</v>
      </c>
      <c r="J314">
        <v>90</v>
      </c>
      <c r="K314" t="s">
        <v>35</v>
      </c>
      <c r="L314" t="s">
        <v>36</v>
      </c>
      <c r="M314" t="s">
        <v>37</v>
      </c>
      <c r="N314">
        <v>145</v>
      </c>
      <c r="O314">
        <v>346</v>
      </c>
      <c r="P314">
        <v>0</v>
      </c>
      <c r="Q314">
        <v>101</v>
      </c>
      <c r="R314">
        <v>0</v>
      </c>
      <c r="S314">
        <v>230</v>
      </c>
      <c r="T314">
        <f t="shared" si="64"/>
        <v>491</v>
      </c>
      <c r="U314">
        <f t="shared" si="65"/>
        <v>822</v>
      </c>
      <c r="V314" s="1">
        <f t="shared" si="66"/>
        <v>45929.437337943</v>
      </c>
      <c r="W314" s="1">
        <f t="shared" si="67"/>
        <v>45958.0458081245</v>
      </c>
      <c r="X314" t="str">
        <f t="shared" si="54"/>
        <v>健康</v>
      </c>
      <c r="Y314" s="6" t="str">
        <f>_xlfn.IFS(COUNTIF($B$2:B314,B314)=1,"-",OR(AND(X313="高滞销风险",OR(X314="中滞销风险",X314="低滞销风险",X314="健康")),AND(X313="中滞销风险",OR(X314="低滞销风险",X314="健康")),AND(X313="低滞销风险",X314="健康")),"变好",X313=X314,"维持不变",OR(AND(X313="健康",OR(X314="低滞销风险",X314="中滞销风险",X314="高滞销风险")),AND(X313="低滞销风险",OR(X314="中滞销风险",X314="高滞销风险")),AND(X313="中滞销风险",X314="高滞销风险")),"变差")</f>
        <v>-</v>
      </c>
      <c r="Z314" s="7">
        <f t="shared" si="55"/>
        <v>0</v>
      </c>
      <c r="AA314" s="7">
        <f t="shared" si="68"/>
        <v>0</v>
      </c>
      <c r="AB314" s="7">
        <f t="shared" si="56"/>
        <v>0</v>
      </c>
      <c r="AC314" s="7">
        <f t="shared" si="57"/>
        <v>71.0458081244598</v>
      </c>
      <c r="AD314" s="7">
        <f t="shared" si="58"/>
        <v>0</v>
      </c>
      <c r="AE314" s="8">
        <f t="shared" si="59"/>
        <v>11.57</v>
      </c>
    </row>
    <row r="315" spans="1:31">
      <c r="A315" s="1">
        <v>45894</v>
      </c>
      <c r="B315" t="s">
        <v>253</v>
      </c>
      <c r="C315" t="s">
        <v>254</v>
      </c>
      <c r="D315" t="s">
        <v>238</v>
      </c>
      <c r="E315">
        <v>11.42</v>
      </c>
      <c r="F315">
        <v>11.29</v>
      </c>
      <c r="G315">
        <v>12.07</v>
      </c>
      <c r="H315">
        <v>11.25</v>
      </c>
      <c r="I315" t="s">
        <v>34</v>
      </c>
      <c r="J315">
        <v>79</v>
      </c>
      <c r="K315" t="s">
        <v>38</v>
      </c>
      <c r="L315" t="s">
        <v>39</v>
      </c>
      <c r="M315" t="s">
        <v>40</v>
      </c>
      <c r="N315">
        <v>102</v>
      </c>
      <c r="O315">
        <v>507</v>
      </c>
      <c r="P315">
        <v>0</v>
      </c>
      <c r="Q315">
        <v>21</v>
      </c>
      <c r="R315">
        <v>0</v>
      </c>
      <c r="S315">
        <v>290</v>
      </c>
      <c r="T315">
        <f t="shared" si="64"/>
        <v>609</v>
      </c>
      <c r="U315">
        <f t="shared" si="65"/>
        <v>920</v>
      </c>
      <c r="V315" s="1">
        <f t="shared" si="66"/>
        <v>45947.3274956217</v>
      </c>
      <c r="W315" s="1">
        <f t="shared" si="67"/>
        <v>45974.5604203152</v>
      </c>
      <c r="X315" t="str">
        <f t="shared" si="54"/>
        <v>健康</v>
      </c>
      <c r="Y315" s="6" t="str">
        <f>_xlfn.IFS(COUNTIF($B$2:B315,B315)=1,"-",OR(AND(X314="高滞销风险",OR(X315="中滞销风险",X315="低滞销风险",X315="健康")),AND(X314="中滞销风险",OR(X315="低滞销风险",X315="健康")),AND(X314="低滞销风险",X315="健康")),"变好",X314=X315,"维持不变",OR(AND(X314="健康",OR(X315="低滞销风险",X315="中滞销风险",X315="高滞销风险")),AND(X314="低滞销风险",OR(X315="中滞销风险",X315="高滞销风险")),AND(X314="中滞销风险",X315="高滞销风险")),"变差")</f>
        <v>维持不变</v>
      </c>
      <c r="Z315" s="7">
        <f t="shared" si="55"/>
        <v>0</v>
      </c>
      <c r="AA315" s="7">
        <f t="shared" si="68"/>
        <v>0</v>
      </c>
      <c r="AB315" s="7">
        <f t="shared" si="56"/>
        <v>0</v>
      </c>
      <c r="AC315" s="7">
        <f t="shared" si="57"/>
        <v>80.5604203152364</v>
      </c>
      <c r="AD315" s="7">
        <f t="shared" si="58"/>
        <v>0</v>
      </c>
      <c r="AE315" s="8">
        <f t="shared" si="59"/>
        <v>11.42</v>
      </c>
    </row>
    <row r="316" spans="1:31">
      <c r="A316" s="1">
        <v>45901</v>
      </c>
      <c r="B316" t="s">
        <v>253</v>
      </c>
      <c r="C316" t="s">
        <v>254</v>
      </c>
      <c r="D316" t="s">
        <v>238</v>
      </c>
      <c r="E316">
        <v>10.71</v>
      </c>
      <c r="F316">
        <v>10.71</v>
      </c>
      <c r="G316">
        <v>11</v>
      </c>
      <c r="H316">
        <v>11.21</v>
      </c>
      <c r="I316" t="s">
        <v>41</v>
      </c>
      <c r="J316">
        <v>75</v>
      </c>
      <c r="K316" t="s">
        <v>42</v>
      </c>
      <c r="L316" t="s">
        <v>43</v>
      </c>
      <c r="M316" t="s">
        <v>44</v>
      </c>
      <c r="N316">
        <v>106</v>
      </c>
      <c r="O316">
        <v>568</v>
      </c>
      <c r="P316">
        <v>0</v>
      </c>
      <c r="Q316">
        <v>171</v>
      </c>
      <c r="R316">
        <v>0</v>
      </c>
      <c r="S316">
        <v>0</v>
      </c>
      <c r="T316">
        <f t="shared" si="64"/>
        <v>674</v>
      </c>
      <c r="U316">
        <f t="shared" si="65"/>
        <v>845</v>
      </c>
      <c r="V316" s="1">
        <f t="shared" si="66"/>
        <v>45963.9318394024</v>
      </c>
      <c r="W316" s="1">
        <f t="shared" si="67"/>
        <v>45979.898225957</v>
      </c>
      <c r="X316" t="str">
        <f t="shared" si="54"/>
        <v>低滞销风险</v>
      </c>
      <c r="Y316" s="6" t="str">
        <f>_xlfn.IFS(COUNTIF($B$2:B316,B316)=1,"-",OR(AND(X315="高滞销风险",OR(X316="中滞销风险",X316="低滞销风险",X316="健康")),AND(X315="中滞销风险",OR(X316="低滞销风险",X316="健康")),AND(X315="低滞销风险",X316="健康")),"变好",X315=X316,"维持不变",OR(AND(X315="健康",OR(X316="低滞销风险",X316="中滞销风险",X316="高滞销风险")),AND(X315="低滞销风险",OR(X316="中滞销风险",X316="高滞销风险")),AND(X315="中滞销风险",X316="高滞销风险")),"变差")</f>
        <v>变差</v>
      </c>
      <c r="Z316" s="7">
        <f t="shared" si="55"/>
        <v>0</v>
      </c>
      <c r="AA316" s="7">
        <f t="shared" si="68"/>
        <v>41.7499999999999</v>
      </c>
      <c r="AB316" s="7">
        <f t="shared" si="56"/>
        <v>41.7499999999999</v>
      </c>
      <c r="AC316" s="7">
        <f t="shared" si="57"/>
        <v>78.8982259570495</v>
      </c>
      <c r="AD316" s="7">
        <f t="shared" si="58"/>
        <v>3.89822595699661</v>
      </c>
      <c r="AE316" s="8">
        <f t="shared" si="59"/>
        <v>11.2666666666667</v>
      </c>
    </row>
    <row r="317" spans="1:31">
      <c r="A317" s="1">
        <v>45887</v>
      </c>
      <c r="B317" t="s">
        <v>255</v>
      </c>
      <c r="C317" t="s">
        <v>256</v>
      </c>
      <c r="D317" t="s">
        <v>238</v>
      </c>
      <c r="E317">
        <v>1.16</v>
      </c>
      <c r="F317">
        <v>1.29</v>
      </c>
      <c r="G317">
        <v>1.21</v>
      </c>
      <c r="H317">
        <v>1.07</v>
      </c>
      <c r="I317" t="s">
        <v>34</v>
      </c>
      <c r="J317">
        <v>9</v>
      </c>
      <c r="K317" t="s">
        <v>35</v>
      </c>
      <c r="L317" t="s">
        <v>36</v>
      </c>
      <c r="M317" t="s">
        <v>37</v>
      </c>
      <c r="N317">
        <v>93</v>
      </c>
      <c r="O317">
        <v>0</v>
      </c>
      <c r="P317">
        <v>0</v>
      </c>
      <c r="Q317">
        <v>225</v>
      </c>
      <c r="R317">
        <v>0</v>
      </c>
      <c r="S317">
        <v>0</v>
      </c>
      <c r="T317">
        <f t="shared" si="64"/>
        <v>93</v>
      </c>
      <c r="U317">
        <f t="shared" si="65"/>
        <v>318</v>
      </c>
      <c r="V317" s="1">
        <f t="shared" si="66"/>
        <v>45967.1724137931</v>
      </c>
      <c r="W317" s="1">
        <f t="shared" si="67"/>
        <v>46161.1379310345</v>
      </c>
      <c r="X317" t="str">
        <f t="shared" si="54"/>
        <v>高滞销风险</v>
      </c>
      <c r="Y317" s="6" t="str">
        <f>_xlfn.IFS(COUNTIF($B$2:B317,B317)=1,"-",OR(AND(X316="高滞销风险",OR(X317="中滞销风险",X317="低滞销风险",X317="健康")),AND(X316="中滞销风险",OR(X317="低滞销风险",X317="健康")),AND(X316="低滞销风险",X317="健康")),"变好",X316=X317,"维持不变",OR(AND(X316="健康",OR(X317="低滞销风险",X317="中滞销风险",X317="高滞销风险")),AND(X316="低滞销风险",OR(X317="中滞销风险",X317="高滞销风险")),AND(X316="中滞销风险",X317="高滞销风险")),"变差")</f>
        <v>-</v>
      </c>
      <c r="Z317" s="7">
        <f t="shared" si="55"/>
        <v>0</v>
      </c>
      <c r="AA317" s="7">
        <f t="shared" si="68"/>
        <v>214.76</v>
      </c>
      <c r="AB317" s="7">
        <f t="shared" si="56"/>
        <v>214.76</v>
      </c>
      <c r="AC317" s="7">
        <f t="shared" si="57"/>
        <v>274.137931034483</v>
      </c>
      <c r="AD317" s="7">
        <f t="shared" si="58"/>
        <v>185.1379310345</v>
      </c>
      <c r="AE317" s="8">
        <f t="shared" si="59"/>
        <v>3.57303370786517</v>
      </c>
    </row>
    <row r="318" spans="1:31">
      <c r="A318" s="1">
        <v>45894</v>
      </c>
      <c r="B318" t="s">
        <v>255</v>
      </c>
      <c r="C318" t="s">
        <v>256</v>
      </c>
      <c r="D318" t="s">
        <v>238</v>
      </c>
      <c r="E318">
        <v>0.71</v>
      </c>
      <c r="F318">
        <v>0.71</v>
      </c>
      <c r="G318">
        <v>1</v>
      </c>
      <c r="H318">
        <v>1.14</v>
      </c>
      <c r="I318" t="s">
        <v>41</v>
      </c>
      <c r="J318">
        <v>5</v>
      </c>
      <c r="K318" t="s">
        <v>38</v>
      </c>
      <c r="L318" t="s">
        <v>39</v>
      </c>
      <c r="M318" t="s">
        <v>40</v>
      </c>
      <c r="N318">
        <v>87</v>
      </c>
      <c r="O318">
        <v>0</v>
      </c>
      <c r="P318">
        <v>0</v>
      </c>
      <c r="Q318">
        <v>225</v>
      </c>
      <c r="R318">
        <v>0</v>
      </c>
      <c r="S318">
        <v>0</v>
      </c>
      <c r="T318">
        <f t="shared" si="64"/>
        <v>87</v>
      </c>
      <c r="U318">
        <f t="shared" si="65"/>
        <v>312</v>
      </c>
      <c r="V318" s="1">
        <f t="shared" si="66"/>
        <v>46016.5352112676</v>
      </c>
      <c r="W318" s="1">
        <f t="shared" si="67"/>
        <v>46333.4366197183</v>
      </c>
      <c r="X318" t="str">
        <f t="shared" si="54"/>
        <v>高滞销风险</v>
      </c>
      <c r="Y318" s="6" t="str">
        <f>_xlfn.IFS(COUNTIF($B$2:B318,B318)=1,"-",OR(AND(X317="高滞销风险",OR(X318="中滞销风险",X318="低滞销风险",X318="健康")),AND(X317="中滞销风险",OR(X318="低滞销风险",X318="健康")),AND(X317="低滞销风险",X318="健康")),"变好",X317=X318,"维持不变",OR(AND(X317="健康",OR(X318="低滞销风险",X318="中滞销风险",X318="高滞销风险")),AND(X317="低滞销风险",OR(X318="中滞销风险",X318="高滞销风险")),AND(X317="中滞销风险",X318="高滞销风险")),"变差")</f>
        <v>维持不变</v>
      </c>
      <c r="Z318" s="7">
        <f t="shared" si="55"/>
        <v>28.78</v>
      </c>
      <c r="AA318" s="7">
        <f t="shared" si="68"/>
        <v>225</v>
      </c>
      <c r="AB318" s="7">
        <f t="shared" si="56"/>
        <v>253.78</v>
      </c>
      <c r="AC318" s="7">
        <f t="shared" si="57"/>
        <v>439.43661971831</v>
      </c>
      <c r="AD318" s="7">
        <f t="shared" si="58"/>
        <v>357.436619718297</v>
      </c>
      <c r="AE318" s="8">
        <f t="shared" si="59"/>
        <v>3.80487804878049</v>
      </c>
    </row>
    <row r="319" spans="1:31">
      <c r="A319" s="1">
        <v>45901</v>
      </c>
      <c r="B319" t="s">
        <v>255</v>
      </c>
      <c r="C319" t="s">
        <v>256</v>
      </c>
      <c r="D319" t="s">
        <v>238</v>
      </c>
      <c r="E319">
        <v>0.71</v>
      </c>
      <c r="F319">
        <v>0.71</v>
      </c>
      <c r="G319">
        <v>0.71</v>
      </c>
      <c r="H319">
        <v>0.96</v>
      </c>
      <c r="I319" t="s">
        <v>41</v>
      </c>
      <c r="J319">
        <v>5</v>
      </c>
      <c r="K319" t="s">
        <v>42</v>
      </c>
      <c r="L319" t="s">
        <v>43</v>
      </c>
      <c r="M319" t="s">
        <v>44</v>
      </c>
      <c r="N319">
        <v>82</v>
      </c>
      <c r="O319">
        <v>0</v>
      </c>
      <c r="P319">
        <v>0</v>
      </c>
      <c r="Q319">
        <v>225</v>
      </c>
      <c r="R319">
        <v>0</v>
      </c>
      <c r="S319">
        <v>0</v>
      </c>
      <c r="T319">
        <f t="shared" si="64"/>
        <v>82</v>
      </c>
      <c r="U319">
        <f t="shared" si="65"/>
        <v>307</v>
      </c>
      <c r="V319" s="1">
        <f t="shared" si="66"/>
        <v>46016.4929577465</v>
      </c>
      <c r="W319" s="1">
        <f t="shared" si="67"/>
        <v>46333.3943661972</v>
      </c>
      <c r="X319" t="str">
        <f t="shared" si="54"/>
        <v>高滞销风险</v>
      </c>
      <c r="Y319" s="6" t="str">
        <f>_xlfn.IFS(COUNTIF($B$2:B319,B319)=1,"-",OR(AND(X318="高滞销风险",OR(X319="中滞销风险",X319="低滞销风险",X319="健康")),AND(X318="中滞销风险",OR(X319="低滞销风险",X319="健康")),AND(X318="低滞销风险",X319="健康")),"变好",X318=X319,"维持不变",OR(AND(X318="健康",OR(X319="低滞销风险",X319="中滞销风险",X319="高滞销风险")),AND(X318="低滞销风险",OR(X319="中滞销风险",X319="高滞销风险")),AND(X318="中滞销风险",X319="高滞销风险")),"变差")</f>
        <v>维持不变</v>
      </c>
      <c r="Z319" s="7">
        <f t="shared" si="55"/>
        <v>28.75</v>
      </c>
      <c r="AA319" s="7">
        <f t="shared" si="68"/>
        <v>225</v>
      </c>
      <c r="AB319" s="7">
        <f t="shared" si="56"/>
        <v>253.75</v>
      </c>
      <c r="AC319" s="7">
        <f t="shared" si="57"/>
        <v>432.394366197183</v>
      </c>
      <c r="AD319" s="7">
        <f t="shared" si="58"/>
        <v>357.394366197201</v>
      </c>
      <c r="AE319" s="8">
        <f t="shared" si="59"/>
        <v>4.09333333333333</v>
      </c>
    </row>
    <row r="320" spans="1:31">
      <c r="A320" s="1">
        <v>45887</v>
      </c>
      <c r="B320" t="s">
        <v>257</v>
      </c>
      <c r="C320" t="s">
        <v>258</v>
      </c>
      <c r="D320" t="s">
        <v>238</v>
      </c>
      <c r="E320">
        <v>1.86</v>
      </c>
      <c r="F320">
        <v>1.86</v>
      </c>
      <c r="G320">
        <v>2.71</v>
      </c>
      <c r="H320">
        <v>2.21</v>
      </c>
      <c r="I320" t="s">
        <v>41</v>
      </c>
      <c r="J320">
        <v>13</v>
      </c>
      <c r="K320" t="s">
        <v>35</v>
      </c>
      <c r="L320" t="s">
        <v>36</v>
      </c>
      <c r="M320" t="s">
        <v>37</v>
      </c>
      <c r="N320">
        <v>328</v>
      </c>
      <c r="O320">
        <v>0</v>
      </c>
      <c r="P320">
        <v>0</v>
      </c>
      <c r="Q320">
        <v>365</v>
      </c>
      <c r="R320">
        <v>0</v>
      </c>
      <c r="S320">
        <v>0</v>
      </c>
      <c r="T320">
        <f t="shared" si="64"/>
        <v>328</v>
      </c>
      <c r="U320">
        <f t="shared" si="65"/>
        <v>693</v>
      </c>
      <c r="V320" s="1">
        <f t="shared" si="66"/>
        <v>46063.3440860215</v>
      </c>
      <c r="W320" s="1">
        <f t="shared" si="67"/>
        <v>46259.5806451613</v>
      </c>
      <c r="X320" t="str">
        <f t="shared" si="54"/>
        <v>高滞销风险</v>
      </c>
      <c r="Y320" s="6" t="str">
        <f>_xlfn.IFS(COUNTIF($B$2:B320,B320)=1,"-",OR(AND(X319="高滞销风险",OR(X320="中滞销风险",X320="低滞销风险",X320="健康")),AND(X319="中滞销风险",OR(X320="低滞销风险",X320="健康")),AND(X319="低滞销风险",X320="健康")),"变好",X319=X320,"维持不变",OR(AND(X319="健康",OR(X320="低滞销风险",X320="中滞销风险",X320="高滞销风险")),AND(X319="低滞销风险",OR(X320="中滞销风险",X320="高滞销风险")),AND(X319="中滞销风险",X320="高滞销风险")),"变差")</f>
        <v>-</v>
      </c>
      <c r="Z320" s="7">
        <f t="shared" si="55"/>
        <v>162.46</v>
      </c>
      <c r="AA320" s="7">
        <f t="shared" si="68"/>
        <v>365</v>
      </c>
      <c r="AB320" s="7">
        <f t="shared" si="56"/>
        <v>527.46</v>
      </c>
      <c r="AC320" s="7">
        <f t="shared" si="57"/>
        <v>372.58064516129</v>
      </c>
      <c r="AD320" s="7">
        <f t="shared" si="58"/>
        <v>283.580645161303</v>
      </c>
      <c r="AE320" s="8">
        <f t="shared" si="59"/>
        <v>7.78651685393258</v>
      </c>
    </row>
    <row r="321" spans="1:31">
      <c r="A321" s="1">
        <v>45894</v>
      </c>
      <c r="B321" t="s">
        <v>257</v>
      </c>
      <c r="C321" t="s">
        <v>258</v>
      </c>
      <c r="D321" t="s">
        <v>238</v>
      </c>
      <c r="E321">
        <v>2.24</v>
      </c>
      <c r="F321">
        <v>2.29</v>
      </c>
      <c r="G321">
        <v>2.07</v>
      </c>
      <c r="H321">
        <v>2.29</v>
      </c>
      <c r="I321" t="s">
        <v>34</v>
      </c>
      <c r="J321">
        <v>16</v>
      </c>
      <c r="K321" t="s">
        <v>38</v>
      </c>
      <c r="L321" t="s">
        <v>39</v>
      </c>
      <c r="M321" t="s">
        <v>40</v>
      </c>
      <c r="N321">
        <v>312</v>
      </c>
      <c r="O321">
        <v>0</v>
      </c>
      <c r="P321">
        <v>0</v>
      </c>
      <c r="Q321">
        <v>365</v>
      </c>
      <c r="R321">
        <v>0</v>
      </c>
      <c r="S321">
        <v>0</v>
      </c>
      <c r="T321">
        <f t="shared" si="64"/>
        <v>312</v>
      </c>
      <c r="U321">
        <f t="shared" si="65"/>
        <v>677</v>
      </c>
      <c r="V321" s="1">
        <f t="shared" si="66"/>
        <v>46033.2857142857</v>
      </c>
      <c r="W321" s="1">
        <f t="shared" si="67"/>
        <v>46196.2321428571</v>
      </c>
      <c r="X321" t="str">
        <f t="shared" si="54"/>
        <v>高滞销风险</v>
      </c>
      <c r="Y321" s="6" t="str">
        <f>_xlfn.IFS(COUNTIF($B$2:B321,B321)=1,"-",OR(AND(X320="高滞销风险",OR(X321="中滞销风险",X321="低滞销风险",X321="健康")),AND(X320="中滞销风险",OR(X321="低滞销风险",X321="健康")),AND(X320="低滞销风险",X321="健康")),"变好",X320=X321,"维持不变",OR(AND(X320="健康",OR(X321="低滞销风险",X321="中滞销风险",X321="高滞销风险")),AND(X320="低滞销风险",OR(X321="中滞销风险",X321="高滞销风险")),AND(X320="中滞销风险",X321="高滞销风险")),"变差")</f>
        <v>维持不变</v>
      </c>
      <c r="Z321" s="7">
        <f t="shared" si="55"/>
        <v>128.32</v>
      </c>
      <c r="AA321" s="7">
        <f t="shared" si="68"/>
        <v>365</v>
      </c>
      <c r="AB321" s="7">
        <f t="shared" si="56"/>
        <v>493.32</v>
      </c>
      <c r="AC321" s="7">
        <f t="shared" si="57"/>
        <v>302.232142857143</v>
      </c>
      <c r="AD321" s="7">
        <f t="shared" si="58"/>
        <v>220.232142857101</v>
      </c>
      <c r="AE321" s="8">
        <f t="shared" si="59"/>
        <v>8.25609756097561</v>
      </c>
    </row>
    <row r="322" spans="1:31">
      <c r="A322" s="1">
        <v>45901</v>
      </c>
      <c r="B322" t="s">
        <v>257</v>
      </c>
      <c r="C322" t="s">
        <v>258</v>
      </c>
      <c r="D322" t="s">
        <v>238</v>
      </c>
      <c r="E322">
        <v>1.29</v>
      </c>
      <c r="F322">
        <v>1.29</v>
      </c>
      <c r="G322">
        <v>1.79</v>
      </c>
      <c r="H322">
        <v>2.25</v>
      </c>
      <c r="I322" t="s">
        <v>41</v>
      </c>
      <c r="J322">
        <v>9</v>
      </c>
      <c r="K322" t="s">
        <v>42</v>
      </c>
      <c r="L322" t="s">
        <v>43</v>
      </c>
      <c r="M322" t="s">
        <v>44</v>
      </c>
      <c r="N322">
        <v>304</v>
      </c>
      <c r="O322">
        <v>0</v>
      </c>
      <c r="P322">
        <v>0</v>
      </c>
      <c r="Q322">
        <v>365</v>
      </c>
      <c r="R322">
        <v>0</v>
      </c>
      <c r="S322">
        <v>0</v>
      </c>
      <c r="T322">
        <f t="shared" si="64"/>
        <v>304</v>
      </c>
      <c r="U322">
        <f t="shared" si="65"/>
        <v>669</v>
      </c>
      <c r="V322" s="1">
        <f t="shared" si="66"/>
        <v>46136.6589147287</v>
      </c>
      <c r="W322" s="1">
        <f t="shared" si="67"/>
        <v>46419.6046511628</v>
      </c>
      <c r="X322" t="str">
        <f t="shared" si="54"/>
        <v>高滞销风险</v>
      </c>
      <c r="Y322" s="6" t="str">
        <f>_xlfn.IFS(COUNTIF($B$2:B322,B322)=1,"-",OR(AND(X321="高滞销风险",OR(X322="中滞销风险",X322="低滞销风险",X322="健康")),AND(X321="中滞销风险",OR(X322="低滞销风险",X322="健康")),AND(X321="低滞销风险",X322="健康")),"变好",X321=X322,"维持不变",OR(AND(X321="健康",OR(X322="低滞销风险",X322="中滞销风险",X322="高滞销风险")),AND(X321="低滞销风险",OR(X322="中滞销风险",X322="高滞销风险")),AND(X321="中滞销风险",X322="高滞销风险")),"变差")</f>
        <v>维持不变</v>
      </c>
      <c r="Z322" s="7">
        <f t="shared" si="55"/>
        <v>207.25</v>
      </c>
      <c r="AA322" s="7">
        <f t="shared" si="68"/>
        <v>365</v>
      </c>
      <c r="AB322" s="7">
        <f t="shared" si="56"/>
        <v>572.25</v>
      </c>
      <c r="AC322" s="7">
        <f t="shared" si="57"/>
        <v>518.604651162791</v>
      </c>
      <c r="AD322" s="7">
        <f t="shared" si="58"/>
        <v>443.604651162801</v>
      </c>
      <c r="AE322" s="8">
        <f t="shared" si="59"/>
        <v>8.92</v>
      </c>
    </row>
    <row r="323" spans="1:31">
      <c r="A323" s="1">
        <v>45887</v>
      </c>
      <c r="B323" t="s">
        <v>259</v>
      </c>
      <c r="C323" t="s">
        <v>260</v>
      </c>
      <c r="D323" t="s">
        <v>238</v>
      </c>
      <c r="E323">
        <v>1.6</v>
      </c>
      <c r="F323">
        <v>1.86</v>
      </c>
      <c r="G323">
        <v>1.64</v>
      </c>
      <c r="H323">
        <v>1.43</v>
      </c>
      <c r="I323" t="s">
        <v>34</v>
      </c>
      <c r="J323">
        <v>13</v>
      </c>
      <c r="K323" t="s">
        <v>35</v>
      </c>
      <c r="L323" t="s">
        <v>36</v>
      </c>
      <c r="M323" t="s">
        <v>37</v>
      </c>
      <c r="N323">
        <v>33</v>
      </c>
      <c r="O323">
        <v>45</v>
      </c>
      <c r="P323">
        <v>0</v>
      </c>
      <c r="Q323">
        <v>409</v>
      </c>
      <c r="R323">
        <v>0</v>
      </c>
      <c r="S323">
        <v>0</v>
      </c>
      <c r="T323">
        <f t="shared" si="64"/>
        <v>78</v>
      </c>
      <c r="U323">
        <f t="shared" si="65"/>
        <v>487</v>
      </c>
      <c r="V323" s="1">
        <f t="shared" si="66"/>
        <v>45935.75</v>
      </c>
      <c r="W323" s="1">
        <f t="shared" si="67"/>
        <v>46191.375</v>
      </c>
      <c r="X323" t="str">
        <f t="shared" ref="X323:X386" si="69">_xlfn.IFS(AD323&gt;=30,"高滞销风险",AD323&gt;=15,"中滞销风险",AD323&gt;0,"低滞销风险",AD323=0,"健康")</f>
        <v>高滞销风险</v>
      </c>
      <c r="Y323" s="6" t="str">
        <f>_xlfn.IFS(COUNTIF($B$2:B323,B323)=1,"-",OR(AND(X322="高滞销风险",OR(X323="中滞销风险",X323="低滞销风险",X323="健康")),AND(X322="中滞销风险",OR(X323="低滞销风险",X323="健康")),AND(X322="低滞销风险",X323="健康")),"变好",X322=X323,"维持不变",OR(AND(X322="健康",OR(X323="低滞销风险",X323="中滞销风险",X323="高滞销风险")),AND(X322="低滞销风险",OR(X323="中滞销风险",X323="高滞销风险")),AND(X322="中滞销风险",X323="高滞销风险")),"变差")</f>
        <v>-</v>
      </c>
      <c r="Z323" s="7">
        <f t="shared" ref="Z323:Z386" si="70">IF(V323&gt;=DATE(2025,11,15),T323-(DATE(2025,11,15)-A323)*E323,0)</f>
        <v>0</v>
      </c>
      <c r="AA323" s="7">
        <f t="shared" si="68"/>
        <v>344.6</v>
      </c>
      <c r="AB323" s="7">
        <f t="shared" ref="AB323:AB386" si="71">IF(W323&gt;=DATE(2025,11,15),U323-(DATE(2025,11,15)-A323)*E323,0)</f>
        <v>344.6</v>
      </c>
      <c r="AC323" s="7">
        <f t="shared" ref="AC323:AC386" si="72">U323/E323</f>
        <v>304.375</v>
      </c>
      <c r="AD323" s="7">
        <f t="shared" ref="AD323:AD386" si="73">IF(W323&gt;DATE(2025,11,15),W323-DATE(2025,11,15),0)</f>
        <v>215.375</v>
      </c>
      <c r="AE323" s="8">
        <f t="shared" ref="AE323:AE386" si="74">IF(X323="健康",E323,U323/(DATE(2025,11,15)-A323))</f>
        <v>5.47191011235955</v>
      </c>
    </row>
    <row r="324" spans="1:31">
      <c r="A324" s="1">
        <v>45894</v>
      </c>
      <c r="B324" t="s">
        <v>259</v>
      </c>
      <c r="C324" t="s">
        <v>260</v>
      </c>
      <c r="D324" t="s">
        <v>238</v>
      </c>
      <c r="E324">
        <v>0.57</v>
      </c>
      <c r="F324">
        <v>0.57</v>
      </c>
      <c r="G324">
        <v>1.21</v>
      </c>
      <c r="H324">
        <v>1.18</v>
      </c>
      <c r="I324" t="s">
        <v>41</v>
      </c>
      <c r="J324">
        <v>4</v>
      </c>
      <c r="K324" t="s">
        <v>38</v>
      </c>
      <c r="L324" t="s">
        <v>39</v>
      </c>
      <c r="M324" t="s">
        <v>40</v>
      </c>
      <c r="N324">
        <v>30</v>
      </c>
      <c r="O324">
        <v>57</v>
      </c>
      <c r="P324">
        <v>0</v>
      </c>
      <c r="Q324">
        <v>394</v>
      </c>
      <c r="R324">
        <v>0</v>
      </c>
      <c r="S324">
        <v>0</v>
      </c>
      <c r="T324">
        <f t="shared" si="64"/>
        <v>87</v>
      </c>
      <c r="U324">
        <f t="shared" si="65"/>
        <v>481</v>
      </c>
      <c r="V324" s="1">
        <f t="shared" si="66"/>
        <v>46046.6315789474</v>
      </c>
      <c r="W324" s="1">
        <f t="shared" si="67"/>
        <v>46737.8596491228</v>
      </c>
      <c r="X324" t="str">
        <f t="shared" si="69"/>
        <v>高滞销风险</v>
      </c>
      <c r="Y324" s="6" t="str">
        <f>_xlfn.IFS(COUNTIF($B$2:B324,B324)=1,"-",OR(AND(X323="高滞销风险",OR(X324="中滞销风险",X324="低滞销风险",X324="健康")),AND(X323="中滞销风险",OR(X324="低滞销风险",X324="健康")),AND(X323="低滞销风险",X324="健康")),"变好",X323=X324,"维持不变",OR(AND(X323="健康",OR(X324="低滞销风险",X324="中滞销风险",X324="高滞销风险")),AND(X323="低滞销风险",OR(X324="中滞销风险",X324="高滞销风险")),AND(X323="中滞销风险",X324="高滞销风险")),"变差")</f>
        <v>维持不变</v>
      </c>
      <c r="Z324" s="7">
        <f t="shared" si="70"/>
        <v>40.26</v>
      </c>
      <c r="AA324" s="7">
        <f t="shared" si="68"/>
        <v>394</v>
      </c>
      <c r="AB324" s="7">
        <f t="shared" si="71"/>
        <v>434.26</v>
      </c>
      <c r="AC324" s="7">
        <f t="shared" si="72"/>
        <v>843.859649122807</v>
      </c>
      <c r="AD324" s="7">
        <f t="shared" si="73"/>
        <v>761.859649122802</v>
      </c>
      <c r="AE324" s="8">
        <f t="shared" si="74"/>
        <v>5.86585365853659</v>
      </c>
    </row>
    <row r="325" spans="1:31">
      <c r="A325" s="1">
        <v>45901</v>
      </c>
      <c r="B325" t="s">
        <v>259</v>
      </c>
      <c r="C325" t="s">
        <v>260</v>
      </c>
      <c r="D325" t="s">
        <v>238</v>
      </c>
      <c r="E325">
        <v>1.59</v>
      </c>
      <c r="F325">
        <v>2</v>
      </c>
      <c r="G325">
        <v>1.29</v>
      </c>
      <c r="H325">
        <v>1.46</v>
      </c>
      <c r="I325" t="s">
        <v>34</v>
      </c>
      <c r="J325">
        <v>14</v>
      </c>
      <c r="K325" t="s">
        <v>42</v>
      </c>
      <c r="L325" t="s">
        <v>43</v>
      </c>
      <c r="M325" t="s">
        <v>44</v>
      </c>
      <c r="N325">
        <v>20</v>
      </c>
      <c r="O325">
        <v>54</v>
      </c>
      <c r="P325">
        <v>0</v>
      </c>
      <c r="Q325">
        <v>394</v>
      </c>
      <c r="R325">
        <v>0</v>
      </c>
      <c r="S325">
        <v>0</v>
      </c>
      <c r="T325">
        <f t="shared" si="64"/>
        <v>74</v>
      </c>
      <c r="U325">
        <f t="shared" si="65"/>
        <v>468</v>
      </c>
      <c r="V325" s="1">
        <f t="shared" si="66"/>
        <v>45947.5408805031</v>
      </c>
      <c r="W325" s="1">
        <f t="shared" si="67"/>
        <v>46195.3396226415</v>
      </c>
      <c r="X325" t="str">
        <f t="shared" si="69"/>
        <v>高滞销风险</v>
      </c>
      <c r="Y325" s="6" t="str">
        <f>_xlfn.IFS(COUNTIF($B$2:B325,B325)=1,"-",OR(AND(X324="高滞销风险",OR(X325="中滞销风险",X325="低滞销风险",X325="健康")),AND(X324="中滞销风险",OR(X325="低滞销风险",X325="健康")),AND(X324="低滞销风险",X325="健康")),"变好",X324=X325,"维持不变",OR(AND(X324="健康",OR(X325="低滞销风险",X325="中滞销风险",X325="高滞销风险")),AND(X324="低滞销风险",OR(X325="中滞销风险",X325="高滞销风险")),AND(X324="中滞销风险",X325="高滞销风险")),"变差")</f>
        <v>维持不变</v>
      </c>
      <c r="Z325" s="7">
        <f t="shared" si="70"/>
        <v>0</v>
      </c>
      <c r="AA325" s="7">
        <f t="shared" si="68"/>
        <v>348.75</v>
      </c>
      <c r="AB325" s="7">
        <f t="shared" si="71"/>
        <v>348.75</v>
      </c>
      <c r="AC325" s="7">
        <f t="shared" si="72"/>
        <v>294.339622641509</v>
      </c>
      <c r="AD325" s="7">
        <f t="shared" si="73"/>
        <v>219.339622641499</v>
      </c>
      <c r="AE325" s="8">
        <f t="shared" si="74"/>
        <v>6.24</v>
      </c>
    </row>
    <row r="326" spans="1:31">
      <c r="A326" s="1">
        <v>45887</v>
      </c>
      <c r="B326" t="s">
        <v>261</v>
      </c>
      <c r="C326" t="s">
        <v>262</v>
      </c>
      <c r="D326" t="s">
        <v>238</v>
      </c>
      <c r="E326">
        <v>1.14</v>
      </c>
      <c r="F326">
        <v>1.14</v>
      </c>
      <c r="G326">
        <v>1.21</v>
      </c>
      <c r="H326">
        <v>1.46</v>
      </c>
      <c r="I326" t="s">
        <v>41</v>
      </c>
      <c r="J326">
        <v>8</v>
      </c>
      <c r="K326" t="s">
        <v>35</v>
      </c>
      <c r="L326" t="s">
        <v>36</v>
      </c>
      <c r="M326" t="s">
        <v>37</v>
      </c>
      <c r="N326">
        <v>35</v>
      </c>
      <c r="O326">
        <v>59</v>
      </c>
      <c r="P326">
        <v>0</v>
      </c>
      <c r="Q326">
        <v>170</v>
      </c>
      <c r="R326">
        <v>0</v>
      </c>
      <c r="S326">
        <v>0</v>
      </c>
      <c r="T326">
        <f t="shared" si="64"/>
        <v>94</v>
      </c>
      <c r="U326">
        <f t="shared" si="65"/>
        <v>264</v>
      </c>
      <c r="V326" s="1">
        <f t="shared" si="66"/>
        <v>45969.4561403509</v>
      </c>
      <c r="W326" s="1">
        <f t="shared" si="67"/>
        <v>46118.5789473684</v>
      </c>
      <c r="X326" t="str">
        <f t="shared" si="69"/>
        <v>高滞销风险</v>
      </c>
      <c r="Y326" s="6" t="str">
        <f>_xlfn.IFS(COUNTIF($B$2:B326,B326)=1,"-",OR(AND(X325="高滞销风险",OR(X326="中滞销风险",X326="低滞销风险",X326="健康")),AND(X325="中滞销风险",OR(X326="低滞销风险",X326="健康")),AND(X325="低滞销风险",X326="健康")),"变好",X325=X326,"维持不变",OR(AND(X325="健康",OR(X326="低滞销风险",X326="中滞销风险",X326="高滞销风险")),AND(X325="低滞销风险",OR(X326="中滞销风险",X326="高滞销风险")),AND(X325="中滞销风险",X326="高滞销风险")),"变差")</f>
        <v>-</v>
      </c>
      <c r="Z326" s="7">
        <f t="shared" si="70"/>
        <v>0</v>
      </c>
      <c r="AA326" s="7">
        <f t="shared" si="68"/>
        <v>162.54</v>
      </c>
      <c r="AB326" s="7">
        <f t="shared" si="71"/>
        <v>162.54</v>
      </c>
      <c r="AC326" s="7">
        <f t="shared" si="72"/>
        <v>231.578947368421</v>
      </c>
      <c r="AD326" s="7">
        <f t="shared" si="73"/>
        <v>142.578947368398</v>
      </c>
      <c r="AE326" s="8">
        <f t="shared" si="74"/>
        <v>2.96629213483146</v>
      </c>
    </row>
    <row r="327" spans="1:31">
      <c r="A327" s="1">
        <v>45894</v>
      </c>
      <c r="B327" t="s">
        <v>261</v>
      </c>
      <c r="C327" t="s">
        <v>262</v>
      </c>
      <c r="D327" t="s">
        <v>238</v>
      </c>
      <c r="E327">
        <v>0.86</v>
      </c>
      <c r="F327">
        <v>0.86</v>
      </c>
      <c r="G327">
        <v>1</v>
      </c>
      <c r="H327">
        <v>1.25</v>
      </c>
      <c r="I327" t="s">
        <v>41</v>
      </c>
      <c r="J327">
        <v>6</v>
      </c>
      <c r="K327" t="s">
        <v>38</v>
      </c>
      <c r="L327" t="s">
        <v>39</v>
      </c>
      <c r="M327" t="s">
        <v>40</v>
      </c>
      <c r="N327">
        <v>72</v>
      </c>
      <c r="O327">
        <v>15</v>
      </c>
      <c r="P327">
        <v>0</v>
      </c>
      <c r="Q327">
        <v>170</v>
      </c>
      <c r="R327">
        <v>0</v>
      </c>
      <c r="S327">
        <v>0</v>
      </c>
      <c r="T327">
        <f t="shared" ref="T327:T390" si="75">N327+O327+P327</f>
        <v>87</v>
      </c>
      <c r="U327">
        <f t="shared" ref="U327:U390" si="76">T327+Q327+R327+S327</f>
        <v>257</v>
      </c>
      <c r="V327" s="1">
        <f t="shared" ref="V327:V390" si="77">A327+T327/E327</f>
        <v>45995.1627906977</v>
      </c>
      <c r="W327" s="1">
        <f t="shared" ref="W327:W390" si="78">A327+U327/E327</f>
        <v>46192.8372093023</v>
      </c>
      <c r="X327" t="str">
        <f t="shared" si="69"/>
        <v>高滞销风险</v>
      </c>
      <c r="Y327" s="6" t="str">
        <f>_xlfn.IFS(COUNTIF($B$2:B327,B327)=1,"-",OR(AND(X326="高滞销风险",OR(X327="中滞销风险",X327="低滞销风险",X327="健康")),AND(X326="中滞销风险",OR(X327="低滞销风险",X327="健康")),AND(X326="低滞销风险",X327="健康")),"变好",X326=X327,"维持不变",OR(AND(X326="健康",OR(X327="低滞销风险",X327="中滞销风险",X327="高滞销风险")),AND(X326="低滞销风险",OR(X327="中滞销风险",X327="高滞销风险")),AND(X326="中滞销风险",X327="高滞销风险")),"变差")</f>
        <v>维持不变</v>
      </c>
      <c r="Z327" s="7">
        <f t="shared" si="70"/>
        <v>16.48</v>
      </c>
      <c r="AA327" s="7">
        <f t="shared" si="68"/>
        <v>170</v>
      </c>
      <c r="AB327" s="7">
        <f t="shared" si="71"/>
        <v>186.48</v>
      </c>
      <c r="AC327" s="7">
        <f t="shared" si="72"/>
        <v>298.837209302326</v>
      </c>
      <c r="AD327" s="7">
        <f t="shared" si="73"/>
        <v>216.837209302299</v>
      </c>
      <c r="AE327" s="8">
        <f t="shared" si="74"/>
        <v>3.13414634146341</v>
      </c>
    </row>
    <row r="328" spans="1:31">
      <c r="A328" s="1">
        <v>45901</v>
      </c>
      <c r="B328" t="s">
        <v>261</v>
      </c>
      <c r="C328" t="s">
        <v>262</v>
      </c>
      <c r="D328" t="s">
        <v>238</v>
      </c>
      <c r="E328">
        <v>1.55</v>
      </c>
      <c r="F328">
        <v>2</v>
      </c>
      <c r="G328">
        <v>1.43</v>
      </c>
      <c r="H328">
        <v>1.32</v>
      </c>
      <c r="I328" t="s">
        <v>34</v>
      </c>
      <c r="J328">
        <v>14</v>
      </c>
      <c r="K328" t="s">
        <v>42</v>
      </c>
      <c r="L328" t="s">
        <v>43</v>
      </c>
      <c r="M328" t="s">
        <v>44</v>
      </c>
      <c r="N328">
        <v>57</v>
      </c>
      <c r="O328">
        <v>16</v>
      </c>
      <c r="P328">
        <v>0</v>
      </c>
      <c r="Q328">
        <v>170</v>
      </c>
      <c r="R328">
        <v>0</v>
      </c>
      <c r="S328">
        <v>0</v>
      </c>
      <c r="T328">
        <f t="shared" si="75"/>
        <v>73</v>
      </c>
      <c r="U328">
        <f t="shared" si="76"/>
        <v>243</v>
      </c>
      <c r="V328" s="1">
        <f t="shared" si="77"/>
        <v>45948.0967741935</v>
      </c>
      <c r="W328" s="1">
        <f t="shared" si="78"/>
        <v>46057.7741935484</v>
      </c>
      <c r="X328" t="str">
        <f t="shared" si="69"/>
        <v>高滞销风险</v>
      </c>
      <c r="Y328" s="6" t="str">
        <f>_xlfn.IFS(COUNTIF($B$2:B328,B328)=1,"-",OR(AND(X327="高滞销风险",OR(X328="中滞销风险",X328="低滞销风险",X328="健康")),AND(X327="中滞销风险",OR(X328="低滞销风险",X328="健康")),AND(X327="低滞销风险",X328="健康")),"变好",X327=X328,"维持不变",OR(AND(X327="健康",OR(X328="低滞销风险",X328="中滞销风险",X328="高滞销风险")),AND(X327="低滞销风险",OR(X328="中滞销风险",X328="高滞销风险")),AND(X327="中滞销风险",X328="高滞销风险")),"变差")</f>
        <v>维持不变</v>
      </c>
      <c r="Z328" s="7">
        <f t="shared" si="70"/>
        <v>0</v>
      </c>
      <c r="AA328" s="7">
        <f t="shared" si="68"/>
        <v>126.75</v>
      </c>
      <c r="AB328" s="7">
        <f t="shared" si="71"/>
        <v>126.75</v>
      </c>
      <c r="AC328" s="7">
        <f t="shared" si="72"/>
        <v>156.774193548387</v>
      </c>
      <c r="AD328" s="7">
        <f t="shared" si="73"/>
        <v>81.7741935484009</v>
      </c>
      <c r="AE328" s="8">
        <f t="shared" si="74"/>
        <v>3.24</v>
      </c>
    </row>
    <row r="329" spans="1:31">
      <c r="A329" s="1">
        <v>45887</v>
      </c>
      <c r="B329" t="s">
        <v>263</v>
      </c>
      <c r="C329" t="s">
        <v>264</v>
      </c>
      <c r="D329" t="s">
        <v>238</v>
      </c>
      <c r="E329">
        <v>0.86</v>
      </c>
      <c r="F329">
        <v>0.86</v>
      </c>
      <c r="G329">
        <v>0.71</v>
      </c>
      <c r="H329">
        <v>0.93</v>
      </c>
      <c r="I329" t="s">
        <v>41</v>
      </c>
      <c r="J329">
        <v>6</v>
      </c>
      <c r="K329" t="s">
        <v>35</v>
      </c>
      <c r="L329" t="s">
        <v>36</v>
      </c>
      <c r="M329" t="s">
        <v>37</v>
      </c>
      <c r="N329">
        <v>183</v>
      </c>
      <c r="O329">
        <v>0</v>
      </c>
      <c r="P329">
        <v>0</v>
      </c>
      <c r="Q329">
        <v>74</v>
      </c>
      <c r="R329">
        <v>0</v>
      </c>
      <c r="S329">
        <v>0</v>
      </c>
      <c r="T329">
        <f t="shared" si="75"/>
        <v>183</v>
      </c>
      <c r="U329">
        <f t="shared" si="76"/>
        <v>257</v>
      </c>
      <c r="V329" s="1">
        <f t="shared" si="77"/>
        <v>46099.7906976744</v>
      </c>
      <c r="W329" s="1">
        <f t="shared" si="78"/>
        <v>46185.8372093023</v>
      </c>
      <c r="X329" t="str">
        <f t="shared" si="69"/>
        <v>高滞销风险</v>
      </c>
      <c r="Y329" s="6" t="str">
        <f>_xlfn.IFS(COUNTIF($B$2:B329,B329)=1,"-",OR(AND(X328="高滞销风险",OR(X329="中滞销风险",X329="低滞销风险",X329="健康")),AND(X328="中滞销风险",OR(X329="低滞销风险",X329="健康")),AND(X328="低滞销风险",X329="健康")),"变好",X328=X329,"维持不变",OR(AND(X328="健康",OR(X329="低滞销风险",X329="中滞销风险",X329="高滞销风险")),AND(X328="低滞销风险",OR(X329="中滞销风险",X329="高滞销风险")),AND(X328="中滞销风险",X329="高滞销风险")),"变差")</f>
        <v>-</v>
      </c>
      <c r="Z329" s="7">
        <f t="shared" si="70"/>
        <v>106.46</v>
      </c>
      <c r="AA329" s="7">
        <f t="shared" si="68"/>
        <v>74</v>
      </c>
      <c r="AB329" s="7">
        <f t="shared" si="71"/>
        <v>180.46</v>
      </c>
      <c r="AC329" s="7">
        <f t="shared" si="72"/>
        <v>298.837209302326</v>
      </c>
      <c r="AD329" s="7">
        <f t="shared" si="73"/>
        <v>209.837209302299</v>
      </c>
      <c r="AE329" s="8">
        <f t="shared" si="74"/>
        <v>2.8876404494382</v>
      </c>
    </row>
    <row r="330" spans="1:31">
      <c r="A330" s="1">
        <v>45894</v>
      </c>
      <c r="B330" t="s">
        <v>263</v>
      </c>
      <c r="C330" t="s">
        <v>264</v>
      </c>
      <c r="D330" t="s">
        <v>238</v>
      </c>
      <c r="E330">
        <v>0.57</v>
      </c>
      <c r="F330">
        <v>0.57</v>
      </c>
      <c r="G330">
        <v>0.71</v>
      </c>
      <c r="H330">
        <v>0.61</v>
      </c>
      <c r="I330" t="s">
        <v>41</v>
      </c>
      <c r="J330">
        <v>4</v>
      </c>
      <c r="K330" t="s">
        <v>38</v>
      </c>
      <c r="L330" t="s">
        <v>39</v>
      </c>
      <c r="M330" t="s">
        <v>40</v>
      </c>
      <c r="N330">
        <v>178</v>
      </c>
      <c r="O330">
        <v>0</v>
      </c>
      <c r="P330">
        <v>0</v>
      </c>
      <c r="Q330">
        <v>74</v>
      </c>
      <c r="R330">
        <v>0</v>
      </c>
      <c r="S330">
        <v>0</v>
      </c>
      <c r="T330">
        <f t="shared" si="75"/>
        <v>178</v>
      </c>
      <c r="U330">
        <f t="shared" si="76"/>
        <v>252</v>
      </c>
      <c r="V330" s="1">
        <f t="shared" si="77"/>
        <v>46206.2807017544</v>
      </c>
      <c r="W330" s="1">
        <f t="shared" si="78"/>
        <v>46336.1052631579</v>
      </c>
      <c r="X330" t="str">
        <f t="shared" si="69"/>
        <v>高滞销风险</v>
      </c>
      <c r="Y330" s="6" t="str">
        <f>_xlfn.IFS(COUNTIF($B$2:B330,B330)=1,"-",OR(AND(X329="高滞销风险",OR(X330="中滞销风险",X330="低滞销风险",X330="健康")),AND(X329="中滞销风险",OR(X330="低滞销风险",X330="健康")),AND(X329="低滞销风险",X330="健康")),"变好",X329=X330,"维持不变",OR(AND(X329="健康",OR(X330="低滞销风险",X330="中滞销风险",X330="高滞销风险")),AND(X329="低滞销风险",OR(X330="中滞销风险",X330="高滞销风险")),AND(X329="中滞销风险",X330="高滞销风险")),"变差")</f>
        <v>维持不变</v>
      </c>
      <c r="Z330" s="7">
        <f t="shared" si="70"/>
        <v>131.26</v>
      </c>
      <c r="AA330" s="7">
        <f t="shared" si="68"/>
        <v>74</v>
      </c>
      <c r="AB330" s="7">
        <f t="shared" si="71"/>
        <v>205.26</v>
      </c>
      <c r="AC330" s="7">
        <f t="shared" si="72"/>
        <v>442.105263157895</v>
      </c>
      <c r="AD330" s="7">
        <f t="shared" si="73"/>
        <v>360.1052631579</v>
      </c>
      <c r="AE330" s="8">
        <f t="shared" si="74"/>
        <v>3.07317073170732</v>
      </c>
    </row>
    <row r="331" spans="1:31">
      <c r="A331" s="1">
        <v>45901</v>
      </c>
      <c r="B331" t="s">
        <v>263</v>
      </c>
      <c r="C331" t="s">
        <v>264</v>
      </c>
      <c r="D331" t="s">
        <v>238</v>
      </c>
      <c r="E331">
        <v>1.13</v>
      </c>
      <c r="F331">
        <v>1.57</v>
      </c>
      <c r="G331">
        <v>1.07</v>
      </c>
      <c r="H331">
        <v>0.89</v>
      </c>
      <c r="I331" t="s">
        <v>34</v>
      </c>
      <c r="J331">
        <v>11</v>
      </c>
      <c r="K331" t="s">
        <v>42</v>
      </c>
      <c r="L331" t="s">
        <v>43</v>
      </c>
      <c r="M331" t="s">
        <v>44</v>
      </c>
      <c r="N331">
        <v>166</v>
      </c>
      <c r="O331">
        <v>0</v>
      </c>
      <c r="P331">
        <v>0</v>
      </c>
      <c r="Q331">
        <v>74</v>
      </c>
      <c r="R331">
        <v>0</v>
      </c>
      <c r="S331">
        <v>0</v>
      </c>
      <c r="T331">
        <f t="shared" si="75"/>
        <v>166</v>
      </c>
      <c r="U331">
        <f t="shared" si="76"/>
        <v>240</v>
      </c>
      <c r="V331" s="1">
        <f t="shared" si="77"/>
        <v>46047.9026548673</v>
      </c>
      <c r="W331" s="1">
        <f t="shared" si="78"/>
        <v>46113.389380531</v>
      </c>
      <c r="X331" t="str">
        <f t="shared" si="69"/>
        <v>高滞销风险</v>
      </c>
      <c r="Y331" s="6" t="str">
        <f>_xlfn.IFS(COUNTIF($B$2:B331,B331)=1,"-",OR(AND(X330="高滞销风险",OR(X331="中滞销风险",X331="低滞销风险",X331="健康")),AND(X330="中滞销风险",OR(X331="低滞销风险",X331="健康")),AND(X330="低滞销风险",X331="健康")),"变好",X330=X331,"维持不变",OR(AND(X330="健康",OR(X331="低滞销风险",X331="中滞销风险",X331="高滞销风险")),AND(X330="低滞销风险",OR(X331="中滞销风险",X331="高滞销风险")),AND(X330="中滞销风险",X331="高滞销风险")),"变差")</f>
        <v>维持不变</v>
      </c>
      <c r="Z331" s="7">
        <f t="shared" si="70"/>
        <v>81.25</v>
      </c>
      <c r="AA331" s="7">
        <f t="shared" si="68"/>
        <v>74</v>
      </c>
      <c r="AB331" s="7">
        <f t="shared" si="71"/>
        <v>155.25</v>
      </c>
      <c r="AC331" s="7">
        <f t="shared" si="72"/>
        <v>212.389380530973</v>
      </c>
      <c r="AD331" s="7">
        <f t="shared" si="73"/>
        <v>137.389380531</v>
      </c>
      <c r="AE331" s="8">
        <f t="shared" si="74"/>
        <v>3.2</v>
      </c>
    </row>
    <row r="332" spans="1:31">
      <c r="A332" s="1">
        <v>45887</v>
      </c>
      <c r="B332" t="s">
        <v>265</v>
      </c>
      <c r="C332" t="s">
        <v>266</v>
      </c>
      <c r="D332" t="s">
        <v>238</v>
      </c>
      <c r="E332">
        <v>1.71</v>
      </c>
      <c r="F332">
        <v>1.71</v>
      </c>
      <c r="G332">
        <v>2.71</v>
      </c>
      <c r="H332">
        <v>2.5</v>
      </c>
      <c r="I332" t="s">
        <v>41</v>
      </c>
      <c r="J332">
        <v>12</v>
      </c>
      <c r="K332" t="s">
        <v>35</v>
      </c>
      <c r="L332" t="s">
        <v>36</v>
      </c>
      <c r="M332" t="s">
        <v>37</v>
      </c>
      <c r="N332">
        <v>35</v>
      </c>
      <c r="O332">
        <v>36</v>
      </c>
      <c r="P332">
        <v>0</v>
      </c>
      <c r="Q332">
        <v>0</v>
      </c>
      <c r="R332">
        <v>0</v>
      </c>
      <c r="S332">
        <v>0</v>
      </c>
      <c r="T332">
        <f t="shared" si="75"/>
        <v>71</v>
      </c>
      <c r="U332">
        <f t="shared" si="76"/>
        <v>71</v>
      </c>
      <c r="V332" s="1">
        <f t="shared" si="77"/>
        <v>45928.5204678363</v>
      </c>
      <c r="W332" s="1">
        <f t="shared" si="78"/>
        <v>45928.5204678363</v>
      </c>
      <c r="X332" t="str">
        <f t="shared" si="69"/>
        <v>健康</v>
      </c>
      <c r="Y332" s="6" t="str">
        <f>_xlfn.IFS(COUNTIF($B$2:B332,B332)=1,"-",OR(AND(X331="高滞销风险",OR(X332="中滞销风险",X332="低滞销风险",X332="健康")),AND(X331="中滞销风险",OR(X332="低滞销风险",X332="健康")),AND(X331="低滞销风险",X332="健康")),"变好",X331=X332,"维持不变",OR(AND(X331="健康",OR(X332="低滞销风险",X332="中滞销风险",X332="高滞销风险")),AND(X331="低滞销风险",OR(X332="中滞销风险",X332="高滞销风险")),AND(X331="中滞销风险",X332="高滞销风险")),"变差")</f>
        <v>-</v>
      </c>
      <c r="Z332" s="7">
        <f t="shared" si="70"/>
        <v>0</v>
      </c>
      <c r="AA332" s="7">
        <f t="shared" si="68"/>
        <v>0</v>
      </c>
      <c r="AB332" s="7">
        <f t="shared" si="71"/>
        <v>0</v>
      </c>
      <c r="AC332" s="7">
        <f t="shared" si="72"/>
        <v>41.5204678362573</v>
      </c>
      <c r="AD332" s="7">
        <f t="shared" si="73"/>
        <v>0</v>
      </c>
      <c r="AE332" s="8">
        <f t="shared" si="74"/>
        <v>1.71</v>
      </c>
    </row>
    <row r="333" spans="1:31">
      <c r="A333" s="1">
        <v>45894</v>
      </c>
      <c r="B333" t="s">
        <v>265</v>
      </c>
      <c r="C333" t="s">
        <v>266</v>
      </c>
      <c r="D333" t="s">
        <v>238</v>
      </c>
      <c r="E333">
        <v>2.14</v>
      </c>
      <c r="F333">
        <v>2.14</v>
      </c>
      <c r="G333">
        <v>1.93</v>
      </c>
      <c r="H333">
        <v>2.5</v>
      </c>
      <c r="I333" t="s">
        <v>41</v>
      </c>
      <c r="J333">
        <v>15</v>
      </c>
      <c r="K333" t="s">
        <v>38</v>
      </c>
      <c r="L333" t="s">
        <v>39</v>
      </c>
      <c r="M333" t="s">
        <v>40</v>
      </c>
      <c r="N333">
        <v>35</v>
      </c>
      <c r="O333">
        <v>24</v>
      </c>
      <c r="P333">
        <v>0</v>
      </c>
      <c r="Q333">
        <v>0</v>
      </c>
      <c r="R333">
        <v>0</v>
      </c>
      <c r="S333">
        <v>0</v>
      </c>
      <c r="T333">
        <f t="shared" si="75"/>
        <v>59</v>
      </c>
      <c r="U333">
        <f t="shared" si="76"/>
        <v>59</v>
      </c>
      <c r="V333" s="1">
        <f t="shared" si="77"/>
        <v>45921.5700934579</v>
      </c>
      <c r="W333" s="1">
        <f t="shared" si="78"/>
        <v>45921.5700934579</v>
      </c>
      <c r="X333" t="str">
        <f t="shared" si="69"/>
        <v>健康</v>
      </c>
      <c r="Y333" s="6" t="str">
        <f>_xlfn.IFS(COUNTIF($B$2:B333,B333)=1,"-",OR(AND(X332="高滞销风险",OR(X333="中滞销风险",X333="低滞销风险",X333="健康")),AND(X332="中滞销风险",OR(X333="低滞销风险",X333="健康")),AND(X332="低滞销风险",X333="健康")),"变好",X332=X333,"维持不变",OR(AND(X332="健康",OR(X333="低滞销风险",X333="中滞销风险",X333="高滞销风险")),AND(X332="低滞销风险",OR(X333="中滞销风险",X333="高滞销风险")),AND(X332="中滞销风险",X333="高滞销风险")),"变差")</f>
        <v>维持不变</v>
      </c>
      <c r="Z333" s="7">
        <f t="shared" si="70"/>
        <v>0</v>
      </c>
      <c r="AA333" s="7">
        <f t="shared" si="68"/>
        <v>0</v>
      </c>
      <c r="AB333" s="7">
        <f t="shared" si="71"/>
        <v>0</v>
      </c>
      <c r="AC333" s="7">
        <f t="shared" si="72"/>
        <v>27.5700934579439</v>
      </c>
      <c r="AD333" s="7">
        <f t="shared" si="73"/>
        <v>0</v>
      </c>
      <c r="AE333" s="8">
        <f t="shared" si="74"/>
        <v>2.14</v>
      </c>
    </row>
    <row r="334" spans="1:31">
      <c r="A334" s="1">
        <v>45901</v>
      </c>
      <c r="B334" t="s">
        <v>265</v>
      </c>
      <c r="C334" t="s">
        <v>266</v>
      </c>
      <c r="D334" t="s">
        <v>238</v>
      </c>
      <c r="E334">
        <v>1.29</v>
      </c>
      <c r="F334">
        <v>1.29</v>
      </c>
      <c r="G334">
        <v>1.71</v>
      </c>
      <c r="H334">
        <v>2.21</v>
      </c>
      <c r="I334" t="s">
        <v>41</v>
      </c>
      <c r="J334">
        <v>9</v>
      </c>
      <c r="K334" t="s">
        <v>42</v>
      </c>
      <c r="L334" t="s">
        <v>43</v>
      </c>
      <c r="M334" t="s">
        <v>44</v>
      </c>
      <c r="N334">
        <v>34</v>
      </c>
      <c r="O334">
        <v>18</v>
      </c>
      <c r="P334">
        <v>0</v>
      </c>
      <c r="Q334">
        <v>0</v>
      </c>
      <c r="R334">
        <v>0</v>
      </c>
      <c r="S334">
        <v>0</v>
      </c>
      <c r="T334">
        <f t="shared" si="75"/>
        <v>52</v>
      </c>
      <c r="U334">
        <f t="shared" si="76"/>
        <v>52</v>
      </c>
      <c r="V334" s="1">
        <f t="shared" si="77"/>
        <v>45941.3100775194</v>
      </c>
      <c r="W334" s="1">
        <f t="shared" si="78"/>
        <v>45941.3100775194</v>
      </c>
      <c r="X334" t="str">
        <f t="shared" si="69"/>
        <v>健康</v>
      </c>
      <c r="Y334" s="6" t="str">
        <f>_xlfn.IFS(COUNTIF($B$2:B334,B334)=1,"-",OR(AND(X333="高滞销风险",OR(X334="中滞销风险",X334="低滞销风险",X334="健康")),AND(X333="中滞销风险",OR(X334="低滞销风险",X334="健康")),AND(X333="低滞销风险",X334="健康")),"变好",X333=X334,"维持不变",OR(AND(X333="健康",OR(X334="低滞销风险",X334="中滞销风险",X334="高滞销风险")),AND(X333="低滞销风险",OR(X334="中滞销风险",X334="高滞销风险")),AND(X333="中滞销风险",X334="高滞销风险")),"变差")</f>
        <v>维持不变</v>
      </c>
      <c r="Z334" s="7">
        <f t="shared" si="70"/>
        <v>0</v>
      </c>
      <c r="AA334" s="7">
        <f t="shared" si="68"/>
        <v>0</v>
      </c>
      <c r="AB334" s="7">
        <f t="shared" si="71"/>
        <v>0</v>
      </c>
      <c r="AC334" s="7">
        <f t="shared" si="72"/>
        <v>40.3100775193798</v>
      </c>
      <c r="AD334" s="7">
        <f t="shared" si="73"/>
        <v>0</v>
      </c>
      <c r="AE334" s="8">
        <f t="shared" si="74"/>
        <v>1.29</v>
      </c>
    </row>
    <row r="335" spans="1:31">
      <c r="A335" s="1">
        <v>45887</v>
      </c>
      <c r="B335" t="s">
        <v>267</v>
      </c>
      <c r="C335" t="s">
        <v>268</v>
      </c>
      <c r="D335" t="s">
        <v>238</v>
      </c>
      <c r="E335">
        <v>1.45</v>
      </c>
      <c r="F335">
        <v>1.57</v>
      </c>
      <c r="G335">
        <v>1.14</v>
      </c>
      <c r="H335">
        <v>1.5</v>
      </c>
      <c r="I335" t="s">
        <v>34</v>
      </c>
      <c r="J335">
        <v>11</v>
      </c>
      <c r="K335" t="s">
        <v>35</v>
      </c>
      <c r="L335" t="s">
        <v>36</v>
      </c>
      <c r="M335" t="s">
        <v>37</v>
      </c>
      <c r="N335">
        <v>57</v>
      </c>
      <c r="O335">
        <v>49</v>
      </c>
      <c r="P335">
        <v>0</v>
      </c>
      <c r="Q335">
        <v>228</v>
      </c>
      <c r="R335">
        <v>0</v>
      </c>
      <c r="S335">
        <v>0</v>
      </c>
      <c r="T335">
        <f t="shared" si="75"/>
        <v>106</v>
      </c>
      <c r="U335">
        <f t="shared" si="76"/>
        <v>334</v>
      </c>
      <c r="V335" s="1">
        <f t="shared" si="77"/>
        <v>45960.1034482759</v>
      </c>
      <c r="W335" s="1">
        <f t="shared" si="78"/>
        <v>46117.3448275862</v>
      </c>
      <c r="X335" t="str">
        <f t="shared" si="69"/>
        <v>高滞销风险</v>
      </c>
      <c r="Y335" s="6" t="str">
        <f>_xlfn.IFS(COUNTIF($B$2:B335,B335)=1,"-",OR(AND(X334="高滞销风险",OR(X335="中滞销风险",X335="低滞销风险",X335="健康")),AND(X334="中滞销风险",OR(X335="低滞销风险",X335="健康")),AND(X334="低滞销风险",X335="健康")),"变好",X334=X335,"维持不变",OR(AND(X334="健康",OR(X335="低滞销风险",X335="中滞销风险",X335="高滞销风险")),AND(X334="低滞销风险",OR(X335="中滞销风险",X335="高滞销风险")),AND(X334="中滞销风险",X335="高滞销风险")),"变差")</f>
        <v>-</v>
      </c>
      <c r="Z335" s="7">
        <f t="shared" si="70"/>
        <v>0</v>
      </c>
      <c r="AA335" s="7">
        <f t="shared" si="68"/>
        <v>204.95</v>
      </c>
      <c r="AB335" s="7">
        <f t="shared" si="71"/>
        <v>204.95</v>
      </c>
      <c r="AC335" s="7">
        <f t="shared" si="72"/>
        <v>230.344827586207</v>
      </c>
      <c r="AD335" s="7">
        <f t="shared" si="73"/>
        <v>141.344827586203</v>
      </c>
      <c r="AE335" s="8">
        <f t="shared" si="74"/>
        <v>3.75280898876404</v>
      </c>
    </row>
    <row r="336" spans="1:31">
      <c r="A336" s="1">
        <v>45894</v>
      </c>
      <c r="B336" t="s">
        <v>267</v>
      </c>
      <c r="C336" t="s">
        <v>268</v>
      </c>
      <c r="D336" t="s">
        <v>238</v>
      </c>
      <c r="E336">
        <v>1.88</v>
      </c>
      <c r="F336">
        <v>2.29</v>
      </c>
      <c r="G336">
        <v>1.93</v>
      </c>
      <c r="H336">
        <v>1.61</v>
      </c>
      <c r="I336" t="s">
        <v>34</v>
      </c>
      <c r="J336">
        <v>16</v>
      </c>
      <c r="K336" t="s">
        <v>38</v>
      </c>
      <c r="L336" t="s">
        <v>39</v>
      </c>
      <c r="M336" t="s">
        <v>40</v>
      </c>
      <c r="N336">
        <v>63</v>
      </c>
      <c r="O336">
        <v>32</v>
      </c>
      <c r="P336">
        <v>0</v>
      </c>
      <c r="Q336">
        <v>228</v>
      </c>
      <c r="R336">
        <v>0</v>
      </c>
      <c r="S336">
        <v>0</v>
      </c>
      <c r="T336">
        <f t="shared" si="75"/>
        <v>95</v>
      </c>
      <c r="U336">
        <f t="shared" si="76"/>
        <v>323</v>
      </c>
      <c r="V336" s="1">
        <f t="shared" si="77"/>
        <v>45944.5319148936</v>
      </c>
      <c r="W336" s="1">
        <f t="shared" si="78"/>
        <v>46065.8085106383</v>
      </c>
      <c r="X336" t="str">
        <f t="shared" si="69"/>
        <v>高滞销风险</v>
      </c>
      <c r="Y336" s="6" t="str">
        <f>_xlfn.IFS(COUNTIF($B$2:B336,B336)=1,"-",OR(AND(X335="高滞销风险",OR(X336="中滞销风险",X336="低滞销风险",X336="健康")),AND(X335="中滞销风险",OR(X336="低滞销风险",X336="健康")),AND(X335="低滞销风险",X336="健康")),"变好",X335=X336,"维持不变",OR(AND(X335="健康",OR(X336="低滞销风险",X336="中滞销风险",X336="高滞销风险")),AND(X335="低滞销风险",OR(X336="中滞销风险",X336="高滞销风险")),AND(X335="中滞销风险",X336="高滞销风险")),"变差")</f>
        <v>维持不变</v>
      </c>
      <c r="Z336" s="7">
        <f t="shared" si="70"/>
        <v>0</v>
      </c>
      <c r="AA336" s="7">
        <f t="shared" si="68"/>
        <v>168.84</v>
      </c>
      <c r="AB336" s="7">
        <f t="shared" si="71"/>
        <v>168.84</v>
      </c>
      <c r="AC336" s="7">
        <f t="shared" si="72"/>
        <v>171.808510638298</v>
      </c>
      <c r="AD336" s="7">
        <f t="shared" si="73"/>
        <v>89.8085106383005</v>
      </c>
      <c r="AE336" s="8">
        <f t="shared" si="74"/>
        <v>3.9390243902439</v>
      </c>
    </row>
    <row r="337" spans="1:31">
      <c r="A337" s="1">
        <v>45901</v>
      </c>
      <c r="B337" t="s">
        <v>267</v>
      </c>
      <c r="C337" t="s">
        <v>268</v>
      </c>
      <c r="D337" t="s">
        <v>238</v>
      </c>
      <c r="E337">
        <v>2.15</v>
      </c>
      <c r="F337">
        <v>2.57</v>
      </c>
      <c r="G337">
        <v>2.43</v>
      </c>
      <c r="H337">
        <v>1.79</v>
      </c>
      <c r="I337" t="s">
        <v>34</v>
      </c>
      <c r="J337">
        <v>18</v>
      </c>
      <c r="K337" t="s">
        <v>42</v>
      </c>
      <c r="L337" t="s">
        <v>43</v>
      </c>
      <c r="M337" t="s">
        <v>44</v>
      </c>
      <c r="N337">
        <v>64</v>
      </c>
      <c r="O337">
        <v>50</v>
      </c>
      <c r="P337">
        <v>0</v>
      </c>
      <c r="Q337">
        <v>188</v>
      </c>
      <c r="R337">
        <v>0</v>
      </c>
      <c r="S337">
        <v>0</v>
      </c>
      <c r="T337">
        <f t="shared" si="75"/>
        <v>114</v>
      </c>
      <c r="U337">
        <f t="shared" si="76"/>
        <v>302</v>
      </c>
      <c r="V337" s="1">
        <f t="shared" si="77"/>
        <v>45954.023255814</v>
      </c>
      <c r="W337" s="1">
        <f t="shared" si="78"/>
        <v>46041.4651162791</v>
      </c>
      <c r="X337" t="str">
        <f t="shared" si="69"/>
        <v>高滞销风险</v>
      </c>
      <c r="Y337" s="6" t="str">
        <f>_xlfn.IFS(COUNTIF($B$2:B337,B337)=1,"-",OR(AND(X336="高滞销风险",OR(X337="中滞销风险",X337="低滞销风险",X337="健康")),AND(X336="中滞销风险",OR(X337="低滞销风险",X337="健康")),AND(X336="低滞销风险",X337="健康")),"变好",X336=X337,"维持不变",OR(AND(X336="健康",OR(X337="低滞销风险",X337="中滞销风险",X337="高滞销风险")),AND(X336="低滞销风险",OR(X337="中滞销风险",X337="高滞销风险")),AND(X336="中滞销风险",X337="高滞销风险")),"变差")</f>
        <v>维持不变</v>
      </c>
      <c r="Z337" s="7">
        <f t="shared" si="70"/>
        <v>0</v>
      </c>
      <c r="AA337" s="7">
        <f t="shared" si="68"/>
        <v>140.75</v>
      </c>
      <c r="AB337" s="7">
        <f t="shared" si="71"/>
        <v>140.75</v>
      </c>
      <c r="AC337" s="7">
        <f t="shared" si="72"/>
        <v>140.46511627907</v>
      </c>
      <c r="AD337" s="7">
        <f t="shared" si="73"/>
        <v>65.4651162790979</v>
      </c>
      <c r="AE337" s="8">
        <f t="shared" si="74"/>
        <v>4.02666666666667</v>
      </c>
    </row>
    <row r="338" spans="1:31">
      <c r="A338" s="1">
        <v>45887</v>
      </c>
      <c r="B338" t="s">
        <v>269</v>
      </c>
      <c r="C338" t="s">
        <v>270</v>
      </c>
      <c r="D338" t="s">
        <v>238</v>
      </c>
      <c r="E338">
        <v>1.57</v>
      </c>
      <c r="F338">
        <v>1.57</v>
      </c>
      <c r="G338">
        <v>1.86</v>
      </c>
      <c r="H338">
        <v>1.71</v>
      </c>
      <c r="I338" t="s">
        <v>41</v>
      </c>
      <c r="J338">
        <v>11</v>
      </c>
      <c r="K338" t="s">
        <v>35</v>
      </c>
      <c r="L338" t="s">
        <v>36</v>
      </c>
      <c r="M338" t="s">
        <v>37</v>
      </c>
      <c r="N338">
        <v>37</v>
      </c>
      <c r="O338">
        <v>87</v>
      </c>
      <c r="P338">
        <v>0</v>
      </c>
      <c r="Q338">
        <v>254</v>
      </c>
      <c r="R338">
        <v>0</v>
      </c>
      <c r="S338">
        <v>0</v>
      </c>
      <c r="T338">
        <f t="shared" si="75"/>
        <v>124</v>
      </c>
      <c r="U338">
        <f t="shared" si="76"/>
        <v>378</v>
      </c>
      <c r="V338" s="1">
        <f t="shared" si="77"/>
        <v>45965.9808917197</v>
      </c>
      <c r="W338" s="1">
        <f t="shared" si="78"/>
        <v>46127.7643312102</v>
      </c>
      <c r="X338" t="str">
        <f t="shared" si="69"/>
        <v>高滞销风险</v>
      </c>
      <c r="Y338" s="6" t="str">
        <f>_xlfn.IFS(COUNTIF($B$2:B338,B338)=1,"-",OR(AND(X337="高滞销风险",OR(X338="中滞销风险",X338="低滞销风险",X338="健康")),AND(X337="中滞销风险",OR(X338="低滞销风险",X338="健康")),AND(X337="低滞销风险",X338="健康")),"变好",X337=X338,"维持不变",OR(AND(X337="健康",OR(X338="低滞销风险",X338="中滞销风险",X338="高滞销风险")),AND(X337="低滞销风险",OR(X338="中滞销风险",X338="高滞销风险")),AND(X337="中滞销风险",X338="高滞销风险")),"变差")</f>
        <v>-</v>
      </c>
      <c r="Z338" s="7">
        <f t="shared" si="70"/>
        <v>0</v>
      </c>
      <c r="AA338" s="7">
        <f t="shared" si="68"/>
        <v>238.27</v>
      </c>
      <c r="AB338" s="7">
        <f t="shared" si="71"/>
        <v>238.27</v>
      </c>
      <c r="AC338" s="7">
        <f t="shared" si="72"/>
        <v>240.764331210191</v>
      </c>
      <c r="AD338" s="7">
        <f t="shared" si="73"/>
        <v>151.764331210201</v>
      </c>
      <c r="AE338" s="8">
        <f t="shared" si="74"/>
        <v>4.24719101123596</v>
      </c>
    </row>
    <row r="339" spans="1:31">
      <c r="A339" s="1">
        <v>45894</v>
      </c>
      <c r="B339" t="s">
        <v>269</v>
      </c>
      <c r="C339" t="s">
        <v>270</v>
      </c>
      <c r="D339" t="s">
        <v>238</v>
      </c>
      <c r="E339">
        <v>2.26</v>
      </c>
      <c r="F339">
        <v>2.86</v>
      </c>
      <c r="G339">
        <v>2.21</v>
      </c>
      <c r="H339">
        <v>1.93</v>
      </c>
      <c r="I339" t="s">
        <v>34</v>
      </c>
      <c r="J339">
        <v>20</v>
      </c>
      <c r="K339" t="s">
        <v>38</v>
      </c>
      <c r="L339" t="s">
        <v>39</v>
      </c>
      <c r="M339" t="s">
        <v>40</v>
      </c>
      <c r="N339">
        <v>61</v>
      </c>
      <c r="O339">
        <v>43</v>
      </c>
      <c r="P339">
        <v>0</v>
      </c>
      <c r="Q339">
        <v>254</v>
      </c>
      <c r="R339">
        <v>0</v>
      </c>
      <c r="S339">
        <v>0</v>
      </c>
      <c r="T339">
        <f t="shared" si="75"/>
        <v>104</v>
      </c>
      <c r="U339">
        <f t="shared" si="76"/>
        <v>358</v>
      </c>
      <c r="V339" s="1">
        <f t="shared" si="77"/>
        <v>45940.017699115</v>
      </c>
      <c r="W339" s="1">
        <f t="shared" si="78"/>
        <v>46052.407079646</v>
      </c>
      <c r="X339" t="str">
        <f t="shared" si="69"/>
        <v>高滞销风险</v>
      </c>
      <c r="Y339" s="6" t="str">
        <f>_xlfn.IFS(COUNTIF($B$2:B339,B339)=1,"-",OR(AND(X338="高滞销风险",OR(X339="中滞销风险",X339="低滞销风险",X339="健康")),AND(X338="中滞销风险",OR(X339="低滞销风险",X339="健康")),AND(X338="低滞销风险",X339="健康")),"变好",X338=X339,"维持不变",OR(AND(X338="健康",OR(X339="低滞销风险",X339="中滞销风险",X339="高滞销风险")),AND(X338="低滞销风险",OR(X339="中滞销风险",X339="高滞销风险")),AND(X338="中滞销风险",X339="高滞销风险")),"变差")</f>
        <v>维持不变</v>
      </c>
      <c r="Z339" s="7">
        <f t="shared" si="70"/>
        <v>0</v>
      </c>
      <c r="AA339" s="7">
        <f t="shared" si="68"/>
        <v>172.68</v>
      </c>
      <c r="AB339" s="7">
        <f t="shared" si="71"/>
        <v>172.68</v>
      </c>
      <c r="AC339" s="7">
        <f t="shared" si="72"/>
        <v>158.407079646018</v>
      </c>
      <c r="AD339" s="7">
        <f t="shared" si="73"/>
        <v>76.4070796460001</v>
      </c>
      <c r="AE339" s="8">
        <f t="shared" si="74"/>
        <v>4.36585365853659</v>
      </c>
    </row>
    <row r="340" spans="1:31">
      <c r="A340" s="1">
        <v>45901</v>
      </c>
      <c r="B340" t="s">
        <v>269</v>
      </c>
      <c r="C340" t="s">
        <v>270</v>
      </c>
      <c r="D340" t="s">
        <v>238</v>
      </c>
      <c r="E340">
        <v>2.76</v>
      </c>
      <c r="F340">
        <v>3.14</v>
      </c>
      <c r="G340">
        <v>3</v>
      </c>
      <c r="H340">
        <v>2.43</v>
      </c>
      <c r="I340" t="s">
        <v>34</v>
      </c>
      <c r="J340">
        <v>22</v>
      </c>
      <c r="K340" t="s">
        <v>42</v>
      </c>
      <c r="L340" t="s">
        <v>43</v>
      </c>
      <c r="M340" t="s">
        <v>44</v>
      </c>
      <c r="N340">
        <v>46</v>
      </c>
      <c r="O340">
        <v>85</v>
      </c>
      <c r="P340">
        <v>0</v>
      </c>
      <c r="Q340">
        <v>204</v>
      </c>
      <c r="R340">
        <v>0</v>
      </c>
      <c r="S340">
        <v>0</v>
      </c>
      <c r="T340">
        <f t="shared" si="75"/>
        <v>131</v>
      </c>
      <c r="U340">
        <f t="shared" si="76"/>
        <v>335</v>
      </c>
      <c r="V340" s="1">
        <f t="shared" si="77"/>
        <v>45948.4637681159</v>
      </c>
      <c r="W340" s="1">
        <f t="shared" si="78"/>
        <v>46022.3768115942</v>
      </c>
      <c r="X340" t="str">
        <f t="shared" si="69"/>
        <v>高滞销风险</v>
      </c>
      <c r="Y340" s="6" t="str">
        <f>_xlfn.IFS(COUNTIF($B$2:B340,B340)=1,"-",OR(AND(X339="高滞销风险",OR(X340="中滞销风险",X340="低滞销风险",X340="健康")),AND(X339="中滞销风险",OR(X340="低滞销风险",X340="健康")),AND(X339="低滞销风险",X340="健康")),"变好",X339=X340,"维持不变",OR(AND(X339="健康",OR(X340="低滞销风险",X340="中滞销风险",X340="高滞销风险")),AND(X339="低滞销风险",OR(X340="中滞销风险",X340="高滞销风险")),AND(X339="中滞销风险",X340="高滞销风险")),"变差")</f>
        <v>维持不变</v>
      </c>
      <c r="Z340" s="7">
        <f t="shared" si="70"/>
        <v>0</v>
      </c>
      <c r="AA340" s="7">
        <f t="shared" si="68"/>
        <v>128</v>
      </c>
      <c r="AB340" s="7">
        <f t="shared" si="71"/>
        <v>128</v>
      </c>
      <c r="AC340" s="7">
        <f t="shared" si="72"/>
        <v>121.376811594203</v>
      </c>
      <c r="AD340" s="7">
        <f t="shared" si="73"/>
        <v>46.3768115942003</v>
      </c>
      <c r="AE340" s="8">
        <f t="shared" si="74"/>
        <v>4.46666666666667</v>
      </c>
    </row>
    <row r="341" spans="1:31">
      <c r="A341" s="1">
        <v>45887</v>
      </c>
      <c r="B341" t="s">
        <v>271</v>
      </c>
      <c r="C341" t="s">
        <v>272</v>
      </c>
      <c r="D341" t="s">
        <v>238</v>
      </c>
      <c r="E341">
        <v>0.65</v>
      </c>
      <c r="F341">
        <v>0.57</v>
      </c>
      <c r="G341">
        <v>0.86</v>
      </c>
      <c r="H341">
        <v>0.61</v>
      </c>
      <c r="I341" t="s">
        <v>34</v>
      </c>
      <c r="J341">
        <v>4</v>
      </c>
      <c r="K341" t="s">
        <v>35</v>
      </c>
      <c r="L341" t="s">
        <v>36</v>
      </c>
      <c r="M341" t="s">
        <v>37</v>
      </c>
      <c r="N341">
        <v>63</v>
      </c>
      <c r="O341">
        <v>0</v>
      </c>
      <c r="P341">
        <v>0</v>
      </c>
      <c r="Q341">
        <v>115</v>
      </c>
      <c r="R341">
        <v>0</v>
      </c>
      <c r="S341">
        <v>0</v>
      </c>
      <c r="T341">
        <f t="shared" si="75"/>
        <v>63</v>
      </c>
      <c r="U341">
        <f t="shared" si="76"/>
        <v>178</v>
      </c>
      <c r="V341" s="1">
        <f t="shared" si="77"/>
        <v>45983.9230769231</v>
      </c>
      <c r="W341" s="1">
        <f t="shared" si="78"/>
        <v>46160.8461538462</v>
      </c>
      <c r="X341" t="str">
        <f t="shared" si="69"/>
        <v>高滞销风险</v>
      </c>
      <c r="Y341" s="6" t="str">
        <f>_xlfn.IFS(COUNTIF($B$2:B341,B341)=1,"-",OR(AND(X340="高滞销风险",OR(X341="中滞销风险",X341="低滞销风险",X341="健康")),AND(X340="中滞销风险",OR(X341="低滞销风险",X341="健康")),AND(X340="低滞销风险",X341="健康")),"变好",X340=X341,"维持不变",OR(AND(X340="健康",OR(X341="低滞销风险",X341="中滞销风险",X341="高滞销风险")),AND(X340="低滞销风险",OR(X341="中滞销风险",X341="高滞销风险")),AND(X340="中滞销风险",X341="高滞销风险")),"变差")</f>
        <v>-</v>
      </c>
      <c r="Z341" s="7">
        <f t="shared" si="70"/>
        <v>5.15</v>
      </c>
      <c r="AA341" s="7">
        <f t="shared" si="68"/>
        <v>115</v>
      </c>
      <c r="AB341" s="7">
        <f t="shared" si="71"/>
        <v>120.15</v>
      </c>
      <c r="AC341" s="7">
        <f t="shared" si="72"/>
        <v>273.846153846154</v>
      </c>
      <c r="AD341" s="7">
        <f t="shared" si="73"/>
        <v>184.8461538462</v>
      </c>
      <c r="AE341" s="8">
        <f t="shared" si="74"/>
        <v>2</v>
      </c>
    </row>
    <row r="342" spans="1:31">
      <c r="A342" s="1">
        <v>45894</v>
      </c>
      <c r="B342" t="s">
        <v>271</v>
      </c>
      <c r="C342" t="s">
        <v>272</v>
      </c>
      <c r="D342" t="s">
        <v>238</v>
      </c>
      <c r="E342">
        <v>0.91</v>
      </c>
      <c r="F342">
        <v>1.14</v>
      </c>
      <c r="G342">
        <v>0.86</v>
      </c>
      <c r="H342">
        <v>0.79</v>
      </c>
      <c r="I342" t="s">
        <v>34</v>
      </c>
      <c r="J342">
        <v>8</v>
      </c>
      <c r="K342" t="s">
        <v>38</v>
      </c>
      <c r="L342" t="s">
        <v>39</v>
      </c>
      <c r="M342" t="s">
        <v>40</v>
      </c>
      <c r="N342">
        <v>52</v>
      </c>
      <c r="O342">
        <v>0</v>
      </c>
      <c r="P342">
        <v>0</v>
      </c>
      <c r="Q342">
        <v>115</v>
      </c>
      <c r="R342">
        <v>0</v>
      </c>
      <c r="S342">
        <v>0</v>
      </c>
      <c r="T342">
        <f t="shared" si="75"/>
        <v>52</v>
      </c>
      <c r="U342">
        <f t="shared" si="76"/>
        <v>167</v>
      </c>
      <c r="V342" s="1">
        <f t="shared" si="77"/>
        <v>45951.1428571429</v>
      </c>
      <c r="W342" s="1">
        <f t="shared" si="78"/>
        <v>46077.5164835165</v>
      </c>
      <c r="X342" t="str">
        <f t="shared" si="69"/>
        <v>高滞销风险</v>
      </c>
      <c r="Y342" s="6" t="str">
        <f>_xlfn.IFS(COUNTIF($B$2:B342,B342)=1,"-",OR(AND(X341="高滞销风险",OR(X342="中滞销风险",X342="低滞销风险",X342="健康")),AND(X341="中滞销风险",OR(X342="低滞销风险",X342="健康")),AND(X341="低滞销风险",X342="健康")),"变好",X341=X342,"维持不变",OR(AND(X341="健康",OR(X342="低滞销风险",X342="中滞销风险",X342="高滞销风险")),AND(X341="低滞销风险",OR(X342="中滞销风险",X342="高滞销风险")),AND(X341="中滞销风险",X342="高滞销风险")),"变差")</f>
        <v>维持不变</v>
      </c>
      <c r="Z342" s="7">
        <f t="shared" si="70"/>
        <v>0</v>
      </c>
      <c r="AA342" s="7">
        <f t="shared" si="68"/>
        <v>92.38</v>
      </c>
      <c r="AB342" s="7">
        <f t="shared" si="71"/>
        <v>92.38</v>
      </c>
      <c r="AC342" s="7">
        <f t="shared" si="72"/>
        <v>183.516483516484</v>
      </c>
      <c r="AD342" s="7">
        <f t="shared" si="73"/>
        <v>101.516483516498</v>
      </c>
      <c r="AE342" s="8">
        <f t="shared" si="74"/>
        <v>2.03658536585366</v>
      </c>
    </row>
    <row r="343" spans="1:31">
      <c r="A343" s="1">
        <v>45901</v>
      </c>
      <c r="B343" t="s">
        <v>271</v>
      </c>
      <c r="C343" t="s">
        <v>272</v>
      </c>
      <c r="D343" t="s">
        <v>238</v>
      </c>
      <c r="E343">
        <v>0.14</v>
      </c>
      <c r="F343">
        <v>0.14</v>
      </c>
      <c r="G343">
        <v>0.64</v>
      </c>
      <c r="H343">
        <v>0.75</v>
      </c>
      <c r="I343" t="s">
        <v>41</v>
      </c>
      <c r="J343">
        <v>1</v>
      </c>
      <c r="K343" t="s">
        <v>42</v>
      </c>
      <c r="L343" t="s">
        <v>43</v>
      </c>
      <c r="M343" t="s">
        <v>44</v>
      </c>
      <c r="N343">
        <v>50</v>
      </c>
      <c r="O343">
        <v>0</v>
      </c>
      <c r="P343">
        <v>0</v>
      </c>
      <c r="Q343">
        <v>115</v>
      </c>
      <c r="R343">
        <v>0</v>
      </c>
      <c r="S343">
        <v>0</v>
      </c>
      <c r="T343">
        <f t="shared" si="75"/>
        <v>50</v>
      </c>
      <c r="U343">
        <f t="shared" si="76"/>
        <v>165</v>
      </c>
      <c r="V343" s="1">
        <f t="shared" si="77"/>
        <v>46258.1428571429</v>
      </c>
      <c r="W343" s="1">
        <f t="shared" si="78"/>
        <v>47079.5714285714</v>
      </c>
      <c r="X343" t="str">
        <f t="shared" si="69"/>
        <v>高滞销风险</v>
      </c>
      <c r="Y343" s="6" t="str">
        <f>_xlfn.IFS(COUNTIF($B$2:B343,B343)=1,"-",OR(AND(X342="高滞销风险",OR(X343="中滞销风险",X343="低滞销风险",X343="健康")),AND(X342="中滞销风险",OR(X343="低滞销风险",X343="健康")),AND(X342="低滞销风险",X343="健康")),"变好",X342=X343,"维持不变",OR(AND(X342="健康",OR(X343="低滞销风险",X343="中滞销风险",X343="高滞销风险")),AND(X342="低滞销风险",OR(X343="中滞销风险",X343="高滞销风险")),AND(X342="中滞销风险",X343="高滞销风险")),"变差")</f>
        <v>维持不变</v>
      </c>
      <c r="Z343" s="7">
        <f t="shared" si="70"/>
        <v>39.5</v>
      </c>
      <c r="AA343" s="7">
        <f t="shared" si="68"/>
        <v>115</v>
      </c>
      <c r="AB343" s="7">
        <f t="shared" si="71"/>
        <v>154.5</v>
      </c>
      <c r="AC343" s="7">
        <f t="shared" si="72"/>
        <v>1178.57142857143</v>
      </c>
      <c r="AD343" s="7">
        <f t="shared" si="73"/>
        <v>1103.5714285714</v>
      </c>
      <c r="AE343" s="8">
        <f t="shared" si="74"/>
        <v>2.2</v>
      </c>
    </row>
    <row r="344" spans="1:31">
      <c r="A344" s="1">
        <v>45887</v>
      </c>
      <c r="B344" t="s">
        <v>273</v>
      </c>
      <c r="C344" t="s">
        <v>274</v>
      </c>
      <c r="D344" t="s">
        <v>238</v>
      </c>
      <c r="E344">
        <v>0.86</v>
      </c>
      <c r="F344">
        <v>0.86</v>
      </c>
      <c r="G344">
        <v>0.71</v>
      </c>
      <c r="H344">
        <v>0.89</v>
      </c>
      <c r="I344" t="s">
        <v>41</v>
      </c>
      <c r="J344">
        <v>6</v>
      </c>
      <c r="K344" t="s">
        <v>35</v>
      </c>
      <c r="L344" t="s">
        <v>36</v>
      </c>
      <c r="M344" t="s">
        <v>37</v>
      </c>
      <c r="N344">
        <v>38</v>
      </c>
      <c r="O344">
        <v>0</v>
      </c>
      <c r="P344">
        <v>0</v>
      </c>
      <c r="Q344">
        <v>175</v>
      </c>
      <c r="R344">
        <v>0</v>
      </c>
      <c r="S344">
        <v>0</v>
      </c>
      <c r="T344">
        <f t="shared" si="75"/>
        <v>38</v>
      </c>
      <c r="U344">
        <f t="shared" si="76"/>
        <v>213</v>
      </c>
      <c r="V344" s="1">
        <f t="shared" si="77"/>
        <v>45931.1860465116</v>
      </c>
      <c r="W344" s="1">
        <f t="shared" si="78"/>
        <v>46134.6744186046</v>
      </c>
      <c r="X344" t="str">
        <f t="shared" si="69"/>
        <v>高滞销风险</v>
      </c>
      <c r="Y344" s="6" t="str">
        <f>_xlfn.IFS(COUNTIF($B$2:B344,B344)=1,"-",OR(AND(X343="高滞销风险",OR(X344="中滞销风险",X344="低滞销风险",X344="健康")),AND(X343="中滞销风险",OR(X344="低滞销风险",X344="健康")),AND(X343="低滞销风险",X344="健康")),"变好",X343=X344,"维持不变",OR(AND(X343="健康",OR(X344="低滞销风险",X344="中滞销风险",X344="高滞销风险")),AND(X343="低滞销风险",OR(X344="中滞销风险",X344="高滞销风险")),AND(X343="中滞销风险",X344="高滞销风险")),"变差")</f>
        <v>-</v>
      </c>
      <c r="Z344" s="7">
        <f t="shared" si="70"/>
        <v>0</v>
      </c>
      <c r="AA344" s="7">
        <f t="shared" si="68"/>
        <v>136.46</v>
      </c>
      <c r="AB344" s="7">
        <f t="shared" si="71"/>
        <v>136.46</v>
      </c>
      <c r="AC344" s="7">
        <f t="shared" si="72"/>
        <v>247.674418604651</v>
      </c>
      <c r="AD344" s="7">
        <f t="shared" si="73"/>
        <v>158.674418604598</v>
      </c>
      <c r="AE344" s="8">
        <f t="shared" si="74"/>
        <v>2.39325842696629</v>
      </c>
    </row>
    <row r="345" spans="1:31">
      <c r="A345" s="1">
        <v>45894</v>
      </c>
      <c r="B345" t="s">
        <v>273</v>
      </c>
      <c r="C345" t="s">
        <v>274</v>
      </c>
      <c r="D345" t="s">
        <v>238</v>
      </c>
      <c r="E345">
        <v>0.86</v>
      </c>
      <c r="F345">
        <v>0.86</v>
      </c>
      <c r="G345">
        <v>0.86</v>
      </c>
      <c r="H345">
        <v>0.89</v>
      </c>
      <c r="I345" t="s">
        <v>41</v>
      </c>
      <c r="J345">
        <v>6</v>
      </c>
      <c r="K345" t="s">
        <v>38</v>
      </c>
      <c r="L345" t="s">
        <v>39</v>
      </c>
      <c r="M345" t="s">
        <v>40</v>
      </c>
      <c r="N345">
        <v>31</v>
      </c>
      <c r="O345">
        <v>10</v>
      </c>
      <c r="P345">
        <v>0</v>
      </c>
      <c r="Q345">
        <v>165</v>
      </c>
      <c r="R345">
        <v>0</v>
      </c>
      <c r="S345">
        <v>0</v>
      </c>
      <c r="T345">
        <f t="shared" si="75"/>
        <v>41</v>
      </c>
      <c r="U345">
        <f t="shared" si="76"/>
        <v>206</v>
      </c>
      <c r="V345" s="1">
        <f t="shared" si="77"/>
        <v>45941.6744186046</v>
      </c>
      <c r="W345" s="1">
        <f t="shared" si="78"/>
        <v>46133.5348837209</v>
      </c>
      <c r="X345" t="str">
        <f t="shared" si="69"/>
        <v>高滞销风险</v>
      </c>
      <c r="Y345" s="6" t="str">
        <f>_xlfn.IFS(COUNTIF($B$2:B345,B345)=1,"-",OR(AND(X344="高滞销风险",OR(X345="中滞销风险",X345="低滞销风险",X345="健康")),AND(X344="中滞销风险",OR(X345="低滞销风险",X345="健康")),AND(X344="低滞销风险",X345="健康")),"变好",X344=X345,"维持不变",OR(AND(X344="健康",OR(X345="低滞销风险",X345="中滞销风险",X345="高滞销风险")),AND(X344="低滞销风险",OR(X345="中滞销风险",X345="高滞销风险")),AND(X344="中滞销风险",X345="高滞销风险")),"变差")</f>
        <v>维持不变</v>
      </c>
      <c r="Z345" s="7">
        <f t="shared" si="70"/>
        <v>0</v>
      </c>
      <c r="AA345" s="7">
        <f t="shared" si="68"/>
        <v>135.48</v>
      </c>
      <c r="AB345" s="7">
        <f t="shared" si="71"/>
        <v>135.48</v>
      </c>
      <c r="AC345" s="7">
        <f t="shared" si="72"/>
        <v>239.53488372093</v>
      </c>
      <c r="AD345" s="7">
        <f t="shared" si="73"/>
        <v>157.534883720902</v>
      </c>
      <c r="AE345" s="8">
        <f t="shared" si="74"/>
        <v>2.51219512195122</v>
      </c>
    </row>
    <row r="346" spans="1:31">
      <c r="A346" s="1">
        <v>45901</v>
      </c>
      <c r="B346" t="s">
        <v>273</v>
      </c>
      <c r="C346" t="s">
        <v>274</v>
      </c>
      <c r="D346" t="s">
        <v>238</v>
      </c>
      <c r="E346">
        <v>0.97</v>
      </c>
      <c r="F346">
        <v>1.14</v>
      </c>
      <c r="G346">
        <v>1</v>
      </c>
      <c r="H346">
        <v>0.86</v>
      </c>
      <c r="I346" t="s">
        <v>34</v>
      </c>
      <c r="J346">
        <v>8</v>
      </c>
      <c r="K346" t="s">
        <v>42</v>
      </c>
      <c r="L346" t="s">
        <v>43</v>
      </c>
      <c r="M346" t="s">
        <v>44</v>
      </c>
      <c r="N346">
        <v>23</v>
      </c>
      <c r="O346">
        <v>35</v>
      </c>
      <c r="P346">
        <v>0</v>
      </c>
      <c r="Q346">
        <v>140</v>
      </c>
      <c r="R346">
        <v>0</v>
      </c>
      <c r="S346">
        <v>0</v>
      </c>
      <c r="T346">
        <f t="shared" si="75"/>
        <v>58</v>
      </c>
      <c r="U346">
        <f t="shared" si="76"/>
        <v>198</v>
      </c>
      <c r="V346" s="1">
        <f t="shared" si="77"/>
        <v>45960.793814433</v>
      </c>
      <c r="W346" s="1">
        <f t="shared" si="78"/>
        <v>46105.1237113402</v>
      </c>
      <c r="X346" t="str">
        <f t="shared" si="69"/>
        <v>高滞销风险</v>
      </c>
      <c r="Y346" s="6" t="str">
        <f>_xlfn.IFS(COUNTIF($B$2:B346,B346)=1,"-",OR(AND(X345="高滞销风险",OR(X346="中滞销风险",X346="低滞销风险",X346="健康")),AND(X345="中滞销风险",OR(X346="低滞销风险",X346="健康")),AND(X345="低滞销风险",X346="健康")),"变好",X345=X346,"维持不变",OR(AND(X345="健康",OR(X346="低滞销风险",X346="中滞销风险",X346="高滞销风险")),AND(X345="低滞销风险",OR(X346="中滞销风险",X346="高滞销风险")),AND(X345="中滞销风险",X346="高滞销风险")),"变差")</f>
        <v>维持不变</v>
      </c>
      <c r="Z346" s="7">
        <f t="shared" si="70"/>
        <v>0</v>
      </c>
      <c r="AA346" s="7">
        <f t="shared" si="68"/>
        <v>125.25</v>
      </c>
      <c r="AB346" s="7">
        <f t="shared" si="71"/>
        <v>125.25</v>
      </c>
      <c r="AC346" s="7">
        <f t="shared" si="72"/>
        <v>204.123711340206</v>
      </c>
      <c r="AD346" s="7">
        <f t="shared" si="73"/>
        <v>129.123711340202</v>
      </c>
      <c r="AE346" s="8">
        <f t="shared" si="74"/>
        <v>2.64</v>
      </c>
    </row>
    <row r="347" spans="1:31">
      <c r="A347" s="1">
        <v>45887</v>
      </c>
      <c r="B347" t="s">
        <v>275</v>
      </c>
      <c r="C347" t="s">
        <v>276</v>
      </c>
      <c r="D347" t="s">
        <v>238</v>
      </c>
      <c r="E347">
        <v>1.14</v>
      </c>
      <c r="F347">
        <v>1.14</v>
      </c>
      <c r="G347">
        <v>1.43</v>
      </c>
      <c r="H347">
        <v>1.75</v>
      </c>
      <c r="I347" t="s">
        <v>41</v>
      </c>
      <c r="J347">
        <v>8</v>
      </c>
      <c r="K347" t="s">
        <v>35</v>
      </c>
      <c r="L347" t="s">
        <v>36</v>
      </c>
      <c r="M347" t="s">
        <v>37</v>
      </c>
      <c r="N347">
        <v>138</v>
      </c>
      <c r="O347">
        <v>53</v>
      </c>
      <c r="P347">
        <v>0</v>
      </c>
      <c r="Q347">
        <v>25</v>
      </c>
      <c r="R347">
        <v>0</v>
      </c>
      <c r="S347">
        <v>0</v>
      </c>
      <c r="T347">
        <f t="shared" si="75"/>
        <v>191</v>
      </c>
      <c r="U347">
        <f t="shared" si="76"/>
        <v>216</v>
      </c>
      <c r="V347" s="1">
        <f t="shared" si="77"/>
        <v>46054.5438596491</v>
      </c>
      <c r="W347" s="1">
        <f t="shared" si="78"/>
        <v>46076.4736842105</v>
      </c>
      <c r="X347" t="str">
        <f t="shared" si="69"/>
        <v>高滞销风险</v>
      </c>
      <c r="Y347" s="6" t="str">
        <f>_xlfn.IFS(COUNTIF($B$2:B347,B347)=1,"-",OR(AND(X346="高滞销风险",OR(X347="中滞销风险",X347="低滞销风险",X347="健康")),AND(X346="中滞销风险",OR(X347="低滞销风险",X347="健康")),AND(X346="低滞销风险",X347="健康")),"变好",X346=X347,"维持不变",OR(AND(X346="健康",OR(X347="低滞销风险",X347="中滞销风险",X347="高滞销风险")),AND(X346="低滞销风险",OR(X347="中滞销风险",X347="高滞销风险")),AND(X346="中滞销风险",X347="高滞销风险")),"变差")</f>
        <v>-</v>
      </c>
      <c r="Z347" s="7">
        <f t="shared" si="70"/>
        <v>89.54</v>
      </c>
      <c r="AA347" s="7">
        <f t="shared" si="68"/>
        <v>25</v>
      </c>
      <c r="AB347" s="7">
        <f t="shared" si="71"/>
        <v>114.54</v>
      </c>
      <c r="AC347" s="7">
        <f t="shared" si="72"/>
        <v>189.473684210526</v>
      </c>
      <c r="AD347" s="7">
        <f t="shared" si="73"/>
        <v>100.473684210498</v>
      </c>
      <c r="AE347" s="8">
        <f t="shared" si="74"/>
        <v>2.42696629213483</v>
      </c>
    </row>
    <row r="348" spans="1:31">
      <c r="A348" s="1">
        <v>45894</v>
      </c>
      <c r="B348" t="s">
        <v>275</v>
      </c>
      <c r="C348" t="s">
        <v>276</v>
      </c>
      <c r="D348" t="s">
        <v>238</v>
      </c>
      <c r="E348">
        <v>1.85</v>
      </c>
      <c r="F348">
        <v>2.29</v>
      </c>
      <c r="G348">
        <v>1.71</v>
      </c>
      <c r="H348">
        <v>1.64</v>
      </c>
      <c r="I348" t="s">
        <v>34</v>
      </c>
      <c r="J348">
        <v>16</v>
      </c>
      <c r="K348" t="s">
        <v>38</v>
      </c>
      <c r="L348" t="s">
        <v>39</v>
      </c>
      <c r="M348" t="s">
        <v>40</v>
      </c>
      <c r="N348">
        <v>142</v>
      </c>
      <c r="O348">
        <v>33</v>
      </c>
      <c r="P348">
        <v>0</v>
      </c>
      <c r="Q348">
        <v>25</v>
      </c>
      <c r="R348">
        <v>0</v>
      </c>
      <c r="S348">
        <v>0</v>
      </c>
      <c r="T348">
        <f t="shared" si="75"/>
        <v>175</v>
      </c>
      <c r="U348">
        <f t="shared" si="76"/>
        <v>200</v>
      </c>
      <c r="V348" s="1">
        <f t="shared" si="77"/>
        <v>45988.5945945946</v>
      </c>
      <c r="W348" s="1">
        <f t="shared" si="78"/>
        <v>46002.1081081081</v>
      </c>
      <c r="X348" t="str">
        <f t="shared" si="69"/>
        <v>中滞销风险</v>
      </c>
      <c r="Y348" s="6" t="str">
        <f>_xlfn.IFS(COUNTIF($B$2:B348,B348)=1,"-",OR(AND(X347="高滞销风险",OR(X348="中滞销风险",X348="低滞销风险",X348="健康")),AND(X347="中滞销风险",OR(X348="低滞销风险",X348="健康")),AND(X347="低滞销风险",X348="健康")),"变好",X347=X348,"维持不变",OR(AND(X347="健康",OR(X348="低滞销风险",X348="中滞销风险",X348="高滞销风险")),AND(X347="低滞销风险",OR(X348="中滞销风险",X348="高滞销风险")),AND(X347="中滞销风险",X348="高滞销风险")),"变差")</f>
        <v>变好</v>
      </c>
      <c r="Z348" s="7">
        <f t="shared" si="70"/>
        <v>23.3</v>
      </c>
      <c r="AA348" s="7">
        <f t="shared" si="68"/>
        <v>25</v>
      </c>
      <c r="AB348" s="7">
        <f t="shared" si="71"/>
        <v>48.3</v>
      </c>
      <c r="AC348" s="7">
        <f t="shared" si="72"/>
        <v>108.108108108108</v>
      </c>
      <c r="AD348" s="7">
        <f t="shared" si="73"/>
        <v>26.1081081080993</v>
      </c>
      <c r="AE348" s="8">
        <f t="shared" si="74"/>
        <v>2.4390243902439</v>
      </c>
    </row>
    <row r="349" spans="1:31">
      <c r="A349" s="1">
        <v>45901</v>
      </c>
      <c r="B349" t="s">
        <v>275</v>
      </c>
      <c r="C349" t="s">
        <v>276</v>
      </c>
      <c r="D349" t="s">
        <v>238</v>
      </c>
      <c r="E349">
        <v>1.14</v>
      </c>
      <c r="F349">
        <v>1.14</v>
      </c>
      <c r="G349">
        <v>1.71</v>
      </c>
      <c r="H349">
        <v>1.57</v>
      </c>
      <c r="I349" t="s">
        <v>41</v>
      </c>
      <c r="J349">
        <v>8</v>
      </c>
      <c r="K349" t="s">
        <v>42</v>
      </c>
      <c r="L349" t="s">
        <v>43</v>
      </c>
      <c r="M349" t="s">
        <v>44</v>
      </c>
      <c r="N349">
        <v>166</v>
      </c>
      <c r="O349">
        <v>2</v>
      </c>
      <c r="P349">
        <v>0</v>
      </c>
      <c r="Q349">
        <v>25</v>
      </c>
      <c r="R349">
        <v>0</v>
      </c>
      <c r="S349">
        <v>0</v>
      </c>
      <c r="T349">
        <f t="shared" si="75"/>
        <v>168</v>
      </c>
      <c r="U349">
        <f t="shared" si="76"/>
        <v>193</v>
      </c>
      <c r="V349" s="1">
        <f t="shared" si="77"/>
        <v>46048.3684210526</v>
      </c>
      <c r="W349" s="1">
        <f t="shared" si="78"/>
        <v>46070.298245614</v>
      </c>
      <c r="X349" t="str">
        <f t="shared" si="69"/>
        <v>高滞销风险</v>
      </c>
      <c r="Y349" s="6" t="str">
        <f>_xlfn.IFS(COUNTIF($B$2:B349,B349)=1,"-",OR(AND(X348="高滞销风险",OR(X349="中滞销风险",X349="低滞销风险",X349="健康")),AND(X348="中滞销风险",OR(X349="低滞销风险",X349="健康")),AND(X348="低滞销风险",X349="健康")),"变好",X348=X349,"维持不变",OR(AND(X348="健康",OR(X349="低滞销风险",X349="中滞销风险",X349="高滞销风险")),AND(X348="低滞销风险",OR(X349="中滞销风险",X349="高滞销风险")),AND(X348="中滞销风险",X349="高滞销风险")),"变差")</f>
        <v>变差</v>
      </c>
      <c r="Z349" s="7">
        <f t="shared" si="70"/>
        <v>82.5</v>
      </c>
      <c r="AA349" s="7">
        <f t="shared" si="68"/>
        <v>25</v>
      </c>
      <c r="AB349" s="7">
        <f t="shared" si="71"/>
        <v>107.5</v>
      </c>
      <c r="AC349" s="7">
        <f t="shared" si="72"/>
        <v>169.298245614035</v>
      </c>
      <c r="AD349" s="7">
        <f t="shared" si="73"/>
        <v>94.2982456140016</v>
      </c>
      <c r="AE349" s="8">
        <f t="shared" si="74"/>
        <v>2.57333333333333</v>
      </c>
    </row>
    <row r="350" spans="1:31">
      <c r="A350" s="1">
        <v>45887</v>
      </c>
      <c r="B350" t="s">
        <v>277</v>
      </c>
      <c r="C350" t="s">
        <v>278</v>
      </c>
      <c r="D350" t="s">
        <v>238</v>
      </c>
      <c r="E350">
        <v>1.43</v>
      </c>
      <c r="F350">
        <v>1.43</v>
      </c>
      <c r="G350">
        <v>1.29</v>
      </c>
      <c r="H350">
        <v>1.89</v>
      </c>
      <c r="I350" t="s">
        <v>41</v>
      </c>
      <c r="J350">
        <v>10</v>
      </c>
      <c r="K350" t="s">
        <v>35</v>
      </c>
      <c r="L350" t="s">
        <v>36</v>
      </c>
      <c r="M350" t="s">
        <v>37</v>
      </c>
      <c r="N350">
        <v>360</v>
      </c>
      <c r="O350">
        <v>0</v>
      </c>
      <c r="P350">
        <v>0</v>
      </c>
      <c r="Q350">
        <v>260</v>
      </c>
      <c r="R350">
        <v>0</v>
      </c>
      <c r="S350">
        <v>0</v>
      </c>
      <c r="T350">
        <f t="shared" si="75"/>
        <v>360</v>
      </c>
      <c r="U350">
        <f t="shared" si="76"/>
        <v>620</v>
      </c>
      <c r="V350" s="1">
        <f t="shared" si="77"/>
        <v>46138.7482517482</v>
      </c>
      <c r="W350" s="1">
        <f t="shared" si="78"/>
        <v>46320.5664335664</v>
      </c>
      <c r="X350" t="str">
        <f t="shared" si="69"/>
        <v>高滞销风险</v>
      </c>
      <c r="Y350" s="6" t="str">
        <f>_xlfn.IFS(COUNTIF($B$2:B350,B350)=1,"-",OR(AND(X349="高滞销风险",OR(X350="中滞销风险",X350="低滞销风险",X350="健康")),AND(X349="中滞销风险",OR(X350="低滞销风险",X350="健康")),AND(X349="低滞销风险",X350="健康")),"变好",X349=X350,"维持不变",OR(AND(X349="健康",OR(X350="低滞销风险",X350="中滞销风险",X350="高滞销风险")),AND(X349="低滞销风险",OR(X350="中滞销风险",X350="高滞销风险")),AND(X349="中滞销风险",X350="高滞销风险")),"变差")</f>
        <v>-</v>
      </c>
      <c r="Z350" s="7">
        <f t="shared" si="70"/>
        <v>232.73</v>
      </c>
      <c r="AA350" s="7">
        <f t="shared" si="68"/>
        <v>260</v>
      </c>
      <c r="AB350" s="7">
        <f t="shared" si="71"/>
        <v>492.73</v>
      </c>
      <c r="AC350" s="7">
        <f t="shared" si="72"/>
        <v>433.566433566434</v>
      </c>
      <c r="AD350" s="7">
        <f t="shared" si="73"/>
        <v>344.566433566397</v>
      </c>
      <c r="AE350" s="8">
        <f t="shared" si="74"/>
        <v>6.96629213483146</v>
      </c>
    </row>
    <row r="351" spans="1:31">
      <c r="A351" s="1">
        <v>45894</v>
      </c>
      <c r="B351" t="s">
        <v>277</v>
      </c>
      <c r="C351" t="s">
        <v>278</v>
      </c>
      <c r="D351" t="s">
        <v>238</v>
      </c>
      <c r="E351">
        <v>2.04</v>
      </c>
      <c r="F351">
        <v>2.43</v>
      </c>
      <c r="G351">
        <v>1.93</v>
      </c>
      <c r="H351">
        <v>1.86</v>
      </c>
      <c r="I351" t="s">
        <v>34</v>
      </c>
      <c r="J351">
        <v>17</v>
      </c>
      <c r="K351" t="s">
        <v>38</v>
      </c>
      <c r="L351" t="s">
        <v>39</v>
      </c>
      <c r="M351" t="s">
        <v>40</v>
      </c>
      <c r="N351">
        <v>344</v>
      </c>
      <c r="O351">
        <v>0</v>
      </c>
      <c r="P351">
        <v>0</v>
      </c>
      <c r="Q351">
        <v>260</v>
      </c>
      <c r="R351">
        <v>0</v>
      </c>
      <c r="S351">
        <v>0</v>
      </c>
      <c r="T351">
        <f t="shared" si="75"/>
        <v>344</v>
      </c>
      <c r="U351">
        <f t="shared" si="76"/>
        <v>604</v>
      </c>
      <c r="V351" s="1">
        <f t="shared" si="77"/>
        <v>46062.6274509804</v>
      </c>
      <c r="W351" s="1">
        <f t="shared" si="78"/>
        <v>46190.0784313726</v>
      </c>
      <c r="X351" t="str">
        <f t="shared" si="69"/>
        <v>高滞销风险</v>
      </c>
      <c r="Y351" s="6" t="str">
        <f>_xlfn.IFS(COUNTIF($B$2:B351,B351)=1,"-",OR(AND(X350="高滞销风险",OR(X351="中滞销风险",X351="低滞销风险",X351="健康")),AND(X350="中滞销风险",OR(X351="低滞销风险",X351="健康")),AND(X350="低滞销风险",X351="健康")),"变好",X350=X351,"维持不变",OR(AND(X350="健康",OR(X351="低滞销风险",X351="中滞销风险",X351="高滞销风险")),AND(X350="低滞销风险",OR(X351="中滞销风险",X351="高滞销风险")),AND(X350="中滞销风险",X351="高滞销风险")),"变差")</f>
        <v>维持不变</v>
      </c>
      <c r="Z351" s="7">
        <f t="shared" si="70"/>
        <v>176.72</v>
      </c>
      <c r="AA351" s="7">
        <f t="shared" si="68"/>
        <v>260</v>
      </c>
      <c r="AB351" s="7">
        <f t="shared" si="71"/>
        <v>436.72</v>
      </c>
      <c r="AC351" s="7">
        <f t="shared" si="72"/>
        <v>296.078431372549</v>
      </c>
      <c r="AD351" s="7">
        <f t="shared" si="73"/>
        <v>214.078431372604</v>
      </c>
      <c r="AE351" s="8">
        <f t="shared" si="74"/>
        <v>7.36585365853659</v>
      </c>
    </row>
    <row r="352" spans="1:31">
      <c r="A352" s="1">
        <v>45901</v>
      </c>
      <c r="B352" t="s">
        <v>277</v>
      </c>
      <c r="C352" t="s">
        <v>278</v>
      </c>
      <c r="D352" t="s">
        <v>238</v>
      </c>
      <c r="E352">
        <v>1.99</v>
      </c>
      <c r="F352">
        <v>2.14</v>
      </c>
      <c r="G352">
        <v>2.29</v>
      </c>
      <c r="H352">
        <v>1.79</v>
      </c>
      <c r="I352" t="s">
        <v>34</v>
      </c>
      <c r="J352">
        <v>15</v>
      </c>
      <c r="K352" t="s">
        <v>42</v>
      </c>
      <c r="L352" t="s">
        <v>43</v>
      </c>
      <c r="M352" t="s">
        <v>44</v>
      </c>
      <c r="N352">
        <v>329</v>
      </c>
      <c r="O352">
        <v>0</v>
      </c>
      <c r="P352">
        <v>0</v>
      </c>
      <c r="Q352">
        <v>260</v>
      </c>
      <c r="R352">
        <v>0</v>
      </c>
      <c r="S352">
        <v>0</v>
      </c>
      <c r="T352">
        <f t="shared" si="75"/>
        <v>329</v>
      </c>
      <c r="U352">
        <f t="shared" si="76"/>
        <v>589</v>
      </c>
      <c r="V352" s="1">
        <f t="shared" si="77"/>
        <v>46066.3266331658</v>
      </c>
      <c r="W352" s="1">
        <f t="shared" si="78"/>
        <v>46196.9798994975</v>
      </c>
      <c r="X352" t="str">
        <f t="shared" si="69"/>
        <v>高滞销风险</v>
      </c>
      <c r="Y352" s="6" t="str">
        <f>_xlfn.IFS(COUNTIF($B$2:B352,B352)=1,"-",OR(AND(X351="高滞销风险",OR(X352="中滞销风险",X352="低滞销风险",X352="健康")),AND(X351="中滞销风险",OR(X352="低滞销风险",X352="健康")),AND(X351="低滞销风险",X352="健康")),"变好",X351=X352,"维持不变",OR(AND(X351="健康",OR(X352="低滞销风险",X352="中滞销风险",X352="高滞销风险")),AND(X351="低滞销风险",OR(X352="中滞销风险",X352="高滞销风险")),AND(X351="中滞销风险",X352="高滞销风险")),"变差")</f>
        <v>维持不变</v>
      </c>
      <c r="Z352" s="7">
        <f t="shared" si="70"/>
        <v>179.75</v>
      </c>
      <c r="AA352" s="7">
        <f t="shared" si="68"/>
        <v>260</v>
      </c>
      <c r="AB352" s="7">
        <f t="shared" si="71"/>
        <v>439.75</v>
      </c>
      <c r="AC352" s="7">
        <f t="shared" si="72"/>
        <v>295.979899497487</v>
      </c>
      <c r="AD352" s="7">
        <f t="shared" si="73"/>
        <v>220.979899497499</v>
      </c>
      <c r="AE352" s="8">
        <f t="shared" si="74"/>
        <v>7.85333333333333</v>
      </c>
    </row>
    <row r="353" spans="1:31">
      <c r="A353" s="1">
        <v>45887</v>
      </c>
      <c r="B353" t="s">
        <v>279</v>
      </c>
      <c r="C353" t="s">
        <v>280</v>
      </c>
      <c r="D353" t="s">
        <v>238</v>
      </c>
      <c r="E353">
        <v>0.86</v>
      </c>
      <c r="F353">
        <v>0.86</v>
      </c>
      <c r="G353">
        <v>0.93</v>
      </c>
      <c r="H353">
        <v>1.32</v>
      </c>
      <c r="I353" t="s">
        <v>41</v>
      </c>
      <c r="J353">
        <v>6</v>
      </c>
      <c r="K353" t="s">
        <v>35</v>
      </c>
      <c r="L353" t="s">
        <v>36</v>
      </c>
      <c r="M353" t="s">
        <v>37</v>
      </c>
      <c r="N353">
        <v>215</v>
      </c>
      <c r="O353">
        <v>0</v>
      </c>
      <c r="P353">
        <v>0</v>
      </c>
      <c r="Q353">
        <v>135</v>
      </c>
      <c r="R353">
        <v>0</v>
      </c>
      <c r="S353">
        <v>0</v>
      </c>
      <c r="T353">
        <f t="shared" si="75"/>
        <v>215</v>
      </c>
      <c r="U353">
        <f t="shared" si="76"/>
        <v>350</v>
      </c>
      <c r="V353" s="1">
        <f t="shared" si="77"/>
        <v>46137</v>
      </c>
      <c r="W353" s="1">
        <f t="shared" si="78"/>
        <v>46293.976744186</v>
      </c>
      <c r="X353" t="str">
        <f t="shared" si="69"/>
        <v>高滞销风险</v>
      </c>
      <c r="Y353" s="6" t="str">
        <f>_xlfn.IFS(COUNTIF($B$2:B353,B353)=1,"-",OR(AND(X352="高滞销风险",OR(X353="中滞销风险",X353="低滞销风险",X353="健康")),AND(X352="中滞销风险",OR(X353="低滞销风险",X353="健康")),AND(X352="低滞销风险",X353="健康")),"变好",X352=X353,"维持不变",OR(AND(X352="健康",OR(X353="低滞销风险",X353="中滞销风险",X353="高滞销风险")),AND(X352="低滞销风险",OR(X353="中滞销风险",X353="高滞销风险")),AND(X352="中滞销风险",X353="高滞销风险")),"变差")</f>
        <v>-</v>
      </c>
      <c r="Z353" s="7">
        <f t="shared" si="70"/>
        <v>138.46</v>
      </c>
      <c r="AA353" s="7">
        <f t="shared" si="68"/>
        <v>135</v>
      </c>
      <c r="AB353" s="7">
        <f t="shared" si="71"/>
        <v>273.46</v>
      </c>
      <c r="AC353" s="7">
        <f t="shared" si="72"/>
        <v>406.976744186047</v>
      </c>
      <c r="AD353" s="7">
        <f t="shared" si="73"/>
        <v>317.976744186002</v>
      </c>
      <c r="AE353" s="8">
        <f t="shared" si="74"/>
        <v>3.93258426966292</v>
      </c>
    </row>
    <row r="354" spans="1:31">
      <c r="A354" s="1">
        <v>45894</v>
      </c>
      <c r="B354" t="s">
        <v>279</v>
      </c>
      <c r="C354" t="s">
        <v>280</v>
      </c>
      <c r="D354" t="s">
        <v>238</v>
      </c>
      <c r="E354">
        <v>1.35</v>
      </c>
      <c r="F354">
        <v>1.43</v>
      </c>
      <c r="G354">
        <v>1.14</v>
      </c>
      <c r="H354">
        <v>1.39</v>
      </c>
      <c r="I354" t="s">
        <v>34</v>
      </c>
      <c r="J354">
        <v>10</v>
      </c>
      <c r="K354" t="s">
        <v>38</v>
      </c>
      <c r="L354" t="s">
        <v>39</v>
      </c>
      <c r="M354" t="s">
        <v>40</v>
      </c>
      <c r="N354">
        <v>207</v>
      </c>
      <c r="O354">
        <v>0</v>
      </c>
      <c r="P354">
        <v>0</v>
      </c>
      <c r="Q354">
        <v>135</v>
      </c>
      <c r="R354">
        <v>0</v>
      </c>
      <c r="S354">
        <v>0</v>
      </c>
      <c r="T354">
        <f t="shared" si="75"/>
        <v>207</v>
      </c>
      <c r="U354">
        <f t="shared" si="76"/>
        <v>342</v>
      </c>
      <c r="V354" s="1">
        <f t="shared" si="77"/>
        <v>46047.3333333333</v>
      </c>
      <c r="W354" s="1">
        <f t="shared" si="78"/>
        <v>46147.3333333333</v>
      </c>
      <c r="X354" t="str">
        <f t="shared" si="69"/>
        <v>高滞销风险</v>
      </c>
      <c r="Y354" s="6" t="str">
        <f>_xlfn.IFS(COUNTIF($B$2:B354,B354)=1,"-",OR(AND(X353="高滞销风险",OR(X354="中滞销风险",X354="低滞销风险",X354="健康")),AND(X353="中滞销风险",OR(X354="低滞销风险",X354="健康")),AND(X353="低滞销风险",X354="健康")),"变好",X353=X354,"维持不变",OR(AND(X353="健康",OR(X354="低滞销风险",X354="中滞销风险",X354="高滞销风险")),AND(X353="低滞销风险",OR(X354="中滞销风险",X354="高滞销风险")),AND(X353="中滞销风险",X354="高滞销风险")),"变差")</f>
        <v>维持不变</v>
      </c>
      <c r="Z354" s="7">
        <f t="shared" si="70"/>
        <v>96.3</v>
      </c>
      <c r="AA354" s="7">
        <f t="shared" si="68"/>
        <v>135</v>
      </c>
      <c r="AB354" s="7">
        <f t="shared" si="71"/>
        <v>231.3</v>
      </c>
      <c r="AC354" s="7">
        <f t="shared" si="72"/>
        <v>253.333333333333</v>
      </c>
      <c r="AD354" s="7">
        <f t="shared" si="73"/>
        <v>171.333333333299</v>
      </c>
      <c r="AE354" s="8">
        <f t="shared" si="74"/>
        <v>4.17073170731707</v>
      </c>
    </row>
    <row r="355" spans="1:31">
      <c r="A355" s="1">
        <v>45901</v>
      </c>
      <c r="B355" t="s">
        <v>279</v>
      </c>
      <c r="C355" t="s">
        <v>280</v>
      </c>
      <c r="D355" t="s">
        <v>238</v>
      </c>
      <c r="E355">
        <v>1.3</v>
      </c>
      <c r="F355">
        <v>1.43</v>
      </c>
      <c r="G355">
        <v>1.43</v>
      </c>
      <c r="H355">
        <v>1.18</v>
      </c>
      <c r="I355" t="s">
        <v>34</v>
      </c>
      <c r="J355">
        <v>10</v>
      </c>
      <c r="K355" t="s">
        <v>42</v>
      </c>
      <c r="L355" t="s">
        <v>43</v>
      </c>
      <c r="M355" t="s">
        <v>44</v>
      </c>
      <c r="N355">
        <v>197</v>
      </c>
      <c r="O355">
        <v>0</v>
      </c>
      <c r="P355">
        <v>0</v>
      </c>
      <c r="Q355">
        <v>135</v>
      </c>
      <c r="R355">
        <v>0</v>
      </c>
      <c r="S355">
        <v>0</v>
      </c>
      <c r="T355">
        <f t="shared" si="75"/>
        <v>197</v>
      </c>
      <c r="U355">
        <f t="shared" si="76"/>
        <v>332</v>
      </c>
      <c r="V355" s="1">
        <f t="shared" si="77"/>
        <v>46052.5384615385</v>
      </c>
      <c r="W355" s="1">
        <f t="shared" si="78"/>
        <v>46156.3846153846</v>
      </c>
      <c r="X355" t="str">
        <f t="shared" si="69"/>
        <v>高滞销风险</v>
      </c>
      <c r="Y355" s="6" t="str">
        <f>_xlfn.IFS(COUNTIF($B$2:B355,B355)=1,"-",OR(AND(X354="高滞销风险",OR(X355="中滞销风险",X355="低滞销风险",X355="健康")),AND(X354="中滞销风险",OR(X355="低滞销风险",X355="健康")),AND(X354="低滞销风险",X355="健康")),"变好",X354=X355,"维持不变",OR(AND(X354="健康",OR(X355="低滞销风险",X355="中滞销风险",X355="高滞销风险")),AND(X354="低滞销风险",OR(X355="中滞销风险",X355="高滞销风险")),AND(X354="中滞销风险",X355="高滞销风险")),"变差")</f>
        <v>维持不变</v>
      </c>
      <c r="Z355" s="7">
        <f t="shared" si="70"/>
        <v>99.5</v>
      </c>
      <c r="AA355" s="7">
        <f t="shared" si="68"/>
        <v>135</v>
      </c>
      <c r="AB355" s="7">
        <f t="shared" si="71"/>
        <v>234.5</v>
      </c>
      <c r="AC355" s="7">
        <f t="shared" si="72"/>
        <v>255.384615384615</v>
      </c>
      <c r="AD355" s="7">
        <f t="shared" si="73"/>
        <v>180.384615384603</v>
      </c>
      <c r="AE355" s="8">
        <f t="shared" si="74"/>
        <v>4.42666666666667</v>
      </c>
    </row>
    <row r="356" spans="1:31">
      <c r="A356" s="1">
        <v>45887</v>
      </c>
      <c r="B356" t="s">
        <v>281</v>
      </c>
      <c r="C356" t="s">
        <v>282</v>
      </c>
      <c r="D356" t="s">
        <v>238</v>
      </c>
      <c r="E356">
        <v>5.21</v>
      </c>
      <c r="F356">
        <v>5.29</v>
      </c>
      <c r="G356">
        <v>5.29</v>
      </c>
      <c r="H356">
        <v>5.14</v>
      </c>
      <c r="I356" t="s">
        <v>34</v>
      </c>
      <c r="J356">
        <v>37</v>
      </c>
      <c r="K356" t="s">
        <v>35</v>
      </c>
      <c r="L356" t="s">
        <v>36</v>
      </c>
      <c r="M356" t="s">
        <v>37</v>
      </c>
      <c r="N356">
        <v>114</v>
      </c>
      <c r="O356">
        <v>247</v>
      </c>
      <c r="P356">
        <v>0</v>
      </c>
      <c r="Q356">
        <v>32</v>
      </c>
      <c r="R356">
        <v>0</v>
      </c>
      <c r="S356">
        <v>0</v>
      </c>
      <c r="T356">
        <f t="shared" si="75"/>
        <v>361</v>
      </c>
      <c r="U356">
        <f t="shared" si="76"/>
        <v>393</v>
      </c>
      <c r="V356" s="1">
        <f t="shared" si="77"/>
        <v>45956.2898272553</v>
      </c>
      <c r="W356" s="1">
        <f t="shared" si="78"/>
        <v>45962.4318618042</v>
      </c>
      <c r="X356" t="str">
        <f t="shared" si="69"/>
        <v>健康</v>
      </c>
      <c r="Y356" s="6" t="str">
        <f>_xlfn.IFS(COUNTIF($B$2:B356,B356)=1,"-",OR(AND(X355="高滞销风险",OR(X356="中滞销风险",X356="低滞销风险",X356="健康")),AND(X355="中滞销风险",OR(X356="低滞销风险",X356="健康")),AND(X355="低滞销风险",X356="健康")),"变好",X355=X356,"维持不变",OR(AND(X355="健康",OR(X356="低滞销风险",X356="中滞销风险",X356="高滞销风险")),AND(X355="低滞销风险",OR(X356="中滞销风险",X356="高滞销风险")),AND(X355="中滞销风险",X356="高滞销风险")),"变差")</f>
        <v>-</v>
      </c>
      <c r="Z356" s="7">
        <f t="shared" si="70"/>
        <v>0</v>
      </c>
      <c r="AA356" s="7">
        <f t="shared" si="68"/>
        <v>0</v>
      </c>
      <c r="AB356" s="7">
        <f t="shared" si="71"/>
        <v>0</v>
      </c>
      <c r="AC356" s="7">
        <f t="shared" si="72"/>
        <v>75.4318618042226</v>
      </c>
      <c r="AD356" s="7">
        <f t="shared" si="73"/>
        <v>0</v>
      </c>
      <c r="AE356" s="8">
        <f t="shared" si="74"/>
        <v>5.21</v>
      </c>
    </row>
    <row r="357" spans="1:31">
      <c r="A357" s="1">
        <v>45894</v>
      </c>
      <c r="B357" t="s">
        <v>281</v>
      </c>
      <c r="C357" t="s">
        <v>282</v>
      </c>
      <c r="D357" t="s">
        <v>238</v>
      </c>
      <c r="E357">
        <v>5.58</v>
      </c>
      <c r="F357">
        <v>5.71</v>
      </c>
      <c r="G357">
        <v>5.5</v>
      </c>
      <c r="H357">
        <v>5.54</v>
      </c>
      <c r="I357" t="s">
        <v>34</v>
      </c>
      <c r="J357">
        <v>40</v>
      </c>
      <c r="K357" t="s">
        <v>38</v>
      </c>
      <c r="L357" t="s">
        <v>39</v>
      </c>
      <c r="M357" t="s">
        <v>40</v>
      </c>
      <c r="N357">
        <v>92</v>
      </c>
      <c r="O357">
        <v>257</v>
      </c>
      <c r="P357">
        <v>0</v>
      </c>
      <c r="Q357">
        <v>2</v>
      </c>
      <c r="R357">
        <v>0</v>
      </c>
      <c r="S357">
        <v>100</v>
      </c>
      <c r="T357">
        <f t="shared" si="75"/>
        <v>349</v>
      </c>
      <c r="U357">
        <f t="shared" si="76"/>
        <v>451</v>
      </c>
      <c r="V357" s="1">
        <f t="shared" si="77"/>
        <v>45956.5448028674</v>
      </c>
      <c r="W357" s="1">
        <f t="shared" si="78"/>
        <v>45974.8243727599</v>
      </c>
      <c r="X357" t="str">
        <f t="shared" si="69"/>
        <v>健康</v>
      </c>
      <c r="Y357" s="6" t="str">
        <f>_xlfn.IFS(COUNTIF($B$2:B357,B357)=1,"-",OR(AND(X356="高滞销风险",OR(X357="中滞销风险",X357="低滞销风险",X357="健康")),AND(X356="中滞销风险",OR(X357="低滞销风险",X357="健康")),AND(X356="低滞销风险",X357="健康")),"变好",X356=X357,"维持不变",OR(AND(X356="健康",OR(X357="低滞销风险",X357="中滞销风险",X357="高滞销风险")),AND(X356="低滞销风险",OR(X357="中滞销风险",X357="高滞销风险")),AND(X356="中滞销风险",X357="高滞销风险")),"变差")</f>
        <v>维持不变</v>
      </c>
      <c r="Z357" s="7">
        <f t="shared" si="70"/>
        <v>0</v>
      </c>
      <c r="AA357" s="7">
        <f t="shared" ref="AA357:AA420" si="79">AB357-Z357</f>
        <v>0</v>
      </c>
      <c r="AB357" s="7">
        <f t="shared" si="71"/>
        <v>0</v>
      </c>
      <c r="AC357" s="7">
        <f t="shared" si="72"/>
        <v>80.8243727598566</v>
      </c>
      <c r="AD357" s="7">
        <f t="shared" si="73"/>
        <v>0</v>
      </c>
      <c r="AE357" s="8">
        <f t="shared" si="74"/>
        <v>5.58</v>
      </c>
    </row>
    <row r="358" spans="1:31">
      <c r="A358" s="1">
        <v>45901</v>
      </c>
      <c r="B358" t="s">
        <v>281</v>
      </c>
      <c r="C358" t="s">
        <v>282</v>
      </c>
      <c r="D358" t="s">
        <v>238</v>
      </c>
      <c r="E358">
        <v>5.98</v>
      </c>
      <c r="F358">
        <v>6.43</v>
      </c>
      <c r="G358">
        <v>6.07</v>
      </c>
      <c r="H358">
        <v>5.68</v>
      </c>
      <c r="I358" t="s">
        <v>34</v>
      </c>
      <c r="J358">
        <v>45</v>
      </c>
      <c r="K358" t="s">
        <v>42</v>
      </c>
      <c r="L358" t="s">
        <v>43</v>
      </c>
      <c r="M358" t="s">
        <v>44</v>
      </c>
      <c r="N358">
        <v>85</v>
      </c>
      <c r="O358">
        <v>324</v>
      </c>
      <c r="P358">
        <v>0</v>
      </c>
      <c r="Q358">
        <v>2</v>
      </c>
      <c r="R358">
        <v>0</v>
      </c>
      <c r="S358">
        <v>130</v>
      </c>
      <c r="T358">
        <f t="shared" si="75"/>
        <v>409</v>
      </c>
      <c r="U358">
        <f t="shared" si="76"/>
        <v>541</v>
      </c>
      <c r="V358" s="1">
        <f t="shared" si="77"/>
        <v>45969.3946488294</v>
      </c>
      <c r="W358" s="1">
        <f t="shared" si="78"/>
        <v>45991.4682274247</v>
      </c>
      <c r="X358" t="str">
        <f t="shared" si="69"/>
        <v>中滞销风险</v>
      </c>
      <c r="Y358" s="6" t="str">
        <f>_xlfn.IFS(COUNTIF($B$2:B358,B358)=1,"-",OR(AND(X357="高滞销风险",OR(X358="中滞销风险",X358="低滞销风险",X358="健康")),AND(X357="中滞销风险",OR(X358="低滞销风险",X358="健康")),AND(X357="低滞销风险",X358="健康")),"变好",X357=X358,"维持不变",OR(AND(X357="健康",OR(X358="低滞销风险",X358="中滞销风险",X358="高滞销风险")),AND(X357="低滞销风险",OR(X358="中滞销风险",X358="高滞销风险")),AND(X357="中滞销风险",X358="高滞销风险")),"变差")</f>
        <v>变差</v>
      </c>
      <c r="Z358" s="7">
        <f t="shared" si="70"/>
        <v>0</v>
      </c>
      <c r="AA358" s="7">
        <f t="shared" si="79"/>
        <v>92.4999999999999</v>
      </c>
      <c r="AB358" s="7">
        <f t="shared" si="71"/>
        <v>92.4999999999999</v>
      </c>
      <c r="AC358" s="7">
        <f t="shared" si="72"/>
        <v>90.4682274247492</v>
      </c>
      <c r="AD358" s="7">
        <f t="shared" si="73"/>
        <v>15.4682274247025</v>
      </c>
      <c r="AE358" s="8">
        <f t="shared" si="74"/>
        <v>7.21333333333333</v>
      </c>
    </row>
    <row r="359" spans="1:31">
      <c r="A359" s="1">
        <v>45887</v>
      </c>
      <c r="B359" t="s">
        <v>283</v>
      </c>
      <c r="C359" t="s">
        <v>284</v>
      </c>
      <c r="D359" t="s">
        <v>238</v>
      </c>
      <c r="E359">
        <v>1.57</v>
      </c>
      <c r="F359">
        <v>1.57</v>
      </c>
      <c r="G359">
        <v>2.43</v>
      </c>
      <c r="H359">
        <v>2.39</v>
      </c>
      <c r="I359" t="s">
        <v>41</v>
      </c>
      <c r="J359">
        <v>11</v>
      </c>
      <c r="K359" t="s">
        <v>35</v>
      </c>
      <c r="L359" t="s">
        <v>36</v>
      </c>
      <c r="M359" t="s">
        <v>37</v>
      </c>
      <c r="N359">
        <v>84</v>
      </c>
      <c r="O359">
        <v>71</v>
      </c>
      <c r="P359">
        <v>0</v>
      </c>
      <c r="Q359">
        <v>20</v>
      </c>
      <c r="R359">
        <v>0</v>
      </c>
      <c r="S359">
        <v>100</v>
      </c>
      <c r="T359">
        <f t="shared" si="75"/>
        <v>155</v>
      </c>
      <c r="U359">
        <f t="shared" si="76"/>
        <v>275</v>
      </c>
      <c r="V359" s="1">
        <f t="shared" si="77"/>
        <v>45985.7261146497</v>
      </c>
      <c r="W359" s="1">
        <f t="shared" si="78"/>
        <v>46062.1592356688</v>
      </c>
      <c r="X359" t="str">
        <f t="shared" si="69"/>
        <v>高滞销风险</v>
      </c>
      <c r="Y359" s="6" t="str">
        <f>_xlfn.IFS(COUNTIF($B$2:B359,B359)=1,"-",OR(AND(X358="高滞销风险",OR(X359="中滞销风险",X359="低滞销风险",X359="健康")),AND(X358="中滞销风险",OR(X359="低滞销风险",X359="健康")),AND(X358="低滞销风险",X359="健康")),"变好",X358=X359,"维持不变",OR(AND(X358="健康",OR(X359="低滞销风险",X359="中滞销风险",X359="高滞销风险")),AND(X358="低滞销风险",OR(X359="中滞销风险",X359="高滞销风险")),AND(X358="中滞销风险",X359="高滞销风险")),"变差")</f>
        <v>-</v>
      </c>
      <c r="Z359" s="7">
        <f t="shared" si="70"/>
        <v>15.27</v>
      </c>
      <c r="AA359" s="7">
        <f t="shared" si="79"/>
        <v>120</v>
      </c>
      <c r="AB359" s="7">
        <f t="shared" si="71"/>
        <v>135.27</v>
      </c>
      <c r="AC359" s="7">
        <f t="shared" si="72"/>
        <v>175.15923566879</v>
      </c>
      <c r="AD359" s="7">
        <f t="shared" si="73"/>
        <v>86.1592356687979</v>
      </c>
      <c r="AE359" s="8">
        <f t="shared" si="74"/>
        <v>3.08988764044944</v>
      </c>
    </row>
    <row r="360" spans="1:31">
      <c r="A360" s="1">
        <v>45894</v>
      </c>
      <c r="B360" t="s">
        <v>283</v>
      </c>
      <c r="C360" t="s">
        <v>284</v>
      </c>
      <c r="D360" t="s">
        <v>238</v>
      </c>
      <c r="E360">
        <v>2.56</v>
      </c>
      <c r="F360">
        <v>2.71</v>
      </c>
      <c r="G360">
        <v>2.14</v>
      </c>
      <c r="H360">
        <v>2.64</v>
      </c>
      <c r="I360" t="s">
        <v>34</v>
      </c>
      <c r="J360">
        <v>19</v>
      </c>
      <c r="K360" t="s">
        <v>38</v>
      </c>
      <c r="L360" t="s">
        <v>39</v>
      </c>
      <c r="M360" t="s">
        <v>40</v>
      </c>
      <c r="N360">
        <v>73</v>
      </c>
      <c r="O360">
        <v>63</v>
      </c>
      <c r="P360">
        <v>0</v>
      </c>
      <c r="Q360">
        <v>120</v>
      </c>
      <c r="R360">
        <v>0</v>
      </c>
      <c r="S360">
        <v>0</v>
      </c>
      <c r="T360">
        <f t="shared" si="75"/>
        <v>136</v>
      </c>
      <c r="U360">
        <f t="shared" si="76"/>
        <v>256</v>
      </c>
      <c r="V360" s="1">
        <f t="shared" si="77"/>
        <v>45947.125</v>
      </c>
      <c r="W360" s="1">
        <f t="shared" si="78"/>
        <v>45994</v>
      </c>
      <c r="X360" t="str">
        <f t="shared" si="69"/>
        <v>中滞销风险</v>
      </c>
      <c r="Y360" s="6" t="str">
        <f>_xlfn.IFS(COUNTIF($B$2:B360,B360)=1,"-",OR(AND(X359="高滞销风险",OR(X360="中滞销风险",X360="低滞销风险",X360="健康")),AND(X359="中滞销风险",OR(X360="低滞销风险",X360="健康")),AND(X359="低滞销风险",X360="健康")),"变好",X359=X360,"维持不变",OR(AND(X359="健康",OR(X360="低滞销风险",X360="中滞销风险",X360="高滞销风险")),AND(X359="低滞销风险",OR(X360="中滞销风险",X360="高滞销风险")),AND(X359="中滞销风险",X360="高滞销风险")),"变差")</f>
        <v>变好</v>
      </c>
      <c r="Z360" s="7">
        <f t="shared" si="70"/>
        <v>0</v>
      </c>
      <c r="AA360" s="7">
        <f t="shared" si="79"/>
        <v>46.08</v>
      </c>
      <c r="AB360" s="7">
        <f t="shared" si="71"/>
        <v>46.08</v>
      </c>
      <c r="AC360" s="7">
        <f t="shared" si="72"/>
        <v>100</v>
      </c>
      <c r="AD360" s="7">
        <f t="shared" si="73"/>
        <v>18</v>
      </c>
      <c r="AE360" s="8">
        <f t="shared" si="74"/>
        <v>3.1219512195122</v>
      </c>
    </row>
    <row r="361" spans="1:31">
      <c r="A361" s="1">
        <v>45901</v>
      </c>
      <c r="B361" t="s">
        <v>283</v>
      </c>
      <c r="C361" t="s">
        <v>284</v>
      </c>
      <c r="D361" t="s">
        <v>238</v>
      </c>
      <c r="E361">
        <v>1</v>
      </c>
      <c r="F361">
        <v>1</v>
      </c>
      <c r="G361">
        <v>1.86</v>
      </c>
      <c r="H361">
        <v>2.14</v>
      </c>
      <c r="I361" t="s">
        <v>41</v>
      </c>
      <c r="J361">
        <v>7</v>
      </c>
      <c r="K361" t="s">
        <v>42</v>
      </c>
      <c r="L361" t="s">
        <v>43</v>
      </c>
      <c r="M361" t="s">
        <v>44</v>
      </c>
      <c r="N361">
        <v>79</v>
      </c>
      <c r="O361">
        <v>71</v>
      </c>
      <c r="P361">
        <v>0</v>
      </c>
      <c r="Q361">
        <v>100</v>
      </c>
      <c r="R361">
        <v>0</v>
      </c>
      <c r="S361">
        <v>0</v>
      </c>
      <c r="T361">
        <f t="shared" si="75"/>
        <v>150</v>
      </c>
      <c r="U361">
        <f t="shared" si="76"/>
        <v>250</v>
      </c>
      <c r="V361" s="1">
        <f t="shared" si="77"/>
        <v>46051</v>
      </c>
      <c r="W361" s="1">
        <f t="shared" si="78"/>
        <v>46151</v>
      </c>
      <c r="X361" t="str">
        <f t="shared" si="69"/>
        <v>高滞销风险</v>
      </c>
      <c r="Y361" s="6" t="str">
        <f>_xlfn.IFS(COUNTIF($B$2:B361,B361)=1,"-",OR(AND(X360="高滞销风险",OR(X361="中滞销风险",X361="低滞销风险",X361="健康")),AND(X360="中滞销风险",OR(X361="低滞销风险",X361="健康")),AND(X360="低滞销风险",X361="健康")),"变好",X360=X361,"维持不变",OR(AND(X360="健康",OR(X361="低滞销风险",X361="中滞销风险",X361="高滞销风险")),AND(X360="低滞销风险",OR(X361="中滞销风险",X361="高滞销风险")),AND(X360="中滞销风险",X361="高滞销风险")),"变差")</f>
        <v>变差</v>
      </c>
      <c r="Z361" s="7">
        <f t="shared" si="70"/>
        <v>75</v>
      </c>
      <c r="AA361" s="7">
        <f t="shared" si="79"/>
        <v>100</v>
      </c>
      <c r="AB361" s="7">
        <f t="shared" si="71"/>
        <v>175</v>
      </c>
      <c r="AC361" s="7">
        <f t="shared" si="72"/>
        <v>250</v>
      </c>
      <c r="AD361" s="7">
        <f t="shared" si="73"/>
        <v>175</v>
      </c>
      <c r="AE361" s="8">
        <f t="shared" si="74"/>
        <v>3.33333333333333</v>
      </c>
    </row>
    <row r="362" spans="1:31">
      <c r="A362" s="1">
        <v>45887</v>
      </c>
      <c r="B362" t="s">
        <v>285</v>
      </c>
      <c r="C362" t="s">
        <v>286</v>
      </c>
      <c r="D362" t="s">
        <v>238</v>
      </c>
      <c r="E362">
        <v>3.35</v>
      </c>
      <c r="F362">
        <v>3.86</v>
      </c>
      <c r="G362">
        <v>3.57</v>
      </c>
      <c r="H362">
        <v>2.96</v>
      </c>
      <c r="I362" t="s">
        <v>34</v>
      </c>
      <c r="J362">
        <v>27</v>
      </c>
      <c r="K362" t="s">
        <v>35</v>
      </c>
      <c r="L362" t="s">
        <v>36</v>
      </c>
      <c r="M362" t="s">
        <v>37</v>
      </c>
      <c r="N362">
        <v>71</v>
      </c>
      <c r="O362">
        <v>107</v>
      </c>
      <c r="P362">
        <v>0</v>
      </c>
      <c r="Q362">
        <v>49</v>
      </c>
      <c r="R362">
        <v>0</v>
      </c>
      <c r="S362">
        <v>0</v>
      </c>
      <c r="T362">
        <f t="shared" si="75"/>
        <v>178</v>
      </c>
      <c r="U362">
        <f t="shared" si="76"/>
        <v>227</v>
      </c>
      <c r="V362" s="1">
        <f t="shared" si="77"/>
        <v>45940.1343283582</v>
      </c>
      <c r="W362" s="1">
        <f t="shared" si="78"/>
        <v>45954.7611940299</v>
      </c>
      <c r="X362" t="str">
        <f t="shared" si="69"/>
        <v>健康</v>
      </c>
      <c r="Y362" s="6" t="str">
        <f>_xlfn.IFS(COUNTIF($B$2:B362,B362)=1,"-",OR(AND(X361="高滞销风险",OR(X362="中滞销风险",X362="低滞销风险",X362="健康")),AND(X361="中滞销风险",OR(X362="低滞销风险",X362="健康")),AND(X361="低滞销风险",X362="健康")),"变好",X361=X362,"维持不变",OR(AND(X361="健康",OR(X362="低滞销风险",X362="中滞销风险",X362="高滞销风险")),AND(X361="低滞销风险",OR(X362="中滞销风险",X362="高滞销风险")),AND(X361="中滞销风险",X362="高滞销风险")),"变差")</f>
        <v>-</v>
      </c>
      <c r="Z362" s="7">
        <f t="shared" si="70"/>
        <v>0</v>
      </c>
      <c r="AA362" s="7">
        <f t="shared" si="79"/>
        <v>0</v>
      </c>
      <c r="AB362" s="7">
        <f t="shared" si="71"/>
        <v>0</v>
      </c>
      <c r="AC362" s="7">
        <f t="shared" si="72"/>
        <v>67.7611940298507</v>
      </c>
      <c r="AD362" s="7">
        <f t="shared" si="73"/>
        <v>0</v>
      </c>
      <c r="AE362" s="8">
        <f t="shared" si="74"/>
        <v>3.35</v>
      </c>
    </row>
    <row r="363" spans="1:31">
      <c r="A363" s="1">
        <v>45894</v>
      </c>
      <c r="B363" t="s">
        <v>285</v>
      </c>
      <c r="C363" t="s">
        <v>286</v>
      </c>
      <c r="D363" t="s">
        <v>238</v>
      </c>
      <c r="E363">
        <v>3</v>
      </c>
      <c r="F363">
        <v>3</v>
      </c>
      <c r="G363">
        <v>3.43</v>
      </c>
      <c r="H363">
        <v>3.29</v>
      </c>
      <c r="I363" t="s">
        <v>41</v>
      </c>
      <c r="J363">
        <v>21</v>
      </c>
      <c r="K363" t="s">
        <v>38</v>
      </c>
      <c r="L363" t="s">
        <v>39</v>
      </c>
      <c r="M363" t="s">
        <v>40</v>
      </c>
      <c r="N363">
        <v>60</v>
      </c>
      <c r="O363">
        <v>149</v>
      </c>
      <c r="P363">
        <v>0</v>
      </c>
      <c r="Q363">
        <v>0</v>
      </c>
      <c r="R363">
        <v>0</v>
      </c>
      <c r="S363">
        <v>100</v>
      </c>
      <c r="T363">
        <f t="shared" si="75"/>
        <v>209</v>
      </c>
      <c r="U363">
        <f t="shared" si="76"/>
        <v>309</v>
      </c>
      <c r="V363" s="1">
        <f t="shared" si="77"/>
        <v>45963.6666666667</v>
      </c>
      <c r="W363" s="1">
        <f t="shared" si="78"/>
        <v>45997</v>
      </c>
      <c r="X363" t="str">
        <f t="shared" si="69"/>
        <v>中滞销风险</v>
      </c>
      <c r="Y363" s="6" t="str">
        <f>_xlfn.IFS(COUNTIF($B$2:B363,B363)=1,"-",OR(AND(X362="高滞销风险",OR(X363="中滞销风险",X363="低滞销风险",X363="健康")),AND(X362="中滞销风险",OR(X363="低滞销风险",X363="健康")),AND(X362="低滞销风险",X363="健康")),"变好",X362=X363,"维持不变",OR(AND(X362="健康",OR(X363="低滞销风险",X363="中滞销风险",X363="高滞销风险")),AND(X362="低滞销风险",OR(X363="中滞销风险",X363="高滞销风险")),AND(X362="中滞销风险",X363="高滞销风险")),"变差")</f>
        <v>变差</v>
      </c>
      <c r="Z363" s="7">
        <f t="shared" si="70"/>
        <v>0</v>
      </c>
      <c r="AA363" s="7">
        <f t="shared" si="79"/>
        <v>63</v>
      </c>
      <c r="AB363" s="7">
        <f t="shared" si="71"/>
        <v>63</v>
      </c>
      <c r="AC363" s="7">
        <f t="shared" si="72"/>
        <v>103</v>
      </c>
      <c r="AD363" s="7">
        <f t="shared" si="73"/>
        <v>21</v>
      </c>
      <c r="AE363" s="8">
        <f t="shared" si="74"/>
        <v>3.76829268292683</v>
      </c>
    </row>
    <row r="364" spans="1:31">
      <c r="A364" s="1">
        <v>45901</v>
      </c>
      <c r="B364" t="s">
        <v>285</v>
      </c>
      <c r="C364" t="s">
        <v>286</v>
      </c>
      <c r="D364" t="s">
        <v>238</v>
      </c>
      <c r="E364">
        <v>3.44</v>
      </c>
      <c r="F364">
        <v>3.57</v>
      </c>
      <c r="G364">
        <v>3.29</v>
      </c>
      <c r="H364">
        <v>3.43</v>
      </c>
      <c r="I364" t="s">
        <v>34</v>
      </c>
      <c r="J364">
        <v>25</v>
      </c>
      <c r="K364" t="s">
        <v>42</v>
      </c>
      <c r="L364" t="s">
        <v>43</v>
      </c>
      <c r="M364" t="s">
        <v>44</v>
      </c>
      <c r="N364">
        <v>47</v>
      </c>
      <c r="O364">
        <v>202</v>
      </c>
      <c r="P364">
        <v>0</v>
      </c>
      <c r="Q364">
        <v>40</v>
      </c>
      <c r="R364">
        <v>0</v>
      </c>
      <c r="S364">
        <v>0</v>
      </c>
      <c r="T364">
        <f t="shared" si="75"/>
        <v>249</v>
      </c>
      <c r="U364">
        <f t="shared" si="76"/>
        <v>289</v>
      </c>
      <c r="V364" s="1">
        <f t="shared" si="77"/>
        <v>45973.3837209302</v>
      </c>
      <c r="W364" s="1">
        <f t="shared" si="78"/>
        <v>45985.011627907</v>
      </c>
      <c r="X364" t="str">
        <f t="shared" si="69"/>
        <v>低滞销风险</v>
      </c>
      <c r="Y364" s="6" t="str">
        <f>_xlfn.IFS(COUNTIF($B$2:B364,B364)=1,"-",OR(AND(X363="高滞销风险",OR(X364="中滞销风险",X364="低滞销风险",X364="健康")),AND(X363="中滞销风险",OR(X364="低滞销风险",X364="健康")),AND(X363="低滞销风险",X364="健康")),"变好",X363=X364,"维持不变",OR(AND(X363="健康",OR(X364="低滞销风险",X364="中滞销风险",X364="高滞销风险")),AND(X363="低滞销风险",OR(X364="中滞销风险",X364="高滞销风险")),AND(X363="中滞销风险",X364="高滞销风险")),"变差")</f>
        <v>变好</v>
      </c>
      <c r="Z364" s="7">
        <f t="shared" si="70"/>
        <v>0</v>
      </c>
      <c r="AA364" s="7">
        <f t="shared" si="79"/>
        <v>31</v>
      </c>
      <c r="AB364" s="7">
        <f t="shared" si="71"/>
        <v>31</v>
      </c>
      <c r="AC364" s="7">
        <f t="shared" si="72"/>
        <v>84.0116279069767</v>
      </c>
      <c r="AD364" s="7">
        <f t="shared" si="73"/>
        <v>9.01162790699891</v>
      </c>
      <c r="AE364" s="8">
        <f t="shared" si="74"/>
        <v>3.85333333333333</v>
      </c>
    </row>
    <row r="365" spans="1:31">
      <c r="A365" s="1">
        <v>45887</v>
      </c>
      <c r="B365" t="s">
        <v>287</v>
      </c>
      <c r="C365" t="s">
        <v>288</v>
      </c>
      <c r="D365" t="s">
        <v>238</v>
      </c>
      <c r="E365">
        <v>3.47</v>
      </c>
      <c r="F365">
        <v>3.71</v>
      </c>
      <c r="G365">
        <v>3.64</v>
      </c>
      <c r="H365">
        <v>3.25</v>
      </c>
      <c r="I365" t="s">
        <v>34</v>
      </c>
      <c r="J365">
        <v>26</v>
      </c>
      <c r="K365" t="s">
        <v>35</v>
      </c>
      <c r="L365" t="s">
        <v>36</v>
      </c>
      <c r="M365" t="s">
        <v>37</v>
      </c>
      <c r="N365">
        <v>106</v>
      </c>
      <c r="O365">
        <v>93</v>
      </c>
      <c r="P365">
        <v>0</v>
      </c>
      <c r="Q365">
        <v>104</v>
      </c>
      <c r="R365">
        <v>0</v>
      </c>
      <c r="S365">
        <v>0</v>
      </c>
      <c r="T365">
        <f t="shared" si="75"/>
        <v>199</v>
      </c>
      <c r="U365">
        <f t="shared" si="76"/>
        <v>303</v>
      </c>
      <c r="V365" s="1">
        <f t="shared" si="77"/>
        <v>45944.34870317</v>
      </c>
      <c r="W365" s="1">
        <f t="shared" si="78"/>
        <v>45974.3198847262</v>
      </c>
      <c r="X365" t="str">
        <f t="shared" si="69"/>
        <v>健康</v>
      </c>
      <c r="Y365" s="6" t="str">
        <f>_xlfn.IFS(COUNTIF($B$2:B365,B365)=1,"-",OR(AND(X364="高滞销风险",OR(X365="中滞销风险",X365="低滞销风险",X365="健康")),AND(X364="中滞销风险",OR(X365="低滞销风险",X365="健康")),AND(X364="低滞销风险",X365="健康")),"变好",X364=X365,"维持不变",OR(AND(X364="健康",OR(X365="低滞销风险",X365="中滞销风险",X365="高滞销风险")),AND(X364="低滞销风险",OR(X365="中滞销风险",X365="高滞销风险")),AND(X364="中滞销风险",X365="高滞销风险")),"变差")</f>
        <v>-</v>
      </c>
      <c r="Z365" s="7">
        <f t="shared" si="70"/>
        <v>0</v>
      </c>
      <c r="AA365" s="7">
        <f t="shared" si="79"/>
        <v>0</v>
      </c>
      <c r="AB365" s="7">
        <f t="shared" si="71"/>
        <v>0</v>
      </c>
      <c r="AC365" s="7">
        <f t="shared" si="72"/>
        <v>87.3198847262248</v>
      </c>
      <c r="AD365" s="7">
        <f t="shared" si="73"/>
        <v>0</v>
      </c>
      <c r="AE365" s="8">
        <f t="shared" si="74"/>
        <v>3.47</v>
      </c>
    </row>
    <row r="366" spans="1:31">
      <c r="A366" s="1">
        <v>45894</v>
      </c>
      <c r="B366" t="s">
        <v>287</v>
      </c>
      <c r="C366" t="s">
        <v>288</v>
      </c>
      <c r="D366" t="s">
        <v>238</v>
      </c>
      <c r="E366">
        <v>3.28</v>
      </c>
      <c r="F366">
        <v>3.29</v>
      </c>
      <c r="G366">
        <v>3.5</v>
      </c>
      <c r="H366">
        <v>3.18</v>
      </c>
      <c r="I366" t="s">
        <v>34</v>
      </c>
      <c r="J366">
        <v>23</v>
      </c>
      <c r="K366" t="s">
        <v>38</v>
      </c>
      <c r="L366" t="s">
        <v>39</v>
      </c>
      <c r="M366" t="s">
        <v>40</v>
      </c>
      <c r="N366">
        <v>95</v>
      </c>
      <c r="O366">
        <v>155</v>
      </c>
      <c r="P366">
        <v>0</v>
      </c>
      <c r="Q366">
        <v>24</v>
      </c>
      <c r="R366">
        <v>0</v>
      </c>
      <c r="S366">
        <v>0</v>
      </c>
      <c r="T366">
        <f t="shared" si="75"/>
        <v>250</v>
      </c>
      <c r="U366">
        <f t="shared" si="76"/>
        <v>274</v>
      </c>
      <c r="V366" s="1">
        <f t="shared" si="77"/>
        <v>45970.2195121951</v>
      </c>
      <c r="W366" s="1">
        <f t="shared" si="78"/>
        <v>45977.5365853659</v>
      </c>
      <c r="X366" t="str">
        <f t="shared" si="69"/>
        <v>低滞销风险</v>
      </c>
      <c r="Y366" s="6" t="str">
        <f>_xlfn.IFS(COUNTIF($B$2:B366,B366)=1,"-",OR(AND(X365="高滞销风险",OR(X366="中滞销风险",X366="低滞销风险",X366="健康")),AND(X365="中滞销风险",OR(X366="低滞销风险",X366="健康")),AND(X365="低滞销风险",X366="健康")),"变好",X365=X366,"维持不变",OR(AND(X365="健康",OR(X366="低滞销风险",X366="中滞销风险",X366="高滞销风险")),AND(X365="低滞销风险",OR(X366="中滞销风险",X366="高滞销风险")),AND(X365="中滞销风险",X366="高滞销风险")),"变差")</f>
        <v>变差</v>
      </c>
      <c r="Z366" s="7">
        <f t="shared" si="70"/>
        <v>0</v>
      </c>
      <c r="AA366" s="7">
        <f t="shared" si="79"/>
        <v>5.04000000000002</v>
      </c>
      <c r="AB366" s="7">
        <f t="shared" si="71"/>
        <v>5.04000000000002</v>
      </c>
      <c r="AC366" s="7">
        <f t="shared" si="72"/>
        <v>83.5365853658537</v>
      </c>
      <c r="AD366" s="7">
        <f t="shared" si="73"/>
        <v>1.53658536590228</v>
      </c>
      <c r="AE366" s="8">
        <f t="shared" si="74"/>
        <v>3.34146341463415</v>
      </c>
    </row>
    <row r="367" spans="1:31">
      <c r="A367" s="1">
        <v>45901</v>
      </c>
      <c r="B367" t="s">
        <v>287</v>
      </c>
      <c r="C367" t="s">
        <v>288</v>
      </c>
      <c r="D367" t="s">
        <v>238</v>
      </c>
      <c r="E367">
        <v>2.86</v>
      </c>
      <c r="F367">
        <v>2.86</v>
      </c>
      <c r="G367">
        <v>3.07</v>
      </c>
      <c r="H367">
        <v>3.36</v>
      </c>
      <c r="I367" t="s">
        <v>41</v>
      </c>
      <c r="J367">
        <v>20</v>
      </c>
      <c r="K367" t="s">
        <v>42</v>
      </c>
      <c r="L367" t="s">
        <v>43</v>
      </c>
      <c r="M367" t="s">
        <v>44</v>
      </c>
      <c r="N367">
        <v>95</v>
      </c>
      <c r="O367">
        <v>136</v>
      </c>
      <c r="P367">
        <v>0</v>
      </c>
      <c r="Q367">
        <v>24</v>
      </c>
      <c r="R367">
        <v>0</v>
      </c>
      <c r="S367">
        <v>0</v>
      </c>
      <c r="T367">
        <f t="shared" si="75"/>
        <v>231</v>
      </c>
      <c r="U367">
        <f t="shared" si="76"/>
        <v>255</v>
      </c>
      <c r="V367" s="1">
        <f t="shared" si="77"/>
        <v>45981.7692307692</v>
      </c>
      <c r="W367" s="1">
        <f t="shared" si="78"/>
        <v>45990.1608391608</v>
      </c>
      <c r="X367" t="str">
        <f t="shared" si="69"/>
        <v>低滞销风险</v>
      </c>
      <c r="Y367" s="6" t="str">
        <f>_xlfn.IFS(COUNTIF($B$2:B367,B367)=1,"-",OR(AND(X366="高滞销风险",OR(X367="中滞销风险",X367="低滞销风险",X367="健康")),AND(X366="中滞销风险",OR(X367="低滞销风险",X367="健康")),AND(X366="低滞销风险",X367="健康")),"变好",X366=X367,"维持不变",OR(AND(X366="健康",OR(X367="低滞销风险",X367="中滞销风险",X367="高滞销风险")),AND(X366="低滞销风险",OR(X367="中滞销风险",X367="高滞销风险")),AND(X366="中滞销风险",X367="高滞销风险")),"变差")</f>
        <v>维持不变</v>
      </c>
      <c r="Z367" s="7">
        <f t="shared" si="70"/>
        <v>16.5</v>
      </c>
      <c r="AA367" s="7">
        <f t="shared" si="79"/>
        <v>24</v>
      </c>
      <c r="AB367" s="7">
        <f t="shared" si="71"/>
        <v>40.5</v>
      </c>
      <c r="AC367" s="7">
        <f t="shared" si="72"/>
        <v>89.1608391608392</v>
      </c>
      <c r="AD367" s="7">
        <f t="shared" si="73"/>
        <v>14.1608391608024</v>
      </c>
      <c r="AE367" s="8">
        <f t="shared" si="74"/>
        <v>3.4</v>
      </c>
    </row>
    <row r="368" spans="1:31">
      <c r="A368" s="1">
        <v>45887</v>
      </c>
      <c r="B368" t="s">
        <v>289</v>
      </c>
      <c r="C368" t="s">
        <v>290</v>
      </c>
      <c r="D368" t="s">
        <v>238</v>
      </c>
      <c r="E368">
        <v>3.81</v>
      </c>
      <c r="F368">
        <v>4.57</v>
      </c>
      <c r="G368">
        <v>4</v>
      </c>
      <c r="H368">
        <v>3.29</v>
      </c>
      <c r="I368" t="s">
        <v>34</v>
      </c>
      <c r="J368">
        <v>32</v>
      </c>
      <c r="K368" t="s">
        <v>35</v>
      </c>
      <c r="L368" t="s">
        <v>36</v>
      </c>
      <c r="M368" t="s">
        <v>37</v>
      </c>
      <c r="N368">
        <v>27</v>
      </c>
      <c r="O368">
        <v>161</v>
      </c>
      <c r="P368">
        <v>0</v>
      </c>
      <c r="Q368">
        <v>1</v>
      </c>
      <c r="R368">
        <v>0</v>
      </c>
      <c r="S368">
        <v>100</v>
      </c>
      <c r="T368">
        <f t="shared" si="75"/>
        <v>188</v>
      </c>
      <c r="U368">
        <f t="shared" si="76"/>
        <v>289</v>
      </c>
      <c r="V368" s="1">
        <f t="shared" si="77"/>
        <v>45936.343832021</v>
      </c>
      <c r="W368" s="1">
        <f t="shared" si="78"/>
        <v>45962.8530183727</v>
      </c>
      <c r="X368" t="str">
        <f t="shared" si="69"/>
        <v>健康</v>
      </c>
      <c r="Y368" s="6" t="str">
        <f>_xlfn.IFS(COUNTIF($B$2:B368,B368)=1,"-",OR(AND(X367="高滞销风险",OR(X368="中滞销风险",X368="低滞销风险",X368="健康")),AND(X367="中滞销风险",OR(X368="低滞销风险",X368="健康")),AND(X367="低滞销风险",X368="健康")),"变好",X367=X368,"维持不变",OR(AND(X367="健康",OR(X368="低滞销风险",X368="中滞销风险",X368="高滞销风险")),AND(X367="低滞销风险",OR(X368="中滞销风险",X368="高滞销风险")),AND(X367="中滞销风险",X368="高滞销风险")),"变差")</f>
        <v>-</v>
      </c>
      <c r="Z368" s="7">
        <f t="shared" si="70"/>
        <v>0</v>
      </c>
      <c r="AA368" s="7">
        <f t="shared" si="79"/>
        <v>0</v>
      </c>
      <c r="AB368" s="7">
        <f t="shared" si="71"/>
        <v>0</v>
      </c>
      <c r="AC368" s="7">
        <f t="shared" si="72"/>
        <v>75.8530183727034</v>
      </c>
      <c r="AD368" s="7">
        <f t="shared" si="73"/>
        <v>0</v>
      </c>
      <c r="AE368" s="8">
        <f t="shared" si="74"/>
        <v>3.81</v>
      </c>
    </row>
    <row r="369" spans="1:31">
      <c r="A369" s="1">
        <v>45894</v>
      </c>
      <c r="B369" t="s">
        <v>289</v>
      </c>
      <c r="C369" t="s">
        <v>290</v>
      </c>
      <c r="D369" t="s">
        <v>238</v>
      </c>
      <c r="E369">
        <v>2.43</v>
      </c>
      <c r="F369">
        <v>2.43</v>
      </c>
      <c r="G369">
        <v>3.5</v>
      </c>
      <c r="H369">
        <v>3.32</v>
      </c>
      <c r="I369" t="s">
        <v>41</v>
      </c>
      <c r="J369">
        <v>17</v>
      </c>
      <c r="K369" t="s">
        <v>38</v>
      </c>
      <c r="L369" t="s">
        <v>39</v>
      </c>
      <c r="M369" t="s">
        <v>40</v>
      </c>
      <c r="N369">
        <v>38</v>
      </c>
      <c r="O369">
        <v>188</v>
      </c>
      <c r="P369">
        <v>0</v>
      </c>
      <c r="Q369">
        <v>41</v>
      </c>
      <c r="R369">
        <v>0</v>
      </c>
      <c r="S369">
        <v>0</v>
      </c>
      <c r="T369">
        <f t="shared" si="75"/>
        <v>226</v>
      </c>
      <c r="U369">
        <f t="shared" si="76"/>
        <v>267</v>
      </c>
      <c r="V369" s="1">
        <f t="shared" si="77"/>
        <v>45987.0041152263</v>
      </c>
      <c r="W369" s="1">
        <f t="shared" si="78"/>
        <v>46003.8765432099</v>
      </c>
      <c r="X369" t="str">
        <f t="shared" si="69"/>
        <v>中滞销风险</v>
      </c>
      <c r="Y369" s="6" t="str">
        <f>_xlfn.IFS(COUNTIF($B$2:B369,B369)=1,"-",OR(AND(X368="高滞销风险",OR(X369="中滞销风险",X369="低滞销风险",X369="健康")),AND(X368="中滞销风险",OR(X369="低滞销风险",X369="健康")),AND(X368="低滞销风险",X369="健康")),"变好",X368=X369,"维持不变",OR(AND(X368="健康",OR(X369="低滞销风险",X369="中滞销风险",X369="高滞销风险")),AND(X368="低滞销风险",OR(X369="中滞销风险",X369="高滞销风险")),AND(X368="中滞销风险",X369="高滞销风险")),"变差")</f>
        <v>变差</v>
      </c>
      <c r="Z369" s="7">
        <f t="shared" si="70"/>
        <v>26.74</v>
      </c>
      <c r="AA369" s="7">
        <f t="shared" si="79"/>
        <v>41</v>
      </c>
      <c r="AB369" s="7">
        <f t="shared" si="71"/>
        <v>67.74</v>
      </c>
      <c r="AC369" s="7">
        <f t="shared" si="72"/>
        <v>109.876543209877</v>
      </c>
      <c r="AD369" s="7">
        <f t="shared" si="73"/>
        <v>27.8765432099026</v>
      </c>
      <c r="AE369" s="8">
        <f t="shared" si="74"/>
        <v>3.25609756097561</v>
      </c>
    </row>
    <row r="370" spans="1:31">
      <c r="A370" s="1">
        <v>45901</v>
      </c>
      <c r="B370" t="s">
        <v>289</v>
      </c>
      <c r="C370" t="s">
        <v>290</v>
      </c>
      <c r="D370" t="s">
        <v>238</v>
      </c>
      <c r="E370">
        <v>3.38</v>
      </c>
      <c r="F370">
        <v>3.49</v>
      </c>
      <c r="G370">
        <v>2.96</v>
      </c>
      <c r="H370">
        <v>3.48</v>
      </c>
      <c r="I370" t="s">
        <v>34</v>
      </c>
      <c r="J370">
        <v>24.43</v>
      </c>
      <c r="K370" t="s">
        <v>42</v>
      </c>
      <c r="L370" t="s">
        <v>43</v>
      </c>
      <c r="M370" t="s">
        <v>44</v>
      </c>
      <c r="N370">
        <v>21</v>
      </c>
      <c r="O370">
        <v>187</v>
      </c>
      <c r="P370">
        <v>0</v>
      </c>
      <c r="Q370">
        <v>41</v>
      </c>
      <c r="R370">
        <v>0</v>
      </c>
      <c r="S370">
        <v>0</v>
      </c>
      <c r="T370">
        <f t="shared" si="75"/>
        <v>208</v>
      </c>
      <c r="U370">
        <f t="shared" si="76"/>
        <v>249</v>
      </c>
      <c r="V370" s="1">
        <f t="shared" si="77"/>
        <v>45962.5384615385</v>
      </c>
      <c r="W370" s="1">
        <f t="shared" si="78"/>
        <v>45974.6686390533</v>
      </c>
      <c r="X370" t="str">
        <f t="shared" si="69"/>
        <v>健康</v>
      </c>
      <c r="Y370" s="6" t="str">
        <f>_xlfn.IFS(COUNTIF($B$2:B370,B370)=1,"-",OR(AND(X369="高滞销风险",OR(X370="中滞销风险",X370="低滞销风险",X370="健康")),AND(X369="中滞销风险",OR(X370="低滞销风险",X370="健康")),AND(X369="低滞销风险",X370="健康")),"变好",X369=X370,"维持不变",OR(AND(X369="健康",OR(X370="低滞销风险",X370="中滞销风险",X370="高滞销风险")),AND(X369="低滞销风险",OR(X370="中滞销风险",X370="高滞销风险")),AND(X369="中滞销风险",X370="高滞销风险")),"变差")</f>
        <v>变好</v>
      </c>
      <c r="Z370" s="7">
        <f t="shared" si="70"/>
        <v>0</v>
      </c>
      <c r="AA370" s="7">
        <f t="shared" si="79"/>
        <v>0</v>
      </c>
      <c r="AB370" s="7">
        <f t="shared" si="71"/>
        <v>0</v>
      </c>
      <c r="AC370" s="7">
        <f t="shared" si="72"/>
        <v>73.6686390532544</v>
      </c>
      <c r="AD370" s="7">
        <f t="shared" si="73"/>
        <v>0</v>
      </c>
      <c r="AE370" s="8">
        <f t="shared" si="74"/>
        <v>3.38</v>
      </c>
    </row>
    <row r="371" spans="1:31">
      <c r="A371" s="1">
        <v>45887</v>
      </c>
      <c r="B371" t="s">
        <v>291</v>
      </c>
      <c r="C371" t="s">
        <v>292</v>
      </c>
      <c r="D371" t="s">
        <v>238</v>
      </c>
      <c r="E371">
        <v>2.71</v>
      </c>
      <c r="F371">
        <v>2.71</v>
      </c>
      <c r="G371">
        <v>3.64</v>
      </c>
      <c r="H371">
        <v>3.82</v>
      </c>
      <c r="I371" t="s">
        <v>41</v>
      </c>
      <c r="J371">
        <v>19</v>
      </c>
      <c r="K371" t="s">
        <v>35</v>
      </c>
      <c r="L371" t="s">
        <v>36</v>
      </c>
      <c r="M371" t="s">
        <v>37</v>
      </c>
      <c r="N371">
        <v>45</v>
      </c>
      <c r="O371">
        <v>253</v>
      </c>
      <c r="P371">
        <v>0</v>
      </c>
      <c r="Q371">
        <v>20</v>
      </c>
      <c r="R371">
        <v>0</v>
      </c>
      <c r="S371">
        <v>0</v>
      </c>
      <c r="T371">
        <f t="shared" si="75"/>
        <v>298</v>
      </c>
      <c r="U371">
        <f t="shared" si="76"/>
        <v>318</v>
      </c>
      <c r="V371" s="1">
        <f t="shared" si="77"/>
        <v>45996.963099631</v>
      </c>
      <c r="W371" s="1">
        <f t="shared" si="78"/>
        <v>46004.3431734317</v>
      </c>
      <c r="X371" t="str">
        <f t="shared" si="69"/>
        <v>中滞销风险</v>
      </c>
      <c r="Y371" s="6" t="str">
        <f>_xlfn.IFS(COUNTIF($B$2:B371,B371)=1,"-",OR(AND(X370="高滞销风险",OR(X371="中滞销风险",X371="低滞销风险",X371="健康")),AND(X370="中滞销风险",OR(X371="低滞销风险",X371="健康")),AND(X370="低滞销风险",X371="健康")),"变好",X370=X371,"维持不变",OR(AND(X370="健康",OR(X371="低滞销风险",X371="中滞销风险",X371="高滞销风险")),AND(X370="低滞销风险",OR(X371="中滞销风险",X371="高滞销风险")),AND(X370="中滞销风险",X371="高滞销风险")),"变差")</f>
        <v>-</v>
      </c>
      <c r="Z371" s="7">
        <f t="shared" si="70"/>
        <v>56.81</v>
      </c>
      <c r="AA371" s="7">
        <f t="shared" si="79"/>
        <v>20</v>
      </c>
      <c r="AB371" s="7">
        <f t="shared" si="71"/>
        <v>76.81</v>
      </c>
      <c r="AC371" s="7">
        <f t="shared" si="72"/>
        <v>117.343173431734</v>
      </c>
      <c r="AD371" s="7">
        <f t="shared" si="73"/>
        <v>28.3431734316982</v>
      </c>
      <c r="AE371" s="8">
        <f t="shared" si="74"/>
        <v>3.57303370786517</v>
      </c>
    </row>
    <row r="372" spans="1:31">
      <c r="A372" s="1">
        <v>45894</v>
      </c>
      <c r="B372" t="s">
        <v>291</v>
      </c>
      <c r="C372" t="s">
        <v>292</v>
      </c>
      <c r="D372" t="s">
        <v>238</v>
      </c>
      <c r="E372">
        <v>4.26</v>
      </c>
      <c r="F372">
        <v>5.01</v>
      </c>
      <c r="G372">
        <v>3.86</v>
      </c>
      <c r="H372">
        <v>3.97</v>
      </c>
      <c r="I372" t="s">
        <v>34</v>
      </c>
      <c r="J372">
        <v>35.1</v>
      </c>
      <c r="K372" t="s">
        <v>38</v>
      </c>
      <c r="L372" t="s">
        <v>39</v>
      </c>
      <c r="M372" t="s">
        <v>40</v>
      </c>
      <c r="N372">
        <v>56</v>
      </c>
      <c r="O372">
        <v>209</v>
      </c>
      <c r="P372">
        <v>0</v>
      </c>
      <c r="Q372">
        <v>20</v>
      </c>
      <c r="R372">
        <v>0</v>
      </c>
      <c r="S372">
        <v>0</v>
      </c>
      <c r="T372">
        <f t="shared" si="75"/>
        <v>265</v>
      </c>
      <c r="U372">
        <f t="shared" si="76"/>
        <v>285</v>
      </c>
      <c r="V372" s="1">
        <f t="shared" si="77"/>
        <v>45956.20657277</v>
      </c>
      <c r="W372" s="1">
        <f t="shared" si="78"/>
        <v>45960.9014084507</v>
      </c>
      <c r="X372" t="str">
        <f t="shared" si="69"/>
        <v>健康</v>
      </c>
      <c r="Y372" s="6" t="str">
        <f>_xlfn.IFS(COUNTIF($B$2:B372,B372)=1,"-",OR(AND(X371="高滞销风险",OR(X372="中滞销风险",X372="低滞销风险",X372="健康")),AND(X371="中滞销风险",OR(X372="低滞销风险",X372="健康")),AND(X371="低滞销风险",X372="健康")),"变好",X371=X372,"维持不变",OR(AND(X371="健康",OR(X372="低滞销风险",X372="中滞销风险",X372="高滞销风险")),AND(X371="低滞销风险",OR(X372="中滞销风险",X372="高滞销风险")),AND(X371="中滞销风险",X372="高滞销风险")),"变差")</f>
        <v>变好</v>
      </c>
      <c r="Z372" s="7">
        <f t="shared" si="70"/>
        <v>0</v>
      </c>
      <c r="AA372" s="7">
        <f t="shared" si="79"/>
        <v>0</v>
      </c>
      <c r="AB372" s="7">
        <f t="shared" si="71"/>
        <v>0</v>
      </c>
      <c r="AC372" s="7">
        <f t="shared" si="72"/>
        <v>66.9014084507042</v>
      </c>
      <c r="AD372" s="7">
        <f t="shared" si="73"/>
        <v>0</v>
      </c>
      <c r="AE372" s="8">
        <f t="shared" si="74"/>
        <v>4.26</v>
      </c>
    </row>
    <row r="373" spans="1:31">
      <c r="A373" s="1">
        <v>45901</v>
      </c>
      <c r="B373" t="s">
        <v>291</v>
      </c>
      <c r="C373" t="s">
        <v>292</v>
      </c>
      <c r="D373" t="s">
        <v>238</v>
      </c>
      <c r="E373">
        <v>3.51</v>
      </c>
      <c r="F373">
        <v>3.51</v>
      </c>
      <c r="G373">
        <v>4.26</v>
      </c>
      <c r="H373">
        <v>3.95</v>
      </c>
      <c r="I373" t="s">
        <v>41</v>
      </c>
      <c r="J373">
        <v>24.55</v>
      </c>
      <c r="K373" t="s">
        <v>42</v>
      </c>
      <c r="L373" t="s">
        <v>43</v>
      </c>
      <c r="M373" t="s">
        <v>44</v>
      </c>
      <c r="N373">
        <v>124</v>
      </c>
      <c r="O373">
        <v>142</v>
      </c>
      <c r="P373">
        <v>0</v>
      </c>
      <c r="Q373">
        <v>0</v>
      </c>
      <c r="R373">
        <v>0</v>
      </c>
      <c r="S373">
        <v>120</v>
      </c>
      <c r="T373">
        <f t="shared" si="75"/>
        <v>266</v>
      </c>
      <c r="U373">
        <f t="shared" si="76"/>
        <v>386</v>
      </c>
      <c r="V373" s="1">
        <f t="shared" si="77"/>
        <v>45976.7834757835</v>
      </c>
      <c r="W373" s="1">
        <f t="shared" si="78"/>
        <v>46010.9715099715</v>
      </c>
      <c r="X373" t="str">
        <f t="shared" si="69"/>
        <v>高滞销风险</v>
      </c>
      <c r="Y373" s="6" t="str">
        <f>_xlfn.IFS(COUNTIF($B$2:B373,B373)=1,"-",OR(AND(X372="高滞销风险",OR(X373="中滞销风险",X373="低滞销风险",X373="健康")),AND(X372="中滞销风险",OR(X373="低滞销风险",X373="健康")),AND(X372="低滞销风险",X373="健康")),"变好",X372=X373,"维持不变",OR(AND(X372="健康",OR(X373="低滞销风险",X373="中滞销风险",X373="高滞销风险")),AND(X372="低滞销风险",OR(X373="中滞销风险",X373="高滞销风险")),AND(X372="中滞销风险",X373="高滞销风险")),"变差")</f>
        <v>变差</v>
      </c>
      <c r="Z373" s="7">
        <f t="shared" si="70"/>
        <v>2.75</v>
      </c>
      <c r="AA373" s="7">
        <f t="shared" si="79"/>
        <v>120</v>
      </c>
      <c r="AB373" s="7">
        <f t="shared" si="71"/>
        <v>122.75</v>
      </c>
      <c r="AC373" s="7">
        <f t="shared" si="72"/>
        <v>109.97150997151</v>
      </c>
      <c r="AD373" s="7">
        <f t="shared" si="73"/>
        <v>34.9715099715031</v>
      </c>
      <c r="AE373" s="8">
        <f t="shared" si="74"/>
        <v>5.14666666666667</v>
      </c>
    </row>
    <row r="374" spans="1:31">
      <c r="A374" s="1">
        <v>45887</v>
      </c>
      <c r="B374" t="s">
        <v>293</v>
      </c>
      <c r="C374" t="s">
        <v>294</v>
      </c>
      <c r="D374" t="s">
        <v>238</v>
      </c>
      <c r="E374">
        <v>0.71</v>
      </c>
      <c r="F374">
        <v>0.71</v>
      </c>
      <c r="G374">
        <v>1.07</v>
      </c>
      <c r="H374">
        <v>1.21</v>
      </c>
      <c r="I374" t="s">
        <v>41</v>
      </c>
      <c r="J374">
        <v>5</v>
      </c>
      <c r="K374" t="s">
        <v>35</v>
      </c>
      <c r="L374" t="s">
        <v>36</v>
      </c>
      <c r="M374" t="s">
        <v>37</v>
      </c>
      <c r="N374">
        <v>17</v>
      </c>
      <c r="O374">
        <v>55</v>
      </c>
      <c r="P374">
        <v>0</v>
      </c>
      <c r="Q374">
        <v>62</v>
      </c>
      <c r="R374">
        <v>0</v>
      </c>
      <c r="S374">
        <v>0</v>
      </c>
      <c r="T374">
        <f t="shared" si="75"/>
        <v>72</v>
      </c>
      <c r="U374">
        <f t="shared" si="76"/>
        <v>134</v>
      </c>
      <c r="V374" s="1">
        <f t="shared" si="77"/>
        <v>45988.4084507042</v>
      </c>
      <c r="W374" s="1">
        <f t="shared" si="78"/>
        <v>46075.7323943662</v>
      </c>
      <c r="X374" t="str">
        <f t="shared" si="69"/>
        <v>高滞销风险</v>
      </c>
      <c r="Y374" s="6" t="str">
        <f>_xlfn.IFS(COUNTIF($B$2:B374,B374)=1,"-",OR(AND(X373="高滞销风险",OR(X374="中滞销风险",X374="低滞销风险",X374="健康")),AND(X373="中滞销风险",OR(X374="低滞销风险",X374="健康")),AND(X373="低滞销风险",X374="健康")),"变好",X373=X374,"维持不变",OR(AND(X373="健康",OR(X374="低滞销风险",X374="中滞销风险",X374="高滞销风险")),AND(X373="低滞销风险",OR(X374="中滞销风险",X374="高滞销风险")),AND(X373="中滞销风险",X374="高滞销风险")),"变差")</f>
        <v>-</v>
      </c>
      <c r="Z374" s="7">
        <f t="shared" si="70"/>
        <v>8.81</v>
      </c>
      <c r="AA374" s="7">
        <f t="shared" si="79"/>
        <v>62</v>
      </c>
      <c r="AB374" s="7">
        <f t="shared" si="71"/>
        <v>70.81</v>
      </c>
      <c r="AC374" s="7">
        <f t="shared" si="72"/>
        <v>188.732394366197</v>
      </c>
      <c r="AD374" s="7">
        <f t="shared" si="73"/>
        <v>99.7323943661977</v>
      </c>
      <c r="AE374" s="8">
        <f t="shared" si="74"/>
        <v>1.50561797752809</v>
      </c>
    </row>
    <row r="375" spans="1:31">
      <c r="A375" s="1">
        <v>45894</v>
      </c>
      <c r="B375" t="s">
        <v>293</v>
      </c>
      <c r="C375" t="s">
        <v>294</v>
      </c>
      <c r="D375" t="s">
        <v>238</v>
      </c>
      <c r="E375">
        <v>0.57</v>
      </c>
      <c r="F375">
        <v>0.57</v>
      </c>
      <c r="G375">
        <v>0.64</v>
      </c>
      <c r="H375">
        <v>0.93</v>
      </c>
      <c r="I375" t="s">
        <v>41</v>
      </c>
      <c r="J375">
        <v>4</v>
      </c>
      <c r="K375" t="s">
        <v>38</v>
      </c>
      <c r="L375" t="s">
        <v>39</v>
      </c>
      <c r="M375" t="s">
        <v>40</v>
      </c>
      <c r="N375">
        <v>33</v>
      </c>
      <c r="O375">
        <v>34</v>
      </c>
      <c r="P375">
        <v>0</v>
      </c>
      <c r="Q375">
        <v>62</v>
      </c>
      <c r="R375">
        <v>0</v>
      </c>
      <c r="S375">
        <v>0</v>
      </c>
      <c r="T375">
        <f t="shared" si="75"/>
        <v>67</v>
      </c>
      <c r="U375">
        <f t="shared" si="76"/>
        <v>129</v>
      </c>
      <c r="V375" s="1">
        <f t="shared" si="77"/>
        <v>46011.5438596491</v>
      </c>
      <c r="W375" s="1">
        <f t="shared" si="78"/>
        <v>46120.3157894737</v>
      </c>
      <c r="X375" t="str">
        <f t="shared" si="69"/>
        <v>高滞销风险</v>
      </c>
      <c r="Y375" s="6" t="str">
        <f>_xlfn.IFS(COUNTIF($B$2:B375,B375)=1,"-",OR(AND(X374="高滞销风险",OR(X375="中滞销风险",X375="低滞销风险",X375="健康")),AND(X374="中滞销风险",OR(X375="低滞销风险",X375="健康")),AND(X374="低滞销风险",X375="健康")),"变好",X374=X375,"维持不变",OR(AND(X374="健康",OR(X375="低滞销风险",X375="中滞销风险",X375="高滞销风险")),AND(X374="低滞销风险",OR(X375="中滞销风险",X375="高滞销风险")),AND(X374="中滞销风险",X375="高滞销风险")),"变差")</f>
        <v>维持不变</v>
      </c>
      <c r="Z375" s="7">
        <f t="shared" si="70"/>
        <v>20.26</v>
      </c>
      <c r="AA375" s="7">
        <f t="shared" si="79"/>
        <v>62</v>
      </c>
      <c r="AB375" s="7">
        <f t="shared" si="71"/>
        <v>82.26</v>
      </c>
      <c r="AC375" s="7">
        <f t="shared" si="72"/>
        <v>226.315789473684</v>
      </c>
      <c r="AD375" s="7">
        <f t="shared" si="73"/>
        <v>144.315789473701</v>
      </c>
      <c r="AE375" s="8">
        <f t="shared" si="74"/>
        <v>1.57317073170732</v>
      </c>
    </row>
    <row r="376" spans="1:31">
      <c r="A376" s="1">
        <v>45901</v>
      </c>
      <c r="B376" t="s">
        <v>293</v>
      </c>
      <c r="C376" t="s">
        <v>294</v>
      </c>
      <c r="D376" t="s">
        <v>238</v>
      </c>
      <c r="E376">
        <v>1.22</v>
      </c>
      <c r="F376">
        <v>1.57</v>
      </c>
      <c r="G376">
        <v>1.07</v>
      </c>
      <c r="H376">
        <v>1.07</v>
      </c>
      <c r="I376" t="s">
        <v>34</v>
      </c>
      <c r="J376">
        <v>11</v>
      </c>
      <c r="K376" t="s">
        <v>42</v>
      </c>
      <c r="L376" t="s">
        <v>43</v>
      </c>
      <c r="M376" t="s">
        <v>44</v>
      </c>
      <c r="N376">
        <v>34</v>
      </c>
      <c r="O376">
        <v>21</v>
      </c>
      <c r="P376">
        <v>0</v>
      </c>
      <c r="Q376">
        <v>62</v>
      </c>
      <c r="R376">
        <v>0</v>
      </c>
      <c r="S376">
        <v>0</v>
      </c>
      <c r="T376">
        <f t="shared" si="75"/>
        <v>55</v>
      </c>
      <c r="U376">
        <f t="shared" si="76"/>
        <v>117</v>
      </c>
      <c r="V376" s="1">
        <f t="shared" si="77"/>
        <v>45946.0819672131</v>
      </c>
      <c r="W376" s="1">
        <f t="shared" si="78"/>
        <v>45996.9016393443</v>
      </c>
      <c r="X376" t="str">
        <f t="shared" si="69"/>
        <v>中滞销风险</v>
      </c>
      <c r="Y376" s="6" t="str">
        <f>_xlfn.IFS(COUNTIF($B$2:B376,B376)=1,"-",OR(AND(X375="高滞销风险",OR(X376="中滞销风险",X376="低滞销风险",X376="健康")),AND(X375="中滞销风险",OR(X376="低滞销风险",X376="健康")),AND(X375="低滞销风险",X376="健康")),"变好",X375=X376,"维持不变",OR(AND(X375="健康",OR(X376="低滞销风险",X376="中滞销风险",X376="高滞销风险")),AND(X375="低滞销风险",OR(X376="中滞销风险",X376="高滞销风险")),AND(X375="中滞销风险",X376="高滞销风险")),"变差")</f>
        <v>变好</v>
      </c>
      <c r="Z376" s="7">
        <f t="shared" si="70"/>
        <v>0</v>
      </c>
      <c r="AA376" s="7">
        <f t="shared" si="79"/>
        <v>25.5</v>
      </c>
      <c r="AB376" s="7">
        <f t="shared" si="71"/>
        <v>25.5</v>
      </c>
      <c r="AC376" s="7">
        <f t="shared" si="72"/>
        <v>95.9016393442623</v>
      </c>
      <c r="AD376" s="7">
        <f t="shared" si="73"/>
        <v>20.9016393443017</v>
      </c>
      <c r="AE376" s="8">
        <f t="shared" si="74"/>
        <v>1.56</v>
      </c>
    </row>
    <row r="377" spans="1:31">
      <c r="A377" s="1">
        <v>45887</v>
      </c>
      <c r="B377" t="s">
        <v>295</v>
      </c>
      <c r="C377" t="s">
        <v>296</v>
      </c>
      <c r="D377" t="s">
        <v>238</v>
      </c>
      <c r="E377">
        <v>2.33</v>
      </c>
      <c r="F377">
        <v>2.33</v>
      </c>
      <c r="G377">
        <v>3.25</v>
      </c>
      <c r="H377">
        <v>4.27</v>
      </c>
      <c r="I377" t="s">
        <v>41</v>
      </c>
      <c r="J377">
        <v>16.3</v>
      </c>
      <c r="K377" t="s">
        <v>35</v>
      </c>
      <c r="L377" t="s">
        <v>36</v>
      </c>
      <c r="M377" t="s">
        <v>37</v>
      </c>
      <c r="N377">
        <v>54</v>
      </c>
      <c r="O377">
        <v>249</v>
      </c>
      <c r="P377">
        <v>0</v>
      </c>
      <c r="Q377">
        <v>100</v>
      </c>
      <c r="R377">
        <v>0</v>
      </c>
      <c r="S377">
        <v>0</v>
      </c>
      <c r="T377">
        <f t="shared" si="75"/>
        <v>303</v>
      </c>
      <c r="U377">
        <f t="shared" si="76"/>
        <v>403</v>
      </c>
      <c r="V377" s="1">
        <f t="shared" si="77"/>
        <v>46017.0429184549</v>
      </c>
      <c r="W377" s="1">
        <f t="shared" si="78"/>
        <v>46059.9613733906</v>
      </c>
      <c r="X377" t="str">
        <f t="shared" si="69"/>
        <v>高滞销风险</v>
      </c>
      <c r="Y377" s="6" t="str">
        <f>_xlfn.IFS(COUNTIF($B$2:B377,B377)=1,"-",OR(AND(X376="高滞销风险",OR(X377="中滞销风险",X377="低滞销风险",X377="健康")),AND(X376="中滞销风险",OR(X377="低滞销风险",X377="健康")),AND(X376="低滞销风险",X377="健康")),"变好",X376=X377,"维持不变",OR(AND(X376="健康",OR(X377="低滞销风险",X377="中滞销风险",X377="高滞销风险")),AND(X376="低滞销风险",OR(X377="中滞销风险",X377="高滞销风险")),AND(X376="中滞销风险",X377="高滞销风险")),"变差")</f>
        <v>-</v>
      </c>
      <c r="Z377" s="7">
        <f t="shared" si="70"/>
        <v>95.63</v>
      </c>
      <c r="AA377" s="7">
        <f t="shared" si="79"/>
        <v>100</v>
      </c>
      <c r="AB377" s="7">
        <f t="shared" si="71"/>
        <v>195.63</v>
      </c>
      <c r="AC377" s="7">
        <f t="shared" si="72"/>
        <v>172.961373390558</v>
      </c>
      <c r="AD377" s="7">
        <f t="shared" si="73"/>
        <v>83.9613733906008</v>
      </c>
      <c r="AE377" s="8">
        <f t="shared" si="74"/>
        <v>4.52808988764045</v>
      </c>
    </row>
    <row r="378" spans="1:31">
      <c r="A378" s="1">
        <v>45894</v>
      </c>
      <c r="B378" t="s">
        <v>295</v>
      </c>
      <c r="C378" t="s">
        <v>296</v>
      </c>
      <c r="D378" t="s">
        <v>238</v>
      </c>
      <c r="E378">
        <v>2.16</v>
      </c>
      <c r="F378">
        <v>2.16</v>
      </c>
      <c r="G378">
        <v>2.24</v>
      </c>
      <c r="H378">
        <v>3.45</v>
      </c>
      <c r="I378" t="s">
        <v>41</v>
      </c>
      <c r="J378">
        <v>15.1</v>
      </c>
      <c r="K378" t="s">
        <v>38</v>
      </c>
      <c r="L378" t="s">
        <v>39</v>
      </c>
      <c r="M378" t="s">
        <v>40</v>
      </c>
      <c r="N378">
        <v>91</v>
      </c>
      <c r="O378">
        <v>201</v>
      </c>
      <c r="P378">
        <v>0</v>
      </c>
      <c r="Q378">
        <v>100</v>
      </c>
      <c r="R378">
        <v>0</v>
      </c>
      <c r="S378">
        <v>0</v>
      </c>
      <c r="T378">
        <f t="shared" si="75"/>
        <v>292</v>
      </c>
      <c r="U378">
        <f t="shared" si="76"/>
        <v>392</v>
      </c>
      <c r="V378" s="1">
        <f t="shared" si="77"/>
        <v>46029.1851851852</v>
      </c>
      <c r="W378" s="1">
        <f t="shared" si="78"/>
        <v>46075.4814814815</v>
      </c>
      <c r="X378" t="str">
        <f t="shared" si="69"/>
        <v>高滞销风险</v>
      </c>
      <c r="Y378" s="6" t="str">
        <f>_xlfn.IFS(COUNTIF($B$2:B378,B378)=1,"-",OR(AND(X377="高滞销风险",OR(X378="中滞销风险",X378="低滞销风险",X378="健康")),AND(X377="中滞销风险",OR(X378="低滞销风险",X378="健康")),AND(X377="低滞销风险",X378="健康")),"变好",X377=X378,"维持不变",OR(AND(X377="健康",OR(X378="低滞销风险",X378="中滞销风险",X378="高滞销风险")),AND(X377="低滞销风险",OR(X378="中滞销风险",X378="高滞销风险")),AND(X377="中滞销风险",X378="高滞销风险")),"变差")</f>
        <v>维持不变</v>
      </c>
      <c r="Z378" s="7">
        <f t="shared" si="70"/>
        <v>114.88</v>
      </c>
      <c r="AA378" s="7">
        <f t="shared" si="79"/>
        <v>100</v>
      </c>
      <c r="AB378" s="7">
        <f t="shared" si="71"/>
        <v>214.88</v>
      </c>
      <c r="AC378" s="7">
        <f t="shared" si="72"/>
        <v>181.481481481481</v>
      </c>
      <c r="AD378" s="7">
        <f t="shared" si="73"/>
        <v>99.4814814815036</v>
      </c>
      <c r="AE378" s="8">
        <f t="shared" si="74"/>
        <v>4.78048780487805</v>
      </c>
    </row>
    <row r="379" spans="1:31">
      <c r="A379" s="1">
        <v>45901</v>
      </c>
      <c r="B379" t="s">
        <v>295</v>
      </c>
      <c r="C379" t="s">
        <v>296</v>
      </c>
      <c r="D379" t="s">
        <v>238</v>
      </c>
      <c r="E379">
        <v>2.44</v>
      </c>
      <c r="F379">
        <v>2.44</v>
      </c>
      <c r="G379">
        <v>2.3</v>
      </c>
      <c r="H379">
        <v>2.77</v>
      </c>
      <c r="I379" t="s">
        <v>41</v>
      </c>
      <c r="J379">
        <v>17.1</v>
      </c>
      <c r="K379" t="s">
        <v>42</v>
      </c>
      <c r="L379" t="s">
        <v>43</v>
      </c>
      <c r="M379" t="s">
        <v>44</v>
      </c>
      <c r="N379">
        <v>173</v>
      </c>
      <c r="O379">
        <v>106</v>
      </c>
      <c r="P379">
        <v>0</v>
      </c>
      <c r="Q379">
        <v>100</v>
      </c>
      <c r="R379">
        <v>0</v>
      </c>
      <c r="S379">
        <v>0</v>
      </c>
      <c r="T379">
        <f t="shared" si="75"/>
        <v>279</v>
      </c>
      <c r="U379">
        <f t="shared" si="76"/>
        <v>379</v>
      </c>
      <c r="V379" s="1">
        <f t="shared" si="77"/>
        <v>46015.3442622951</v>
      </c>
      <c r="W379" s="1">
        <f t="shared" si="78"/>
        <v>46056.3278688525</v>
      </c>
      <c r="X379" t="str">
        <f t="shared" si="69"/>
        <v>高滞销风险</v>
      </c>
      <c r="Y379" s="6" t="str">
        <f>_xlfn.IFS(COUNTIF($B$2:B379,B379)=1,"-",OR(AND(X378="高滞销风险",OR(X379="中滞销风险",X379="低滞销风险",X379="健康")),AND(X378="中滞销风险",OR(X379="低滞销风险",X379="健康")),AND(X378="低滞销风险",X379="健康")),"变好",X378=X379,"维持不变",OR(AND(X378="健康",OR(X379="低滞销风险",X379="中滞销风险",X379="高滞销风险")),AND(X378="低滞销风险",OR(X379="中滞销风险",X379="高滞销风险")),AND(X378="中滞销风险",X379="高滞销风险")),"变差")</f>
        <v>维持不变</v>
      </c>
      <c r="Z379" s="7">
        <f t="shared" si="70"/>
        <v>96</v>
      </c>
      <c r="AA379" s="7">
        <f t="shared" si="79"/>
        <v>100</v>
      </c>
      <c r="AB379" s="7">
        <f t="shared" si="71"/>
        <v>196</v>
      </c>
      <c r="AC379" s="7">
        <f t="shared" si="72"/>
        <v>155.327868852459</v>
      </c>
      <c r="AD379" s="7">
        <f t="shared" si="73"/>
        <v>80.3278688525024</v>
      </c>
      <c r="AE379" s="8">
        <f t="shared" si="74"/>
        <v>5.05333333333333</v>
      </c>
    </row>
    <row r="380" spans="1:31">
      <c r="A380" s="1">
        <v>45887</v>
      </c>
      <c r="B380" t="s">
        <v>297</v>
      </c>
      <c r="C380" t="s">
        <v>298</v>
      </c>
      <c r="D380" t="s">
        <v>238</v>
      </c>
      <c r="E380">
        <v>2.89</v>
      </c>
      <c r="F380">
        <v>3.14</v>
      </c>
      <c r="G380">
        <v>3.21</v>
      </c>
      <c r="H380">
        <v>2.61</v>
      </c>
      <c r="I380" t="s">
        <v>34</v>
      </c>
      <c r="J380">
        <v>22</v>
      </c>
      <c r="K380" t="s">
        <v>35</v>
      </c>
      <c r="L380" t="s">
        <v>36</v>
      </c>
      <c r="M380" t="s">
        <v>37</v>
      </c>
      <c r="N380">
        <v>83</v>
      </c>
      <c r="O380">
        <v>107</v>
      </c>
      <c r="P380">
        <v>0</v>
      </c>
      <c r="Q380">
        <v>0</v>
      </c>
      <c r="R380">
        <v>0</v>
      </c>
      <c r="S380">
        <v>101</v>
      </c>
      <c r="T380">
        <f t="shared" si="75"/>
        <v>190</v>
      </c>
      <c r="U380">
        <f t="shared" si="76"/>
        <v>291</v>
      </c>
      <c r="V380" s="1">
        <f t="shared" si="77"/>
        <v>45952.7439446367</v>
      </c>
      <c r="W380" s="1">
        <f t="shared" si="78"/>
        <v>45987.6920415225</v>
      </c>
      <c r="X380" t="str">
        <f t="shared" si="69"/>
        <v>低滞销风险</v>
      </c>
      <c r="Y380" s="6" t="str">
        <f>_xlfn.IFS(COUNTIF($B$2:B380,B380)=1,"-",OR(AND(X379="高滞销风险",OR(X380="中滞销风险",X380="低滞销风险",X380="健康")),AND(X379="中滞销风险",OR(X380="低滞销风险",X380="健康")),AND(X379="低滞销风险",X380="健康")),"变好",X379=X380,"维持不变",OR(AND(X379="健康",OR(X380="低滞销风险",X380="中滞销风险",X380="高滞销风险")),AND(X379="低滞销风险",OR(X380="中滞销风险",X380="高滞销风险")),AND(X379="中滞销风险",X380="高滞销风险")),"变差")</f>
        <v>-</v>
      </c>
      <c r="Z380" s="7">
        <f t="shared" si="70"/>
        <v>0</v>
      </c>
      <c r="AA380" s="7">
        <f t="shared" si="79"/>
        <v>33.79</v>
      </c>
      <c r="AB380" s="7">
        <f t="shared" si="71"/>
        <v>33.79</v>
      </c>
      <c r="AC380" s="7">
        <f t="shared" si="72"/>
        <v>100.692041522491</v>
      </c>
      <c r="AD380" s="7">
        <f t="shared" si="73"/>
        <v>11.6920415225031</v>
      </c>
      <c r="AE380" s="8">
        <f t="shared" si="74"/>
        <v>3.26966292134831</v>
      </c>
    </row>
    <row r="381" spans="1:31">
      <c r="A381" s="1">
        <v>45894</v>
      </c>
      <c r="B381" t="s">
        <v>297</v>
      </c>
      <c r="C381" t="s">
        <v>298</v>
      </c>
      <c r="D381" t="s">
        <v>238</v>
      </c>
      <c r="E381">
        <v>3.06</v>
      </c>
      <c r="F381">
        <v>3.29</v>
      </c>
      <c r="G381">
        <v>3.21</v>
      </c>
      <c r="H381">
        <v>2.86</v>
      </c>
      <c r="I381" t="s">
        <v>34</v>
      </c>
      <c r="J381">
        <v>23</v>
      </c>
      <c r="K381" t="s">
        <v>38</v>
      </c>
      <c r="L381" t="s">
        <v>39</v>
      </c>
      <c r="M381" t="s">
        <v>40</v>
      </c>
      <c r="N381">
        <v>96</v>
      </c>
      <c r="O381">
        <v>77</v>
      </c>
      <c r="P381">
        <v>0</v>
      </c>
      <c r="Q381">
        <v>0</v>
      </c>
      <c r="R381">
        <v>0</v>
      </c>
      <c r="S381">
        <v>101</v>
      </c>
      <c r="T381">
        <f t="shared" si="75"/>
        <v>173</v>
      </c>
      <c r="U381">
        <f t="shared" si="76"/>
        <v>274</v>
      </c>
      <c r="V381" s="1">
        <f t="shared" si="77"/>
        <v>45950.5359477124</v>
      </c>
      <c r="W381" s="1">
        <f t="shared" si="78"/>
        <v>45983.5424836601</v>
      </c>
      <c r="X381" t="str">
        <f t="shared" si="69"/>
        <v>低滞销风险</v>
      </c>
      <c r="Y381" s="6" t="str">
        <f>_xlfn.IFS(COUNTIF($B$2:B381,B381)=1,"-",OR(AND(X380="高滞销风险",OR(X381="中滞销风险",X381="低滞销风险",X381="健康")),AND(X380="中滞销风险",OR(X381="低滞销风险",X381="健康")),AND(X380="低滞销风险",X381="健康")),"变好",X380=X381,"维持不变",OR(AND(X380="健康",OR(X381="低滞销风险",X381="中滞销风险",X381="高滞销风险")),AND(X380="低滞销风险",OR(X381="中滞销风险",X381="高滞销风险")),AND(X380="中滞销风险",X381="高滞销风险")),"变差")</f>
        <v>维持不变</v>
      </c>
      <c r="Z381" s="7">
        <f t="shared" si="70"/>
        <v>0</v>
      </c>
      <c r="AA381" s="7">
        <f t="shared" si="79"/>
        <v>23.08</v>
      </c>
      <c r="AB381" s="7">
        <f t="shared" si="71"/>
        <v>23.08</v>
      </c>
      <c r="AC381" s="7">
        <f t="shared" si="72"/>
        <v>89.5424836601307</v>
      </c>
      <c r="AD381" s="7">
        <f t="shared" si="73"/>
        <v>7.54248366010142</v>
      </c>
      <c r="AE381" s="8">
        <f t="shared" si="74"/>
        <v>3.34146341463415</v>
      </c>
    </row>
    <row r="382" spans="1:31">
      <c r="A382" s="1">
        <v>45901</v>
      </c>
      <c r="B382" t="s">
        <v>297</v>
      </c>
      <c r="C382" t="s">
        <v>298</v>
      </c>
      <c r="D382" t="s">
        <v>238</v>
      </c>
      <c r="E382">
        <v>3</v>
      </c>
      <c r="F382">
        <v>3</v>
      </c>
      <c r="G382">
        <v>3.14</v>
      </c>
      <c r="H382">
        <v>3.18</v>
      </c>
      <c r="I382" t="s">
        <v>41</v>
      </c>
      <c r="J382">
        <v>21</v>
      </c>
      <c r="K382" t="s">
        <v>42</v>
      </c>
      <c r="L382" t="s">
        <v>43</v>
      </c>
      <c r="M382" t="s">
        <v>44</v>
      </c>
      <c r="N382">
        <v>107</v>
      </c>
      <c r="O382">
        <v>65</v>
      </c>
      <c r="P382">
        <v>0</v>
      </c>
      <c r="Q382">
        <v>80</v>
      </c>
      <c r="R382">
        <v>0</v>
      </c>
      <c r="S382">
        <v>0</v>
      </c>
      <c r="T382">
        <f t="shared" si="75"/>
        <v>172</v>
      </c>
      <c r="U382">
        <f t="shared" si="76"/>
        <v>252</v>
      </c>
      <c r="V382" s="1">
        <f t="shared" si="77"/>
        <v>45958.3333333333</v>
      </c>
      <c r="W382" s="1">
        <f t="shared" si="78"/>
        <v>45985</v>
      </c>
      <c r="X382" t="str">
        <f t="shared" si="69"/>
        <v>低滞销风险</v>
      </c>
      <c r="Y382" s="6" t="str">
        <f>_xlfn.IFS(COUNTIF($B$2:B382,B382)=1,"-",OR(AND(X381="高滞销风险",OR(X382="中滞销风险",X382="低滞销风险",X382="健康")),AND(X381="中滞销风险",OR(X382="低滞销风险",X382="健康")),AND(X381="低滞销风险",X382="健康")),"变好",X381=X382,"维持不变",OR(AND(X381="健康",OR(X382="低滞销风险",X382="中滞销风险",X382="高滞销风险")),AND(X381="低滞销风险",OR(X382="中滞销风险",X382="高滞销风险")),AND(X381="中滞销风险",X382="高滞销风险")),"变差")</f>
        <v>维持不变</v>
      </c>
      <c r="Z382" s="7">
        <f t="shared" si="70"/>
        <v>0</v>
      </c>
      <c r="AA382" s="7">
        <f t="shared" si="79"/>
        <v>27</v>
      </c>
      <c r="AB382" s="7">
        <f t="shared" si="71"/>
        <v>27</v>
      </c>
      <c r="AC382" s="7">
        <f t="shared" si="72"/>
        <v>84</v>
      </c>
      <c r="AD382" s="7">
        <f t="shared" si="73"/>
        <v>9</v>
      </c>
      <c r="AE382" s="8">
        <f t="shared" si="74"/>
        <v>3.36</v>
      </c>
    </row>
    <row r="383" spans="1:31">
      <c r="A383" s="1">
        <v>45887</v>
      </c>
      <c r="B383" t="s">
        <v>299</v>
      </c>
      <c r="C383" t="s">
        <v>300</v>
      </c>
      <c r="D383" t="s">
        <v>238</v>
      </c>
      <c r="E383">
        <v>2.71</v>
      </c>
      <c r="F383">
        <v>2.71</v>
      </c>
      <c r="G383">
        <v>3</v>
      </c>
      <c r="H383">
        <v>3.07</v>
      </c>
      <c r="I383" t="s">
        <v>41</v>
      </c>
      <c r="J383">
        <v>19</v>
      </c>
      <c r="K383" t="s">
        <v>35</v>
      </c>
      <c r="L383" t="s">
        <v>36</v>
      </c>
      <c r="M383" t="s">
        <v>37</v>
      </c>
      <c r="N383">
        <v>102</v>
      </c>
      <c r="O383">
        <v>93</v>
      </c>
      <c r="P383">
        <v>0</v>
      </c>
      <c r="Q383">
        <v>43</v>
      </c>
      <c r="R383">
        <v>0</v>
      </c>
      <c r="S383">
        <v>0</v>
      </c>
      <c r="T383">
        <f t="shared" si="75"/>
        <v>195</v>
      </c>
      <c r="U383">
        <f t="shared" si="76"/>
        <v>238</v>
      </c>
      <c r="V383" s="1">
        <f t="shared" si="77"/>
        <v>45958.9557195572</v>
      </c>
      <c r="W383" s="1">
        <f t="shared" si="78"/>
        <v>45974.8228782288</v>
      </c>
      <c r="X383" t="str">
        <f t="shared" si="69"/>
        <v>健康</v>
      </c>
      <c r="Y383" s="6" t="str">
        <f>_xlfn.IFS(COUNTIF($B$2:B383,B383)=1,"-",OR(AND(X382="高滞销风险",OR(X383="中滞销风险",X383="低滞销风险",X383="健康")),AND(X382="中滞销风险",OR(X383="低滞销风险",X383="健康")),AND(X382="低滞销风险",X383="健康")),"变好",X382=X383,"维持不变",OR(AND(X382="健康",OR(X383="低滞销风险",X383="中滞销风险",X383="高滞销风险")),AND(X382="低滞销风险",OR(X383="中滞销风险",X383="高滞销风险")),AND(X382="中滞销风险",X383="高滞销风险")),"变差")</f>
        <v>-</v>
      </c>
      <c r="Z383" s="7">
        <f t="shared" si="70"/>
        <v>0</v>
      </c>
      <c r="AA383" s="7">
        <f t="shared" si="79"/>
        <v>0</v>
      </c>
      <c r="AB383" s="7">
        <f t="shared" si="71"/>
        <v>0</v>
      </c>
      <c r="AC383" s="7">
        <f t="shared" si="72"/>
        <v>87.8228782287823</v>
      </c>
      <c r="AD383" s="7">
        <f t="shared" si="73"/>
        <v>0</v>
      </c>
      <c r="AE383" s="8">
        <f t="shared" si="74"/>
        <v>2.71</v>
      </c>
    </row>
    <row r="384" spans="1:31">
      <c r="A384" s="1">
        <v>45894</v>
      </c>
      <c r="B384" t="s">
        <v>299</v>
      </c>
      <c r="C384" t="s">
        <v>300</v>
      </c>
      <c r="D384" t="s">
        <v>238</v>
      </c>
      <c r="E384">
        <v>2.9</v>
      </c>
      <c r="F384">
        <v>3</v>
      </c>
      <c r="G384">
        <v>2.86</v>
      </c>
      <c r="H384">
        <v>2.86</v>
      </c>
      <c r="I384" t="s">
        <v>34</v>
      </c>
      <c r="J384">
        <v>21</v>
      </c>
      <c r="K384" t="s">
        <v>38</v>
      </c>
      <c r="L384" t="s">
        <v>39</v>
      </c>
      <c r="M384" t="s">
        <v>40</v>
      </c>
      <c r="N384">
        <v>97</v>
      </c>
      <c r="O384">
        <v>75</v>
      </c>
      <c r="P384">
        <v>0</v>
      </c>
      <c r="Q384">
        <v>43</v>
      </c>
      <c r="R384">
        <v>0</v>
      </c>
      <c r="S384">
        <v>0</v>
      </c>
      <c r="T384">
        <f t="shared" si="75"/>
        <v>172</v>
      </c>
      <c r="U384">
        <f t="shared" si="76"/>
        <v>215</v>
      </c>
      <c r="V384" s="1">
        <f t="shared" si="77"/>
        <v>45953.3103448276</v>
      </c>
      <c r="W384" s="1">
        <f t="shared" si="78"/>
        <v>45968.1379310345</v>
      </c>
      <c r="X384" t="str">
        <f t="shared" si="69"/>
        <v>健康</v>
      </c>
      <c r="Y384" s="6" t="str">
        <f>_xlfn.IFS(COUNTIF($B$2:B384,B384)=1,"-",OR(AND(X383="高滞销风险",OR(X384="中滞销风险",X384="低滞销风险",X384="健康")),AND(X383="中滞销风险",OR(X384="低滞销风险",X384="健康")),AND(X383="低滞销风险",X384="健康")),"变好",X383=X384,"维持不变",OR(AND(X383="健康",OR(X384="低滞销风险",X384="中滞销风险",X384="高滞销风险")),AND(X383="低滞销风险",OR(X384="中滞销风险",X384="高滞销风险")),AND(X383="中滞销风险",X384="高滞销风险")),"变差")</f>
        <v>维持不变</v>
      </c>
      <c r="Z384" s="7">
        <f t="shared" si="70"/>
        <v>0</v>
      </c>
      <c r="AA384" s="7">
        <f t="shared" si="79"/>
        <v>0</v>
      </c>
      <c r="AB384" s="7">
        <f t="shared" si="71"/>
        <v>0</v>
      </c>
      <c r="AC384" s="7">
        <f t="shared" si="72"/>
        <v>74.1379310344828</v>
      </c>
      <c r="AD384" s="7">
        <f t="shared" si="73"/>
        <v>0</v>
      </c>
      <c r="AE384" s="8">
        <f t="shared" si="74"/>
        <v>2.9</v>
      </c>
    </row>
    <row r="385" spans="1:31">
      <c r="A385" s="1">
        <v>45901</v>
      </c>
      <c r="B385" t="s">
        <v>299</v>
      </c>
      <c r="C385" t="s">
        <v>300</v>
      </c>
      <c r="D385" t="s">
        <v>238</v>
      </c>
      <c r="E385">
        <v>2.57</v>
      </c>
      <c r="F385">
        <v>2.57</v>
      </c>
      <c r="G385">
        <v>2.79</v>
      </c>
      <c r="H385">
        <v>2.89</v>
      </c>
      <c r="I385" t="s">
        <v>41</v>
      </c>
      <c r="J385">
        <v>18</v>
      </c>
      <c r="K385" t="s">
        <v>42</v>
      </c>
      <c r="L385" t="s">
        <v>43</v>
      </c>
      <c r="M385" t="s">
        <v>44</v>
      </c>
      <c r="N385">
        <v>98</v>
      </c>
      <c r="O385">
        <v>96</v>
      </c>
      <c r="P385">
        <v>0</v>
      </c>
      <c r="Q385">
        <v>3</v>
      </c>
      <c r="R385">
        <v>0</v>
      </c>
      <c r="S385">
        <v>0</v>
      </c>
      <c r="T385">
        <f t="shared" si="75"/>
        <v>194</v>
      </c>
      <c r="U385">
        <f t="shared" si="76"/>
        <v>197</v>
      </c>
      <c r="V385" s="1">
        <f t="shared" si="77"/>
        <v>45976.486381323</v>
      </c>
      <c r="W385" s="1">
        <f t="shared" si="78"/>
        <v>45977.6536964981</v>
      </c>
      <c r="X385" t="str">
        <f t="shared" si="69"/>
        <v>低滞销风险</v>
      </c>
      <c r="Y385" s="6" t="str">
        <f>_xlfn.IFS(COUNTIF($B$2:B385,B385)=1,"-",OR(AND(X384="高滞销风险",OR(X385="中滞销风险",X385="低滞销风险",X385="健康")),AND(X384="中滞销风险",OR(X385="低滞销风险",X385="健康")),AND(X384="低滞销风险",X385="健康")),"变好",X384=X385,"维持不变",OR(AND(X384="健康",OR(X385="低滞销风险",X385="中滞销风险",X385="高滞销风险")),AND(X384="低滞销风险",OR(X385="中滞销风险",X385="高滞销风险")),AND(X384="中滞销风险",X385="高滞销风险")),"变差")</f>
        <v>变差</v>
      </c>
      <c r="Z385" s="7">
        <f t="shared" si="70"/>
        <v>1.25</v>
      </c>
      <c r="AA385" s="7">
        <f t="shared" si="79"/>
        <v>3</v>
      </c>
      <c r="AB385" s="7">
        <f t="shared" si="71"/>
        <v>4.25</v>
      </c>
      <c r="AC385" s="7">
        <f t="shared" si="72"/>
        <v>76.6536964980545</v>
      </c>
      <c r="AD385" s="7">
        <f t="shared" si="73"/>
        <v>1.65369649809872</v>
      </c>
      <c r="AE385" s="8">
        <f t="shared" si="74"/>
        <v>2.62666666666667</v>
      </c>
    </row>
    <row r="386" spans="1:31">
      <c r="A386" s="1">
        <v>45887</v>
      </c>
      <c r="B386" t="s">
        <v>301</v>
      </c>
      <c r="C386" t="s">
        <v>302</v>
      </c>
      <c r="D386" t="s">
        <v>238</v>
      </c>
      <c r="E386">
        <v>1.04</v>
      </c>
      <c r="F386">
        <v>1.14</v>
      </c>
      <c r="G386">
        <v>1.14</v>
      </c>
      <c r="H386">
        <v>0.93</v>
      </c>
      <c r="I386" t="s">
        <v>34</v>
      </c>
      <c r="J386">
        <v>8</v>
      </c>
      <c r="K386" t="s">
        <v>35</v>
      </c>
      <c r="L386" t="s">
        <v>36</v>
      </c>
      <c r="M386" t="s">
        <v>37</v>
      </c>
      <c r="N386">
        <v>8</v>
      </c>
      <c r="O386">
        <v>41</v>
      </c>
      <c r="P386">
        <v>0</v>
      </c>
      <c r="Q386">
        <v>25</v>
      </c>
      <c r="R386">
        <v>0</v>
      </c>
      <c r="S386">
        <v>0</v>
      </c>
      <c r="T386">
        <f t="shared" si="75"/>
        <v>49</v>
      </c>
      <c r="U386">
        <f t="shared" si="76"/>
        <v>74</v>
      </c>
      <c r="V386" s="1">
        <f t="shared" si="77"/>
        <v>45934.1153846154</v>
      </c>
      <c r="W386" s="1">
        <f t="shared" si="78"/>
        <v>45958.1538461538</v>
      </c>
      <c r="X386" t="str">
        <f t="shared" si="69"/>
        <v>健康</v>
      </c>
      <c r="Y386" s="6" t="str">
        <f>_xlfn.IFS(COUNTIF($B$2:B386,B386)=1,"-",OR(AND(X385="高滞销风险",OR(X386="中滞销风险",X386="低滞销风险",X386="健康")),AND(X385="中滞销风险",OR(X386="低滞销风险",X386="健康")),AND(X385="低滞销风险",X386="健康")),"变好",X385=X386,"维持不变",OR(AND(X385="健康",OR(X386="低滞销风险",X386="中滞销风险",X386="高滞销风险")),AND(X385="低滞销风险",OR(X386="中滞销风险",X386="高滞销风险")),AND(X385="中滞销风险",X386="高滞销风险")),"变差")</f>
        <v>-</v>
      </c>
      <c r="Z386" s="7">
        <f t="shared" si="70"/>
        <v>0</v>
      </c>
      <c r="AA386" s="7">
        <f t="shared" si="79"/>
        <v>0</v>
      </c>
      <c r="AB386" s="7">
        <f t="shared" si="71"/>
        <v>0</v>
      </c>
      <c r="AC386" s="7">
        <f t="shared" si="72"/>
        <v>71.1538461538461</v>
      </c>
      <c r="AD386" s="7">
        <f t="shared" si="73"/>
        <v>0</v>
      </c>
      <c r="AE386" s="8">
        <f t="shared" si="74"/>
        <v>1.04</v>
      </c>
    </row>
    <row r="387" spans="1:31">
      <c r="A387" s="1">
        <v>45894</v>
      </c>
      <c r="B387" t="s">
        <v>301</v>
      </c>
      <c r="C387" t="s">
        <v>302</v>
      </c>
      <c r="D387" t="s">
        <v>238</v>
      </c>
      <c r="E387">
        <v>0.71</v>
      </c>
      <c r="F387">
        <v>0.71</v>
      </c>
      <c r="G387">
        <v>0.93</v>
      </c>
      <c r="H387">
        <v>0.89</v>
      </c>
      <c r="I387" t="s">
        <v>41</v>
      </c>
      <c r="J387">
        <v>5</v>
      </c>
      <c r="K387" t="s">
        <v>38</v>
      </c>
      <c r="L387" t="s">
        <v>39</v>
      </c>
      <c r="M387" t="s">
        <v>40</v>
      </c>
      <c r="N387">
        <v>9</v>
      </c>
      <c r="O387">
        <v>52</v>
      </c>
      <c r="P387">
        <v>0</v>
      </c>
      <c r="Q387">
        <v>10</v>
      </c>
      <c r="R387">
        <v>0</v>
      </c>
      <c r="S387">
        <v>0</v>
      </c>
      <c r="T387">
        <f t="shared" si="75"/>
        <v>61</v>
      </c>
      <c r="U387">
        <f t="shared" si="76"/>
        <v>71</v>
      </c>
      <c r="V387" s="1">
        <f t="shared" si="77"/>
        <v>45979.9154929577</v>
      </c>
      <c r="W387" s="1">
        <f t="shared" si="78"/>
        <v>45994</v>
      </c>
      <c r="X387" t="str">
        <f t="shared" ref="X387:X450" si="80">_xlfn.IFS(AD387&gt;=30,"高滞销风险",AD387&gt;=15,"中滞销风险",AD387&gt;0,"低滞销风险",AD387=0,"健康")</f>
        <v>中滞销风险</v>
      </c>
      <c r="Y387" s="6" t="str">
        <f>_xlfn.IFS(COUNTIF($B$2:B387,B387)=1,"-",OR(AND(X386="高滞销风险",OR(X387="中滞销风险",X387="低滞销风险",X387="健康")),AND(X386="中滞销风险",OR(X387="低滞销风险",X387="健康")),AND(X386="低滞销风险",X387="健康")),"变好",X386=X387,"维持不变",OR(AND(X386="健康",OR(X387="低滞销风险",X387="中滞销风险",X387="高滞销风险")),AND(X386="低滞销风险",OR(X387="中滞销风险",X387="高滞销风险")),AND(X386="中滞销风险",X387="高滞销风险")),"变差")</f>
        <v>变差</v>
      </c>
      <c r="Z387" s="7">
        <f t="shared" ref="Z387:Z450" si="81">IF(V387&gt;=DATE(2025,11,15),T387-(DATE(2025,11,15)-A387)*E387,0)</f>
        <v>2.78</v>
      </c>
      <c r="AA387" s="7">
        <f t="shared" si="79"/>
        <v>10</v>
      </c>
      <c r="AB387" s="7">
        <f t="shared" ref="AB387:AB450" si="82">IF(W387&gt;=DATE(2025,11,15),U387-(DATE(2025,11,15)-A387)*E387,0)</f>
        <v>12.78</v>
      </c>
      <c r="AC387" s="7">
        <f t="shared" ref="AC387:AC450" si="83">U387/E387</f>
        <v>100</v>
      </c>
      <c r="AD387" s="7">
        <f t="shared" ref="AD387:AD450" si="84">IF(W387&gt;DATE(2025,11,15),W387-DATE(2025,11,15),0)</f>
        <v>18</v>
      </c>
      <c r="AE387" s="8">
        <f t="shared" ref="AE387:AE450" si="85">IF(X387="健康",E387,U387/(DATE(2025,11,15)-A387))</f>
        <v>0.865853658536585</v>
      </c>
    </row>
    <row r="388" spans="1:31">
      <c r="A388" s="1">
        <v>45901</v>
      </c>
      <c r="B388" t="s">
        <v>301</v>
      </c>
      <c r="C388" t="s">
        <v>302</v>
      </c>
      <c r="D388" t="s">
        <v>238</v>
      </c>
      <c r="E388">
        <v>0.43</v>
      </c>
      <c r="F388">
        <v>0.43</v>
      </c>
      <c r="G388">
        <v>0.57</v>
      </c>
      <c r="H388">
        <v>0.86</v>
      </c>
      <c r="I388" t="s">
        <v>41</v>
      </c>
      <c r="J388">
        <v>3</v>
      </c>
      <c r="K388" t="s">
        <v>42</v>
      </c>
      <c r="L388" t="s">
        <v>43</v>
      </c>
      <c r="M388" t="s">
        <v>44</v>
      </c>
      <c r="N388">
        <v>11</v>
      </c>
      <c r="O388">
        <v>46</v>
      </c>
      <c r="P388">
        <v>0</v>
      </c>
      <c r="Q388">
        <v>10</v>
      </c>
      <c r="R388">
        <v>0</v>
      </c>
      <c r="S388">
        <v>0</v>
      </c>
      <c r="T388">
        <f t="shared" si="75"/>
        <v>57</v>
      </c>
      <c r="U388">
        <f t="shared" si="76"/>
        <v>67</v>
      </c>
      <c r="V388" s="1">
        <f t="shared" si="77"/>
        <v>46033.5581395349</v>
      </c>
      <c r="W388" s="1">
        <f t="shared" si="78"/>
        <v>46056.8139534884</v>
      </c>
      <c r="X388" t="str">
        <f t="shared" si="80"/>
        <v>高滞销风险</v>
      </c>
      <c r="Y388" s="6" t="str">
        <f>_xlfn.IFS(COUNTIF($B$2:B388,B388)=1,"-",OR(AND(X387="高滞销风险",OR(X388="中滞销风险",X388="低滞销风险",X388="健康")),AND(X387="中滞销风险",OR(X388="低滞销风险",X388="健康")),AND(X387="低滞销风险",X388="健康")),"变好",X387=X388,"维持不变",OR(AND(X387="健康",OR(X388="低滞销风险",X388="中滞销风险",X388="高滞销风险")),AND(X387="低滞销风险",OR(X388="中滞销风险",X388="高滞销风险")),AND(X387="中滞销风险",X388="高滞销风险")),"变差")</f>
        <v>变差</v>
      </c>
      <c r="Z388" s="7">
        <f t="shared" si="81"/>
        <v>24.75</v>
      </c>
      <c r="AA388" s="7">
        <f t="shared" si="79"/>
        <v>10</v>
      </c>
      <c r="AB388" s="7">
        <f t="shared" si="82"/>
        <v>34.75</v>
      </c>
      <c r="AC388" s="7">
        <f t="shared" si="83"/>
        <v>155.813953488372</v>
      </c>
      <c r="AD388" s="7">
        <f t="shared" si="84"/>
        <v>80.8139534884031</v>
      </c>
      <c r="AE388" s="8">
        <f t="shared" si="85"/>
        <v>0.893333333333333</v>
      </c>
    </row>
    <row r="389" spans="1:31">
      <c r="A389" s="1">
        <v>45887</v>
      </c>
      <c r="B389" t="s">
        <v>303</v>
      </c>
      <c r="C389" t="s">
        <v>304</v>
      </c>
      <c r="D389" t="s">
        <v>238</v>
      </c>
      <c r="E389">
        <v>1.43</v>
      </c>
      <c r="F389">
        <v>1.43</v>
      </c>
      <c r="G389">
        <v>2</v>
      </c>
      <c r="H389">
        <v>1.57</v>
      </c>
      <c r="I389" t="s">
        <v>41</v>
      </c>
      <c r="J389">
        <v>10</v>
      </c>
      <c r="K389" t="s">
        <v>35</v>
      </c>
      <c r="L389" t="s">
        <v>36</v>
      </c>
      <c r="M389" t="s">
        <v>37</v>
      </c>
      <c r="N389">
        <v>84</v>
      </c>
      <c r="O389">
        <v>19</v>
      </c>
      <c r="P389">
        <v>0</v>
      </c>
      <c r="Q389">
        <v>1</v>
      </c>
      <c r="R389">
        <v>0</v>
      </c>
      <c r="S389">
        <v>0</v>
      </c>
      <c r="T389">
        <f t="shared" si="75"/>
        <v>103</v>
      </c>
      <c r="U389">
        <f t="shared" si="76"/>
        <v>104</v>
      </c>
      <c r="V389" s="1">
        <f t="shared" si="77"/>
        <v>45959.027972028</v>
      </c>
      <c r="W389" s="1">
        <f t="shared" si="78"/>
        <v>45959.7272727273</v>
      </c>
      <c r="X389" t="str">
        <f t="shared" si="80"/>
        <v>健康</v>
      </c>
      <c r="Y389" s="6" t="str">
        <f>_xlfn.IFS(COUNTIF($B$2:B389,B389)=1,"-",OR(AND(X388="高滞销风险",OR(X389="中滞销风险",X389="低滞销风险",X389="健康")),AND(X388="中滞销风险",OR(X389="低滞销风险",X389="健康")),AND(X388="低滞销风险",X389="健康")),"变好",X388=X389,"维持不变",OR(AND(X388="健康",OR(X389="低滞销风险",X389="中滞销风险",X389="高滞销风险")),AND(X388="低滞销风险",OR(X389="中滞销风险",X389="高滞销风险")),AND(X388="中滞销风险",X389="高滞销风险")),"变差")</f>
        <v>-</v>
      </c>
      <c r="Z389" s="7">
        <f t="shared" si="81"/>
        <v>0</v>
      </c>
      <c r="AA389" s="7">
        <f t="shared" si="79"/>
        <v>0</v>
      </c>
      <c r="AB389" s="7">
        <f t="shared" si="82"/>
        <v>0</v>
      </c>
      <c r="AC389" s="7">
        <f t="shared" si="83"/>
        <v>72.7272727272727</v>
      </c>
      <c r="AD389" s="7">
        <f t="shared" si="84"/>
        <v>0</v>
      </c>
      <c r="AE389" s="8">
        <f t="shared" si="85"/>
        <v>1.43</v>
      </c>
    </row>
    <row r="390" spans="1:31">
      <c r="A390" s="1">
        <v>45894</v>
      </c>
      <c r="B390" t="s">
        <v>303</v>
      </c>
      <c r="C390" t="s">
        <v>304</v>
      </c>
      <c r="D390" t="s">
        <v>238</v>
      </c>
      <c r="E390">
        <v>2.11</v>
      </c>
      <c r="F390">
        <v>2.43</v>
      </c>
      <c r="G390">
        <v>1.93</v>
      </c>
      <c r="H390">
        <v>2</v>
      </c>
      <c r="I390" t="s">
        <v>34</v>
      </c>
      <c r="J390">
        <v>17</v>
      </c>
      <c r="K390" t="s">
        <v>38</v>
      </c>
      <c r="L390" t="s">
        <v>39</v>
      </c>
      <c r="M390" t="s">
        <v>40</v>
      </c>
      <c r="N390">
        <v>68</v>
      </c>
      <c r="O390">
        <v>19</v>
      </c>
      <c r="P390">
        <v>0</v>
      </c>
      <c r="Q390">
        <v>1</v>
      </c>
      <c r="R390">
        <v>0</v>
      </c>
      <c r="S390">
        <v>0</v>
      </c>
      <c r="T390">
        <f t="shared" si="75"/>
        <v>87</v>
      </c>
      <c r="U390">
        <f t="shared" si="76"/>
        <v>88</v>
      </c>
      <c r="V390" s="1">
        <f t="shared" si="77"/>
        <v>45935.2322274882</v>
      </c>
      <c r="W390" s="1">
        <f t="shared" si="78"/>
        <v>45935.7061611374</v>
      </c>
      <c r="X390" t="str">
        <f t="shared" si="80"/>
        <v>健康</v>
      </c>
      <c r="Y390" s="6" t="str">
        <f>_xlfn.IFS(COUNTIF($B$2:B390,B390)=1,"-",OR(AND(X389="高滞销风险",OR(X390="中滞销风险",X390="低滞销风险",X390="健康")),AND(X389="中滞销风险",OR(X390="低滞销风险",X390="健康")),AND(X389="低滞销风险",X390="健康")),"变好",X389=X390,"维持不变",OR(AND(X389="健康",OR(X390="低滞销风险",X390="中滞销风险",X390="高滞销风险")),AND(X389="低滞销风险",OR(X390="中滞销风险",X390="高滞销风险")),AND(X389="中滞销风险",X390="高滞销风险")),"变差")</f>
        <v>维持不变</v>
      </c>
      <c r="Z390" s="7">
        <f t="shared" si="81"/>
        <v>0</v>
      </c>
      <c r="AA390" s="7">
        <f t="shared" si="79"/>
        <v>0</v>
      </c>
      <c r="AB390" s="7">
        <f t="shared" si="82"/>
        <v>0</v>
      </c>
      <c r="AC390" s="7">
        <f t="shared" si="83"/>
        <v>41.7061611374408</v>
      </c>
      <c r="AD390" s="7">
        <f t="shared" si="84"/>
        <v>0</v>
      </c>
      <c r="AE390" s="8">
        <f t="shared" si="85"/>
        <v>2.11</v>
      </c>
    </row>
    <row r="391" spans="1:31">
      <c r="A391" s="1">
        <v>45901</v>
      </c>
      <c r="B391" t="s">
        <v>303</v>
      </c>
      <c r="C391" t="s">
        <v>304</v>
      </c>
      <c r="D391" t="s">
        <v>238</v>
      </c>
      <c r="E391">
        <v>2</v>
      </c>
      <c r="F391">
        <v>2</v>
      </c>
      <c r="G391">
        <v>2.21</v>
      </c>
      <c r="H391">
        <v>2.11</v>
      </c>
      <c r="I391" t="s">
        <v>41</v>
      </c>
      <c r="J391">
        <v>14</v>
      </c>
      <c r="K391" t="s">
        <v>42</v>
      </c>
      <c r="L391" t="s">
        <v>43</v>
      </c>
      <c r="M391" t="s">
        <v>44</v>
      </c>
      <c r="N391">
        <v>56</v>
      </c>
      <c r="O391">
        <v>19</v>
      </c>
      <c r="P391">
        <v>0</v>
      </c>
      <c r="Q391">
        <v>1</v>
      </c>
      <c r="R391">
        <v>0</v>
      </c>
      <c r="S391">
        <v>0</v>
      </c>
      <c r="T391">
        <f t="shared" ref="T391:T403" si="86">N391+O391+P391</f>
        <v>75</v>
      </c>
      <c r="U391">
        <f t="shared" ref="U391:U403" si="87">T391+Q391+R391+S391</f>
        <v>76</v>
      </c>
      <c r="V391" s="1">
        <f t="shared" ref="V391:V403" si="88">A391+T391/E391</f>
        <v>45938.5</v>
      </c>
      <c r="W391" s="1">
        <f t="shared" ref="W391:W403" si="89">A391+U391/E391</f>
        <v>45939</v>
      </c>
      <c r="X391" t="str">
        <f t="shared" si="80"/>
        <v>健康</v>
      </c>
      <c r="Y391" s="6" t="str">
        <f>_xlfn.IFS(COUNTIF($B$2:B391,B391)=1,"-",OR(AND(X390="高滞销风险",OR(X391="中滞销风险",X391="低滞销风险",X391="健康")),AND(X390="中滞销风险",OR(X391="低滞销风险",X391="健康")),AND(X390="低滞销风险",X391="健康")),"变好",X390=X391,"维持不变",OR(AND(X390="健康",OR(X391="低滞销风险",X391="中滞销风险",X391="高滞销风险")),AND(X390="低滞销风险",OR(X391="中滞销风险",X391="高滞销风险")),AND(X390="中滞销风险",X391="高滞销风险")),"变差")</f>
        <v>维持不变</v>
      </c>
      <c r="Z391" s="7">
        <f t="shared" si="81"/>
        <v>0</v>
      </c>
      <c r="AA391" s="7">
        <f t="shared" si="79"/>
        <v>0</v>
      </c>
      <c r="AB391" s="7">
        <f t="shared" si="82"/>
        <v>0</v>
      </c>
      <c r="AC391" s="7">
        <f t="shared" si="83"/>
        <v>38</v>
      </c>
      <c r="AD391" s="7">
        <f t="shared" si="84"/>
        <v>0</v>
      </c>
      <c r="AE391" s="8">
        <f t="shared" si="85"/>
        <v>2</v>
      </c>
    </row>
    <row r="392" spans="1:31">
      <c r="A392" s="1">
        <v>45887</v>
      </c>
      <c r="B392" t="s">
        <v>305</v>
      </c>
      <c r="C392" t="s">
        <v>306</v>
      </c>
      <c r="D392" t="s">
        <v>307</v>
      </c>
      <c r="E392">
        <v>2.57</v>
      </c>
      <c r="F392">
        <v>2.57</v>
      </c>
      <c r="G392">
        <v>2.36</v>
      </c>
      <c r="H392">
        <v>2.82</v>
      </c>
      <c r="I392" t="s">
        <v>41</v>
      </c>
      <c r="J392">
        <v>18</v>
      </c>
      <c r="K392" t="s">
        <v>35</v>
      </c>
      <c r="L392" t="s">
        <v>36</v>
      </c>
      <c r="M392" t="s">
        <v>37</v>
      </c>
      <c r="N392">
        <v>51</v>
      </c>
      <c r="O392">
        <v>130</v>
      </c>
      <c r="P392">
        <v>0</v>
      </c>
      <c r="Q392">
        <v>56</v>
      </c>
      <c r="R392">
        <v>0</v>
      </c>
      <c r="S392">
        <v>3</v>
      </c>
      <c r="T392">
        <f t="shared" si="86"/>
        <v>181</v>
      </c>
      <c r="U392">
        <f t="shared" si="87"/>
        <v>240</v>
      </c>
      <c r="V392" s="1">
        <f t="shared" si="88"/>
        <v>45957.4280155642</v>
      </c>
      <c r="W392" s="1">
        <f t="shared" si="89"/>
        <v>45980.3852140078</v>
      </c>
      <c r="X392" t="str">
        <f t="shared" si="80"/>
        <v>低滞销风险</v>
      </c>
      <c r="Y392" s="6" t="str">
        <f>_xlfn.IFS(COUNTIF($B$2:B392,B392)=1,"-",OR(AND(X391="高滞销风险",OR(X392="中滞销风险",X392="低滞销风险",X392="健康")),AND(X391="中滞销风险",OR(X392="低滞销风险",X392="健康")),AND(X391="低滞销风险",X392="健康")),"变好",X391=X392,"维持不变",OR(AND(X391="健康",OR(X392="低滞销风险",X392="中滞销风险",X392="高滞销风险")),AND(X391="低滞销风险",OR(X392="中滞销风险",X392="高滞销风险")),AND(X391="中滞销风险",X392="高滞销风险")),"变差")</f>
        <v>-</v>
      </c>
      <c r="Z392" s="7">
        <f t="shared" si="81"/>
        <v>0</v>
      </c>
      <c r="AA392" s="7">
        <f t="shared" si="79"/>
        <v>11.27</v>
      </c>
      <c r="AB392" s="7">
        <f t="shared" si="82"/>
        <v>11.27</v>
      </c>
      <c r="AC392" s="7">
        <f t="shared" si="83"/>
        <v>93.3852140077821</v>
      </c>
      <c r="AD392" s="7">
        <f t="shared" si="84"/>
        <v>4.38521400780155</v>
      </c>
      <c r="AE392" s="8">
        <f t="shared" si="85"/>
        <v>2.69662921348315</v>
      </c>
    </row>
    <row r="393" spans="1:31">
      <c r="A393" s="1">
        <v>45894</v>
      </c>
      <c r="B393" t="s">
        <v>305</v>
      </c>
      <c r="C393" t="s">
        <v>306</v>
      </c>
      <c r="D393" t="s">
        <v>307</v>
      </c>
      <c r="E393">
        <v>2.83</v>
      </c>
      <c r="F393">
        <v>3</v>
      </c>
      <c r="G393">
        <v>2.79</v>
      </c>
      <c r="H393">
        <v>2.75</v>
      </c>
      <c r="I393" t="s">
        <v>34</v>
      </c>
      <c r="J393">
        <v>21</v>
      </c>
      <c r="K393" t="s">
        <v>38</v>
      </c>
      <c r="L393" t="s">
        <v>39</v>
      </c>
      <c r="M393" t="s">
        <v>40</v>
      </c>
      <c r="N393">
        <v>95</v>
      </c>
      <c r="O393">
        <v>70</v>
      </c>
      <c r="P393">
        <v>0</v>
      </c>
      <c r="Q393">
        <v>56</v>
      </c>
      <c r="R393">
        <v>0</v>
      </c>
      <c r="S393">
        <v>3</v>
      </c>
      <c r="T393">
        <f t="shared" si="86"/>
        <v>165</v>
      </c>
      <c r="U393">
        <f t="shared" si="87"/>
        <v>224</v>
      </c>
      <c r="V393" s="1">
        <f t="shared" si="88"/>
        <v>45952.3038869258</v>
      </c>
      <c r="W393" s="1">
        <f t="shared" si="89"/>
        <v>45973.1519434629</v>
      </c>
      <c r="X393" t="str">
        <f t="shared" si="80"/>
        <v>健康</v>
      </c>
      <c r="Y393" s="6" t="str">
        <f>_xlfn.IFS(COUNTIF($B$2:B393,B393)=1,"-",OR(AND(X392="高滞销风险",OR(X393="中滞销风险",X393="低滞销风险",X393="健康")),AND(X392="中滞销风险",OR(X393="低滞销风险",X393="健康")),AND(X392="低滞销风险",X393="健康")),"变好",X392=X393,"维持不变",OR(AND(X392="健康",OR(X393="低滞销风险",X393="中滞销风险",X393="高滞销风险")),AND(X392="低滞销风险",OR(X393="中滞销风险",X393="高滞销风险")),AND(X392="中滞销风险",X393="高滞销风险")),"变差")</f>
        <v>变好</v>
      </c>
      <c r="Z393" s="7">
        <f t="shared" si="81"/>
        <v>0</v>
      </c>
      <c r="AA393" s="7">
        <f t="shared" si="79"/>
        <v>0</v>
      </c>
      <c r="AB393" s="7">
        <f t="shared" si="82"/>
        <v>0</v>
      </c>
      <c r="AC393" s="7">
        <f t="shared" si="83"/>
        <v>79.1519434628975</v>
      </c>
      <c r="AD393" s="7">
        <f t="shared" si="84"/>
        <v>0</v>
      </c>
      <c r="AE393" s="8">
        <f t="shared" si="85"/>
        <v>2.83</v>
      </c>
    </row>
    <row r="394" spans="1:31">
      <c r="A394" s="1">
        <v>45901</v>
      </c>
      <c r="B394" t="s">
        <v>305</v>
      </c>
      <c r="C394" t="s">
        <v>306</v>
      </c>
      <c r="D394" t="s">
        <v>307</v>
      </c>
      <c r="E394">
        <v>1.86</v>
      </c>
      <c r="F394">
        <v>1.86</v>
      </c>
      <c r="G394">
        <v>2.43</v>
      </c>
      <c r="H394">
        <v>2.39</v>
      </c>
      <c r="I394" t="s">
        <v>41</v>
      </c>
      <c r="J394">
        <v>13</v>
      </c>
      <c r="K394" t="s">
        <v>42</v>
      </c>
      <c r="L394" t="s">
        <v>43</v>
      </c>
      <c r="M394" t="s">
        <v>44</v>
      </c>
      <c r="N394">
        <v>121</v>
      </c>
      <c r="O394">
        <v>49</v>
      </c>
      <c r="P394">
        <v>0</v>
      </c>
      <c r="Q394">
        <v>36</v>
      </c>
      <c r="R394">
        <v>0</v>
      </c>
      <c r="S394">
        <v>3</v>
      </c>
      <c r="T394">
        <f t="shared" si="86"/>
        <v>170</v>
      </c>
      <c r="U394">
        <f t="shared" si="87"/>
        <v>209</v>
      </c>
      <c r="V394" s="1">
        <f t="shared" si="88"/>
        <v>45992.3978494624</v>
      </c>
      <c r="W394" s="1">
        <f t="shared" si="89"/>
        <v>46013.3655913979</v>
      </c>
      <c r="X394" t="str">
        <f t="shared" si="80"/>
        <v>高滞销风险</v>
      </c>
      <c r="Y394" s="6" t="str">
        <f>_xlfn.IFS(COUNTIF($B$2:B394,B394)=1,"-",OR(AND(X393="高滞销风险",OR(X394="中滞销风险",X394="低滞销风险",X394="健康")),AND(X393="中滞销风险",OR(X394="低滞销风险",X394="健康")),AND(X393="低滞销风险",X394="健康")),"变好",X393=X394,"维持不变",OR(AND(X393="健康",OR(X394="低滞销风险",X394="中滞销风险",X394="高滞销风险")),AND(X393="低滞销风险",OR(X394="中滞销风险",X394="高滞销风险")),AND(X393="中滞销风险",X394="高滞销风险")),"变差")</f>
        <v>变差</v>
      </c>
      <c r="Z394" s="7">
        <f t="shared" si="81"/>
        <v>30.5</v>
      </c>
      <c r="AA394" s="7">
        <f t="shared" si="79"/>
        <v>39</v>
      </c>
      <c r="AB394" s="7">
        <f t="shared" si="82"/>
        <v>69.5</v>
      </c>
      <c r="AC394" s="7">
        <f t="shared" si="83"/>
        <v>112.365591397849</v>
      </c>
      <c r="AD394" s="7">
        <f t="shared" si="84"/>
        <v>37.3655913979019</v>
      </c>
      <c r="AE394" s="8">
        <f t="shared" si="85"/>
        <v>2.78666666666667</v>
      </c>
    </row>
    <row r="395" spans="1:31">
      <c r="A395" s="1">
        <v>45887</v>
      </c>
      <c r="B395" t="s">
        <v>308</v>
      </c>
      <c r="C395" t="s">
        <v>309</v>
      </c>
      <c r="D395" t="s">
        <v>307</v>
      </c>
      <c r="E395">
        <v>6.43</v>
      </c>
      <c r="F395">
        <v>6.43</v>
      </c>
      <c r="G395">
        <v>7.14</v>
      </c>
      <c r="H395">
        <v>7.14</v>
      </c>
      <c r="I395" t="s">
        <v>41</v>
      </c>
      <c r="J395">
        <v>45</v>
      </c>
      <c r="K395" t="s">
        <v>35</v>
      </c>
      <c r="L395" t="s">
        <v>36</v>
      </c>
      <c r="M395" t="s">
        <v>37</v>
      </c>
      <c r="N395">
        <v>102</v>
      </c>
      <c r="O395">
        <v>372</v>
      </c>
      <c r="P395">
        <v>0</v>
      </c>
      <c r="Q395">
        <v>18</v>
      </c>
      <c r="R395">
        <v>0</v>
      </c>
      <c r="S395">
        <v>200</v>
      </c>
      <c r="T395">
        <f t="shared" si="86"/>
        <v>474</v>
      </c>
      <c r="U395">
        <f t="shared" si="87"/>
        <v>692</v>
      </c>
      <c r="V395" s="1">
        <f t="shared" si="88"/>
        <v>45960.7169517885</v>
      </c>
      <c r="W395" s="1">
        <f t="shared" si="89"/>
        <v>45994.6205287714</v>
      </c>
      <c r="X395" t="str">
        <f t="shared" si="80"/>
        <v>中滞销风险</v>
      </c>
      <c r="Y395" s="6" t="str">
        <f>_xlfn.IFS(COUNTIF($B$2:B395,B395)=1,"-",OR(AND(X394="高滞销风险",OR(X395="中滞销风险",X395="低滞销风险",X395="健康")),AND(X394="中滞销风险",OR(X395="低滞销风险",X395="健康")),AND(X394="低滞销风险",X395="健康")),"变好",X394=X395,"维持不变",OR(AND(X394="健康",OR(X395="低滞销风险",X395="中滞销风险",X395="高滞销风险")),AND(X394="低滞销风险",OR(X395="中滞销风险",X395="高滞销风险")),AND(X394="中滞销风险",X395="高滞销风险")),"变差")</f>
        <v>-</v>
      </c>
      <c r="Z395" s="7">
        <f t="shared" si="81"/>
        <v>0</v>
      </c>
      <c r="AA395" s="7">
        <f t="shared" si="79"/>
        <v>119.73</v>
      </c>
      <c r="AB395" s="7">
        <f t="shared" si="82"/>
        <v>119.73</v>
      </c>
      <c r="AC395" s="7">
        <f t="shared" si="83"/>
        <v>107.620528771384</v>
      </c>
      <c r="AD395" s="7">
        <f t="shared" si="84"/>
        <v>18.6205287713965</v>
      </c>
      <c r="AE395" s="8">
        <f t="shared" si="85"/>
        <v>7.7752808988764</v>
      </c>
    </row>
    <row r="396" spans="1:31">
      <c r="A396" s="1">
        <v>45894</v>
      </c>
      <c r="B396" t="s">
        <v>308</v>
      </c>
      <c r="C396" t="s">
        <v>309</v>
      </c>
      <c r="D396" t="s">
        <v>307</v>
      </c>
      <c r="E396">
        <v>6.29</v>
      </c>
      <c r="F396">
        <v>6.29</v>
      </c>
      <c r="G396">
        <v>6.36</v>
      </c>
      <c r="H396">
        <v>6.93</v>
      </c>
      <c r="I396" t="s">
        <v>41</v>
      </c>
      <c r="J396">
        <v>44</v>
      </c>
      <c r="K396" t="s">
        <v>38</v>
      </c>
      <c r="L396" t="s">
        <v>39</v>
      </c>
      <c r="M396" t="s">
        <v>40</v>
      </c>
      <c r="N396">
        <v>132</v>
      </c>
      <c r="O396">
        <v>296</v>
      </c>
      <c r="P396">
        <v>0</v>
      </c>
      <c r="Q396">
        <v>218</v>
      </c>
      <c r="R396">
        <v>0</v>
      </c>
      <c r="S396">
        <v>0</v>
      </c>
      <c r="T396">
        <f t="shared" si="86"/>
        <v>428</v>
      </c>
      <c r="U396">
        <f t="shared" si="87"/>
        <v>646</v>
      </c>
      <c r="V396" s="1">
        <f t="shared" si="88"/>
        <v>45962.0445151033</v>
      </c>
      <c r="W396" s="1">
        <f t="shared" si="89"/>
        <v>45996.7027027027</v>
      </c>
      <c r="X396" t="str">
        <f t="shared" si="80"/>
        <v>中滞销风险</v>
      </c>
      <c r="Y396" s="6" t="str">
        <f>_xlfn.IFS(COUNTIF($B$2:B396,B396)=1,"-",OR(AND(X395="高滞销风险",OR(X396="中滞销风险",X396="低滞销风险",X396="健康")),AND(X395="中滞销风险",OR(X396="低滞销风险",X396="健康")),AND(X395="低滞销风险",X396="健康")),"变好",X395=X396,"维持不变",OR(AND(X395="健康",OR(X396="低滞销风险",X396="中滞销风险",X396="高滞销风险")),AND(X395="低滞销风险",OR(X396="中滞销风险",X396="高滞销风险")),AND(X395="中滞销风险",X396="高滞销风险")),"变差")</f>
        <v>维持不变</v>
      </c>
      <c r="Z396" s="7">
        <f t="shared" si="81"/>
        <v>0</v>
      </c>
      <c r="AA396" s="7">
        <f t="shared" si="79"/>
        <v>130.22</v>
      </c>
      <c r="AB396" s="7">
        <f t="shared" si="82"/>
        <v>130.22</v>
      </c>
      <c r="AC396" s="7">
        <f t="shared" si="83"/>
        <v>102.702702702703</v>
      </c>
      <c r="AD396" s="7">
        <f t="shared" si="84"/>
        <v>20.7027027026998</v>
      </c>
      <c r="AE396" s="8">
        <f t="shared" si="85"/>
        <v>7.8780487804878</v>
      </c>
    </row>
    <row r="397" spans="1:31">
      <c r="A397" s="1">
        <v>45901</v>
      </c>
      <c r="B397" t="s">
        <v>308</v>
      </c>
      <c r="C397" t="s">
        <v>309</v>
      </c>
      <c r="D397" t="s">
        <v>307</v>
      </c>
      <c r="E397">
        <v>6.88</v>
      </c>
      <c r="F397">
        <v>7</v>
      </c>
      <c r="G397">
        <v>6.64</v>
      </c>
      <c r="H397">
        <v>6.89</v>
      </c>
      <c r="I397" t="s">
        <v>34</v>
      </c>
      <c r="J397">
        <v>49</v>
      </c>
      <c r="K397" t="s">
        <v>42</v>
      </c>
      <c r="L397" t="s">
        <v>43</v>
      </c>
      <c r="M397" t="s">
        <v>44</v>
      </c>
      <c r="N397">
        <v>177</v>
      </c>
      <c r="O397">
        <v>265</v>
      </c>
      <c r="P397">
        <v>0</v>
      </c>
      <c r="Q397">
        <v>158</v>
      </c>
      <c r="R397">
        <v>0</v>
      </c>
      <c r="S397">
        <v>0</v>
      </c>
      <c r="T397">
        <f t="shared" si="86"/>
        <v>442</v>
      </c>
      <c r="U397">
        <f t="shared" si="87"/>
        <v>600</v>
      </c>
      <c r="V397" s="1">
        <f t="shared" si="88"/>
        <v>45965.2441860465</v>
      </c>
      <c r="W397" s="1">
        <f t="shared" si="89"/>
        <v>45988.2093023256</v>
      </c>
      <c r="X397" t="str">
        <f t="shared" si="80"/>
        <v>低滞销风险</v>
      </c>
      <c r="Y397" s="6" t="str">
        <f>_xlfn.IFS(COUNTIF($B$2:B397,B397)=1,"-",OR(AND(X396="高滞销风险",OR(X397="中滞销风险",X397="低滞销风险",X397="健康")),AND(X396="中滞销风险",OR(X397="低滞销风险",X397="健康")),AND(X396="低滞销风险",X397="健康")),"变好",X396=X397,"维持不变",OR(AND(X396="健康",OR(X397="低滞销风险",X397="中滞销风险",X397="高滞销风险")),AND(X396="低滞销风险",OR(X397="中滞销风险",X397="高滞销风险")),AND(X396="中滞销风险",X397="高滞销风险")),"变差")</f>
        <v>变好</v>
      </c>
      <c r="Z397" s="7">
        <f t="shared" si="81"/>
        <v>0</v>
      </c>
      <c r="AA397" s="7">
        <f t="shared" si="79"/>
        <v>84</v>
      </c>
      <c r="AB397" s="7">
        <f t="shared" si="82"/>
        <v>84</v>
      </c>
      <c r="AC397" s="7">
        <f t="shared" si="83"/>
        <v>87.2093023255814</v>
      </c>
      <c r="AD397" s="7">
        <f t="shared" si="84"/>
        <v>12.209302325602</v>
      </c>
      <c r="AE397" s="8">
        <f t="shared" si="85"/>
        <v>8</v>
      </c>
    </row>
    <row r="398" spans="1:31">
      <c r="A398" s="1">
        <v>45887</v>
      </c>
      <c r="B398" t="s">
        <v>310</v>
      </c>
      <c r="C398" t="s">
        <v>311</v>
      </c>
      <c r="D398" t="s">
        <v>307</v>
      </c>
      <c r="E398">
        <v>6.14</v>
      </c>
      <c r="F398">
        <v>6.14</v>
      </c>
      <c r="G398">
        <v>7.14</v>
      </c>
      <c r="H398">
        <v>6.79</v>
      </c>
      <c r="I398" t="s">
        <v>41</v>
      </c>
      <c r="J398">
        <v>43</v>
      </c>
      <c r="K398" t="s">
        <v>35</v>
      </c>
      <c r="L398" t="s">
        <v>36</v>
      </c>
      <c r="M398" t="s">
        <v>37</v>
      </c>
      <c r="N398">
        <v>190</v>
      </c>
      <c r="O398">
        <v>289</v>
      </c>
      <c r="P398">
        <v>0</v>
      </c>
      <c r="Q398">
        <v>20</v>
      </c>
      <c r="R398">
        <v>0</v>
      </c>
      <c r="S398">
        <v>2</v>
      </c>
      <c r="T398">
        <f t="shared" si="86"/>
        <v>479</v>
      </c>
      <c r="U398">
        <f t="shared" si="87"/>
        <v>501</v>
      </c>
      <c r="V398" s="1">
        <f t="shared" si="88"/>
        <v>45965.013029316</v>
      </c>
      <c r="W398" s="1">
        <f t="shared" si="89"/>
        <v>45968.5960912052</v>
      </c>
      <c r="X398" t="str">
        <f t="shared" si="80"/>
        <v>健康</v>
      </c>
      <c r="Y398" s="6" t="str">
        <f>_xlfn.IFS(COUNTIF($B$2:B398,B398)=1,"-",OR(AND(X397="高滞销风险",OR(X398="中滞销风险",X398="低滞销风险",X398="健康")),AND(X397="中滞销风险",OR(X398="低滞销风险",X398="健康")),AND(X397="低滞销风险",X398="健康")),"变好",X397=X398,"维持不变",OR(AND(X397="健康",OR(X398="低滞销风险",X398="中滞销风险",X398="高滞销风险")),AND(X397="低滞销风险",OR(X398="中滞销风险",X398="高滞销风险")),AND(X397="中滞销风险",X398="高滞销风险")),"变差")</f>
        <v>-</v>
      </c>
      <c r="Z398" s="7">
        <f t="shared" si="81"/>
        <v>0</v>
      </c>
      <c r="AA398" s="7">
        <f t="shared" si="79"/>
        <v>0</v>
      </c>
      <c r="AB398" s="7">
        <f t="shared" si="82"/>
        <v>0</v>
      </c>
      <c r="AC398" s="7">
        <f t="shared" si="83"/>
        <v>81.5960912052117</v>
      </c>
      <c r="AD398" s="7">
        <f t="shared" si="84"/>
        <v>0</v>
      </c>
      <c r="AE398" s="8">
        <f t="shared" si="85"/>
        <v>6.14</v>
      </c>
    </row>
    <row r="399" spans="1:31">
      <c r="A399" s="1">
        <v>45894</v>
      </c>
      <c r="B399" t="s">
        <v>310</v>
      </c>
      <c r="C399" t="s">
        <v>311</v>
      </c>
      <c r="D399" t="s">
        <v>307</v>
      </c>
      <c r="E399">
        <v>6.57</v>
      </c>
      <c r="F399">
        <v>6.57</v>
      </c>
      <c r="G399">
        <v>6.36</v>
      </c>
      <c r="H399">
        <v>6.89</v>
      </c>
      <c r="I399" t="s">
        <v>41</v>
      </c>
      <c r="J399">
        <v>46</v>
      </c>
      <c r="K399" t="s">
        <v>38</v>
      </c>
      <c r="L399" t="s">
        <v>39</v>
      </c>
      <c r="M399" t="s">
        <v>40</v>
      </c>
      <c r="N399">
        <v>196</v>
      </c>
      <c r="O399">
        <v>235</v>
      </c>
      <c r="P399">
        <v>0</v>
      </c>
      <c r="Q399">
        <v>20</v>
      </c>
      <c r="R399">
        <v>0</v>
      </c>
      <c r="S399">
        <v>2</v>
      </c>
      <c r="T399">
        <f t="shared" si="86"/>
        <v>431</v>
      </c>
      <c r="U399">
        <f t="shared" si="87"/>
        <v>453</v>
      </c>
      <c r="V399" s="1">
        <f t="shared" si="88"/>
        <v>45959.601217656</v>
      </c>
      <c r="W399" s="1">
        <f t="shared" si="89"/>
        <v>45962.9497716895</v>
      </c>
      <c r="X399" t="str">
        <f t="shared" si="80"/>
        <v>健康</v>
      </c>
      <c r="Y399" s="6" t="str">
        <f>_xlfn.IFS(COUNTIF($B$2:B399,B399)=1,"-",OR(AND(X398="高滞销风险",OR(X399="中滞销风险",X399="低滞销风险",X399="健康")),AND(X398="中滞销风险",OR(X399="低滞销风险",X399="健康")),AND(X398="低滞销风险",X399="健康")),"变好",X398=X399,"维持不变",OR(AND(X398="健康",OR(X399="低滞销风险",X399="中滞销风险",X399="高滞销风险")),AND(X398="低滞销风险",OR(X399="中滞销风险",X399="高滞销风险")),AND(X398="中滞销风险",X399="高滞销风险")),"变差")</f>
        <v>维持不变</v>
      </c>
      <c r="Z399" s="7">
        <f t="shared" si="81"/>
        <v>0</v>
      </c>
      <c r="AA399" s="7">
        <f t="shared" si="79"/>
        <v>0</v>
      </c>
      <c r="AB399" s="7">
        <f t="shared" si="82"/>
        <v>0</v>
      </c>
      <c r="AC399" s="7">
        <f t="shared" si="83"/>
        <v>68.9497716894977</v>
      </c>
      <c r="AD399" s="7">
        <f t="shared" si="84"/>
        <v>0</v>
      </c>
      <c r="AE399" s="8">
        <f t="shared" si="85"/>
        <v>6.57</v>
      </c>
    </row>
    <row r="400" spans="1:31">
      <c r="A400" s="1">
        <v>45901</v>
      </c>
      <c r="B400" t="s">
        <v>310</v>
      </c>
      <c r="C400" t="s">
        <v>311</v>
      </c>
      <c r="D400" t="s">
        <v>307</v>
      </c>
      <c r="E400">
        <v>6</v>
      </c>
      <c r="F400">
        <v>6</v>
      </c>
      <c r="G400">
        <v>6.29</v>
      </c>
      <c r="H400">
        <v>6.71</v>
      </c>
      <c r="I400" t="s">
        <v>41</v>
      </c>
      <c r="J400">
        <v>42</v>
      </c>
      <c r="K400" t="s">
        <v>42</v>
      </c>
      <c r="L400" t="s">
        <v>43</v>
      </c>
      <c r="M400" t="s">
        <v>44</v>
      </c>
      <c r="N400">
        <v>230</v>
      </c>
      <c r="O400">
        <v>185</v>
      </c>
      <c r="P400">
        <v>0</v>
      </c>
      <c r="Q400">
        <v>0</v>
      </c>
      <c r="R400">
        <v>0</v>
      </c>
      <c r="S400">
        <v>150</v>
      </c>
      <c r="T400">
        <f t="shared" si="86"/>
        <v>415</v>
      </c>
      <c r="U400">
        <f t="shared" si="87"/>
        <v>565</v>
      </c>
      <c r="V400" s="1">
        <f t="shared" si="88"/>
        <v>45970.1666666667</v>
      </c>
      <c r="W400" s="1">
        <f t="shared" si="89"/>
        <v>45995.1666666667</v>
      </c>
      <c r="X400" t="str">
        <f t="shared" si="80"/>
        <v>中滞销风险</v>
      </c>
      <c r="Y400" s="6" t="str">
        <f>_xlfn.IFS(COUNTIF($B$2:B400,B400)=1,"-",OR(AND(X399="高滞销风险",OR(X400="中滞销风险",X400="低滞销风险",X400="健康")),AND(X399="中滞销风险",OR(X400="低滞销风险",X400="健康")),AND(X399="低滞销风险",X400="健康")),"变好",X399=X400,"维持不变",OR(AND(X399="健康",OR(X400="低滞销风险",X400="中滞销风险",X400="高滞销风险")),AND(X399="低滞销风险",OR(X400="中滞销风险",X400="高滞销风险")),AND(X399="中滞销风险",X400="高滞销风险")),"变差")</f>
        <v>变差</v>
      </c>
      <c r="Z400" s="7">
        <f t="shared" si="81"/>
        <v>0</v>
      </c>
      <c r="AA400" s="7">
        <f t="shared" si="79"/>
        <v>115</v>
      </c>
      <c r="AB400" s="7">
        <f t="shared" si="82"/>
        <v>115</v>
      </c>
      <c r="AC400" s="7">
        <f t="shared" si="83"/>
        <v>94.1666666666667</v>
      </c>
      <c r="AD400" s="7">
        <f t="shared" si="84"/>
        <v>19.1666666667006</v>
      </c>
      <c r="AE400" s="8">
        <f t="shared" si="85"/>
        <v>7.53333333333333</v>
      </c>
    </row>
    <row r="401" spans="1:31">
      <c r="A401" s="1">
        <v>45887</v>
      </c>
      <c r="B401" t="s">
        <v>312</v>
      </c>
      <c r="C401" t="s">
        <v>313</v>
      </c>
      <c r="D401" t="s">
        <v>307</v>
      </c>
      <c r="E401">
        <v>3</v>
      </c>
      <c r="F401">
        <v>3</v>
      </c>
      <c r="G401">
        <v>4.21</v>
      </c>
      <c r="H401">
        <v>4.18</v>
      </c>
      <c r="I401" t="s">
        <v>41</v>
      </c>
      <c r="J401">
        <v>21</v>
      </c>
      <c r="K401" t="s">
        <v>35</v>
      </c>
      <c r="L401" t="s">
        <v>36</v>
      </c>
      <c r="M401" t="s">
        <v>37</v>
      </c>
      <c r="N401">
        <v>49</v>
      </c>
      <c r="O401">
        <v>287</v>
      </c>
      <c r="P401">
        <v>0</v>
      </c>
      <c r="Q401">
        <v>51</v>
      </c>
      <c r="R401">
        <v>0</v>
      </c>
      <c r="S401">
        <v>0</v>
      </c>
      <c r="T401">
        <f t="shared" si="86"/>
        <v>336</v>
      </c>
      <c r="U401">
        <f t="shared" si="87"/>
        <v>387</v>
      </c>
      <c r="V401" s="1">
        <f t="shared" si="88"/>
        <v>45999</v>
      </c>
      <c r="W401" s="1">
        <f t="shared" si="89"/>
        <v>46016</v>
      </c>
      <c r="X401" t="str">
        <f t="shared" si="80"/>
        <v>高滞销风险</v>
      </c>
      <c r="Y401" s="6" t="str">
        <f>_xlfn.IFS(COUNTIF($B$2:B401,B401)=1,"-",OR(AND(X400="高滞销风险",OR(X401="中滞销风险",X401="低滞销风险",X401="健康")),AND(X400="中滞销风险",OR(X401="低滞销风险",X401="健康")),AND(X400="低滞销风险",X401="健康")),"变好",X400=X401,"维持不变",OR(AND(X400="健康",OR(X401="低滞销风险",X401="中滞销风险",X401="高滞销风险")),AND(X400="低滞销风险",OR(X401="中滞销风险",X401="高滞销风险")),AND(X400="中滞销风险",X401="高滞销风险")),"变差")</f>
        <v>-</v>
      </c>
      <c r="Z401" s="7">
        <f t="shared" si="81"/>
        <v>69</v>
      </c>
      <c r="AA401" s="7">
        <f t="shared" si="79"/>
        <v>51</v>
      </c>
      <c r="AB401" s="7">
        <f t="shared" si="82"/>
        <v>120</v>
      </c>
      <c r="AC401" s="7">
        <f t="shared" si="83"/>
        <v>129</v>
      </c>
      <c r="AD401" s="7">
        <f t="shared" si="84"/>
        <v>40</v>
      </c>
      <c r="AE401" s="8">
        <f t="shared" si="85"/>
        <v>4.34831460674157</v>
      </c>
    </row>
    <row r="402" spans="1:31">
      <c r="A402" s="1">
        <v>45894</v>
      </c>
      <c r="B402" t="s">
        <v>312</v>
      </c>
      <c r="C402" t="s">
        <v>313</v>
      </c>
      <c r="D402" t="s">
        <v>307</v>
      </c>
      <c r="E402">
        <v>2.43</v>
      </c>
      <c r="F402">
        <v>2.43</v>
      </c>
      <c r="G402">
        <v>2.71</v>
      </c>
      <c r="H402">
        <v>3.71</v>
      </c>
      <c r="I402" t="s">
        <v>41</v>
      </c>
      <c r="J402">
        <v>17</v>
      </c>
      <c r="K402" t="s">
        <v>38</v>
      </c>
      <c r="L402" t="s">
        <v>39</v>
      </c>
      <c r="M402" t="s">
        <v>40</v>
      </c>
      <c r="N402">
        <v>98</v>
      </c>
      <c r="O402">
        <v>225</v>
      </c>
      <c r="P402">
        <v>0</v>
      </c>
      <c r="Q402">
        <v>51</v>
      </c>
      <c r="R402">
        <v>0</v>
      </c>
      <c r="S402">
        <v>0</v>
      </c>
      <c r="T402">
        <f t="shared" si="86"/>
        <v>323</v>
      </c>
      <c r="U402">
        <f t="shared" si="87"/>
        <v>374</v>
      </c>
      <c r="V402" s="1">
        <f t="shared" si="88"/>
        <v>46026.9218106996</v>
      </c>
      <c r="W402" s="1">
        <f t="shared" si="89"/>
        <v>46047.9094650206</v>
      </c>
      <c r="X402" t="str">
        <f t="shared" si="80"/>
        <v>高滞销风险</v>
      </c>
      <c r="Y402" s="6" t="str">
        <f>_xlfn.IFS(COUNTIF($B$2:B402,B402)=1,"-",OR(AND(X401="高滞销风险",OR(X402="中滞销风险",X402="低滞销风险",X402="健康")),AND(X401="中滞销风险",OR(X402="低滞销风险",X402="健康")),AND(X401="低滞销风险",X402="健康")),"变好",X401=X402,"维持不变",OR(AND(X401="健康",OR(X402="低滞销风险",X402="中滞销风险",X402="高滞销风险")),AND(X401="低滞销风险",OR(X402="中滞销风险",X402="高滞销风险")),AND(X401="中滞销风险",X402="高滞销风险")),"变差")</f>
        <v>维持不变</v>
      </c>
      <c r="Z402" s="7">
        <f t="shared" si="81"/>
        <v>123.74</v>
      </c>
      <c r="AA402" s="7">
        <f t="shared" si="79"/>
        <v>51</v>
      </c>
      <c r="AB402" s="7">
        <f t="shared" si="82"/>
        <v>174.74</v>
      </c>
      <c r="AC402" s="7">
        <f t="shared" si="83"/>
        <v>153.909465020576</v>
      </c>
      <c r="AD402" s="7">
        <f t="shared" si="84"/>
        <v>71.9094650206025</v>
      </c>
      <c r="AE402" s="8">
        <f t="shared" si="85"/>
        <v>4.5609756097561</v>
      </c>
    </row>
    <row r="403" spans="1:31">
      <c r="A403" s="1">
        <v>45901</v>
      </c>
      <c r="B403" t="s">
        <v>312</v>
      </c>
      <c r="C403" t="s">
        <v>313</v>
      </c>
      <c r="D403" t="s">
        <v>307</v>
      </c>
      <c r="E403">
        <v>2.57</v>
      </c>
      <c r="F403">
        <v>2.57</v>
      </c>
      <c r="G403">
        <v>2.5</v>
      </c>
      <c r="H403">
        <v>3.36</v>
      </c>
      <c r="I403" t="s">
        <v>41</v>
      </c>
      <c r="J403">
        <v>18</v>
      </c>
      <c r="K403" t="s">
        <v>42</v>
      </c>
      <c r="L403" t="s">
        <v>43</v>
      </c>
      <c r="M403" t="s">
        <v>44</v>
      </c>
      <c r="N403">
        <v>143</v>
      </c>
      <c r="O403">
        <v>163</v>
      </c>
      <c r="P403">
        <v>0</v>
      </c>
      <c r="Q403">
        <v>51</v>
      </c>
      <c r="R403">
        <v>0</v>
      </c>
      <c r="S403">
        <v>0</v>
      </c>
      <c r="T403">
        <f t="shared" si="86"/>
        <v>306</v>
      </c>
      <c r="U403">
        <f t="shared" si="87"/>
        <v>357</v>
      </c>
      <c r="V403" s="1">
        <f t="shared" si="88"/>
        <v>46020.0661478599</v>
      </c>
      <c r="W403" s="1">
        <f t="shared" si="89"/>
        <v>46039.9105058366</v>
      </c>
      <c r="X403" t="str">
        <f t="shared" si="80"/>
        <v>高滞销风险</v>
      </c>
      <c r="Y403" s="6" t="str">
        <f>_xlfn.IFS(COUNTIF($B$2:B403,B403)=1,"-",OR(AND(X402="高滞销风险",OR(X403="中滞销风险",X403="低滞销风险",X403="健康")),AND(X402="中滞销风险",OR(X403="低滞销风险",X403="健康")),AND(X402="低滞销风险",X403="健康")),"变好",X402=X403,"维持不变",OR(AND(X402="健康",OR(X403="低滞销风险",X403="中滞销风险",X403="高滞销风险")),AND(X402="低滞销风险",OR(X403="中滞销风险",X403="高滞销风险")),AND(X402="中滞销风险",X403="高滞销风险")),"变差")</f>
        <v>维持不变</v>
      </c>
      <c r="Z403" s="7">
        <f t="shared" si="81"/>
        <v>113.25</v>
      </c>
      <c r="AA403" s="7">
        <f t="shared" si="79"/>
        <v>51</v>
      </c>
      <c r="AB403" s="7">
        <f t="shared" si="82"/>
        <v>164.25</v>
      </c>
      <c r="AC403" s="7">
        <f t="shared" si="83"/>
        <v>138.910505836576</v>
      </c>
      <c r="AD403" s="7">
        <f t="shared" si="84"/>
        <v>63.9105058365967</v>
      </c>
      <c r="AE403" s="8">
        <f t="shared" si="85"/>
        <v>4.76</v>
      </c>
    </row>
    <row r="404" spans="1:31">
      <c r="A404" s="1">
        <v>45887</v>
      </c>
      <c r="B404" t="s">
        <v>314</v>
      </c>
      <c r="C404" t="s">
        <v>315</v>
      </c>
      <c r="D404" t="s">
        <v>307</v>
      </c>
      <c r="E404">
        <v>9.38</v>
      </c>
      <c r="F404">
        <v>9.86</v>
      </c>
      <c r="G404">
        <v>9.57</v>
      </c>
      <c r="H404">
        <v>9.01</v>
      </c>
      <c r="I404" t="s">
        <v>34</v>
      </c>
      <c r="J404">
        <v>69</v>
      </c>
      <c r="K404" t="s">
        <v>35</v>
      </c>
      <c r="L404" t="s">
        <v>36</v>
      </c>
      <c r="M404" t="s">
        <v>37</v>
      </c>
      <c r="N404">
        <v>144</v>
      </c>
      <c r="O404">
        <v>298</v>
      </c>
      <c r="P404">
        <v>0</v>
      </c>
      <c r="Q404">
        <v>201</v>
      </c>
      <c r="R404">
        <v>0</v>
      </c>
      <c r="S404">
        <v>209</v>
      </c>
      <c r="T404">
        <f t="shared" ref="T404:T433" si="90">N404+O404+P404</f>
        <v>442</v>
      </c>
      <c r="U404">
        <f t="shared" ref="U404:U433" si="91">T404+Q404+R404+S404</f>
        <v>852</v>
      </c>
      <c r="V404" s="1">
        <f t="shared" ref="V404:V433" si="92">A404+T404/E404</f>
        <v>45934.1215351812</v>
      </c>
      <c r="W404" s="1">
        <f t="shared" ref="W404:W433" si="93">A404+U404/E404</f>
        <v>45977.8315565032</v>
      </c>
      <c r="X404" t="str">
        <f t="shared" si="80"/>
        <v>低滞销风险</v>
      </c>
      <c r="Y404" s="6" t="str">
        <f>_xlfn.IFS(COUNTIF($B$2:B404,B404)=1,"-",OR(AND(X403="高滞销风险",OR(X404="中滞销风险",X404="低滞销风险",X404="健康")),AND(X403="中滞销风险",OR(X404="低滞销风险",X404="健康")),AND(X403="低滞销风险",X404="健康")),"变好",X403=X404,"维持不变",OR(AND(X403="健康",OR(X404="低滞销风险",X404="中滞销风险",X404="高滞销风险")),AND(X403="低滞销风险",OR(X404="中滞销风险",X404="高滞销风险")),AND(X403="中滞销风险",X404="高滞销风险")),"变差")</f>
        <v>-</v>
      </c>
      <c r="Z404" s="7">
        <f t="shared" si="81"/>
        <v>0</v>
      </c>
      <c r="AA404" s="7">
        <f t="shared" si="79"/>
        <v>17.1799999999999</v>
      </c>
      <c r="AB404" s="7">
        <f t="shared" si="82"/>
        <v>17.1799999999999</v>
      </c>
      <c r="AC404" s="7">
        <f t="shared" si="83"/>
        <v>90.8315565031983</v>
      </c>
      <c r="AD404" s="7">
        <f t="shared" si="84"/>
        <v>1.83155650320259</v>
      </c>
      <c r="AE404" s="8">
        <f t="shared" si="85"/>
        <v>9.57303370786517</v>
      </c>
    </row>
    <row r="405" spans="1:31">
      <c r="A405" s="1">
        <v>45894</v>
      </c>
      <c r="B405" t="s">
        <v>314</v>
      </c>
      <c r="C405" t="s">
        <v>315</v>
      </c>
      <c r="D405" t="s">
        <v>307</v>
      </c>
      <c r="E405">
        <v>6.14</v>
      </c>
      <c r="F405">
        <v>6.14</v>
      </c>
      <c r="G405">
        <v>8</v>
      </c>
      <c r="H405">
        <v>8.5</v>
      </c>
      <c r="I405" t="s">
        <v>41</v>
      </c>
      <c r="J405">
        <v>43</v>
      </c>
      <c r="K405" t="s">
        <v>38</v>
      </c>
      <c r="L405" t="s">
        <v>39</v>
      </c>
      <c r="M405" t="s">
        <v>40</v>
      </c>
      <c r="N405">
        <v>152</v>
      </c>
      <c r="O405">
        <v>457</v>
      </c>
      <c r="P405">
        <v>0</v>
      </c>
      <c r="Q405">
        <v>1</v>
      </c>
      <c r="R405">
        <v>0</v>
      </c>
      <c r="S405">
        <v>209</v>
      </c>
      <c r="T405">
        <f t="shared" si="90"/>
        <v>609</v>
      </c>
      <c r="U405">
        <f t="shared" si="91"/>
        <v>819</v>
      </c>
      <c r="V405" s="1">
        <f t="shared" si="92"/>
        <v>45993.1856677524</v>
      </c>
      <c r="W405" s="1">
        <f t="shared" si="93"/>
        <v>46027.3876221498</v>
      </c>
      <c r="X405" t="str">
        <f t="shared" si="80"/>
        <v>高滞销风险</v>
      </c>
      <c r="Y405" s="6" t="str">
        <f>_xlfn.IFS(COUNTIF($B$2:B405,B405)=1,"-",OR(AND(X404="高滞销风险",OR(X405="中滞销风险",X405="低滞销风险",X405="健康")),AND(X404="中滞销风险",OR(X405="低滞销风险",X405="健康")),AND(X404="低滞销风险",X405="健康")),"变好",X404=X405,"维持不变",OR(AND(X404="健康",OR(X405="低滞销风险",X405="中滞销风险",X405="高滞销风险")),AND(X404="低滞销风险",OR(X405="中滞销风险",X405="高滞销风险")),AND(X404="中滞销风险",X405="高滞销风险")),"变差")</f>
        <v>变差</v>
      </c>
      <c r="Z405" s="7">
        <f t="shared" si="81"/>
        <v>105.52</v>
      </c>
      <c r="AA405" s="7">
        <f t="shared" si="79"/>
        <v>210</v>
      </c>
      <c r="AB405" s="7">
        <f t="shared" si="82"/>
        <v>315.52</v>
      </c>
      <c r="AC405" s="7">
        <f t="shared" si="83"/>
        <v>133.387622149837</v>
      </c>
      <c r="AD405" s="7">
        <f t="shared" si="84"/>
        <v>51.3876221497994</v>
      </c>
      <c r="AE405" s="8">
        <f t="shared" si="85"/>
        <v>9.98780487804878</v>
      </c>
    </row>
    <row r="406" spans="1:31">
      <c r="A406" s="1">
        <v>45901</v>
      </c>
      <c r="B406" t="s">
        <v>314</v>
      </c>
      <c r="C406" t="s">
        <v>315</v>
      </c>
      <c r="D406" t="s">
        <v>307</v>
      </c>
      <c r="E406">
        <v>4.71</v>
      </c>
      <c r="F406">
        <v>4.71</v>
      </c>
      <c r="G406">
        <v>5.43</v>
      </c>
      <c r="H406">
        <v>7.5</v>
      </c>
      <c r="I406" t="s">
        <v>41</v>
      </c>
      <c r="J406">
        <v>33</v>
      </c>
      <c r="K406" t="s">
        <v>42</v>
      </c>
      <c r="L406" t="s">
        <v>43</v>
      </c>
      <c r="M406" t="s">
        <v>44</v>
      </c>
      <c r="N406">
        <v>172</v>
      </c>
      <c r="O406">
        <v>397</v>
      </c>
      <c r="P406">
        <v>0</v>
      </c>
      <c r="Q406">
        <v>201</v>
      </c>
      <c r="R406">
        <v>0</v>
      </c>
      <c r="S406">
        <v>9</v>
      </c>
      <c r="T406">
        <f t="shared" si="90"/>
        <v>569</v>
      </c>
      <c r="U406">
        <f t="shared" si="91"/>
        <v>779</v>
      </c>
      <c r="V406" s="1">
        <f t="shared" si="92"/>
        <v>46021.8067940552</v>
      </c>
      <c r="W406" s="1">
        <f t="shared" si="93"/>
        <v>46066.3927813163</v>
      </c>
      <c r="X406" t="str">
        <f t="shared" si="80"/>
        <v>高滞销风险</v>
      </c>
      <c r="Y406" s="6" t="str">
        <f>_xlfn.IFS(COUNTIF($B$2:B406,B406)=1,"-",OR(AND(X405="高滞销风险",OR(X406="中滞销风险",X406="低滞销风险",X406="健康")),AND(X405="中滞销风险",OR(X406="低滞销风险",X406="健康")),AND(X405="低滞销风险",X406="健康")),"变好",X405=X406,"维持不变",OR(AND(X405="健康",OR(X406="低滞销风险",X406="中滞销风险",X406="高滞销风险")),AND(X405="低滞销风险",OR(X406="中滞销风险",X406="高滞销风险")),AND(X405="中滞销风险",X406="高滞销风险")),"变差")</f>
        <v>维持不变</v>
      </c>
      <c r="Z406" s="7">
        <f t="shared" si="81"/>
        <v>215.75</v>
      </c>
      <c r="AA406" s="7">
        <f t="shared" si="79"/>
        <v>210</v>
      </c>
      <c r="AB406" s="7">
        <f t="shared" si="82"/>
        <v>425.75</v>
      </c>
      <c r="AC406" s="7">
        <f t="shared" si="83"/>
        <v>165.392781316348</v>
      </c>
      <c r="AD406" s="7">
        <f t="shared" si="84"/>
        <v>90.3927813163027</v>
      </c>
      <c r="AE406" s="8">
        <f t="shared" si="85"/>
        <v>10.3866666666667</v>
      </c>
    </row>
    <row r="407" spans="1:31">
      <c r="A407" s="1">
        <v>45887</v>
      </c>
      <c r="B407" t="s">
        <v>316</v>
      </c>
      <c r="C407" t="s">
        <v>317</v>
      </c>
      <c r="D407" t="s">
        <v>307</v>
      </c>
      <c r="E407">
        <v>4.37</v>
      </c>
      <c r="F407">
        <v>4.57</v>
      </c>
      <c r="G407">
        <v>4.29</v>
      </c>
      <c r="H407">
        <v>4.29</v>
      </c>
      <c r="I407" t="s">
        <v>34</v>
      </c>
      <c r="J407">
        <v>32</v>
      </c>
      <c r="K407" t="s">
        <v>35</v>
      </c>
      <c r="L407" t="s">
        <v>36</v>
      </c>
      <c r="M407" t="s">
        <v>37</v>
      </c>
      <c r="N407">
        <v>135</v>
      </c>
      <c r="O407">
        <v>46</v>
      </c>
      <c r="P407">
        <v>0</v>
      </c>
      <c r="Q407">
        <v>200</v>
      </c>
      <c r="R407">
        <v>0</v>
      </c>
      <c r="S407">
        <v>0</v>
      </c>
      <c r="T407">
        <f t="shared" si="90"/>
        <v>181</v>
      </c>
      <c r="U407">
        <f t="shared" si="91"/>
        <v>381</v>
      </c>
      <c r="V407" s="1">
        <f t="shared" si="92"/>
        <v>45928.4187643021</v>
      </c>
      <c r="W407" s="1">
        <f t="shared" si="93"/>
        <v>45974.1853546911</v>
      </c>
      <c r="X407" t="str">
        <f t="shared" si="80"/>
        <v>健康</v>
      </c>
      <c r="Y407" s="6" t="str">
        <f>_xlfn.IFS(COUNTIF($B$2:B407,B407)=1,"-",OR(AND(X406="高滞销风险",OR(X407="中滞销风险",X407="低滞销风险",X407="健康")),AND(X406="中滞销风险",OR(X407="低滞销风险",X407="健康")),AND(X406="低滞销风险",X407="健康")),"变好",X406=X407,"维持不变",OR(AND(X406="健康",OR(X407="低滞销风险",X407="中滞销风险",X407="高滞销风险")),AND(X406="低滞销风险",OR(X407="中滞销风险",X407="高滞销风险")),AND(X406="中滞销风险",X407="高滞销风险")),"变差")</f>
        <v>-</v>
      </c>
      <c r="Z407" s="7">
        <f t="shared" si="81"/>
        <v>0</v>
      </c>
      <c r="AA407" s="7">
        <f t="shared" si="79"/>
        <v>0</v>
      </c>
      <c r="AB407" s="7">
        <f t="shared" si="82"/>
        <v>0</v>
      </c>
      <c r="AC407" s="7">
        <f t="shared" si="83"/>
        <v>87.1853546910755</v>
      </c>
      <c r="AD407" s="7">
        <f t="shared" si="84"/>
        <v>0</v>
      </c>
      <c r="AE407" s="8">
        <f t="shared" si="85"/>
        <v>4.37</v>
      </c>
    </row>
    <row r="408" spans="1:31">
      <c r="A408" s="1">
        <v>45894</v>
      </c>
      <c r="B408" t="s">
        <v>316</v>
      </c>
      <c r="C408" t="s">
        <v>317</v>
      </c>
      <c r="D408" t="s">
        <v>307</v>
      </c>
      <c r="E408">
        <v>4.45</v>
      </c>
      <c r="F408">
        <v>4.86</v>
      </c>
      <c r="G408">
        <v>4.71</v>
      </c>
      <c r="H408">
        <v>4.11</v>
      </c>
      <c r="I408" t="s">
        <v>34</v>
      </c>
      <c r="J408">
        <v>34</v>
      </c>
      <c r="K408" t="s">
        <v>38</v>
      </c>
      <c r="L408" t="s">
        <v>39</v>
      </c>
      <c r="M408" t="s">
        <v>40</v>
      </c>
      <c r="N408">
        <v>121</v>
      </c>
      <c r="O408">
        <v>176</v>
      </c>
      <c r="P408">
        <v>0</v>
      </c>
      <c r="Q408">
        <v>50</v>
      </c>
      <c r="R408">
        <v>0</v>
      </c>
      <c r="S408">
        <v>0</v>
      </c>
      <c r="T408">
        <f t="shared" si="90"/>
        <v>297</v>
      </c>
      <c r="U408">
        <f t="shared" si="91"/>
        <v>347</v>
      </c>
      <c r="V408" s="1">
        <f t="shared" si="92"/>
        <v>45960.7415730337</v>
      </c>
      <c r="W408" s="1">
        <f t="shared" si="93"/>
        <v>45971.9775280899</v>
      </c>
      <c r="X408" t="str">
        <f t="shared" si="80"/>
        <v>健康</v>
      </c>
      <c r="Y408" s="6" t="str">
        <f>_xlfn.IFS(COUNTIF($B$2:B408,B408)=1,"-",OR(AND(X407="高滞销风险",OR(X408="中滞销风险",X408="低滞销风险",X408="健康")),AND(X407="中滞销风险",OR(X408="低滞销风险",X408="健康")),AND(X407="低滞销风险",X408="健康")),"变好",X407=X408,"维持不变",OR(AND(X407="健康",OR(X408="低滞销风险",X408="中滞销风险",X408="高滞销风险")),AND(X407="低滞销风险",OR(X408="中滞销风险",X408="高滞销风险")),AND(X407="中滞销风险",X408="高滞销风险")),"变差")</f>
        <v>维持不变</v>
      </c>
      <c r="Z408" s="7">
        <f t="shared" si="81"/>
        <v>0</v>
      </c>
      <c r="AA408" s="7">
        <f t="shared" si="79"/>
        <v>0</v>
      </c>
      <c r="AB408" s="7">
        <f t="shared" si="82"/>
        <v>0</v>
      </c>
      <c r="AC408" s="7">
        <f t="shared" si="83"/>
        <v>77.9775280898876</v>
      </c>
      <c r="AD408" s="7">
        <f t="shared" si="84"/>
        <v>0</v>
      </c>
      <c r="AE408" s="8">
        <f t="shared" si="85"/>
        <v>4.45</v>
      </c>
    </row>
    <row r="409" spans="1:31">
      <c r="A409" s="1">
        <v>45901</v>
      </c>
      <c r="B409" t="s">
        <v>316</v>
      </c>
      <c r="C409" t="s">
        <v>317</v>
      </c>
      <c r="D409" t="s">
        <v>307</v>
      </c>
      <c r="E409">
        <v>5.39</v>
      </c>
      <c r="F409">
        <v>6.14</v>
      </c>
      <c r="G409">
        <v>5.5</v>
      </c>
      <c r="H409">
        <v>4.89</v>
      </c>
      <c r="I409" t="s">
        <v>34</v>
      </c>
      <c r="J409">
        <v>43</v>
      </c>
      <c r="K409" t="s">
        <v>42</v>
      </c>
      <c r="L409" t="s">
        <v>43</v>
      </c>
      <c r="M409" t="s">
        <v>44</v>
      </c>
      <c r="N409">
        <v>88</v>
      </c>
      <c r="O409">
        <v>220</v>
      </c>
      <c r="P409">
        <v>0</v>
      </c>
      <c r="Q409">
        <v>0</v>
      </c>
      <c r="R409">
        <v>0</v>
      </c>
      <c r="S409">
        <v>0</v>
      </c>
      <c r="T409">
        <f t="shared" si="90"/>
        <v>308</v>
      </c>
      <c r="U409">
        <f t="shared" si="91"/>
        <v>308</v>
      </c>
      <c r="V409" s="1">
        <f t="shared" si="92"/>
        <v>45958.1428571429</v>
      </c>
      <c r="W409" s="1">
        <f t="shared" si="93"/>
        <v>45958.1428571429</v>
      </c>
      <c r="X409" t="str">
        <f t="shared" si="80"/>
        <v>健康</v>
      </c>
      <c r="Y409" s="6" t="str">
        <f>_xlfn.IFS(COUNTIF($B$2:B409,B409)=1,"-",OR(AND(X408="高滞销风险",OR(X409="中滞销风险",X409="低滞销风险",X409="健康")),AND(X408="中滞销风险",OR(X409="低滞销风险",X409="健康")),AND(X408="低滞销风险",X409="健康")),"变好",X408=X409,"维持不变",OR(AND(X408="健康",OR(X409="低滞销风险",X409="中滞销风险",X409="高滞销风险")),AND(X408="低滞销风险",OR(X409="中滞销风险",X409="高滞销风险")),AND(X408="中滞销风险",X409="高滞销风险")),"变差")</f>
        <v>维持不变</v>
      </c>
      <c r="Z409" s="7">
        <f t="shared" si="81"/>
        <v>0</v>
      </c>
      <c r="AA409" s="7">
        <f t="shared" si="79"/>
        <v>0</v>
      </c>
      <c r="AB409" s="7">
        <f t="shared" si="82"/>
        <v>0</v>
      </c>
      <c r="AC409" s="7">
        <f t="shared" si="83"/>
        <v>57.1428571428571</v>
      </c>
      <c r="AD409" s="7">
        <f t="shared" si="84"/>
        <v>0</v>
      </c>
      <c r="AE409" s="8">
        <f t="shared" si="85"/>
        <v>5.39</v>
      </c>
    </row>
    <row r="410" spans="1:31">
      <c r="A410" s="1">
        <v>45887</v>
      </c>
      <c r="B410" t="s">
        <v>318</v>
      </c>
      <c r="C410" t="s">
        <v>319</v>
      </c>
      <c r="D410" t="s">
        <v>307</v>
      </c>
      <c r="E410">
        <v>4.71</v>
      </c>
      <c r="F410">
        <v>4.71</v>
      </c>
      <c r="G410">
        <v>5.07</v>
      </c>
      <c r="H410">
        <v>5.29</v>
      </c>
      <c r="I410" t="s">
        <v>41</v>
      </c>
      <c r="J410">
        <v>33</v>
      </c>
      <c r="K410" t="s">
        <v>35</v>
      </c>
      <c r="L410" t="s">
        <v>36</v>
      </c>
      <c r="M410" t="s">
        <v>37</v>
      </c>
      <c r="N410">
        <v>83</v>
      </c>
      <c r="O410">
        <v>184</v>
      </c>
      <c r="P410">
        <v>0</v>
      </c>
      <c r="Q410">
        <v>3</v>
      </c>
      <c r="R410">
        <v>0</v>
      </c>
      <c r="S410">
        <v>200</v>
      </c>
      <c r="T410">
        <f t="shared" si="90"/>
        <v>267</v>
      </c>
      <c r="U410">
        <f t="shared" si="91"/>
        <v>470</v>
      </c>
      <c r="V410" s="1">
        <f t="shared" si="92"/>
        <v>45943.6878980892</v>
      </c>
      <c r="W410" s="1">
        <f t="shared" si="93"/>
        <v>45986.7876857749</v>
      </c>
      <c r="X410" t="str">
        <f t="shared" si="80"/>
        <v>低滞销风险</v>
      </c>
      <c r="Y410" s="6" t="str">
        <f>_xlfn.IFS(COUNTIF($B$2:B410,B410)=1,"-",OR(AND(X409="高滞销风险",OR(X410="中滞销风险",X410="低滞销风险",X410="健康")),AND(X409="中滞销风险",OR(X410="低滞销风险",X410="健康")),AND(X409="低滞销风险",X410="健康")),"变好",X409=X410,"维持不变",OR(AND(X409="健康",OR(X410="低滞销风险",X410="中滞销风险",X410="高滞销风险")),AND(X409="低滞销风险",OR(X410="中滞销风险",X410="高滞销风险")),AND(X409="中滞销风险",X410="高滞销风险")),"变差")</f>
        <v>-</v>
      </c>
      <c r="Z410" s="7">
        <f t="shared" si="81"/>
        <v>0</v>
      </c>
      <c r="AA410" s="7">
        <f t="shared" si="79"/>
        <v>50.81</v>
      </c>
      <c r="AB410" s="7">
        <f t="shared" si="82"/>
        <v>50.81</v>
      </c>
      <c r="AC410" s="7">
        <f t="shared" si="83"/>
        <v>99.7876857749469</v>
      </c>
      <c r="AD410" s="7">
        <f t="shared" si="84"/>
        <v>10.7876857748997</v>
      </c>
      <c r="AE410" s="8">
        <f t="shared" si="85"/>
        <v>5.28089887640449</v>
      </c>
    </row>
    <row r="411" spans="1:31">
      <c r="A411" s="1">
        <v>45894</v>
      </c>
      <c r="B411" t="s">
        <v>318</v>
      </c>
      <c r="C411" t="s">
        <v>319</v>
      </c>
      <c r="D411" t="s">
        <v>307</v>
      </c>
      <c r="E411">
        <v>5.29</v>
      </c>
      <c r="F411">
        <v>5.29</v>
      </c>
      <c r="G411">
        <v>5</v>
      </c>
      <c r="H411">
        <v>5.32</v>
      </c>
      <c r="I411" t="s">
        <v>41</v>
      </c>
      <c r="J411">
        <v>37</v>
      </c>
      <c r="K411" t="s">
        <v>38</v>
      </c>
      <c r="L411" t="s">
        <v>39</v>
      </c>
      <c r="M411" t="s">
        <v>40</v>
      </c>
      <c r="N411">
        <v>89</v>
      </c>
      <c r="O411">
        <v>243</v>
      </c>
      <c r="P411">
        <v>0</v>
      </c>
      <c r="Q411">
        <v>103</v>
      </c>
      <c r="R411">
        <v>0</v>
      </c>
      <c r="S411">
        <v>0</v>
      </c>
      <c r="T411">
        <f t="shared" si="90"/>
        <v>332</v>
      </c>
      <c r="U411">
        <f t="shared" si="91"/>
        <v>435</v>
      </c>
      <c r="V411" s="1">
        <f t="shared" si="92"/>
        <v>45956.7599243856</v>
      </c>
      <c r="W411" s="1">
        <f t="shared" si="93"/>
        <v>45976.2306238185</v>
      </c>
      <c r="X411" t="str">
        <f t="shared" si="80"/>
        <v>低滞销风险</v>
      </c>
      <c r="Y411" s="6" t="str">
        <f>_xlfn.IFS(COUNTIF($B$2:B411,B411)=1,"-",OR(AND(X410="高滞销风险",OR(X411="中滞销风险",X411="低滞销风险",X411="健康")),AND(X410="中滞销风险",OR(X411="低滞销风险",X411="健康")),AND(X410="低滞销风险",X411="健康")),"变好",X410=X411,"维持不变",OR(AND(X410="健康",OR(X411="低滞销风险",X411="中滞销风险",X411="高滞销风险")),AND(X410="低滞销风险",OR(X411="中滞销风险",X411="高滞销风险")),AND(X410="中滞销风险",X411="高滞销风险")),"变差")</f>
        <v>维持不变</v>
      </c>
      <c r="Z411" s="7">
        <f t="shared" si="81"/>
        <v>0</v>
      </c>
      <c r="AA411" s="7">
        <f t="shared" si="79"/>
        <v>1.21999999999997</v>
      </c>
      <c r="AB411" s="7">
        <f t="shared" si="82"/>
        <v>1.21999999999997</v>
      </c>
      <c r="AC411" s="7">
        <f t="shared" si="83"/>
        <v>82.2306238185255</v>
      </c>
      <c r="AD411" s="7">
        <f t="shared" si="84"/>
        <v>0.230623818497406</v>
      </c>
      <c r="AE411" s="8">
        <f t="shared" si="85"/>
        <v>5.30487804878049</v>
      </c>
    </row>
    <row r="412" spans="1:31">
      <c r="A412" s="1">
        <v>45901</v>
      </c>
      <c r="B412" t="s">
        <v>318</v>
      </c>
      <c r="C412" t="s">
        <v>319</v>
      </c>
      <c r="D412" t="s">
        <v>307</v>
      </c>
      <c r="E412">
        <v>4.86</v>
      </c>
      <c r="F412">
        <v>4.86</v>
      </c>
      <c r="G412">
        <v>5.07</v>
      </c>
      <c r="H412">
        <v>5.07</v>
      </c>
      <c r="I412" t="s">
        <v>41</v>
      </c>
      <c r="J412">
        <v>34</v>
      </c>
      <c r="K412" t="s">
        <v>42</v>
      </c>
      <c r="L412" t="s">
        <v>43</v>
      </c>
      <c r="M412" t="s">
        <v>44</v>
      </c>
      <c r="N412">
        <v>124</v>
      </c>
      <c r="O412">
        <v>229</v>
      </c>
      <c r="P412">
        <v>0</v>
      </c>
      <c r="Q412">
        <v>53</v>
      </c>
      <c r="R412">
        <v>0</v>
      </c>
      <c r="S412">
        <v>0</v>
      </c>
      <c r="T412">
        <f t="shared" si="90"/>
        <v>353</v>
      </c>
      <c r="U412">
        <f t="shared" si="91"/>
        <v>406</v>
      </c>
      <c r="V412" s="1">
        <f t="shared" si="92"/>
        <v>45973.633744856</v>
      </c>
      <c r="W412" s="1">
        <f t="shared" si="93"/>
        <v>45984.5390946502</v>
      </c>
      <c r="X412" t="str">
        <f t="shared" si="80"/>
        <v>低滞销风险</v>
      </c>
      <c r="Y412" s="6" t="str">
        <f>_xlfn.IFS(COUNTIF($B$2:B412,B412)=1,"-",OR(AND(X411="高滞销风险",OR(X412="中滞销风险",X412="低滞销风险",X412="健康")),AND(X411="中滞销风险",OR(X412="低滞销风险",X412="健康")),AND(X411="低滞销风险",X412="健康")),"变好",X411=X412,"维持不变",OR(AND(X411="健康",OR(X412="低滞销风险",X412="中滞销风险",X412="高滞销风险")),AND(X411="低滞销风险",OR(X412="中滞销风险",X412="高滞销风险")),AND(X411="中滞销风险",X412="高滞销风险")),"变差")</f>
        <v>维持不变</v>
      </c>
      <c r="Z412" s="7">
        <f t="shared" si="81"/>
        <v>0</v>
      </c>
      <c r="AA412" s="7">
        <f t="shared" si="79"/>
        <v>41.5</v>
      </c>
      <c r="AB412" s="7">
        <f t="shared" si="82"/>
        <v>41.5</v>
      </c>
      <c r="AC412" s="7">
        <f t="shared" si="83"/>
        <v>83.5390946502058</v>
      </c>
      <c r="AD412" s="7">
        <f t="shared" si="84"/>
        <v>8.53909465020115</v>
      </c>
      <c r="AE412" s="8">
        <f t="shared" si="85"/>
        <v>5.41333333333333</v>
      </c>
    </row>
    <row r="413" spans="1:31">
      <c r="A413" s="1">
        <v>45887</v>
      </c>
      <c r="B413" t="s">
        <v>320</v>
      </c>
      <c r="C413" t="s">
        <v>321</v>
      </c>
      <c r="D413" t="s">
        <v>307</v>
      </c>
      <c r="E413">
        <v>3.71</v>
      </c>
      <c r="F413">
        <v>4</v>
      </c>
      <c r="G413">
        <v>3.43</v>
      </c>
      <c r="H413">
        <v>3.64</v>
      </c>
      <c r="I413" t="s">
        <v>34</v>
      </c>
      <c r="J413">
        <v>28</v>
      </c>
      <c r="K413" t="s">
        <v>35</v>
      </c>
      <c r="L413" t="s">
        <v>36</v>
      </c>
      <c r="M413" t="s">
        <v>37</v>
      </c>
      <c r="N413">
        <v>148</v>
      </c>
      <c r="O413">
        <v>106</v>
      </c>
      <c r="P413">
        <v>0</v>
      </c>
      <c r="Q413">
        <v>40</v>
      </c>
      <c r="R413">
        <v>0</v>
      </c>
      <c r="S413">
        <v>0</v>
      </c>
      <c r="T413">
        <f t="shared" si="90"/>
        <v>254</v>
      </c>
      <c r="U413">
        <f t="shared" si="91"/>
        <v>294</v>
      </c>
      <c r="V413" s="1">
        <f t="shared" si="92"/>
        <v>45955.4636118598</v>
      </c>
      <c r="W413" s="1">
        <f t="shared" si="93"/>
        <v>45966.2452830189</v>
      </c>
      <c r="X413" t="str">
        <f t="shared" si="80"/>
        <v>健康</v>
      </c>
      <c r="Y413" s="6" t="str">
        <f>_xlfn.IFS(COUNTIF($B$2:B413,B413)=1,"-",OR(AND(X412="高滞销风险",OR(X413="中滞销风险",X413="低滞销风险",X413="健康")),AND(X412="中滞销风险",OR(X413="低滞销风险",X413="健康")),AND(X412="低滞销风险",X413="健康")),"变好",X412=X413,"维持不变",OR(AND(X412="健康",OR(X413="低滞销风险",X413="中滞销风险",X413="高滞销风险")),AND(X412="低滞销风险",OR(X413="中滞销风险",X413="高滞销风险")),AND(X412="中滞销风险",X413="高滞销风险")),"变差")</f>
        <v>-</v>
      </c>
      <c r="Z413" s="7">
        <f t="shared" si="81"/>
        <v>0</v>
      </c>
      <c r="AA413" s="7">
        <f t="shared" si="79"/>
        <v>0</v>
      </c>
      <c r="AB413" s="7">
        <f t="shared" si="82"/>
        <v>0</v>
      </c>
      <c r="AC413" s="7">
        <f t="shared" si="83"/>
        <v>79.2452830188679</v>
      </c>
      <c r="AD413" s="7">
        <f t="shared" si="84"/>
        <v>0</v>
      </c>
      <c r="AE413" s="8">
        <f t="shared" si="85"/>
        <v>3.71</v>
      </c>
    </row>
    <row r="414" spans="1:31">
      <c r="A414" s="1">
        <v>45894</v>
      </c>
      <c r="B414" t="s">
        <v>320</v>
      </c>
      <c r="C414" t="s">
        <v>321</v>
      </c>
      <c r="D414" t="s">
        <v>307</v>
      </c>
      <c r="E414">
        <v>3.29</v>
      </c>
      <c r="F414">
        <v>3.29</v>
      </c>
      <c r="G414">
        <v>3.64</v>
      </c>
      <c r="H414">
        <v>3.57</v>
      </c>
      <c r="I414" t="s">
        <v>41</v>
      </c>
      <c r="J414">
        <v>23</v>
      </c>
      <c r="K414" t="s">
        <v>38</v>
      </c>
      <c r="L414" t="s">
        <v>39</v>
      </c>
      <c r="M414" t="s">
        <v>40</v>
      </c>
      <c r="N414">
        <v>142</v>
      </c>
      <c r="O414">
        <v>125</v>
      </c>
      <c r="P414">
        <v>0</v>
      </c>
      <c r="Q414">
        <v>0</v>
      </c>
      <c r="R414">
        <v>0</v>
      </c>
      <c r="S414">
        <v>0</v>
      </c>
      <c r="T414">
        <f t="shared" si="90"/>
        <v>267</v>
      </c>
      <c r="U414">
        <f t="shared" si="91"/>
        <v>267</v>
      </c>
      <c r="V414" s="1">
        <f t="shared" si="92"/>
        <v>45975.1550151976</v>
      </c>
      <c r="W414" s="1">
        <f t="shared" si="93"/>
        <v>45975.1550151976</v>
      </c>
      <c r="X414" t="str">
        <f t="shared" si="80"/>
        <v>健康</v>
      </c>
      <c r="Y414" s="6" t="str">
        <f>_xlfn.IFS(COUNTIF($B$2:B414,B414)=1,"-",OR(AND(X413="高滞销风险",OR(X414="中滞销风险",X414="低滞销风险",X414="健康")),AND(X413="中滞销风险",OR(X414="低滞销风险",X414="健康")),AND(X413="低滞销风险",X414="健康")),"变好",X413=X414,"维持不变",OR(AND(X413="健康",OR(X414="低滞销风险",X414="中滞销风险",X414="高滞销风险")),AND(X413="低滞销风险",OR(X414="中滞销风险",X414="高滞销风险")),AND(X413="中滞销风险",X414="高滞销风险")),"变差")</f>
        <v>维持不变</v>
      </c>
      <c r="Z414" s="7">
        <f t="shared" si="81"/>
        <v>0</v>
      </c>
      <c r="AA414" s="7">
        <f t="shared" si="79"/>
        <v>0</v>
      </c>
      <c r="AB414" s="7">
        <f t="shared" si="82"/>
        <v>0</v>
      </c>
      <c r="AC414" s="7">
        <f t="shared" si="83"/>
        <v>81.1550151975684</v>
      </c>
      <c r="AD414" s="7">
        <f t="shared" si="84"/>
        <v>0</v>
      </c>
      <c r="AE414" s="8">
        <f t="shared" si="85"/>
        <v>3.29</v>
      </c>
    </row>
    <row r="415" spans="1:31">
      <c r="A415" s="1">
        <v>45901</v>
      </c>
      <c r="B415" t="s">
        <v>320</v>
      </c>
      <c r="C415" t="s">
        <v>321</v>
      </c>
      <c r="D415" t="s">
        <v>307</v>
      </c>
      <c r="E415">
        <v>3.29</v>
      </c>
      <c r="F415">
        <v>3.29</v>
      </c>
      <c r="G415">
        <v>3.29</v>
      </c>
      <c r="H415">
        <v>3.36</v>
      </c>
      <c r="I415" t="s">
        <v>41</v>
      </c>
      <c r="J415">
        <v>23</v>
      </c>
      <c r="K415" t="s">
        <v>42</v>
      </c>
      <c r="L415" t="s">
        <v>43</v>
      </c>
      <c r="M415" t="s">
        <v>44</v>
      </c>
      <c r="N415">
        <v>140</v>
      </c>
      <c r="O415">
        <v>106</v>
      </c>
      <c r="P415">
        <v>0</v>
      </c>
      <c r="Q415">
        <v>0</v>
      </c>
      <c r="R415">
        <v>0</v>
      </c>
      <c r="S415">
        <v>0</v>
      </c>
      <c r="T415">
        <f t="shared" si="90"/>
        <v>246</v>
      </c>
      <c r="U415">
        <f t="shared" si="91"/>
        <v>246</v>
      </c>
      <c r="V415" s="1">
        <f t="shared" si="92"/>
        <v>45975.7720364742</v>
      </c>
      <c r="W415" s="1">
        <f t="shared" si="93"/>
        <v>45975.7720364742</v>
      </c>
      <c r="X415" t="str">
        <f t="shared" si="80"/>
        <v>健康</v>
      </c>
      <c r="Y415" s="6" t="str">
        <f>_xlfn.IFS(COUNTIF($B$2:B415,B415)=1,"-",OR(AND(X414="高滞销风险",OR(X415="中滞销风险",X415="低滞销风险",X415="健康")),AND(X414="中滞销风险",OR(X415="低滞销风险",X415="健康")),AND(X414="低滞销风险",X415="健康")),"变好",X414=X415,"维持不变",OR(AND(X414="健康",OR(X415="低滞销风险",X415="中滞销风险",X415="高滞销风险")),AND(X414="低滞销风险",OR(X415="中滞销风险",X415="高滞销风险")),AND(X414="中滞销风险",X415="高滞销风险")),"变差")</f>
        <v>维持不变</v>
      </c>
      <c r="Z415" s="7">
        <f t="shared" si="81"/>
        <v>0</v>
      </c>
      <c r="AA415" s="7">
        <f t="shared" si="79"/>
        <v>0</v>
      </c>
      <c r="AB415" s="7">
        <f t="shared" si="82"/>
        <v>0</v>
      </c>
      <c r="AC415" s="7">
        <f t="shared" si="83"/>
        <v>74.7720364741641</v>
      </c>
      <c r="AD415" s="7">
        <f t="shared" si="84"/>
        <v>0</v>
      </c>
      <c r="AE415" s="8">
        <f t="shared" si="85"/>
        <v>3.29</v>
      </c>
    </row>
    <row r="416" spans="1:31">
      <c r="A416" s="1">
        <v>45887</v>
      </c>
      <c r="B416" t="s">
        <v>322</v>
      </c>
      <c r="C416" t="s">
        <v>323</v>
      </c>
      <c r="D416" t="s">
        <v>307</v>
      </c>
      <c r="E416">
        <v>13.29</v>
      </c>
      <c r="F416">
        <v>13.29</v>
      </c>
      <c r="G416">
        <v>14.21</v>
      </c>
      <c r="H416">
        <v>13.75</v>
      </c>
      <c r="I416" t="s">
        <v>41</v>
      </c>
      <c r="J416">
        <v>93</v>
      </c>
      <c r="K416" t="s">
        <v>35</v>
      </c>
      <c r="L416" t="s">
        <v>36</v>
      </c>
      <c r="M416" t="s">
        <v>37</v>
      </c>
      <c r="N416">
        <v>243</v>
      </c>
      <c r="O416">
        <v>261</v>
      </c>
      <c r="P416">
        <v>0</v>
      </c>
      <c r="Q416">
        <v>1</v>
      </c>
      <c r="R416">
        <v>0</v>
      </c>
      <c r="S416">
        <v>600</v>
      </c>
      <c r="T416">
        <f t="shared" si="90"/>
        <v>504</v>
      </c>
      <c r="U416">
        <f t="shared" si="91"/>
        <v>1105</v>
      </c>
      <c r="V416" s="1">
        <f t="shared" si="92"/>
        <v>45924.9232505643</v>
      </c>
      <c r="W416" s="1">
        <f t="shared" si="93"/>
        <v>45970.1452219714</v>
      </c>
      <c r="X416" t="str">
        <f t="shared" si="80"/>
        <v>健康</v>
      </c>
      <c r="Y416" s="6" t="str">
        <f>_xlfn.IFS(COUNTIF($B$2:B416,B416)=1,"-",OR(AND(X415="高滞销风险",OR(X416="中滞销风险",X416="低滞销风险",X416="健康")),AND(X415="中滞销风险",OR(X416="低滞销风险",X416="健康")),AND(X415="低滞销风险",X416="健康")),"变好",X415=X416,"维持不变",OR(AND(X415="健康",OR(X416="低滞销风险",X416="中滞销风险",X416="高滞销风险")),AND(X415="低滞销风险",OR(X416="中滞销风险",X416="高滞销风险")),AND(X415="中滞销风险",X416="高滞销风险")),"变差")</f>
        <v>-</v>
      </c>
      <c r="Z416" s="7">
        <f t="shared" si="81"/>
        <v>0</v>
      </c>
      <c r="AA416" s="7">
        <f t="shared" si="79"/>
        <v>0</v>
      </c>
      <c r="AB416" s="7">
        <f t="shared" si="82"/>
        <v>0</v>
      </c>
      <c r="AC416" s="7">
        <f t="shared" si="83"/>
        <v>83.1452219714071</v>
      </c>
      <c r="AD416" s="7">
        <f t="shared" si="84"/>
        <v>0</v>
      </c>
      <c r="AE416" s="8">
        <f t="shared" si="85"/>
        <v>13.29</v>
      </c>
    </row>
    <row r="417" spans="1:31">
      <c r="A417" s="1">
        <v>45894</v>
      </c>
      <c r="B417" t="s">
        <v>322</v>
      </c>
      <c r="C417" t="s">
        <v>323</v>
      </c>
      <c r="D417" t="s">
        <v>307</v>
      </c>
      <c r="E417">
        <v>12.43</v>
      </c>
      <c r="F417">
        <v>12.43</v>
      </c>
      <c r="G417">
        <v>12.86</v>
      </c>
      <c r="H417">
        <v>13.29</v>
      </c>
      <c r="I417" t="s">
        <v>41</v>
      </c>
      <c r="J417">
        <v>87</v>
      </c>
      <c r="K417" t="s">
        <v>38</v>
      </c>
      <c r="L417" t="s">
        <v>39</v>
      </c>
      <c r="M417" t="s">
        <v>40</v>
      </c>
      <c r="N417">
        <v>202</v>
      </c>
      <c r="O417">
        <v>605</v>
      </c>
      <c r="P417">
        <v>0</v>
      </c>
      <c r="Q417">
        <v>19</v>
      </c>
      <c r="R417">
        <v>0</v>
      </c>
      <c r="S417">
        <v>202</v>
      </c>
      <c r="T417">
        <f t="shared" si="90"/>
        <v>807</v>
      </c>
      <c r="U417">
        <f t="shared" si="91"/>
        <v>1028</v>
      </c>
      <c r="V417" s="1">
        <f t="shared" si="92"/>
        <v>45958.9235720032</v>
      </c>
      <c r="W417" s="1">
        <f t="shared" si="93"/>
        <v>45976.7031375704</v>
      </c>
      <c r="X417" t="str">
        <f t="shared" si="80"/>
        <v>低滞销风险</v>
      </c>
      <c r="Y417" s="6" t="str">
        <f>_xlfn.IFS(COUNTIF($B$2:B417,B417)=1,"-",OR(AND(X416="高滞销风险",OR(X417="中滞销风险",X417="低滞销风险",X417="健康")),AND(X416="中滞销风险",OR(X417="低滞销风险",X417="健康")),AND(X416="低滞销风险",X417="健康")),"变好",X416=X417,"维持不变",OR(AND(X416="健康",OR(X417="低滞销风险",X417="中滞销风险",X417="高滞销风险")),AND(X416="低滞销风险",OR(X417="中滞销风险",X417="高滞销风险")),AND(X416="中滞销风险",X417="高滞销风险")),"变差")</f>
        <v>变差</v>
      </c>
      <c r="Z417" s="7">
        <f t="shared" si="81"/>
        <v>0</v>
      </c>
      <c r="AA417" s="7">
        <f t="shared" si="79"/>
        <v>8.74000000000001</v>
      </c>
      <c r="AB417" s="7">
        <f t="shared" si="82"/>
        <v>8.74000000000001</v>
      </c>
      <c r="AC417" s="7">
        <f t="shared" si="83"/>
        <v>82.7031375703942</v>
      </c>
      <c r="AD417" s="7">
        <f t="shared" si="84"/>
        <v>0.70313757040276</v>
      </c>
      <c r="AE417" s="8">
        <f t="shared" si="85"/>
        <v>12.5365853658537</v>
      </c>
    </row>
    <row r="418" spans="1:31">
      <c r="A418" s="1">
        <v>45901</v>
      </c>
      <c r="B418" t="s">
        <v>322</v>
      </c>
      <c r="C418" t="s">
        <v>323</v>
      </c>
      <c r="D418" t="s">
        <v>307</v>
      </c>
      <c r="E418">
        <v>9.14</v>
      </c>
      <c r="F418">
        <v>9.14</v>
      </c>
      <c r="G418">
        <v>10.79</v>
      </c>
      <c r="H418">
        <v>12.5</v>
      </c>
      <c r="I418" t="s">
        <v>41</v>
      </c>
      <c r="J418">
        <v>64</v>
      </c>
      <c r="K418" t="s">
        <v>42</v>
      </c>
      <c r="L418" t="s">
        <v>43</v>
      </c>
      <c r="M418" t="s">
        <v>44</v>
      </c>
      <c r="N418">
        <v>257</v>
      </c>
      <c r="O418">
        <v>615</v>
      </c>
      <c r="P418">
        <v>0</v>
      </c>
      <c r="Q418">
        <v>98</v>
      </c>
      <c r="R418">
        <v>0</v>
      </c>
      <c r="S418">
        <v>1</v>
      </c>
      <c r="T418">
        <f t="shared" si="90"/>
        <v>872</v>
      </c>
      <c r="U418">
        <f t="shared" si="91"/>
        <v>971</v>
      </c>
      <c r="V418" s="1">
        <f t="shared" si="92"/>
        <v>45996.4048140044</v>
      </c>
      <c r="W418" s="1">
        <f t="shared" si="93"/>
        <v>46007.2363238512</v>
      </c>
      <c r="X418" t="str">
        <f t="shared" si="80"/>
        <v>高滞销风险</v>
      </c>
      <c r="Y418" s="6" t="str">
        <f>_xlfn.IFS(COUNTIF($B$2:B418,B418)=1,"-",OR(AND(X417="高滞销风险",OR(X418="中滞销风险",X418="低滞销风险",X418="健康")),AND(X417="中滞销风险",OR(X418="低滞销风险",X418="健康")),AND(X417="低滞销风险",X418="健康")),"变好",X417=X418,"维持不变",OR(AND(X417="健康",OR(X418="低滞销风险",X418="中滞销风险",X418="高滞销风险")),AND(X417="低滞销风险",OR(X418="中滞销风险",X418="高滞销风险")),AND(X417="中滞销风险",X418="高滞销风险")),"变差")</f>
        <v>变差</v>
      </c>
      <c r="Z418" s="7">
        <f t="shared" si="81"/>
        <v>186.5</v>
      </c>
      <c r="AA418" s="7">
        <f t="shared" si="79"/>
        <v>99</v>
      </c>
      <c r="AB418" s="7">
        <f t="shared" si="82"/>
        <v>285.5</v>
      </c>
      <c r="AC418" s="7">
        <f t="shared" si="83"/>
        <v>106.236323851203</v>
      </c>
      <c r="AD418" s="7">
        <f t="shared" si="84"/>
        <v>31.2363238511971</v>
      </c>
      <c r="AE418" s="8">
        <f t="shared" si="85"/>
        <v>12.9466666666667</v>
      </c>
    </row>
    <row r="419" spans="1:31">
      <c r="A419" s="1">
        <v>45887</v>
      </c>
      <c r="B419" t="s">
        <v>324</v>
      </c>
      <c r="C419" t="s">
        <v>325</v>
      </c>
      <c r="D419" t="s">
        <v>307</v>
      </c>
      <c r="E419">
        <v>11.76</v>
      </c>
      <c r="F419">
        <v>12</v>
      </c>
      <c r="G419">
        <v>11.71</v>
      </c>
      <c r="H419">
        <v>11.64</v>
      </c>
      <c r="I419" t="s">
        <v>34</v>
      </c>
      <c r="J419">
        <v>84</v>
      </c>
      <c r="K419" t="s">
        <v>35</v>
      </c>
      <c r="L419" t="s">
        <v>36</v>
      </c>
      <c r="M419" t="s">
        <v>37</v>
      </c>
      <c r="N419">
        <v>116</v>
      </c>
      <c r="O419">
        <v>324</v>
      </c>
      <c r="P419">
        <v>0</v>
      </c>
      <c r="Q419">
        <v>1</v>
      </c>
      <c r="R419">
        <v>0</v>
      </c>
      <c r="S419">
        <v>600</v>
      </c>
      <c r="T419">
        <f t="shared" si="90"/>
        <v>440</v>
      </c>
      <c r="U419">
        <f t="shared" si="91"/>
        <v>1041</v>
      </c>
      <c r="V419" s="1">
        <f t="shared" si="92"/>
        <v>45924.4149659864</v>
      </c>
      <c r="W419" s="1">
        <f t="shared" si="93"/>
        <v>45975.5204081633</v>
      </c>
      <c r="X419" t="str">
        <f t="shared" si="80"/>
        <v>健康</v>
      </c>
      <c r="Y419" s="6" t="str">
        <f>_xlfn.IFS(COUNTIF($B$2:B419,B419)=1,"-",OR(AND(X418="高滞销风险",OR(X419="中滞销风险",X419="低滞销风险",X419="健康")),AND(X418="中滞销风险",OR(X419="低滞销风险",X419="健康")),AND(X418="低滞销风险",X419="健康")),"变好",X418=X419,"维持不变",OR(AND(X418="健康",OR(X419="低滞销风险",X419="中滞销风险",X419="高滞销风险")),AND(X418="低滞销风险",OR(X419="中滞销风险",X419="高滞销风险")),AND(X418="中滞销风险",X419="高滞销风险")),"变差")</f>
        <v>-</v>
      </c>
      <c r="Z419" s="7">
        <f t="shared" si="81"/>
        <v>0</v>
      </c>
      <c r="AA419" s="7">
        <f t="shared" si="79"/>
        <v>0</v>
      </c>
      <c r="AB419" s="7">
        <f t="shared" si="82"/>
        <v>0</v>
      </c>
      <c r="AC419" s="7">
        <f t="shared" si="83"/>
        <v>88.5204081632653</v>
      </c>
      <c r="AD419" s="7">
        <f t="shared" si="84"/>
        <v>0</v>
      </c>
      <c r="AE419" s="8">
        <f t="shared" si="85"/>
        <v>11.76</v>
      </c>
    </row>
    <row r="420" spans="1:31">
      <c r="A420" s="1">
        <v>45894</v>
      </c>
      <c r="B420" t="s">
        <v>324</v>
      </c>
      <c r="C420" t="s">
        <v>325</v>
      </c>
      <c r="D420" t="s">
        <v>307</v>
      </c>
      <c r="E420">
        <v>9.43</v>
      </c>
      <c r="F420">
        <v>9.43</v>
      </c>
      <c r="G420">
        <v>10.71</v>
      </c>
      <c r="H420">
        <v>10.71</v>
      </c>
      <c r="I420" t="s">
        <v>41</v>
      </c>
      <c r="J420">
        <v>66</v>
      </c>
      <c r="K420" t="s">
        <v>38</v>
      </c>
      <c r="L420" t="s">
        <v>39</v>
      </c>
      <c r="M420" t="s">
        <v>40</v>
      </c>
      <c r="N420">
        <v>109</v>
      </c>
      <c r="O420">
        <v>463</v>
      </c>
      <c r="P420">
        <v>0</v>
      </c>
      <c r="Q420">
        <v>1</v>
      </c>
      <c r="R420">
        <v>0</v>
      </c>
      <c r="S420">
        <v>400</v>
      </c>
      <c r="T420">
        <f t="shared" si="90"/>
        <v>572</v>
      </c>
      <c r="U420">
        <f t="shared" si="91"/>
        <v>973</v>
      </c>
      <c r="V420" s="1">
        <f t="shared" si="92"/>
        <v>45954.65747614</v>
      </c>
      <c r="W420" s="1">
        <f t="shared" si="93"/>
        <v>45997.1813361612</v>
      </c>
      <c r="X420" t="str">
        <f t="shared" si="80"/>
        <v>中滞销风险</v>
      </c>
      <c r="Y420" s="6" t="str">
        <f>_xlfn.IFS(COUNTIF($B$2:B420,B420)=1,"-",OR(AND(X419="高滞销风险",OR(X420="中滞销风险",X420="低滞销风险",X420="健康")),AND(X419="中滞销风险",OR(X420="低滞销风险",X420="健康")),AND(X419="低滞销风险",X420="健康")),"变好",X419=X420,"维持不变",OR(AND(X419="健康",OR(X420="低滞销风险",X420="中滞销风险",X420="高滞销风险")),AND(X419="低滞销风险",OR(X420="中滞销风险",X420="高滞销风险")),AND(X419="中滞销风险",X420="高滞销风险")),"变差")</f>
        <v>变差</v>
      </c>
      <c r="Z420" s="7">
        <f t="shared" si="81"/>
        <v>0</v>
      </c>
      <c r="AA420" s="7">
        <f t="shared" si="79"/>
        <v>199.74</v>
      </c>
      <c r="AB420" s="7">
        <f t="shared" si="82"/>
        <v>199.74</v>
      </c>
      <c r="AC420" s="7">
        <f t="shared" si="83"/>
        <v>103.181336161188</v>
      </c>
      <c r="AD420" s="7">
        <f t="shared" si="84"/>
        <v>21.1813361612003</v>
      </c>
      <c r="AE420" s="8">
        <f t="shared" si="85"/>
        <v>11.8658536585366</v>
      </c>
    </row>
    <row r="421" spans="1:31">
      <c r="A421" s="1">
        <v>45901</v>
      </c>
      <c r="B421" t="s">
        <v>324</v>
      </c>
      <c r="C421" t="s">
        <v>325</v>
      </c>
      <c r="D421" t="s">
        <v>307</v>
      </c>
      <c r="E421">
        <v>5.14</v>
      </c>
      <c r="F421">
        <v>5.14</v>
      </c>
      <c r="G421">
        <v>7.29</v>
      </c>
      <c r="H421">
        <v>9.5</v>
      </c>
      <c r="I421" t="s">
        <v>41</v>
      </c>
      <c r="J421">
        <v>36</v>
      </c>
      <c r="K421" t="s">
        <v>42</v>
      </c>
      <c r="L421" t="s">
        <v>43</v>
      </c>
      <c r="M421" t="s">
        <v>44</v>
      </c>
      <c r="N421">
        <v>229</v>
      </c>
      <c r="O421">
        <v>467</v>
      </c>
      <c r="P421">
        <v>0</v>
      </c>
      <c r="Q421">
        <v>51</v>
      </c>
      <c r="R421">
        <v>0</v>
      </c>
      <c r="S421">
        <v>200</v>
      </c>
      <c r="T421">
        <f t="shared" si="90"/>
        <v>696</v>
      </c>
      <c r="U421">
        <f t="shared" si="91"/>
        <v>947</v>
      </c>
      <c r="V421" s="1">
        <f t="shared" si="92"/>
        <v>46036.4085603113</v>
      </c>
      <c r="W421" s="1">
        <f t="shared" si="93"/>
        <v>46085.2412451362</v>
      </c>
      <c r="X421" t="str">
        <f t="shared" si="80"/>
        <v>高滞销风险</v>
      </c>
      <c r="Y421" s="6" t="str">
        <f>_xlfn.IFS(COUNTIF($B$2:B421,B421)=1,"-",OR(AND(X420="高滞销风险",OR(X421="中滞销风险",X421="低滞销风险",X421="健康")),AND(X420="中滞销风险",OR(X421="低滞销风险",X421="健康")),AND(X420="低滞销风险",X421="健康")),"变好",X420=X421,"维持不变",OR(AND(X420="健康",OR(X421="低滞销风险",X421="中滞销风险",X421="高滞销风险")),AND(X420="低滞销风险",OR(X421="中滞销风险",X421="高滞销风险")),AND(X420="中滞销风险",X421="高滞销风险")),"变差")</f>
        <v>变差</v>
      </c>
      <c r="Z421" s="7">
        <f t="shared" si="81"/>
        <v>310.5</v>
      </c>
      <c r="AA421" s="7">
        <f t="shared" ref="AA421:AA484" si="94">AB421-Z421</f>
        <v>251</v>
      </c>
      <c r="AB421" s="7">
        <f t="shared" si="82"/>
        <v>561.5</v>
      </c>
      <c r="AC421" s="7">
        <f t="shared" si="83"/>
        <v>184.241245136187</v>
      </c>
      <c r="AD421" s="7">
        <f t="shared" si="84"/>
        <v>109.241245136203</v>
      </c>
      <c r="AE421" s="8">
        <f t="shared" si="85"/>
        <v>12.6266666666667</v>
      </c>
    </row>
    <row r="422" spans="1:31">
      <c r="A422" s="1">
        <v>45887</v>
      </c>
      <c r="B422" t="s">
        <v>326</v>
      </c>
      <c r="C422" t="s">
        <v>327</v>
      </c>
      <c r="D422" t="s">
        <v>307</v>
      </c>
      <c r="E422">
        <v>5.71</v>
      </c>
      <c r="F422">
        <v>5.71</v>
      </c>
      <c r="G422">
        <v>5.79</v>
      </c>
      <c r="H422">
        <v>6.04</v>
      </c>
      <c r="I422" t="s">
        <v>41</v>
      </c>
      <c r="J422">
        <v>40</v>
      </c>
      <c r="K422" t="s">
        <v>35</v>
      </c>
      <c r="L422" t="s">
        <v>36</v>
      </c>
      <c r="M422" t="s">
        <v>37</v>
      </c>
      <c r="N422">
        <v>212</v>
      </c>
      <c r="O422">
        <v>211</v>
      </c>
      <c r="P422">
        <v>0</v>
      </c>
      <c r="Q422">
        <v>149</v>
      </c>
      <c r="R422">
        <v>0</v>
      </c>
      <c r="S422">
        <v>1</v>
      </c>
      <c r="T422">
        <f t="shared" si="90"/>
        <v>423</v>
      </c>
      <c r="U422">
        <f t="shared" si="91"/>
        <v>573</v>
      </c>
      <c r="V422" s="1">
        <f t="shared" si="92"/>
        <v>45961.0805604203</v>
      </c>
      <c r="W422" s="1">
        <f t="shared" si="93"/>
        <v>45987.350262697</v>
      </c>
      <c r="X422" t="str">
        <f t="shared" si="80"/>
        <v>低滞销风险</v>
      </c>
      <c r="Y422" s="6" t="str">
        <f>_xlfn.IFS(COUNTIF($B$2:B422,B422)=1,"-",OR(AND(X421="高滞销风险",OR(X422="中滞销风险",X422="低滞销风险",X422="健康")),AND(X421="中滞销风险",OR(X422="低滞销风险",X422="健康")),AND(X421="低滞销风险",X422="健康")),"变好",X421=X422,"维持不变",OR(AND(X421="健康",OR(X422="低滞销风险",X422="中滞销风险",X422="高滞销风险")),AND(X421="低滞销风险",OR(X422="中滞销风险",X422="高滞销风险")),AND(X421="中滞销风险",X422="高滞销风险")),"变差")</f>
        <v>-</v>
      </c>
      <c r="Z422" s="7">
        <f t="shared" si="81"/>
        <v>0</v>
      </c>
      <c r="AA422" s="7">
        <f t="shared" si="94"/>
        <v>64.81</v>
      </c>
      <c r="AB422" s="7">
        <f t="shared" si="82"/>
        <v>64.81</v>
      </c>
      <c r="AC422" s="7">
        <f t="shared" si="83"/>
        <v>100.350262697023</v>
      </c>
      <c r="AD422" s="7">
        <f t="shared" si="84"/>
        <v>11.3502626970003</v>
      </c>
      <c r="AE422" s="8">
        <f t="shared" si="85"/>
        <v>6.43820224719101</v>
      </c>
    </row>
    <row r="423" spans="1:31">
      <c r="A423" s="1">
        <v>45894</v>
      </c>
      <c r="B423" t="s">
        <v>326</v>
      </c>
      <c r="C423" t="s">
        <v>327</v>
      </c>
      <c r="D423" t="s">
        <v>307</v>
      </c>
      <c r="E423">
        <v>6.31</v>
      </c>
      <c r="F423">
        <v>6.57</v>
      </c>
      <c r="G423">
        <v>6.14</v>
      </c>
      <c r="H423">
        <v>6.21</v>
      </c>
      <c r="I423" t="s">
        <v>34</v>
      </c>
      <c r="J423">
        <v>46</v>
      </c>
      <c r="K423" t="s">
        <v>38</v>
      </c>
      <c r="L423" t="s">
        <v>39</v>
      </c>
      <c r="M423" t="s">
        <v>40</v>
      </c>
      <c r="N423">
        <v>245</v>
      </c>
      <c r="O423">
        <v>132</v>
      </c>
      <c r="P423">
        <v>0</v>
      </c>
      <c r="Q423">
        <v>149</v>
      </c>
      <c r="R423">
        <v>0</v>
      </c>
      <c r="S423">
        <v>1</v>
      </c>
      <c r="T423">
        <f t="shared" si="90"/>
        <v>377</v>
      </c>
      <c r="U423">
        <f t="shared" si="91"/>
        <v>527</v>
      </c>
      <c r="V423" s="1">
        <f t="shared" si="92"/>
        <v>45953.7464342314</v>
      </c>
      <c r="W423" s="1">
        <f t="shared" si="93"/>
        <v>45977.5182250396</v>
      </c>
      <c r="X423" t="str">
        <f t="shared" si="80"/>
        <v>低滞销风险</v>
      </c>
      <c r="Y423" s="6" t="str">
        <f>_xlfn.IFS(COUNTIF($B$2:B423,B423)=1,"-",OR(AND(X422="高滞销风险",OR(X423="中滞销风险",X423="低滞销风险",X423="健康")),AND(X422="中滞销风险",OR(X423="低滞销风险",X423="健康")),AND(X422="低滞销风险",X423="健康")),"变好",X422=X423,"维持不变",OR(AND(X422="健康",OR(X423="低滞销风险",X423="中滞销风险",X423="高滞销风险")),AND(X422="低滞销风险",OR(X423="中滞销风险",X423="高滞销风险")),AND(X422="中滞销风险",X423="高滞销风险")),"变差")</f>
        <v>维持不变</v>
      </c>
      <c r="Z423" s="7">
        <f t="shared" si="81"/>
        <v>0</v>
      </c>
      <c r="AA423" s="7">
        <f t="shared" si="94"/>
        <v>9.58000000000004</v>
      </c>
      <c r="AB423" s="7">
        <f t="shared" si="82"/>
        <v>9.58000000000004</v>
      </c>
      <c r="AC423" s="7">
        <f t="shared" si="83"/>
        <v>83.5182250396197</v>
      </c>
      <c r="AD423" s="7">
        <f t="shared" si="84"/>
        <v>1.51822503960284</v>
      </c>
      <c r="AE423" s="8">
        <f t="shared" si="85"/>
        <v>6.42682926829268</v>
      </c>
    </row>
    <row r="424" spans="1:31">
      <c r="A424" s="1">
        <v>45901</v>
      </c>
      <c r="B424" t="s">
        <v>326</v>
      </c>
      <c r="C424" t="s">
        <v>327</v>
      </c>
      <c r="D424" t="s">
        <v>307</v>
      </c>
      <c r="E424">
        <v>5</v>
      </c>
      <c r="F424">
        <v>5</v>
      </c>
      <c r="G424">
        <v>5.79</v>
      </c>
      <c r="H424">
        <v>5.79</v>
      </c>
      <c r="I424" t="s">
        <v>41</v>
      </c>
      <c r="J424">
        <v>35</v>
      </c>
      <c r="K424" t="s">
        <v>42</v>
      </c>
      <c r="L424" t="s">
        <v>43</v>
      </c>
      <c r="M424" t="s">
        <v>44</v>
      </c>
      <c r="N424">
        <v>297</v>
      </c>
      <c r="O424">
        <v>201</v>
      </c>
      <c r="P424">
        <v>0</v>
      </c>
      <c r="Q424">
        <v>0</v>
      </c>
      <c r="R424">
        <v>0</v>
      </c>
      <c r="S424">
        <v>0</v>
      </c>
      <c r="T424">
        <f t="shared" si="90"/>
        <v>498</v>
      </c>
      <c r="U424">
        <f t="shared" si="91"/>
        <v>498</v>
      </c>
      <c r="V424" s="1">
        <f t="shared" si="92"/>
        <v>46000.6</v>
      </c>
      <c r="W424" s="1">
        <f t="shared" si="93"/>
        <v>46000.6</v>
      </c>
      <c r="X424" t="str">
        <f t="shared" si="80"/>
        <v>中滞销风险</v>
      </c>
      <c r="Y424" s="6" t="str">
        <f>_xlfn.IFS(COUNTIF($B$2:B424,B424)=1,"-",OR(AND(X423="高滞销风险",OR(X424="中滞销风险",X424="低滞销风险",X424="健康")),AND(X423="中滞销风险",OR(X424="低滞销风险",X424="健康")),AND(X423="低滞销风险",X424="健康")),"变好",X423=X424,"维持不变",OR(AND(X423="健康",OR(X424="低滞销风险",X424="中滞销风险",X424="高滞销风险")),AND(X423="低滞销风险",OR(X424="中滞销风险",X424="高滞销风险")),AND(X423="中滞销风险",X424="高滞销风险")),"变差")</f>
        <v>变差</v>
      </c>
      <c r="Z424" s="7">
        <f t="shared" si="81"/>
        <v>123</v>
      </c>
      <c r="AA424" s="7">
        <f t="shared" si="94"/>
        <v>0</v>
      </c>
      <c r="AB424" s="7">
        <f t="shared" si="82"/>
        <v>123</v>
      </c>
      <c r="AC424" s="7">
        <f t="shared" si="83"/>
        <v>99.6</v>
      </c>
      <c r="AD424" s="7">
        <f t="shared" si="84"/>
        <v>24.5999999999985</v>
      </c>
      <c r="AE424" s="8">
        <f t="shared" si="85"/>
        <v>6.64</v>
      </c>
    </row>
    <row r="425" spans="1:31">
      <c r="A425" s="1">
        <v>45887</v>
      </c>
      <c r="B425" t="s">
        <v>328</v>
      </c>
      <c r="C425" t="s">
        <v>329</v>
      </c>
      <c r="D425" t="s">
        <v>307</v>
      </c>
      <c r="E425">
        <v>8.43</v>
      </c>
      <c r="F425">
        <v>8.43</v>
      </c>
      <c r="G425">
        <v>8.71</v>
      </c>
      <c r="H425">
        <v>10.39</v>
      </c>
      <c r="I425" t="s">
        <v>41</v>
      </c>
      <c r="J425">
        <v>59</v>
      </c>
      <c r="K425" t="s">
        <v>35</v>
      </c>
      <c r="L425" t="s">
        <v>36</v>
      </c>
      <c r="M425" t="s">
        <v>37</v>
      </c>
      <c r="N425">
        <v>167</v>
      </c>
      <c r="O425">
        <v>554</v>
      </c>
      <c r="P425">
        <v>0</v>
      </c>
      <c r="Q425">
        <v>190</v>
      </c>
      <c r="R425">
        <v>0</v>
      </c>
      <c r="S425">
        <v>0</v>
      </c>
      <c r="T425">
        <f t="shared" si="90"/>
        <v>721</v>
      </c>
      <c r="U425">
        <f t="shared" si="91"/>
        <v>911</v>
      </c>
      <c r="V425" s="1">
        <f t="shared" si="92"/>
        <v>45972.5278766311</v>
      </c>
      <c r="W425" s="1">
        <f t="shared" si="93"/>
        <v>45995.0664294187</v>
      </c>
      <c r="X425" t="str">
        <f t="shared" si="80"/>
        <v>中滞销风险</v>
      </c>
      <c r="Y425" s="6" t="str">
        <f>_xlfn.IFS(COUNTIF($B$2:B425,B425)=1,"-",OR(AND(X424="高滞销风险",OR(X425="中滞销风险",X425="低滞销风险",X425="健康")),AND(X424="中滞销风险",OR(X425="低滞销风险",X425="健康")),AND(X424="低滞销风险",X425="健康")),"变好",X424=X425,"维持不变",OR(AND(X424="健康",OR(X425="低滞销风险",X425="中滞销风险",X425="高滞销风险")),AND(X424="低滞销风险",OR(X425="中滞销风险",X425="高滞销风险")),AND(X424="中滞销风险",X425="高滞销风险")),"变差")</f>
        <v>-</v>
      </c>
      <c r="Z425" s="7">
        <f t="shared" si="81"/>
        <v>0</v>
      </c>
      <c r="AA425" s="7">
        <f t="shared" si="94"/>
        <v>160.73</v>
      </c>
      <c r="AB425" s="7">
        <f t="shared" si="82"/>
        <v>160.73</v>
      </c>
      <c r="AC425" s="7">
        <f t="shared" si="83"/>
        <v>108.066429418743</v>
      </c>
      <c r="AD425" s="7">
        <f t="shared" si="84"/>
        <v>19.0664294187009</v>
      </c>
      <c r="AE425" s="8">
        <f t="shared" si="85"/>
        <v>10.2359550561798</v>
      </c>
    </row>
    <row r="426" spans="1:31">
      <c r="A426" s="1">
        <v>45894</v>
      </c>
      <c r="B426" t="s">
        <v>328</v>
      </c>
      <c r="C426" t="s">
        <v>329</v>
      </c>
      <c r="D426" t="s">
        <v>307</v>
      </c>
      <c r="E426">
        <v>6.71</v>
      </c>
      <c r="F426">
        <v>6.71</v>
      </c>
      <c r="G426">
        <v>7.57</v>
      </c>
      <c r="H426">
        <v>9.07</v>
      </c>
      <c r="I426" t="s">
        <v>41</v>
      </c>
      <c r="J426">
        <v>47</v>
      </c>
      <c r="K426" t="s">
        <v>38</v>
      </c>
      <c r="L426" t="s">
        <v>39</v>
      </c>
      <c r="M426" t="s">
        <v>40</v>
      </c>
      <c r="N426">
        <v>181</v>
      </c>
      <c r="O426">
        <v>493</v>
      </c>
      <c r="P426">
        <v>0</v>
      </c>
      <c r="Q426">
        <v>190</v>
      </c>
      <c r="R426">
        <v>0</v>
      </c>
      <c r="S426">
        <v>0</v>
      </c>
      <c r="T426">
        <f t="shared" si="90"/>
        <v>674</v>
      </c>
      <c r="U426">
        <f t="shared" si="91"/>
        <v>864</v>
      </c>
      <c r="V426" s="1">
        <f t="shared" si="92"/>
        <v>45994.4470938897</v>
      </c>
      <c r="W426" s="1">
        <f t="shared" si="93"/>
        <v>46022.7630402385</v>
      </c>
      <c r="X426" t="str">
        <f t="shared" si="80"/>
        <v>高滞销风险</v>
      </c>
      <c r="Y426" s="6" t="str">
        <f>_xlfn.IFS(COUNTIF($B$2:B426,B426)=1,"-",OR(AND(X425="高滞销风险",OR(X426="中滞销风险",X426="低滞销风险",X426="健康")),AND(X425="中滞销风险",OR(X426="低滞销风险",X426="健康")),AND(X425="低滞销风险",X426="健康")),"变好",X425=X426,"维持不变",OR(AND(X425="健康",OR(X426="低滞销风险",X426="中滞销风险",X426="高滞销风险")),AND(X425="低滞销风险",OR(X426="中滞销风险",X426="高滞销风险")),AND(X425="中滞销风险",X426="高滞销风险")),"变差")</f>
        <v>变差</v>
      </c>
      <c r="Z426" s="7">
        <f t="shared" si="81"/>
        <v>123.78</v>
      </c>
      <c r="AA426" s="7">
        <f t="shared" si="94"/>
        <v>190</v>
      </c>
      <c r="AB426" s="7">
        <f t="shared" si="82"/>
        <v>313.78</v>
      </c>
      <c r="AC426" s="7">
        <f t="shared" si="83"/>
        <v>128.76304023845</v>
      </c>
      <c r="AD426" s="7">
        <f t="shared" si="84"/>
        <v>46.7630402384966</v>
      </c>
      <c r="AE426" s="8">
        <f t="shared" si="85"/>
        <v>10.5365853658537</v>
      </c>
    </row>
    <row r="427" spans="1:31">
      <c r="A427" s="1">
        <v>45901</v>
      </c>
      <c r="B427" t="s">
        <v>328</v>
      </c>
      <c r="C427" t="s">
        <v>329</v>
      </c>
      <c r="D427" t="s">
        <v>307</v>
      </c>
      <c r="E427">
        <v>6.14</v>
      </c>
      <c r="F427">
        <v>6.14</v>
      </c>
      <c r="G427">
        <v>6.43</v>
      </c>
      <c r="H427">
        <v>7.57</v>
      </c>
      <c r="I427" t="s">
        <v>41</v>
      </c>
      <c r="J427">
        <v>43</v>
      </c>
      <c r="K427" t="s">
        <v>42</v>
      </c>
      <c r="L427" t="s">
        <v>43</v>
      </c>
      <c r="M427" t="s">
        <v>44</v>
      </c>
      <c r="N427">
        <v>305</v>
      </c>
      <c r="O427">
        <v>335</v>
      </c>
      <c r="P427">
        <v>0</v>
      </c>
      <c r="Q427">
        <v>190</v>
      </c>
      <c r="R427">
        <v>0</v>
      </c>
      <c r="S427">
        <v>0</v>
      </c>
      <c r="T427">
        <f t="shared" si="90"/>
        <v>640</v>
      </c>
      <c r="U427">
        <f t="shared" si="91"/>
        <v>830</v>
      </c>
      <c r="V427" s="1">
        <f t="shared" si="92"/>
        <v>46005.2345276873</v>
      </c>
      <c r="W427" s="1">
        <f t="shared" si="93"/>
        <v>46036.1791530945</v>
      </c>
      <c r="X427" t="str">
        <f t="shared" si="80"/>
        <v>高滞销风险</v>
      </c>
      <c r="Y427" s="6" t="str">
        <f>_xlfn.IFS(COUNTIF($B$2:B427,B427)=1,"-",OR(AND(X426="高滞销风险",OR(X427="中滞销风险",X427="低滞销风险",X427="健康")),AND(X426="中滞销风险",OR(X427="低滞销风险",X427="健康")),AND(X426="低滞销风险",X427="健康")),"变好",X426=X427,"维持不变",OR(AND(X426="健康",OR(X427="低滞销风险",X427="中滞销风险",X427="高滞销风险")),AND(X426="低滞销风险",OR(X427="中滞销风险",X427="高滞销风险")),AND(X426="中滞销风险",X427="高滞销风险")),"变差")</f>
        <v>维持不变</v>
      </c>
      <c r="Z427" s="7">
        <f t="shared" si="81"/>
        <v>179.5</v>
      </c>
      <c r="AA427" s="7">
        <f t="shared" si="94"/>
        <v>190</v>
      </c>
      <c r="AB427" s="7">
        <f t="shared" si="82"/>
        <v>369.5</v>
      </c>
      <c r="AC427" s="7">
        <f t="shared" si="83"/>
        <v>135.179153094463</v>
      </c>
      <c r="AD427" s="7">
        <f t="shared" si="84"/>
        <v>60.1791530944975</v>
      </c>
      <c r="AE427" s="8">
        <f t="shared" si="85"/>
        <v>11.0666666666667</v>
      </c>
    </row>
    <row r="428" spans="1:31">
      <c r="A428" s="1">
        <v>45887</v>
      </c>
      <c r="B428" t="s">
        <v>330</v>
      </c>
      <c r="C428" t="s">
        <v>331</v>
      </c>
      <c r="D428" t="s">
        <v>307</v>
      </c>
      <c r="E428">
        <v>21.43</v>
      </c>
      <c r="F428">
        <v>21.43</v>
      </c>
      <c r="G428">
        <v>21.86</v>
      </c>
      <c r="H428">
        <v>22.57</v>
      </c>
      <c r="I428" t="s">
        <v>41</v>
      </c>
      <c r="J428">
        <v>150</v>
      </c>
      <c r="K428" t="s">
        <v>35</v>
      </c>
      <c r="L428" t="s">
        <v>36</v>
      </c>
      <c r="M428" t="s">
        <v>37</v>
      </c>
      <c r="N428">
        <v>630</v>
      </c>
      <c r="O428">
        <v>564</v>
      </c>
      <c r="P428">
        <v>0</v>
      </c>
      <c r="Q428">
        <v>17</v>
      </c>
      <c r="R428">
        <v>0</v>
      </c>
      <c r="S428">
        <v>601</v>
      </c>
      <c r="T428">
        <f t="shared" si="90"/>
        <v>1194</v>
      </c>
      <c r="U428">
        <f t="shared" si="91"/>
        <v>1812</v>
      </c>
      <c r="V428" s="1">
        <f t="shared" si="92"/>
        <v>45942.716285581</v>
      </c>
      <c r="W428" s="1">
        <f t="shared" si="93"/>
        <v>45971.5543630425</v>
      </c>
      <c r="X428" t="str">
        <f t="shared" si="80"/>
        <v>健康</v>
      </c>
      <c r="Y428" s="6" t="str">
        <f>_xlfn.IFS(COUNTIF($B$2:B428,B428)=1,"-",OR(AND(X427="高滞销风险",OR(X428="中滞销风险",X428="低滞销风险",X428="健康")),AND(X427="中滞销风险",OR(X428="低滞销风险",X428="健康")),AND(X427="低滞销风险",X428="健康")),"变好",X427=X428,"维持不变",OR(AND(X427="健康",OR(X428="低滞销风险",X428="中滞销风险",X428="高滞销风险")),AND(X427="低滞销风险",OR(X428="中滞销风险",X428="高滞销风险")),AND(X427="中滞销风险",X428="高滞销风险")),"变差")</f>
        <v>-</v>
      </c>
      <c r="Z428" s="7">
        <f t="shared" si="81"/>
        <v>0</v>
      </c>
      <c r="AA428" s="7">
        <f t="shared" si="94"/>
        <v>0</v>
      </c>
      <c r="AB428" s="7">
        <f t="shared" si="82"/>
        <v>0</v>
      </c>
      <c r="AC428" s="7">
        <f t="shared" si="83"/>
        <v>84.5543630424638</v>
      </c>
      <c r="AD428" s="7">
        <f t="shared" si="84"/>
        <v>0</v>
      </c>
      <c r="AE428" s="8">
        <f t="shared" si="85"/>
        <v>21.43</v>
      </c>
    </row>
    <row r="429" spans="1:31">
      <c r="A429" s="1">
        <v>45894</v>
      </c>
      <c r="B429" t="s">
        <v>330</v>
      </c>
      <c r="C429" t="s">
        <v>331</v>
      </c>
      <c r="D429" t="s">
        <v>307</v>
      </c>
      <c r="E429">
        <v>15.14</v>
      </c>
      <c r="F429">
        <v>15.14</v>
      </c>
      <c r="G429">
        <v>18.29</v>
      </c>
      <c r="H429">
        <v>20.29</v>
      </c>
      <c r="I429" t="s">
        <v>41</v>
      </c>
      <c r="J429">
        <v>106</v>
      </c>
      <c r="K429" t="s">
        <v>38</v>
      </c>
      <c r="L429" t="s">
        <v>39</v>
      </c>
      <c r="M429" t="s">
        <v>40</v>
      </c>
      <c r="N429">
        <v>616</v>
      </c>
      <c r="O429">
        <v>788</v>
      </c>
      <c r="P429">
        <v>0</v>
      </c>
      <c r="Q429">
        <v>116</v>
      </c>
      <c r="R429">
        <v>0</v>
      </c>
      <c r="S429">
        <v>202</v>
      </c>
      <c r="T429">
        <f t="shared" si="90"/>
        <v>1404</v>
      </c>
      <c r="U429">
        <f t="shared" si="91"/>
        <v>1722</v>
      </c>
      <c r="V429" s="1">
        <f t="shared" si="92"/>
        <v>45986.7344782034</v>
      </c>
      <c r="W429" s="1">
        <f t="shared" si="93"/>
        <v>46007.7384412153</v>
      </c>
      <c r="X429" t="str">
        <f t="shared" si="80"/>
        <v>高滞销风险</v>
      </c>
      <c r="Y429" s="6" t="str">
        <f>_xlfn.IFS(COUNTIF($B$2:B429,B429)=1,"-",OR(AND(X428="高滞销风险",OR(X429="中滞销风险",X429="低滞销风险",X429="健康")),AND(X428="中滞销风险",OR(X429="低滞销风险",X429="健康")),AND(X428="低滞销风险",X429="健康")),"变好",X428=X429,"维持不变",OR(AND(X428="健康",OR(X429="低滞销风险",X429="中滞销风险",X429="高滞销风险")),AND(X428="低滞销风险",OR(X429="中滞销风险",X429="高滞销风险")),AND(X428="中滞销风险",X429="高滞销风险")),"变差")</f>
        <v>变差</v>
      </c>
      <c r="Z429" s="7">
        <f t="shared" si="81"/>
        <v>162.52</v>
      </c>
      <c r="AA429" s="7">
        <f t="shared" si="94"/>
        <v>318</v>
      </c>
      <c r="AB429" s="7">
        <f t="shared" si="82"/>
        <v>480.52</v>
      </c>
      <c r="AC429" s="7">
        <f t="shared" si="83"/>
        <v>113.738441215324</v>
      </c>
      <c r="AD429" s="7">
        <f t="shared" si="84"/>
        <v>31.7384412152969</v>
      </c>
      <c r="AE429" s="8">
        <f t="shared" si="85"/>
        <v>21</v>
      </c>
    </row>
    <row r="430" spans="1:31">
      <c r="A430" s="1">
        <v>45901</v>
      </c>
      <c r="B430" t="s">
        <v>330</v>
      </c>
      <c r="C430" t="s">
        <v>331</v>
      </c>
      <c r="D430" t="s">
        <v>307</v>
      </c>
      <c r="E430">
        <v>13</v>
      </c>
      <c r="F430">
        <v>13</v>
      </c>
      <c r="G430">
        <v>14.07</v>
      </c>
      <c r="H430">
        <v>17.96</v>
      </c>
      <c r="I430" t="s">
        <v>41</v>
      </c>
      <c r="J430">
        <v>91</v>
      </c>
      <c r="K430" t="s">
        <v>42</v>
      </c>
      <c r="L430" t="s">
        <v>43</v>
      </c>
      <c r="M430" t="s">
        <v>44</v>
      </c>
      <c r="N430">
        <v>689</v>
      </c>
      <c r="O430">
        <v>636</v>
      </c>
      <c r="P430">
        <v>0</v>
      </c>
      <c r="Q430">
        <v>116</v>
      </c>
      <c r="R430">
        <v>0</v>
      </c>
      <c r="S430">
        <v>200</v>
      </c>
      <c r="T430">
        <f t="shared" si="90"/>
        <v>1325</v>
      </c>
      <c r="U430">
        <f t="shared" si="91"/>
        <v>1641</v>
      </c>
      <c r="V430" s="1">
        <f t="shared" si="92"/>
        <v>46002.9230769231</v>
      </c>
      <c r="W430" s="1">
        <f t="shared" si="93"/>
        <v>46027.2307692308</v>
      </c>
      <c r="X430" t="str">
        <f t="shared" si="80"/>
        <v>高滞销风险</v>
      </c>
      <c r="Y430" s="6" t="str">
        <f>_xlfn.IFS(COUNTIF($B$2:B430,B430)=1,"-",OR(AND(X429="高滞销风险",OR(X430="中滞销风险",X430="低滞销风险",X430="健康")),AND(X429="中滞销风险",OR(X430="低滞销风险",X430="健康")),AND(X429="低滞销风险",X430="健康")),"变好",X429=X430,"维持不变",OR(AND(X429="健康",OR(X430="低滞销风险",X430="中滞销风险",X430="高滞销风险")),AND(X429="低滞销风险",OR(X430="中滞销风险",X430="高滞销风险")),AND(X429="中滞销风险",X430="高滞销风险")),"变差")</f>
        <v>维持不变</v>
      </c>
      <c r="Z430" s="7">
        <f t="shared" si="81"/>
        <v>350</v>
      </c>
      <c r="AA430" s="7">
        <f t="shared" si="94"/>
        <v>316</v>
      </c>
      <c r="AB430" s="7">
        <f t="shared" si="82"/>
        <v>666</v>
      </c>
      <c r="AC430" s="7">
        <f t="shared" si="83"/>
        <v>126.230769230769</v>
      </c>
      <c r="AD430" s="7">
        <f t="shared" si="84"/>
        <v>51.2307692308023</v>
      </c>
      <c r="AE430" s="8">
        <f t="shared" si="85"/>
        <v>21.88</v>
      </c>
    </row>
    <row r="431" spans="1:31">
      <c r="A431" s="1">
        <v>45887</v>
      </c>
      <c r="B431" t="s">
        <v>332</v>
      </c>
      <c r="C431" t="s">
        <v>333</v>
      </c>
      <c r="D431" t="s">
        <v>307</v>
      </c>
      <c r="E431">
        <v>1.29</v>
      </c>
      <c r="F431">
        <v>1.29</v>
      </c>
      <c r="G431">
        <v>1.79</v>
      </c>
      <c r="H431">
        <v>1.82</v>
      </c>
      <c r="I431" t="s">
        <v>41</v>
      </c>
      <c r="J431">
        <v>9</v>
      </c>
      <c r="K431" t="s">
        <v>35</v>
      </c>
      <c r="L431" t="s">
        <v>36</v>
      </c>
      <c r="M431" t="s">
        <v>37</v>
      </c>
      <c r="N431">
        <v>59</v>
      </c>
      <c r="O431">
        <v>77</v>
      </c>
      <c r="P431">
        <v>0</v>
      </c>
      <c r="Q431">
        <v>141</v>
      </c>
      <c r="R431">
        <v>0</v>
      </c>
      <c r="S431">
        <v>0</v>
      </c>
      <c r="T431">
        <f t="shared" si="90"/>
        <v>136</v>
      </c>
      <c r="U431">
        <f t="shared" si="91"/>
        <v>277</v>
      </c>
      <c r="V431" s="1">
        <f t="shared" si="92"/>
        <v>45992.4263565891</v>
      </c>
      <c r="W431" s="1">
        <f t="shared" si="93"/>
        <v>46101.7286821705</v>
      </c>
      <c r="X431" t="str">
        <f t="shared" si="80"/>
        <v>高滞销风险</v>
      </c>
      <c r="Y431" s="6" t="str">
        <f>_xlfn.IFS(COUNTIF($B$2:B431,B431)=1,"-",OR(AND(X430="高滞销风险",OR(X431="中滞销风险",X431="低滞销风险",X431="健康")),AND(X430="中滞销风险",OR(X431="低滞销风险",X431="健康")),AND(X430="低滞销风险",X431="健康")),"变好",X430=X431,"维持不变",OR(AND(X430="健康",OR(X431="低滞销风险",X431="中滞销风险",X431="高滞销风险")),AND(X430="低滞销风险",OR(X431="中滞销风险",X431="高滞销风险")),AND(X430="中滞销风险",X431="高滞销风险")),"变差")</f>
        <v>-</v>
      </c>
      <c r="Z431" s="7">
        <f t="shared" si="81"/>
        <v>21.19</v>
      </c>
      <c r="AA431" s="7">
        <f t="shared" si="94"/>
        <v>141</v>
      </c>
      <c r="AB431" s="7">
        <f t="shared" si="82"/>
        <v>162.19</v>
      </c>
      <c r="AC431" s="7">
        <f t="shared" si="83"/>
        <v>214.728682170543</v>
      </c>
      <c r="AD431" s="7">
        <f t="shared" si="84"/>
        <v>125.728682170498</v>
      </c>
      <c r="AE431" s="8">
        <f t="shared" si="85"/>
        <v>3.1123595505618</v>
      </c>
    </row>
    <row r="432" spans="1:31">
      <c r="A432" s="1">
        <v>45894</v>
      </c>
      <c r="B432" t="s">
        <v>332</v>
      </c>
      <c r="C432" t="s">
        <v>333</v>
      </c>
      <c r="D432" t="s">
        <v>307</v>
      </c>
      <c r="E432">
        <v>1</v>
      </c>
      <c r="F432">
        <v>1</v>
      </c>
      <c r="G432">
        <v>1.14</v>
      </c>
      <c r="H432">
        <v>1.64</v>
      </c>
      <c r="I432" t="s">
        <v>41</v>
      </c>
      <c r="J432">
        <v>7</v>
      </c>
      <c r="K432" t="s">
        <v>38</v>
      </c>
      <c r="L432" t="s">
        <v>39</v>
      </c>
      <c r="M432" t="s">
        <v>40</v>
      </c>
      <c r="N432">
        <v>60</v>
      </c>
      <c r="O432">
        <v>69</v>
      </c>
      <c r="P432">
        <v>0</v>
      </c>
      <c r="Q432">
        <v>141</v>
      </c>
      <c r="R432">
        <v>0</v>
      </c>
      <c r="S432">
        <v>0</v>
      </c>
      <c r="T432">
        <f t="shared" si="90"/>
        <v>129</v>
      </c>
      <c r="U432">
        <f t="shared" si="91"/>
        <v>270</v>
      </c>
      <c r="V432" s="1">
        <f t="shared" si="92"/>
        <v>46023</v>
      </c>
      <c r="W432" s="1">
        <f t="shared" si="93"/>
        <v>46164</v>
      </c>
      <c r="X432" t="str">
        <f t="shared" si="80"/>
        <v>高滞销风险</v>
      </c>
      <c r="Y432" s="6" t="str">
        <f>_xlfn.IFS(COUNTIF($B$2:B432,B432)=1,"-",OR(AND(X431="高滞销风险",OR(X432="中滞销风险",X432="低滞销风险",X432="健康")),AND(X431="中滞销风险",OR(X432="低滞销风险",X432="健康")),AND(X431="低滞销风险",X432="健康")),"变好",X431=X432,"维持不变",OR(AND(X431="健康",OR(X432="低滞销风险",X432="中滞销风险",X432="高滞销风险")),AND(X431="低滞销风险",OR(X432="中滞销风险",X432="高滞销风险")),AND(X431="中滞销风险",X432="高滞销风险")),"变差")</f>
        <v>维持不变</v>
      </c>
      <c r="Z432" s="7">
        <f t="shared" si="81"/>
        <v>47</v>
      </c>
      <c r="AA432" s="7">
        <f t="shared" si="94"/>
        <v>141</v>
      </c>
      <c r="AB432" s="7">
        <f t="shared" si="82"/>
        <v>188</v>
      </c>
      <c r="AC432" s="7">
        <f t="shared" si="83"/>
        <v>270</v>
      </c>
      <c r="AD432" s="7">
        <f t="shared" si="84"/>
        <v>188</v>
      </c>
      <c r="AE432" s="8">
        <f t="shared" si="85"/>
        <v>3.29268292682927</v>
      </c>
    </row>
    <row r="433" spans="1:31">
      <c r="A433" s="1">
        <v>45901</v>
      </c>
      <c r="B433" t="s">
        <v>332</v>
      </c>
      <c r="C433" t="s">
        <v>333</v>
      </c>
      <c r="D433" t="s">
        <v>307</v>
      </c>
      <c r="E433">
        <v>1.14</v>
      </c>
      <c r="F433">
        <v>1.14</v>
      </c>
      <c r="G433">
        <v>1.07</v>
      </c>
      <c r="H433">
        <v>1.43</v>
      </c>
      <c r="I433" t="s">
        <v>41</v>
      </c>
      <c r="J433">
        <v>8</v>
      </c>
      <c r="K433" t="s">
        <v>42</v>
      </c>
      <c r="L433" t="s">
        <v>43</v>
      </c>
      <c r="M433" t="s">
        <v>44</v>
      </c>
      <c r="N433">
        <v>65</v>
      </c>
      <c r="O433">
        <v>55</v>
      </c>
      <c r="P433">
        <v>0</v>
      </c>
      <c r="Q433">
        <v>141</v>
      </c>
      <c r="R433">
        <v>0</v>
      </c>
      <c r="S433">
        <v>0</v>
      </c>
      <c r="T433">
        <f t="shared" si="90"/>
        <v>120</v>
      </c>
      <c r="U433">
        <f t="shared" si="91"/>
        <v>261</v>
      </c>
      <c r="V433" s="1">
        <f t="shared" si="92"/>
        <v>46006.2631578947</v>
      </c>
      <c r="W433" s="1">
        <f t="shared" si="93"/>
        <v>46129.9473684211</v>
      </c>
      <c r="X433" t="str">
        <f t="shared" si="80"/>
        <v>高滞销风险</v>
      </c>
      <c r="Y433" s="6" t="str">
        <f>_xlfn.IFS(COUNTIF($B$2:B433,B433)=1,"-",OR(AND(X432="高滞销风险",OR(X433="中滞销风险",X433="低滞销风险",X433="健康")),AND(X432="中滞销风险",OR(X433="低滞销风险",X433="健康")),AND(X432="低滞销风险",X433="健康")),"变好",X432=X433,"维持不变",OR(AND(X432="健康",OR(X433="低滞销风险",X433="中滞销风险",X433="高滞销风险")),AND(X432="低滞销风险",OR(X433="中滞销风险",X433="高滞销风险")),AND(X432="中滞销风险",X433="高滞销风险")),"变差")</f>
        <v>维持不变</v>
      </c>
      <c r="Z433" s="7">
        <f t="shared" si="81"/>
        <v>34.5</v>
      </c>
      <c r="AA433" s="7">
        <f t="shared" si="94"/>
        <v>141</v>
      </c>
      <c r="AB433" s="7">
        <f t="shared" si="82"/>
        <v>175.5</v>
      </c>
      <c r="AC433" s="7">
        <f t="shared" si="83"/>
        <v>228.947368421053</v>
      </c>
      <c r="AD433" s="7">
        <f t="shared" si="84"/>
        <v>153.947368421097</v>
      </c>
      <c r="AE433" s="8">
        <f t="shared" si="85"/>
        <v>3.48</v>
      </c>
    </row>
    <row r="434" spans="1:31">
      <c r="A434" s="1">
        <v>45887</v>
      </c>
      <c r="B434" t="s">
        <v>334</v>
      </c>
      <c r="C434" t="s">
        <v>335</v>
      </c>
      <c r="D434" t="s">
        <v>307</v>
      </c>
      <c r="E434">
        <v>0.86</v>
      </c>
      <c r="F434">
        <v>0.86</v>
      </c>
      <c r="G434">
        <v>1.21</v>
      </c>
      <c r="H434">
        <v>1.43</v>
      </c>
      <c r="I434" t="s">
        <v>41</v>
      </c>
      <c r="J434">
        <v>6</v>
      </c>
      <c r="K434" t="s">
        <v>35</v>
      </c>
      <c r="L434" t="s">
        <v>36</v>
      </c>
      <c r="M434" t="s">
        <v>37</v>
      </c>
      <c r="N434">
        <v>9</v>
      </c>
      <c r="O434">
        <v>118</v>
      </c>
      <c r="P434">
        <v>0</v>
      </c>
      <c r="Q434">
        <v>48</v>
      </c>
      <c r="R434">
        <v>0</v>
      </c>
      <c r="S434">
        <v>0</v>
      </c>
      <c r="T434">
        <f t="shared" ref="T434:T497" si="95">N434+O434+P434</f>
        <v>127</v>
      </c>
      <c r="U434">
        <f t="shared" ref="U434:U497" si="96">T434+Q434+R434+S434</f>
        <v>175</v>
      </c>
      <c r="V434" s="1">
        <f t="shared" ref="V434:V497" si="97">A434+T434/E434</f>
        <v>46034.6744186046</v>
      </c>
      <c r="W434" s="1">
        <f t="shared" ref="W434:W497" si="98">A434+U434/E434</f>
        <v>46090.488372093</v>
      </c>
      <c r="X434" t="str">
        <f t="shared" si="80"/>
        <v>高滞销风险</v>
      </c>
      <c r="Y434" s="6" t="str">
        <f>_xlfn.IFS(COUNTIF($B$2:B434,B434)=1,"-",OR(AND(X433="高滞销风险",OR(X434="中滞销风险",X434="低滞销风险",X434="健康")),AND(X433="中滞销风险",OR(X434="低滞销风险",X434="健康")),AND(X433="低滞销风险",X434="健康")),"变好",X433=X434,"维持不变",OR(AND(X433="健康",OR(X434="低滞销风险",X434="中滞销风险",X434="高滞销风险")),AND(X433="低滞销风险",OR(X434="中滞销风险",X434="高滞销风险")),AND(X433="中滞销风险",X434="高滞销风险")),"变差")</f>
        <v>-</v>
      </c>
      <c r="Z434" s="7">
        <f t="shared" si="81"/>
        <v>50.46</v>
      </c>
      <c r="AA434" s="7">
        <f t="shared" si="94"/>
        <v>48</v>
      </c>
      <c r="AB434" s="7">
        <f t="shared" si="82"/>
        <v>98.46</v>
      </c>
      <c r="AC434" s="7">
        <f t="shared" si="83"/>
        <v>203.488372093023</v>
      </c>
      <c r="AD434" s="7">
        <f t="shared" si="84"/>
        <v>114.488372093001</v>
      </c>
      <c r="AE434" s="8">
        <f t="shared" si="85"/>
        <v>1.96629213483146</v>
      </c>
    </row>
    <row r="435" spans="1:31">
      <c r="A435" s="1">
        <v>45894</v>
      </c>
      <c r="B435" t="s">
        <v>334</v>
      </c>
      <c r="C435" t="s">
        <v>335</v>
      </c>
      <c r="D435" t="s">
        <v>307</v>
      </c>
      <c r="E435">
        <v>1.14</v>
      </c>
      <c r="F435">
        <v>1.14</v>
      </c>
      <c r="G435">
        <v>1</v>
      </c>
      <c r="H435">
        <v>1.29</v>
      </c>
      <c r="I435" t="s">
        <v>41</v>
      </c>
      <c r="J435">
        <v>8</v>
      </c>
      <c r="K435" t="s">
        <v>38</v>
      </c>
      <c r="L435" t="s">
        <v>39</v>
      </c>
      <c r="M435" t="s">
        <v>40</v>
      </c>
      <c r="N435">
        <v>24</v>
      </c>
      <c r="O435">
        <v>96</v>
      </c>
      <c r="P435">
        <v>0</v>
      </c>
      <c r="Q435">
        <v>48</v>
      </c>
      <c r="R435">
        <v>0</v>
      </c>
      <c r="S435">
        <v>0</v>
      </c>
      <c r="T435">
        <f t="shared" si="95"/>
        <v>120</v>
      </c>
      <c r="U435">
        <f t="shared" si="96"/>
        <v>168</v>
      </c>
      <c r="V435" s="1">
        <f t="shared" si="97"/>
        <v>45999.2631578947</v>
      </c>
      <c r="W435" s="1">
        <f t="shared" si="98"/>
        <v>46041.3684210526</v>
      </c>
      <c r="X435" t="str">
        <f t="shared" si="80"/>
        <v>高滞销风险</v>
      </c>
      <c r="Y435" s="6" t="str">
        <f>_xlfn.IFS(COUNTIF($B$2:B435,B435)=1,"-",OR(AND(X434="高滞销风险",OR(X435="中滞销风险",X435="低滞销风险",X435="健康")),AND(X434="中滞销风险",OR(X435="低滞销风险",X435="健康")),AND(X434="低滞销风险",X435="健康")),"变好",X434=X435,"维持不变",OR(AND(X434="健康",OR(X435="低滞销风险",X435="中滞销风险",X435="高滞销风险")),AND(X434="低滞销风险",OR(X435="中滞销风险",X435="高滞销风险")),AND(X434="中滞销风险",X435="高滞销风险")),"变差")</f>
        <v>维持不变</v>
      </c>
      <c r="Z435" s="7">
        <f t="shared" si="81"/>
        <v>26.52</v>
      </c>
      <c r="AA435" s="7">
        <f t="shared" si="94"/>
        <v>48</v>
      </c>
      <c r="AB435" s="7">
        <f t="shared" si="82"/>
        <v>74.52</v>
      </c>
      <c r="AC435" s="7">
        <f t="shared" si="83"/>
        <v>147.368421052632</v>
      </c>
      <c r="AD435" s="7">
        <f t="shared" si="84"/>
        <v>65.3684210525971</v>
      </c>
      <c r="AE435" s="8">
        <f t="shared" si="85"/>
        <v>2.04878048780488</v>
      </c>
    </row>
    <row r="436" spans="1:31">
      <c r="A436" s="1">
        <v>45901</v>
      </c>
      <c r="B436" t="s">
        <v>334</v>
      </c>
      <c r="C436" t="s">
        <v>335</v>
      </c>
      <c r="D436" t="s">
        <v>307</v>
      </c>
      <c r="E436">
        <v>0.71</v>
      </c>
      <c r="F436">
        <v>0.71</v>
      </c>
      <c r="G436">
        <v>0.93</v>
      </c>
      <c r="H436">
        <v>1.07</v>
      </c>
      <c r="I436" t="s">
        <v>41</v>
      </c>
      <c r="J436">
        <v>5</v>
      </c>
      <c r="K436" t="s">
        <v>42</v>
      </c>
      <c r="L436" t="s">
        <v>43</v>
      </c>
      <c r="M436" t="s">
        <v>44</v>
      </c>
      <c r="N436">
        <v>62</v>
      </c>
      <c r="O436">
        <v>52</v>
      </c>
      <c r="P436">
        <v>0</v>
      </c>
      <c r="Q436">
        <v>48</v>
      </c>
      <c r="R436">
        <v>0</v>
      </c>
      <c r="S436">
        <v>0</v>
      </c>
      <c r="T436">
        <f t="shared" si="95"/>
        <v>114</v>
      </c>
      <c r="U436">
        <f t="shared" si="96"/>
        <v>162</v>
      </c>
      <c r="V436" s="1">
        <f t="shared" si="97"/>
        <v>46061.5633802817</v>
      </c>
      <c r="W436" s="1">
        <f t="shared" si="98"/>
        <v>46129.1690140845</v>
      </c>
      <c r="X436" t="str">
        <f t="shared" si="80"/>
        <v>高滞销风险</v>
      </c>
      <c r="Y436" s="6" t="str">
        <f>_xlfn.IFS(COUNTIF($B$2:B436,B436)=1,"-",OR(AND(X435="高滞销风险",OR(X436="中滞销风险",X436="低滞销风险",X436="健康")),AND(X435="中滞销风险",OR(X436="低滞销风险",X436="健康")),AND(X435="低滞销风险",X436="健康")),"变好",X435=X436,"维持不变",OR(AND(X435="健康",OR(X436="低滞销风险",X436="中滞销风险",X436="高滞销风险")),AND(X435="低滞销风险",OR(X436="中滞销风险",X436="高滞销风险")),AND(X435="中滞销风险",X436="高滞销风险")),"变差")</f>
        <v>维持不变</v>
      </c>
      <c r="Z436" s="7">
        <f t="shared" si="81"/>
        <v>60.75</v>
      </c>
      <c r="AA436" s="7">
        <f t="shared" si="94"/>
        <v>48</v>
      </c>
      <c r="AB436" s="7">
        <f t="shared" si="82"/>
        <v>108.75</v>
      </c>
      <c r="AC436" s="7">
        <f t="shared" si="83"/>
        <v>228.169014084507</v>
      </c>
      <c r="AD436" s="7">
        <f t="shared" si="84"/>
        <v>153.169014084502</v>
      </c>
      <c r="AE436" s="8">
        <f t="shared" si="85"/>
        <v>2.16</v>
      </c>
    </row>
    <row r="437" spans="1:31">
      <c r="A437" s="1">
        <v>45887</v>
      </c>
      <c r="B437" t="s">
        <v>336</v>
      </c>
      <c r="C437" t="s">
        <v>337</v>
      </c>
      <c r="D437" t="s">
        <v>307</v>
      </c>
      <c r="E437">
        <v>0.71</v>
      </c>
      <c r="F437">
        <v>0.71</v>
      </c>
      <c r="G437">
        <v>1.21</v>
      </c>
      <c r="H437">
        <v>1.21</v>
      </c>
      <c r="I437" t="s">
        <v>41</v>
      </c>
      <c r="J437">
        <v>5</v>
      </c>
      <c r="K437" t="s">
        <v>35</v>
      </c>
      <c r="L437" t="s">
        <v>36</v>
      </c>
      <c r="M437" t="s">
        <v>37</v>
      </c>
      <c r="N437">
        <v>144</v>
      </c>
      <c r="O437">
        <v>0</v>
      </c>
      <c r="P437">
        <v>0</v>
      </c>
      <c r="Q437">
        <v>254</v>
      </c>
      <c r="R437">
        <v>0</v>
      </c>
      <c r="S437">
        <v>0</v>
      </c>
      <c r="T437">
        <f t="shared" si="95"/>
        <v>144</v>
      </c>
      <c r="U437">
        <f t="shared" si="96"/>
        <v>398</v>
      </c>
      <c r="V437" s="1">
        <f t="shared" si="97"/>
        <v>46089.8169014084</v>
      </c>
      <c r="W437" s="1">
        <f t="shared" si="98"/>
        <v>46447.5633802817</v>
      </c>
      <c r="X437" t="str">
        <f t="shared" si="80"/>
        <v>高滞销风险</v>
      </c>
      <c r="Y437" s="6" t="str">
        <f>_xlfn.IFS(COUNTIF($B$2:B437,B437)=1,"-",OR(AND(X436="高滞销风险",OR(X437="中滞销风险",X437="低滞销风险",X437="健康")),AND(X436="中滞销风险",OR(X437="低滞销风险",X437="健康")),AND(X436="低滞销风险",X437="健康")),"变好",X436=X437,"维持不变",OR(AND(X436="健康",OR(X437="低滞销风险",X437="中滞销风险",X437="高滞销风险")),AND(X436="低滞销风险",OR(X437="中滞销风险",X437="高滞销风险")),AND(X436="中滞销风险",X437="高滞销风险")),"变差")</f>
        <v>-</v>
      </c>
      <c r="Z437" s="7">
        <f t="shared" si="81"/>
        <v>80.81</v>
      </c>
      <c r="AA437" s="7">
        <f t="shared" si="94"/>
        <v>254</v>
      </c>
      <c r="AB437" s="7">
        <f t="shared" si="82"/>
        <v>334.81</v>
      </c>
      <c r="AC437" s="7">
        <f t="shared" si="83"/>
        <v>560.56338028169</v>
      </c>
      <c r="AD437" s="7">
        <f t="shared" si="84"/>
        <v>471.563380281703</v>
      </c>
      <c r="AE437" s="8">
        <f t="shared" si="85"/>
        <v>4.47191011235955</v>
      </c>
    </row>
    <row r="438" spans="1:31">
      <c r="A438" s="1">
        <v>45894</v>
      </c>
      <c r="B438" t="s">
        <v>336</v>
      </c>
      <c r="C438" t="s">
        <v>337</v>
      </c>
      <c r="D438" t="s">
        <v>307</v>
      </c>
      <c r="E438">
        <v>1.66</v>
      </c>
      <c r="F438">
        <v>2.14</v>
      </c>
      <c r="G438">
        <v>1.43</v>
      </c>
      <c r="H438">
        <v>1.46</v>
      </c>
      <c r="I438" t="s">
        <v>34</v>
      </c>
      <c r="J438">
        <v>15</v>
      </c>
      <c r="K438" t="s">
        <v>38</v>
      </c>
      <c r="L438" t="s">
        <v>39</v>
      </c>
      <c r="M438" t="s">
        <v>40</v>
      </c>
      <c r="N438">
        <v>130</v>
      </c>
      <c r="O438">
        <v>0</v>
      </c>
      <c r="P438">
        <v>0</v>
      </c>
      <c r="Q438">
        <v>254</v>
      </c>
      <c r="R438">
        <v>0</v>
      </c>
      <c r="S438">
        <v>0</v>
      </c>
      <c r="T438">
        <f t="shared" si="95"/>
        <v>130</v>
      </c>
      <c r="U438">
        <f t="shared" si="96"/>
        <v>384</v>
      </c>
      <c r="V438" s="1">
        <f t="shared" si="97"/>
        <v>45972.313253012</v>
      </c>
      <c r="W438" s="1">
        <f t="shared" si="98"/>
        <v>46125.3253012048</v>
      </c>
      <c r="X438" t="str">
        <f t="shared" si="80"/>
        <v>高滞销风险</v>
      </c>
      <c r="Y438" s="6" t="str">
        <f>_xlfn.IFS(COUNTIF($B$2:B438,B438)=1,"-",OR(AND(X437="高滞销风险",OR(X438="中滞销风险",X438="低滞销风险",X438="健康")),AND(X437="中滞销风险",OR(X438="低滞销风险",X438="健康")),AND(X437="低滞销风险",X438="健康")),"变好",X437=X438,"维持不变",OR(AND(X437="健康",OR(X438="低滞销风险",X438="中滞销风险",X438="高滞销风险")),AND(X437="低滞销风险",OR(X438="中滞销风险",X438="高滞销风险")),AND(X437="中滞销风险",X438="高滞销风险")),"变差")</f>
        <v>维持不变</v>
      </c>
      <c r="Z438" s="7">
        <f t="shared" si="81"/>
        <v>0</v>
      </c>
      <c r="AA438" s="7">
        <f t="shared" si="94"/>
        <v>247.88</v>
      </c>
      <c r="AB438" s="7">
        <f t="shared" si="82"/>
        <v>247.88</v>
      </c>
      <c r="AC438" s="7">
        <f t="shared" si="83"/>
        <v>231.325301204819</v>
      </c>
      <c r="AD438" s="7">
        <f t="shared" si="84"/>
        <v>149.325301204801</v>
      </c>
      <c r="AE438" s="8">
        <f t="shared" si="85"/>
        <v>4.68292682926829</v>
      </c>
    </row>
    <row r="439" spans="1:31">
      <c r="A439" s="1">
        <v>45901</v>
      </c>
      <c r="B439" t="s">
        <v>336</v>
      </c>
      <c r="C439" t="s">
        <v>337</v>
      </c>
      <c r="D439" t="s">
        <v>307</v>
      </c>
      <c r="E439">
        <v>1.29</v>
      </c>
      <c r="F439">
        <v>1.29</v>
      </c>
      <c r="G439">
        <v>1.71</v>
      </c>
      <c r="H439">
        <v>1.46</v>
      </c>
      <c r="I439" t="s">
        <v>41</v>
      </c>
      <c r="J439">
        <v>9</v>
      </c>
      <c r="K439" t="s">
        <v>42</v>
      </c>
      <c r="L439" t="s">
        <v>43</v>
      </c>
      <c r="M439" t="s">
        <v>44</v>
      </c>
      <c r="N439">
        <v>121</v>
      </c>
      <c r="O439">
        <v>0</v>
      </c>
      <c r="P439">
        <v>0</v>
      </c>
      <c r="Q439">
        <v>254</v>
      </c>
      <c r="R439">
        <v>0</v>
      </c>
      <c r="S439">
        <v>0</v>
      </c>
      <c r="T439">
        <f t="shared" si="95"/>
        <v>121</v>
      </c>
      <c r="U439">
        <f t="shared" si="96"/>
        <v>375</v>
      </c>
      <c r="V439" s="1">
        <f t="shared" si="97"/>
        <v>45994.7984496124</v>
      </c>
      <c r="W439" s="1">
        <f t="shared" si="98"/>
        <v>46191.6976744186</v>
      </c>
      <c r="X439" t="str">
        <f t="shared" si="80"/>
        <v>高滞销风险</v>
      </c>
      <c r="Y439" s="6" t="str">
        <f>_xlfn.IFS(COUNTIF($B$2:B439,B439)=1,"-",OR(AND(X438="高滞销风险",OR(X439="中滞销风险",X439="低滞销风险",X439="健康")),AND(X438="中滞销风险",OR(X439="低滞销风险",X439="健康")),AND(X438="低滞销风险",X439="健康")),"变好",X438=X439,"维持不变",OR(AND(X438="健康",OR(X439="低滞销风险",X439="中滞销风险",X439="高滞销风险")),AND(X438="低滞销风险",OR(X439="中滞销风险",X439="高滞销风险")),AND(X438="中滞销风险",X439="高滞销风险")),"变差")</f>
        <v>维持不变</v>
      </c>
      <c r="Z439" s="7">
        <f t="shared" si="81"/>
        <v>24.25</v>
      </c>
      <c r="AA439" s="7">
        <f t="shared" si="94"/>
        <v>254</v>
      </c>
      <c r="AB439" s="7">
        <f t="shared" si="82"/>
        <v>278.25</v>
      </c>
      <c r="AC439" s="7">
        <f t="shared" si="83"/>
        <v>290.697674418605</v>
      </c>
      <c r="AD439" s="7">
        <f t="shared" si="84"/>
        <v>215.697674418603</v>
      </c>
      <c r="AE439" s="8">
        <f t="shared" si="85"/>
        <v>5</v>
      </c>
    </row>
    <row r="440" spans="1:31">
      <c r="A440" s="1">
        <v>45887</v>
      </c>
      <c r="B440" t="s">
        <v>338</v>
      </c>
      <c r="C440" t="s">
        <v>339</v>
      </c>
      <c r="D440" t="s">
        <v>307</v>
      </c>
      <c r="E440">
        <v>3.04</v>
      </c>
      <c r="F440">
        <v>3</v>
      </c>
      <c r="G440">
        <v>3.21</v>
      </c>
      <c r="H440">
        <v>3</v>
      </c>
      <c r="I440" t="s">
        <v>34</v>
      </c>
      <c r="J440">
        <v>21</v>
      </c>
      <c r="K440" t="s">
        <v>35</v>
      </c>
      <c r="L440" t="s">
        <v>36</v>
      </c>
      <c r="M440" t="s">
        <v>37</v>
      </c>
      <c r="N440">
        <v>49</v>
      </c>
      <c r="O440">
        <v>135</v>
      </c>
      <c r="P440">
        <v>0</v>
      </c>
      <c r="Q440">
        <v>4</v>
      </c>
      <c r="R440">
        <v>0</v>
      </c>
      <c r="S440">
        <v>100</v>
      </c>
      <c r="T440">
        <f t="shared" si="95"/>
        <v>184</v>
      </c>
      <c r="U440">
        <f t="shared" si="96"/>
        <v>288</v>
      </c>
      <c r="V440" s="1">
        <f t="shared" si="97"/>
        <v>45947.5263157895</v>
      </c>
      <c r="W440" s="1">
        <f t="shared" si="98"/>
        <v>45981.7368421053</v>
      </c>
      <c r="X440" t="str">
        <f t="shared" si="80"/>
        <v>低滞销风险</v>
      </c>
      <c r="Y440" s="6" t="str">
        <f>_xlfn.IFS(COUNTIF($B$2:B440,B440)=1,"-",OR(AND(X439="高滞销风险",OR(X440="中滞销风险",X440="低滞销风险",X440="健康")),AND(X439="中滞销风险",OR(X440="低滞销风险",X440="健康")),AND(X439="低滞销风险",X440="健康")),"变好",X439=X440,"维持不变",OR(AND(X439="健康",OR(X440="低滞销风险",X440="中滞销风险",X440="高滞销风险")),AND(X439="低滞销风险",OR(X440="中滞销风险",X440="高滞销风险")),AND(X439="中滞销风险",X440="高滞销风险")),"变差")</f>
        <v>-</v>
      </c>
      <c r="Z440" s="7">
        <f t="shared" si="81"/>
        <v>0</v>
      </c>
      <c r="AA440" s="7">
        <f t="shared" si="94"/>
        <v>17.44</v>
      </c>
      <c r="AB440" s="7">
        <f t="shared" si="82"/>
        <v>17.44</v>
      </c>
      <c r="AC440" s="7">
        <f t="shared" si="83"/>
        <v>94.7368421052632</v>
      </c>
      <c r="AD440" s="7">
        <f t="shared" si="84"/>
        <v>5.73684210530337</v>
      </c>
      <c r="AE440" s="8">
        <f t="shared" si="85"/>
        <v>3.23595505617978</v>
      </c>
    </row>
    <row r="441" spans="1:31">
      <c r="A441" s="1">
        <v>45894</v>
      </c>
      <c r="B441" t="s">
        <v>338</v>
      </c>
      <c r="C441" t="s">
        <v>339</v>
      </c>
      <c r="D441" t="s">
        <v>307</v>
      </c>
      <c r="E441">
        <v>3.43</v>
      </c>
      <c r="F441">
        <v>3.86</v>
      </c>
      <c r="G441">
        <v>3.43</v>
      </c>
      <c r="H441">
        <v>3.18</v>
      </c>
      <c r="I441" t="s">
        <v>34</v>
      </c>
      <c r="J441">
        <v>27</v>
      </c>
      <c r="K441" t="s">
        <v>38</v>
      </c>
      <c r="L441" t="s">
        <v>39</v>
      </c>
      <c r="M441" t="s">
        <v>40</v>
      </c>
      <c r="N441">
        <v>37</v>
      </c>
      <c r="O441">
        <v>121</v>
      </c>
      <c r="P441">
        <v>0</v>
      </c>
      <c r="Q441">
        <v>104</v>
      </c>
      <c r="R441">
        <v>0</v>
      </c>
      <c r="S441">
        <v>0</v>
      </c>
      <c r="T441">
        <f t="shared" si="95"/>
        <v>158</v>
      </c>
      <c r="U441">
        <f t="shared" si="96"/>
        <v>262</v>
      </c>
      <c r="V441" s="1">
        <f t="shared" si="97"/>
        <v>45940.0641399417</v>
      </c>
      <c r="W441" s="1">
        <f t="shared" si="98"/>
        <v>45970.3848396501</v>
      </c>
      <c r="X441" t="str">
        <f t="shared" si="80"/>
        <v>健康</v>
      </c>
      <c r="Y441" s="6" t="str">
        <f>_xlfn.IFS(COUNTIF($B$2:B441,B441)=1,"-",OR(AND(X440="高滞销风险",OR(X441="中滞销风险",X441="低滞销风险",X441="健康")),AND(X440="中滞销风险",OR(X441="低滞销风险",X441="健康")),AND(X440="低滞销风险",X441="健康")),"变好",X440=X441,"维持不变",OR(AND(X440="健康",OR(X441="低滞销风险",X441="中滞销风险",X441="高滞销风险")),AND(X440="低滞销风险",OR(X441="中滞销风险",X441="高滞销风险")),AND(X440="中滞销风险",X441="高滞销风险")),"变差")</f>
        <v>变好</v>
      </c>
      <c r="Z441" s="7">
        <f t="shared" si="81"/>
        <v>0</v>
      </c>
      <c r="AA441" s="7">
        <f t="shared" si="94"/>
        <v>0</v>
      </c>
      <c r="AB441" s="7">
        <f t="shared" si="82"/>
        <v>0</v>
      </c>
      <c r="AC441" s="7">
        <f t="shared" si="83"/>
        <v>76.3848396501458</v>
      </c>
      <c r="AD441" s="7">
        <f t="shared" si="84"/>
        <v>0</v>
      </c>
      <c r="AE441" s="8">
        <f t="shared" si="85"/>
        <v>3.43</v>
      </c>
    </row>
    <row r="442" spans="1:31">
      <c r="A442" s="1">
        <v>45901</v>
      </c>
      <c r="B442" t="s">
        <v>338</v>
      </c>
      <c r="C442" t="s">
        <v>339</v>
      </c>
      <c r="D442" t="s">
        <v>307</v>
      </c>
      <c r="E442">
        <v>3</v>
      </c>
      <c r="F442">
        <v>3</v>
      </c>
      <c r="G442">
        <v>3.43</v>
      </c>
      <c r="H442">
        <v>3.32</v>
      </c>
      <c r="I442" t="s">
        <v>41</v>
      </c>
      <c r="J442">
        <v>21</v>
      </c>
      <c r="K442" t="s">
        <v>42</v>
      </c>
      <c r="L442" t="s">
        <v>43</v>
      </c>
      <c r="M442" t="s">
        <v>44</v>
      </c>
      <c r="N442">
        <v>55</v>
      </c>
      <c r="O442">
        <v>163</v>
      </c>
      <c r="P442">
        <v>0</v>
      </c>
      <c r="Q442">
        <v>24</v>
      </c>
      <c r="R442">
        <v>0</v>
      </c>
      <c r="S442">
        <v>0</v>
      </c>
      <c r="T442">
        <f t="shared" si="95"/>
        <v>218</v>
      </c>
      <c r="U442">
        <f t="shared" si="96"/>
        <v>242</v>
      </c>
      <c r="V442" s="1">
        <f t="shared" si="97"/>
        <v>45973.6666666667</v>
      </c>
      <c r="W442" s="1">
        <f t="shared" si="98"/>
        <v>45981.6666666667</v>
      </c>
      <c r="X442" t="str">
        <f t="shared" si="80"/>
        <v>低滞销风险</v>
      </c>
      <c r="Y442" s="6" t="str">
        <f>_xlfn.IFS(COUNTIF($B$2:B442,B442)=1,"-",OR(AND(X441="高滞销风险",OR(X442="中滞销风险",X442="低滞销风险",X442="健康")),AND(X441="中滞销风险",OR(X442="低滞销风险",X442="健康")),AND(X441="低滞销风险",X442="健康")),"变好",X441=X442,"维持不变",OR(AND(X441="健康",OR(X442="低滞销风险",X442="中滞销风险",X442="高滞销风险")),AND(X441="低滞销风险",OR(X442="中滞销风险",X442="高滞销风险")),AND(X441="中滞销风险",X442="高滞销风险")),"变差")</f>
        <v>变差</v>
      </c>
      <c r="Z442" s="7">
        <f t="shared" si="81"/>
        <v>0</v>
      </c>
      <c r="AA442" s="7">
        <f t="shared" si="94"/>
        <v>17</v>
      </c>
      <c r="AB442" s="7">
        <f t="shared" si="82"/>
        <v>17</v>
      </c>
      <c r="AC442" s="7">
        <f t="shared" si="83"/>
        <v>80.6666666666667</v>
      </c>
      <c r="AD442" s="7">
        <f t="shared" si="84"/>
        <v>5.66666666670062</v>
      </c>
      <c r="AE442" s="8">
        <f t="shared" si="85"/>
        <v>3.22666666666667</v>
      </c>
    </row>
    <row r="443" spans="1:31">
      <c r="A443" s="1">
        <v>45887</v>
      </c>
      <c r="B443" t="s">
        <v>340</v>
      </c>
      <c r="C443" t="s">
        <v>341</v>
      </c>
      <c r="D443" t="s">
        <v>307</v>
      </c>
      <c r="E443">
        <v>0.57</v>
      </c>
      <c r="F443">
        <v>0.57</v>
      </c>
      <c r="G443">
        <v>1.07</v>
      </c>
      <c r="H443">
        <v>1.5</v>
      </c>
      <c r="I443" t="s">
        <v>41</v>
      </c>
      <c r="J443">
        <v>4</v>
      </c>
      <c r="K443" t="s">
        <v>35</v>
      </c>
      <c r="L443" t="s">
        <v>36</v>
      </c>
      <c r="M443" t="s">
        <v>37</v>
      </c>
      <c r="N443">
        <v>70</v>
      </c>
      <c r="O443">
        <v>50</v>
      </c>
      <c r="P443">
        <v>0</v>
      </c>
      <c r="Q443">
        <v>54</v>
      </c>
      <c r="R443">
        <v>0</v>
      </c>
      <c r="S443">
        <v>0</v>
      </c>
      <c r="T443">
        <f t="shared" si="95"/>
        <v>120</v>
      </c>
      <c r="U443">
        <f t="shared" si="96"/>
        <v>174</v>
      </c>
      <c r="V443" s="1">
        <f t="shared" si="97"/>
        <v>46097.5263157895</v>
      </c>
      <c r="W443" s="1">
        <f t="shared" si="98"/>
        <v>46192.2631578947</v>
      </c>
      <c r="X443" t="str">
        <f t="shared" si="80"/>
        <v>高滞销风险</v>
      </c>
      <c r="Y443" s="6" t="str">
        <f>_xlfn.IFS(COUNTIF($B$2:B443,B443)=1,"-",OR(AND(X442="高滞销风险",OR(X443="中滞销风险",X443="低滞销风险",X443="健康")),AND(X442="中滞销风险",OR(X443="低滞销风险",X443="健康")),AND(X442="低滞销风险",X443="健康")),"变好",X442=X443,"维持不变",OR(AND(X442="健康",OR(X443="低滞销风险",X443="中滞销风险",X443="高滞销风险")),AND(X442="低滞销风险",OR(X443="中滞销风险",X443="高滞销风险")),AND(X442="中滞销风险",X443="高滞销风险")),"变差")</f>
        <v>-</v>
      </c>
      <c r="Z443" s="7">
        <f t="shared" si="81"/>
        <v>69.27</v>
      </c>
      <c r="AA443" s="7">
        <f t="shared" si="94"/>
        <v>54</v>
      </c>
      <c r="AB443" s="7">
        <f t="shared" si="82"/>
        <v>123.27</v>
      </c>
      <c r="AC443" s="7">
        <f t="shared" si="83"/>
        <v>305.263157894737</v>
      </c>
      <c r="AD443" s="7">
        <f t="shared" si="84"/>
        <v>216.263157894697</v>
      </c>
      <c r="AE443" s="8">
        <f t="shared" si="85"/>
        <v>1.95505617977528</v>
      </c>
    </row>
    <row r="444" spans="1:31">
      <c r="A444" s="1">
        <v>45894</v>
      </c>
      <c r="B444" t="s">
        <v>340</v>
      </c>
      <c r="C444" t="s">
        <v>341</v>
      </c>
      <c r="D444" t="s">
        <v>307</v>
      </c>
      <c r="E444">
        <v>1.44</v>
      </c>
      <c r="F444">
        <v>1.86</v>
      </c>
      <c r="G444">
        <v>1.21</v>
      </c>
      <c r="H444">
        <v>1.29</v>
      </c>
      <c r="I444" t="s">
        <v>34</v>
      </c>
      <c r="J444">
        <v>13</v>
      </c>
      <c r="K444" t="s">
        <v>38</v>
      </c>
      <c r="L444" t="s">
        <v>39</v>
      </c>
      <c r="M444" t="s">
        <v>40</v>
      </c>
      <c r="N444">
        <v>57</v>
      </c>
      <c r="O444">
        <v>50</v>
      </c>
      <c r="P444">
        <v>0</v>
      </c>
      <c r="Q444">
        <v>54</v>
      </c>
      <c r="R444">
        <v>0</v>
      </c>
      <c r="S444">
        <v>0</v>
      </c>
      <c r="T444">
        <f t="shared" si="95"/>
        <v>107</v>
      </c>
      <c r="U444">
        <f t="shared" si="96"/>
        <v>161</v>
      </c>
      <c r="V444" s="1">
        <f t="shared" si="97"/>
        <v>45968.3055555556</v>
      </c>
      <c r="W444" s="1">
        <f t="shared" si="98"/>
        <v>46005.8055555556</v>
      </c>
      <c r="X444" t="str">
        <f t="shared" si="80"/>
        <v>中滞销风险</v>
      </c>
      <c r="Y444" s="6" t="str">
        <f>_xlfn.IFS(COUNTIF($B$2:B444,B444)=1,"-",OR(AND(X443="高滞销风险",OR(X444="中滞销风险",X444="低滞销风险",X444="健康")),AND(X443="中滞销风险",OR(X444="低滞销风险",X444="健康")),AND(X443="低滞销风险",X444="健康")),"变好",X443=X444,"维持不变",OR(AND(X443="健康",OR(X444="低滞销风险",X444="中滞销风险",X444="高滞销风险")),AND(X443="低滞销风险",OR(X444="中滞销风险",X444="高滞销风险")),AND(X443="中滞销风险",X444="高滞销风险")),"变差")</f>
        <v>变好</v>
      </c>
      <c r="Z444" s="7">
        <f t="shared" si="81"/>
        <v>0</v>
      </c>
      <c r="AA444" s="7">
        <f t="shared" si="94"/>
        <v>42.92</v>
      </c>
      <c r="AB444" s="7">
        <f t="shared" si="82"/>
        <v>42.92</v>
      </c>
      <c r="AC444" s="7">
        <f t="shared" si="83"/>
        <v>111.805555555556</v>
      </c>
      <c r="AD444" s="7">
        <f t="shared" si="84"/>
        <v>29.8055555555984</v>
      </c>
      <c r="AE444" s="8">
        <f t="shared" si="85"/>
        <v>1.96341463414634</v>
      </c>
    </row>
    <row r="445" spans="1:31">
      <c r="A445" s="1">
        <v>45901</v>
      </c>
      <c r="B445" t="s">
        <v>340</v>
      </c>
      <c r="C445" t="s">
        <v>341</v>
      </c>
      <c r="D445" t="s">
        <v>307</v>
      </c>
      <c r="E445">
        <v>1.44</v>
      </c>
      <c r="F445">
        <v>1.43</v>
      </c>
      <c r="G445">
        <v>1.64</v>
      </c>
      <c r="H445">
        <v>1.36</v>
      </c>
      <c r="I445" t="s">
        <v>34</v>
      </c>
      <c r="J445">
        <v>10</v>
      </c>
      <c r="K445" t="s">
        <v>42</v>
      </c>
      <c r="L445" t="s">
        <v>43</v>
      </c>
      <c r="M445" t="s">
        <v>44</v>
      </c>
      <c r="N445">
        <v>69</v>
      </c>
      <c r="O445">
        <v>30</v>
      </c>
      <c r="P445">
        <v>0</v>
      </c>
      <c r="Q445">
        <v>54</v>
      </c>
      <c r="R445">
        <v>0</v>
      </c>
      <c r="S445">
        <v>0</v>
      </c>
      <c r="T445">
        <f t="shared" si="95"/>
        <v>99</v>
      </c>
      <c r="U445">
        <f t="shared" si="96"/>
        <v>153</v>
      </c>
      <c r="V445" s="1">
        <f t="shared" si="97"/>
        <v>45969.75</v>
      </c>
      <c r="W445" s="1">
        <f t="shared" si="98"/>
        <v>46007.25</v>
      </c>
      <c r="X445" t="str">
        <f t="shared" si="80"/>
        <v>高滞销风险</v>
      </c>
      <c r="Y445" s="6" t="str">
        <f>_xlfn.IFS(COUNTIF($B$2:B445,B445)=1,"-",OR(AND(X444="高滞销风险",OR(X445="中滞销风险",X445="低滞销风险",X445="健康")),AND(X444="中滞销风险",OR(X445="低滞销风险",X445="健康")),AND(X444="低滞销风险",X445="健康")),"变好",X444=X445,"维持不变",OR(AND(X444="健康",OR(X445="低滞销风险",X445="中滞销风险",X445="高滞销风险")),AND(X444="低滞销风险",OR(X445="中滞销风险",X445="高滞销风险")),AND(X444="中滞销风险",X445="高滞销风险")),"变差")</f>
        <v>变差</v>
      </c>
      <c r="Z445" s="7">
        <f t="shared" si="81"/>
        <v>0</v>
      </c>
      <c r="AA445" s="7">
        <f t="shared" si="94"/>
        <v>45</v>
      </c>
      <c r="AB445" s="7">
        <f t="shared" si="82"/>
        <v>45</v>
      </c>
      <c r="AC445" s="7">
        <f t="shared" si="83"/>
        <v>106.25</v>
      </c>
      <c r="AD445" s="7">
        <f t="shared" si="84"/>
        <v>31.25</v>
      </c>
      <c r="AE445" s="8">
        <f t="shared" si="85"/>
        <v>2.04</v>
      </c>
    </row>
    <row r="446" spans="1:31">
      <c r="A446" s="1">
        <v>45887</v>
      </c>
      <c r="B446" t="s">
        <v>342</v>
      </c>
      <c r="C446" t="s">
        <v>343</v>
      </c>
      <c r="D446" t="s">
        <v>307</v>
      </c>
      <c r="E446">
        <v>1.86</v>
      </c>
      <c r="F446">
        <v>1.86</v>
      </c>
      <c r="G446">
        <v>2.14</v>
      </c>
      <c r="H446">
        <v>2.36</v>
      </c>
      <c r="I446" t="s">
        <v>41</v>
      </c>
      <c r="J446">
        <v>13</v>
      </c>
      <c r="K446" t="s">
        <v>35</v>
      </c>
      <c r="L446" t="s">
        <v>36</v>
      </c>
      <c r="M446" t="s">
        <v>37</v>
      </c>
      <c r="N446">
        <v>48</v>
      </c>
      <c r="O446">
        <v>50</v>
      </c>
      <c r="P446">
        <v>60</v>
      </c>
      <c r="Q446">
        <v>0</v>
      </c>
      <c r="R446">
        <v>0</v>
      </c>
      <c r="S446">
        <v>0</v>
      </c>
      <c r="T446">
        <f t="shared" si="95"/>
        <v>158</v>
      </c>
      <c r="U446">
        <f t="shared" si="96"/>
        <v>158</v>
      </c>
      <c r="V446" s="1">
        <f t="shared" si="97"/>
        <v>45971.9462365591</v>
      </c>
      <c r="W446" s="1">
        <f t="shared" si="98"/>
        <v>45971.9462365591</v>
      </c>
      <c r="X446" t="str">
        <f t="shared" si="80"/>
        <v>健康</v>
      </c>
      <c r="Y446" s="6" t="str">
        <f>_xlfn.IFS(COUNTIF($B$2:B446,B446)=1,"-",OR(AND(X445="高滞销风险",OR(X446="中滞销风险",X446="低滞销风险",X446="健康")),AND(X445="中滞销风险",OR(X446="低滞销风险",X446="健康")),AND(X445="低滞销风险",X446="健康")),"变好",X445=X446,"维持不变",OR(AND(X445="健康",OR(X446="低滞销风险",X446="中滞销风险",X446="高滞销风险")),AND(X445="低滞销风险",OR(X446="中滞销风险",X446="高滞销风险")),AND(X445="中滞销风险",X446="高滞销风险")),"变差")</f>
        <v>-</v>
      </c>
      <c r="Z446" s="7">
        <f t="shared" si="81"/>
        <v>0</v>
      </c>
      <c r="AA446" s="7">
        <f t="shared" si="94"/>
        <v>0</v>
      </c>
      <c r="AB446" s="7">
        <f t="shared" si="82"/>
        <v>0</v>
      </c>
      <c r="AC446" s="7">
        <f t="shared" si="83"/>
        <v>84.9462365591398</v>
      </c>
      <c r="AD446" s="7">
        <f t="shared" si="84"/>
        <v>0</v>
      </c>
      <c r="AE446" s="8">
        <f t="shared" si="85"/>
        <v>1.86</v>
      </c>
    </row>
    <row r="447" spans="1:31">
      <c r="A447" s="1">
        <v>45894</v>
      </c>
      <c r="B447" t="s">
        <v>342</v>
      </c>
      <c r="C447" t="s">
        <v>343</v>
      </c>
      <c r="D447" t="s">
        <v>307</v>
      </c>
      <c r="E447">
        <v>2.64</v>
      </c>
      <c r="F447">
        <v>3.14</v>
      </c>
      <c r="G447">
        <v>2.5</v>
      </c>
      <c r="H447">
        <v>2.39</v>
      </c>
      <c r="I447" t="s">
        <v>34</v>
      </c>
      <c r="J447">
        <v>22</v>
      </c>
      <c r="K447" t="s">
        <v>38</v>
      </c>
      <c r="L447" t="s">
        <v>39</v>
      </c>
      <c r="M447" t="s">
        <v>40</v>
      </c>
      <c r="N447">
        <v>29</v>
      </c>
      <c r="O447">
        <v>110</v>
      </c>
      <c r="P447">
        <v>0</v>
      </c>
      <c r="Q447">
        <v>0</v>
      </c>
      <c r="R447">
        <v>0</v>
      </c>
      <c r="S447">
        <v>0</v>
      </c>
      <c r="T447">
        <f t="shared" si="95"/>
        <v>139</v>
      </c>
      <c r="U447">
        <f t="shared" si="96"/>
        <v>139</v>
      </c>
      <c r="V447" s="1">
        <f t="shared" si="97"/>
        <v>45946.6515151515</v>
      </c>
      <c r="W447" s="1">
        <f t="shared" si="98"/>
        <v>45946.6515151515</v>
      </c>
      <c r="X447" t="str">
        <f t="shared" si="80"/>
        <v>健康</v>
      </c>
      <c r="Y447" s="6" t="str">
        <f>_xlfn.IFS(COUNTIF($B$2:B447,B447)=1,"-",OR(AND(X446="高滞销风险",OR(X447="中滞销风险",X447="低滞销风险",X447="健康")),AND(X446="中滞销风险",OR(X447="低滞销风险",X447="健康")),AND(X446="低滞销风险",X447="健康")),"变好",X446=X447,"维持不变",OR(AND(X446="健康",OR(X447="低滞销风险",X447="中滞销风险",X447="高滞销风险")),AND(X446="低滞销风险",OR(X447="中滞销风险",X447="高滞销风险")),AND(X446="中滞销风险",X447="高滞销风险")),"变差")</f>
        <v>维持不变</v>
      </c>
      <c r="Z447" s="7">
        <f t="shared" si="81"/>
        <v>0</v>
      </c>
      <c r="AA447" s="7">
        <f t="shared" si="94"/>
        <v>0</v>
      </c>
      <c r="AB447" s="7">
        <f t="shared" si="82"/>
        <v>0</v>
      </c>
      <c r="AC447" s="7">
        <f t="shared" si="83"/>
        <v>52.6515151515151</v>
      </c>
      <c r="AD447" s="7">
        <f t="shared" si="84"/>
        <v>0</v>
      </c>
      <c r="AE447" s="8">
        <f t="shared" si="85"/>
        <v>2.64</v>
      </c>
    </row>
    <row r="448" spans="1:31">
      <c r="A448" s="1">
        <v>45901</v>
      </c>
      <c r="B448" t="s">
        <v>342</v>
      </c>
      <c r="C448" t="s">
        <v>343</v>
      </c>
      <c r="D448" t="s">
        <v>307</v>
      </c>
      <c r="E448">
        <v>2.14</v>
      </c>
      <c r="F448">
        <v>2.14</v>
      </c>
      <c r="G448">
        <v>2.64</v>
      </c>
      <c r="H448">
        <v>2.39</v>
      </c>
      <c r="I448" t="s">
        <v>41</v>
      </c>
      <c r="J448">
        <v>15</v>
      </c>
      <c r="K448" t="s">
        <v>42</v>
      </c>
      <c r="L448" t="s">
        <v>43</v>
      </c>
      <c r="M448" t="s">
        <v>44</v>
      </c>
      <c r="N448">
        <v>20</v>
      </c>
      <c r="O448">
        <v>103</v>
      </c>
      <c r="P448">
        <v>0</v>
      </c>
      <c r="Q448">
        <v>0</v>
      </c>
      <c r="R448">
        <v>0</v>
      </c>
      <c r="S448">
        <v>50</v>
      </c>
      <c r="T448">
        <f t="shared" si="95"/>
        <v>123</v>
      </c>
      <c r="U448">
        <f t="shared" si="96"/>
        <v>173</v>
      </c>
      <c r="V448" s="1">
        <f t="shared" si="97"/>
        <v>45958.476635514</v>
      </c>
      <c r="W448" s="1">
        <f t="shared" si="98"/>
        <v>45981.8411214953</v>
      </c>
      <c r="X448" t="str">
        <f t="shared" si="80"/>
        <v>低滞销风险</v>
      </c>
      <c r="Y448" s="6" t="str">
        <f>_xlfn.IFS(COUNTIF($B$2:B448,B448)=1,"-",OR(AND(X447="高滞销风险",OR(X448="中滞销风险",X448="低滞销风险",X448="健康")),AND(X447="中滞销风险",OR(X448="低滞销风险",X448="健康")),AND(X447="低滞销风险",X448="健康")),"变好",X447=X448,"维持不变",OR(AND(X447="健康",OR(X448="低滞销风险",X448="中滞销风险",X448="高滞销风险")),AND(X447="低滞销风险",OR(X448="中滞销风险",X448="高滞销风险")),AND(X447="中滞销风险",X448="高滞销风险")),"变差")</f>
        <v>变差</v>
      </c>
      <c r="Z448" s="7">
        <f t="shared" si="81"/>
        <v>0</v>
      </c>
      <c r="AA448" s="7">
        <f t="shared" si="94"/>
        <v>12.5</v>
      </c>
      <c r="AB448" s="7">
        <f t="shared" si="82"/>
        <v>12.5</v>
      </c>
      <c r="AC448" s="7">
        <f t="shared" si="83"/>
        <v>80.8411214953271</v>
      </c>
      <c r="AD448" s="7">
        <f t="shared" si="84"/>
        <v>5.84112149530119</v>
      </c>
      <c r="AE448" s="8">
        <f t="shared" si="85"/>
        <v>2.30666666666667</v>
      </c>
    </row>
    <row r="449" spans="1:31">
      <c r="A449" s="1">
        <v>45887</v>
      </c>
      <c r="B449" t="s">
        <v>344</v>
      </c>
      <c r="C449" t="s">
        <v>345</v>
      </c>
      <c r="D449" t="s">
        <v>307</v>
      </c>
      <c r="E449">
        <v>4.57</v>
      </c>
      <c r="F449">
        <v>4.57</v>
      </c>
      <c r="G449">
        <v>4.71</v>
      </c>
      <c r="H449">
        <v>4.96</v>
      </c>
      <c r="I449" t="s">
        <v>41</v>
      </c>
      <c r="J449">
        <v>32</v>
      </c>
      <c r="K449" t="s">
        <v>35</v>
      </c>
      <c r="L449" t="s">
        <v>36</v>
      </c>
      <c r="M449" t="s">
        <v>37</v>
      </c>
      <c r="N449">
        <v>125</v>
      </c>
      <c r="O449">
        <v>161</v>
      </c>
      <c r="P449">
        <v>0</v>
      </c>
      <c r="Q449">
        <v>0</v>
      </c>
      <c r="R449">
        <v>0</v>
      </c>
      <c r="S449">
        <v>100</v>
      </c>
      <c r="T449">
        <f t="shared" si="95"/>
        <v>286</v>
      </c>
      <c r="U449">
        <f t="shared" si="96"/>
        <v>386</v>
      </c>
      <c r="V449" s="1">
        <f t="shared" si="97"/>
        <v>45949.5820568928</v>
      </c>
      <c r="W449" s="1">
        <f t="shared" si="98"/>
        <v>45971.4638949672</v>
      </c>
      <c r="X449" t="str">
        <f t="shared" si="80"/>
        <v>健康</v>
      </c>
      <c r="Y449" s="6" t="str">
        <f>_xlfn.IFS(COUNTIF($B$2:B449,B449)=1,"-",OR(AND(X448="高滞销风险",OR(X449="中滞销风险",X449="低滞销风险",X449="健康")),AND(X448="中滞销风险",OR(X449="低滞销风险",X449="健康")),AND(X448="低滞销风险",X449="健康")),"变好",X448=X449,"维持不变",OR(AND(X448="健康",OR(X449="低滞销风险",X449="中滞销风险",X449="高滞销风险")),AND(X448="低滞销风险",OR(X449="中滞销风险",X449="高滞销风险")),AND(X448="中滞销风险",X449="高滞销风险")),"变差")</f>
        <v>-</v>
      </c>
      <c r="Z449" s="7">
        <f t="shared" si="81"/>
        <v>0</v>
      </c>
      <c r="AA449" s="7">
        <f t="shared" si="94"/>
        <v>0</v>
      </c>
      <c r="AB449" s="7">
        <f t="shared" si="82"/>
        <v>0</v>
      </c>
      <c r="AC449" s="7">
        <f t="shared" si="83"/>
        <v>84.4638949671772</v>
      </c>
      <c r="AD449" s="7">
        <f t="shared" si="84"/>
        <v>0</v>
      </c>
      <c r="AE449" s="8">
        <f t="shared" si="85"/>
        <v>4.57</v>
      </c>
    </row>
    <row r="450" spans="1:31">
      <c r="A450" s="1">
        <v>45894</v>
      </c>
      <c r="B450" t="s">
        <v>344</v>
      </c>
      <c r="C450" t="s">
        <v>345</v>
      </c>
      <c r="D450" t="s">
        <v>307</v>
      </c>
      <c r="E450">
        <v>5.75</v>
      </c>
      <c r="F450">
        <v>6.57</v>
      </c>
      <c r="G450">
        <v>5.57</v>
      </c>
      <c r="H450">
        <v>5.32</v>
      </c>
      <c r="I450" t="s">
        <v>34</v>
      </c>
      <c r="J450">
        <v>46</v>
      </c>
      <c r="K450" t="s">
        <v>38</v>
      </c>
      <c r="L450" t="s">
        <v>39</v>
      </c>
      <c r="M450" t="s">
        <v>40</v>
      </c>
      <c r="N450">
        <v>109</v>
      </c>
      <c r="O450">
        <v>193</v>
      </c>
      <c r="P450">
        <v>0</v>
      </c>
      <c r="Q450">
        <v>40</v>
      </c>
      <c r="R450">
        <v>0</v>
      </c>
      <c r="S450">
        <v>100</v>
      </c>
      <c r="T450">
        <f t="shared" si="95"/>
        <v>302</v>
      </c>
      <c r="U450">
        <f t="shared" si="96"/>
        <v>442</v>
      </c>
      <c r="V450" s="1">
        <f t="shared" si="97"/>
        <v>45946.5217391304</v>
      </c>
      <c r="W450" s="1">
        <f t="shared" si="98"/>
        <v>45970.8695652174</v>
      </c>
      <c r="X450" t="str">
        <f t="shared" si="80"/>
        <v>健康</v>
      </c>
      <c r="Y450" s="6" t="str">
        <f>_xlfn.IFS(COUNTIF($B$2:B450,B450)=1,"-",OR(AND(X449="高滞销风险",OR(X450="中滞销风险",X450="低滞销风险",X450="健康")),AND(X449="中滞销风险",OR(X450="低滞销风险",X450="健康")),AND(X449="低滞销风险",X450="健康")),"变好",X449=X450,"维持不变",OR(AND(X449="健康",OR(X450="低滞销风险",X450="中滞销风险",X450="高滞销风险")),AND(X449="低滞销风险",OR(X450="中滞销风险",X450="高滞销风险")),AND(X449="中滞销风险",X450="高滞销风险")),"变差")</f>
        <v>维持不变</v>
      </c>
      <c r="Z450" s="7">
        <f t="shared" si="81"/>
        <v>0</v>
      </c>
      <c r="AA450" s="7">
        <f t="shared" si="94"/>
        <v>0</v>
      </c>
      <c r="AB450" s="7">
        <f t="shared" si="82"/>
        <v>0</v>
      </c>
      <c r="AC450" s="7">
        <f t="shared" si="83"/>
        <v>76.8695652173913</v>
      </c>
      <c r="AD450" s="7">
        <f t="shared" si="84"/>
        <v>0</v>
      </c>
      <c r="AE450" s="8">
        <f t="shared" si="85"/>
        <v>5.75</v>
      </c>
    </row>
    <row r="451" spans="1:31">
      <c r="A451" s="1">
        <v>45901</v>
      </c>
      <c r="B451" t="s">
        <v>344</v>
      </c>
      <c r="C451" t="s">
        <v>345</v>
      </c>
      <c r="D451" t="s">
        <v>307</v>
      </c>
      <c r="E451">
        <v>5.43</v>
      </c>
      <c r="F451">
        <v>5.29</v>
      </c>
      <c r="G451">
        <v>5.93</v>
      </c>
      <c r="H451">
        <v>5.32</v>
      </c>
      <c r="I451" t="s">
        <v>34</v>
      </c>
      <c r="J451">
        <v>37</v>
      </c>
      <c r="K451" t="s">
        <v>42</v>
      </c>
      <c r="L451" t="s">
        <v>43</v>
      </c>
      <c r="M451" t="s">
        <v>44</v>
      </c>
      <c r="N451">
        <v>125</v>
      </c>
      <c r="O451">
        <v>184</v>
      </c>
      <c r="P451">
        <v>0</v>
      </c>
      <c r="Q451">
        <v>0</v>
      </c>
      <c r="R451">
        <v>0</v>
      </c>
      <c r="S451">
        <v>150</v>
      </c>
      <c r="T451">
        <f t="shared" si="95"/>
        <v>309</v>
      </c>
      <c r="U451">
        <f t="shared" si="96"/>
        <v>459</v>
      </c>
      <c r="V451" s="1">
        <f t="shared" si="97"/>
        <v>45957.9060773481</v>
      </c>
      <c r="W451" s="1">
        <f t="shared" si="98"/>
        <v>45985.5303867403</v>
      </c>
      <c r="X451" t="str">
        <f t="shared" ref="X451:X514" si="99">_xlfn.IFS(AD451&gt;=30,"高滞销风险",AD451&gt;=15,"中滞销风险",AD451&gt;0,"低滞销风险",AD451=0,"健康")</f>
        <v>低滞销风险</v>
      </c>
      <c r="Y451" s="6" t="str">
        <f>_xlfn.IFS(COUNTIF($B$2:B451,B451)=1,"-",OR(AND(X450="高滞销风险",OR(X451="中滞销风险",X451="低滞销风险",X451="健康")),AND(X450="中滞销风险",OR(X451="低滞销风险",X451="健康")),AND(X450="低滞销风险",X451="健康")),"变好",X450=X451,"维持不变",OR(AND(X450="健康",OR(X451="低滞销风险",X451="中滞销风险",X451="高滞销风险")),AND(X450="低滞销风险",OR(X451="中滞销风险",X451="高滞销风险")),AND(X450="中滞销风险",X451="高滞销风险")),"变差")</f>
        <v>变差</v>
      </c>
      <c r="Z451" s="7">
        <f t="shared" ref="Z451:Z514" si="100">IF(V451&gt;=DATE(2025,11,15),T451-(DATE(2025,11,15)-A451)*E451,0)</f>
        <v>0</v>
      </c>
      <c r="AA451" s="7">
        <f t="shared" si="94"/>
        <v>51.75</v>
      </c>
      <c r="AB451" s="7">
        <f t="shared" ref="AB451:AB514" si="101">IF(W451&gt;=DATE(2025,11,15),U451-(DATE(2025,11,15)-A451)*E451,0)</f>
        <v>51.75</v>
      </c>
      <c r="AC451" s="7">
        <f t="shared" ref="AC451:AC514" si="102">U451/E451</f>
        <v>84.5303867403315</v>
      </c>
      <c r="AD451" s="7">
        <f t="shared" ref="AD451:AD514" si="103">IF(W451&gt;DATE(2025,11,15),W451-DATE(2025,11,15),0)</f>
        <v>9.53038674029813</v>
      </c>
      <c r="AE451" s="8">
        <f t="shared" ref="AE451:AE514" si="104">IF(X451="健康",E451,U451/(DATE(2025,11,15)-A451))</f>
        <v>6.12</v>
      </c>
    </row>
    <row r="452" spans="1:31">
      <c r="A452" s="1">
        <v>45887</v>
      </c>
      <c r="B452" t="s">
        <v>346</v>
      </c>
      <c r="C452" t="s">
        <v>347</v>
      </c>
      <c r="D452" t="s">
        <v>307</v>
      </c>
      <c r="E452">
        <v>3.05</v>
      </c>
      <c r="F452">
        <v>3.29</v>
      </c>
      <c r="G452">
        <v>3.07</v>
      </c>
      <c r="H452">
        <v>2.89</v>
      </c>
      <c r="I452" t="s">
        <v>34</v>
      </c>
      <c r="J452">
        <v>23</v>
      </c>
      <c r="K452" t="s">
        <v>35</v>
      </c>
      <c r="L452" t="s">
        <v>36</v>
      </c>
      <c r="M452" t="s">
        <v>37</v>
      </c>
      <c r="N452">
        <v>71</v>
      </c>
      <c r="O452">
        <v>52</v>
      </c>
      <c r="P452">
        <v>60</v>
      </c>
      <c r="Q452">
        <v>80</v>
      </c>
      <c r="R452">
        <v>0</v>
      </c>
      <c r="S452">
        <v>0</v>
      </c>
      <c r="T452">
        <f t="shared" si="95"/>
        <v>183</v>
      </c>
      <c r="U452">
        <f t="shared" si="96"/>
        <v>263</v>
      </c>
      <c r="V452" s="1">
        <f t="shared" si="97"/>
        <v>45947</v>
      </c>
      <c r="W452" s="1">
        <f t="shared" si="98"/>
        <v>45973.2295081967</v>
      </c>
      <c r="X452" t="str">
        <f t="shared" si="99"/>
        <v>健康</v>
      </c>
      <c r="Y452" s="6" t="str">
        <f>_xlfn.IFS(COUNTIF($B$2:B452,B452)=1,"-",OR(AND(X451="高滞销风险",OR(X452="中滞销风险",X452="低滞销风险",X452="健康")),AND(X451="中滞销风险",OR(X452="低滞销风险",X452="健康")),AND(X451="低滞销风险",X452="健康")),"变好",X451=X452,"维持不变",OR(AND(X451="健康",OR(X452="低滞销风险",X452="中滞销风险",X452="高滞销风险")),AND(X451="低滞销风险",OR(X452="中滞销风险",X452="高滞销风险")),AND(X451="中滞销风险",X452="高滞销风险")),"变差")</f>
        <v>-</v>
      </c>
      <c r="Z452" s="7">
        <f t="shared" si="100"/>
        <v>0</v>
      </c>
      <c r="AA452" s="7">
        <f t="shared" si="94"/>
        <v>0</v>
      </c>
      <c r="AB452" s="7">
        <f t="shared" si="101"/>
        <v>0</v>
      </c>
      <c r="AC452" s="7">
        <f t="shared" si="102"/>
        <v>86.2295081967213</v>
      </c>
      <c r="AD452" s="7">
        <f t="shared" si="103"/>
        <v>0</v>
      </c>
      <c r="AE452" s="8">
        <f t="shared" si="104"/>
        <v>3.05</v>
      </c>
    </row>
    <row r="453" spans="1:31">
      <c r="A453" s="1">
        <v>45894</v>
      </c>
      <c r="B453" t="s">
        <v>346</v>
      </c>
      <c r="C453" t="s">
        <v>347</v>
      </c>
      <c r="D453" t="s">
        <v>307</v>
      </c>
      <c r="E453">
        <v>3.48</v>
      </c>
      <c r="F453">
        <v>3.71</v>
      </c>
      <c r="G453">
        <v>3.5</v>
      </c>
      <c r="H453">
        <v>3.32</v>
      </c>
      <c r="I453" t="s">
        <v>34</v>
      </c>
      <c r="J453">
        <v>26</v>
      </c>
      <c r="K453" t="s">
        <v>38</v>
      </c>
      <c r="L453" t="s">
        <v>39</v>
      </c>
      <c r="M453" t="s">
        <v>40</v>
      </c>
      <c r="N453">
        <v>120</v>
      </c>
      <c r="O453">
        <v>111</v>
      </c>
      <c r="P453">
        <v>0</v>
      </c>
      <c r="Q453">
        <v>5</v>
      </c>
      <c r="R453">
        <v>0</v>
      </c>
      <c r="S453">
        <v>0</v>
      </c>
      <c r="T453">
        <f t="shared" si="95"/>
        <v>231</v>
      </c>
      <c r="U453">
        <f t="shared" si="96"/>
        <v>236</v>
      </c>
      <c r="V453" s="1">
        <f t="shared" si="97"/>
        <v>45960.3793103448</v>
      </c>
      <c r="W453" s="1">
        <f t="shared" si="98"/>
        <v>45961.816091954</v>
      </c>
      <c r="X453" t="str">
        <f t="shared" si="99"/>
        <v>健康</v>
      </c>
      <c r="Y453" s="6" t="str">
        <f>_xlfn.IFS(COUNTIF($B$2:B453,B453)=1,"-",OR(AND(X452="高滞销风险",OR(X453="中滞销风险",X453="低滞销风险",X453="健康")),AND(X452="中滞销风险",OR(X453="低滞销风险",X453="健康")),AND(X452="低滞销风险",X453="健康")),"变好",X452=X453,"维持不变",OR(AND(X452="健康",OR(X453="低滞销风险",X453="中滞销风险",X453="高滞销风险")),AND(X452="低滞销风险",OR(X453="中滞销风险",X453="高滞销风险")),AND(X452="中滞销风险",X453="高滞销风险")),"变差")</f>
        <v>维持不变</v>
      </c>
      <c r="Z453" s="7">
        <f t="shared" si="100"/>
        <v>0</v>
      </c>
      <c r="AA453" s="7">
        <f t="shared" si="94"/>
        <v>0</v>
      </c>
      <c r="AB453" s="7">
        <f t="shared" si="101"/>
        <v>0</v>
      </c>
      <c r="AC453" s="7">
        <f t="shared" si="102"/>
        <v>67.816091954023</v>
      </c>
      <c r="AD453" s="7">
        <f t="shared" si="103"/>
        <v>0</v>
      </c>
      <c r="AE453" s="8">
        <f t="shared" si="104"/>
        <v>3.48</v>
      </c>
    </row>
    <row r="454" spans="1:31">
      <c r="A454" s="1">
        <v>45901</v>
      </c>
      <c r="B454" t="s">
        <v>346</v>
      </c>
      <c r="C454" t="s">
        <v>347</v>
      </c>
      <c r="D454" t="s">
        <v>307</v>
      </c>
      <c r="E454">
        <v>3.93</v>
      </c>
      <c r="F454">
        <v>4.43</v>
      </c>
      <c r="G454">
        <v>4.07</v>
      </c>
      <c r="H454">
        <v>3.57</v>
      </c>
      <c r="I454" t="s">
        <v>34</v>
      </c>
      <c r="J454">
        <v>31</v>
      </c>
      <c r="K454" t="s">
        <v>42</v>
      </c>
      <c r="L454" t="s">
        <v>43</v>
      </c>
      <c r="M454" t="s">
        <v>44</v>
      </c>
      <c r="N454">
        <v>105</v>
      </c>
      <c r="O454">
        <v>95</v>
      </c>
      <c r="P454">
        <v>0</v>
      </c>
      <c r="Q454">
        <v>5</v>
      </c>
      <c r="R454">
        <v>0</v>
      </c>
      <c r="S454">
        <v>50</v>
      </c>
      <c r="T454">
        <f t="shared" si="95"/>
        <v>200</v>
      </c>
      <c r="U454">
        <f t="shared" si="96"/>
        <v>255</v>
      </c>
      <c r="V454" s="1">
        <f t="shared" si="97"/>
        <v>45951.8905852417</v>
      </c>
      <c r="W454" s="1">
        <f t="shared" si="98"/>
        <v>45965.8854961832</v>
      </c>
      <c r="X454" t="str">
        <f t="shared" si="99"/>
        <v>健康</v>
      </c>
      <c r="Y454" s="6" t="str">
        <f>_xlfn.IFS(COUNTIF($B$2:B454,B454)=1,"-",OR(AND(X453="高滞销风险",OR(X454="中滞销风险",X454="低滞销风险",X454="健康")),AND(X453="中滞销风险",OR(X454="低滞销风险",X454="健康")),AND(X453="低滞销风险",X454="健康")),"变好",X453=X454,"维持不变",OR(AND(X453="健康",OR(X454="低滞销风险",X454="中滞销风险",X454="高滞销风险")),AND(X453="低滞销风险",OR(X454="中滞销风险",X454="高滞销风险")),AND(X453="中滞销风险",X454="高滞销风险")),"变差")</f>
        <v>维持不变</v>
      </c>
      <c r="Z454" s="7">
        <f t="shared" si="100"/>
        <v>0</v>
      </c>
      <c r="AA454" s="7">
        <f t="shared" si="94"/>
        <v>0</v>
      </c>
      <c r="AB454" s="7">
        <f t="shared" si="101"/>
        <v>0</v>
      </c>
      <c r="AC454" s="7">
        <f t="shared" si="102"/>
        <v>64.8854961832061</v>
      </c>
      <c r="AD454" s="7">
        <f t="shared" si="103"/>
        <v>0</v>
      </c>
      <c r="AE454" s="8">
        <f t="shared" si="104"/>
        <v>3.93</v>
      </c>
    </row>
    <row r="455" spans="1:31">
      <c r="A455" s="1">
        <v>45887</v>
      </c>
      <c r="B455" t="s">
        <v>348</v>
      </c>
      <c r="C455" t="s">
        <v>349</v>
      </c>
      <c r="D455" t="s">
        <v>307</v>
      </c>
      <c r="E455">
        <v>1.32</v>
      </c>
      <c r="F455">
        <v>1.43</v>
      </c>
      <c r="G455">
        <v>1.07</v>
      </c>
      <c r="H455">
        <v>1.36</v>
      </c>
      <c r="I455" t="s">
        <v>34</v>
      </c>
      <c r="J455">
        <v>10</v>
      </c>
      <c r="K455" t="s">
        <v>35</v>
      </c>
      <c r="L455" t="s">
        <v>36</v>
      </c>
      <c r="M455" t="s">
        <v>37</v>
      </c>
      <c r="N455">
        <v>11</v>
      </c>
      <c r="O455">
        <v>45</v>
      </c>
      <c r="P455">
        <v>0</v>
      </c>
      <c r="Q455">
        <v>93</v>
      </c>
      <c r="R455">
        <v>0</v>
      </c>
      <c r="S455">
        <v>0</v>
      </c>
      <c r="T455">
        <f t="shared" si="95"/>
        <v>56</v>
      </c>
      <c r="U455">
        <f t="shared" si="96"/>
        <v>149</v>
      </c>
      <c r="V455" s="1">
        <f t="shared" si="97"/>
        <v>45929.4242424242</v>
      </c>
      <c r="W455" s="1">
        <f t="shared" si="98"/>
        <v>45999.8787878788</v>
      </c>
      <c r="X455" t="str">
        <f t="shared" si="99"/>
        <v>中滞销风险</v>
      </c>
      <c r="Y455" s="6" t="str">
        <f>_xlfn.IFS(COUNTIF($B$2:B455,B455)=1,"-",OR(AND(X454="高滞销风险",OR(X455="中滞销风险",X455="低滞销风险",X455="健康")),AND(X454="中滞销风险",OR(X455="低滞销风险",X455="健康")),AND(X454="低滞销风险",X455="健康")),"变好",X454=X455,"维持不变",OR(AND(X454="健康",OR(X455="低滞销风险",X455="中滞销风险",X455="高滞销风险")),AND(X454="低滞销风险",OR(X455="中滞销风险",X455="高滞销风险")),AND(X454="中滞销风险",X455="高滞销风险")),"变差")</f>
        <v>-</v>
      </c>
      <c r="Z455" s="7">
        <f t="shared" si="100"/>
        <v>0</v>
      </c>
      <c r="AA455" s="7">
        <f t="shared" si="94"/>
        <v>31.52</v>
      </c>
      <c r="AB455" s="7">
        <f t="shared" si="101"/>
        <v>31.52</v>
      </c>
      <c r="AC455" s="7">
        <f t="shared" si="102"/>
        <v>112.878787878788</v>
      </c>
      <c r="AD455" s="7">
        <f t="shared" si="103"/>
        <v>23.8787878787989</v>
      </c>
      <c r="AE455" s="8">
        <f t="shared" si="104"/>
        <v>1.67415730337079</v>
      </c>
    </row>
    <row r="456" spans="1:31">
      <c r="A456" s="1">
        <v>45894</v>
      </c>
      <c r="B456" t="s">
        <v>348</v>
      </c>
      <c r="C456" t="s">
        <v>349</v>
      </c>
      <c r="D456" t="s">
        <v>307</v>
      </c>
      <c r="E456">
        <v>1.14</v>
      </c>
      <c r="F456">
        <v>1.14</v>
      </c>
      <c r="G456">
        <v>1.29</v>
      </c>
      <c r="H456">
        <v>1.43</v>
      </c>
      <c r="I456" t="s">
        <v>41</v>
      </c>
      <c r="J456">
        <v>8</v>
      </c>
      <c r="K456" t="s">
        <v>38</v>
      </c>
      <c r="L456" t="s">
        <v>39</v>
      </c>
      <c r="M456" t="s">
        <v>40</v>
      </c>
      <c r="N456">
        <v>4</v>
      </c>
      <c r="O456">
        <v>65</v>
      </c>
      <c r="P456">
        <v>0</v>
      </c>
      <c r="Q456">
        <v>73</v>
      </c>
      <c r="R456">
        <v>0</v>
      </c>
      <c r="S456">
        <v>0</v>
      </c>
      <c r="T456">
        <f t="shared" si="95"/>
        <v>69</v>
      </c>
      <c r="U456">
        <f t="shared" si="96"/>
        <v>142</v>
      </c>
      <c r="V456" s="1">
        <f t="shared" si="97"/>
        <v>45954.5263157895</v>
      </c>
      <c r="W456" s="1">
        <f t="shared" si="98"/>
        <v>46018.5614035088</v>
      </c>
      <c r="X456" t="str">
        <f t="shared" si="99"/>
        <v>高滞销风险</v>
      </c>
      <c r="Y456" s="6" t="str">
        <f>_xlfn.IFS(COUNTIF($B$2:B456,B456)=1,"-",OR(AND(X455="高滞销风险",OR(X456="中滞销风险",X456="低滞销风险",X456="健康")),AND(X455="中滞销风险",OR(X456="低滞销风险",X456="健康")),AND(X455="低滞销风险",X456="健康")),"变好",X455=X456,"维持不变",OR(AND(X455="健康",OR(X456="低滞销风险",X456="中滞销风险",X456="高滞销风险")),AND(X455="低滞销风险",OR(X456="中滞销风险",X456="高滞销风险")),AND(X455="中滞销风险",X456="高滞销风险")),"变差")</f>
        <v>变差</v>
      </c>
      <c r="Z456" s="7">
        <f t="shared" si="100"/>
        <v>0</v>
      </c>
      <c r="AA456" s="7">
        <f t="shared" si="94"/>
        <v>48.52</v>
      </c>
      <c r="AB456" s="7">
        <f t="shared" si="101"/>
        <v>48.52</v>
      </c>
      <c r="AC456" s="7">
        <f t="shared" si="102"/>
        <v>124.561403508772</v>
      </c>
      <c r="AD456" s="7">
        <f t="shared" si="103"/>
        <v>42.5614035088001</v>
      </c>
      <c r="AE456" s="8">
        <f t="shared" si="104"/>
        <v>1.73170731707317</v>
      </c>
    </row>
    <row r="457" spans="1:31">
      <c r="A457" s="1">
        <v>45901</v>
      </c>
      <c r="B457" t="s">
        <v>348</v>
      </c>
      <c r="C457" t="s">
        <v>349</v>
      </c>
      <c r="D457" t="s">
        <v>307</v>
      </c>
      <c r="E457">
        <v>1.12</v>
      </c>
      <c r="F457">
        <v>1.14</v>
      </c>
      <c r="G457">
        <v>1.14</v>
      </c>
      <c r="H457">
        <v>1.11</v>
      </c>
      <c r="I457" t="s">
        <v>34</v>
      </c>
      <c r="J457">
        <v>8</v>
      </c>
      <c r="K457" t="s">
        <v>42</v>
      </c>
      <c r="L457" t="s">
        <v>43</v>
      </c>
      <c r="M457" t="s">
        <v>44</v>
      </c>
      <c r="N457">
        <v>17</v>
      </c>
      <c r="O457">
        <v>64</v>
      </c>
      <c r="P457">
        <v>0</v>
      </c>
      <c r="Q457">
        <v>68</v>
      </c>
      <c r="R457">
        <v>0</v>
      </c>
      <c r="S457">
        <v>0</v>
      </c>
      <c r="T457">
        <f t="shared" si="95"/>
        <v>81</v>
      </c>
      <c r="U457">
        <f t="shared" si="96"/>
        <v>149</v>
      </c>
      <c r="V457" s="1">
        <f t="shared" si="97"/>
        <v>45973.3214285714</v>
      </c>
      <c r="W457" s="1">
        <f t="shared" si="98"/>
        <v>46034.0357142857</v>
      </c>
      <c r="X457" t="str">
        <f t="shared" si="99"/>
        <v>高滞销风险</v>
      </c>
      <c r="Y457" s="6" t="str">
        <f>_xlfn.IFS(COUNTIF($B$2:B457,B457)=1,"-",OR(AND(X456="高滞销风险",OR(X457="中滞销风险",X457="低滞销风险",X457="健康")),AND(X456="中滞销风险",OR(X457="低滞销风险",X457="健康")),AND(X456="低滞销风险",X457="健康")),"变好",X456=X457,"维持不变",OR(AND(X456="健康",OR(X457="低滞销风险",X457="中滞销风险",X457="高滞销风险")),AND(X456="低滞销风险",OR(X457="中滞销风险",X457="高滞销风险")),AND(X456="中滞销风险",X457="高滞销风险")),"变差")</f>
        <v>维持不变</v>
      </c>
      <c r="Z457" s="7">
        <f t="shared" si="100"/>
        <v>0</v>
      </c>
      <c r="AA457" s="7">
        <f t="shared" si="94"/>
        <v>65</v>
      </c>
      <c r="AB457" s="7">
        <f t="shared" si="101"/>
        <v>65</v>
      </c>
      <c r="AC457" s="7">
        <f t="shared" si="102"/>
        <v>133.035714285714</v>
      </c>
      <c r="AD457" s="7">
        <f t="shared" si="103"/>
        <v>58.0357142857029</v>
      </c>
      <c r="AE457" s="8">
        <f t="shared" si="104"/>
        <v>1.98666666666667</v>
      </c>
    </row>
    <row r="458" spans="1:31">
      <c r="A458" s="1">
        <v>45887</v>
      </c>
      <c r="B458" t="s">
        <v>350</v>
      </c>
      <c r="C458" t="s">
        <v>351</v>
      </c>
      <c r="D458" t="s">
        <v>307</v>
      </c>
      <c r="E458">
        <v>1.62</v>
      </c>
      <c r="F458">
        <v>1.86</v>
      </c>
      <c r="G458">
        <v>1.64</v>
      </c>
      <c r="H458">
        <v>1.46</v>
      </c>
      <c r="I458" t="s">
        <v>34</v>
      </c>
      <c r="J458">
        <v>13</v>
      </c>
      <c r="K458" t="s">
        <v>35</v>
      </c>
      <c r="L458" t="s">
        <v>36</v>
      </c>
      <c r="M458" t="s">
        <v>37</v>
      </c>
      <c r="N458">
        <v>26</v>
      </c>
      <c r="O458">
        <v>35</v>
      </c>
      <c r="P458">
        <v>0</v>
      </c>
      <c r="Q458">
        <v>174</v>
      </c>
      <c r="R458">
        <v>0</v>
      </c>
      <c r="S458">
        <v>0</v>
      </c>
      <c r="T458">
        <f t="shared" si="95"/>
        <v>61</v>
      </c>
      <c r="U458">
        <f t="shared" si="96"/>
        <v>235</v>
      </c>
      <c r="V458" s="1">
        <f t="shared" si="97"/>
        <v>45924.6543209877</v>
      </c>
      <c r="W458" s="1">
        <f t="shared" si="98"/>
        <v>46032.0617283951</v>
      </c>
      <c r="X458" t="str">
        <f t="shared" si="99"/>
        <v>高滞销风险</v>
      </c>
      <c r="Y458" s="6" t="str">
        <f>_xlfn.IFS(COUNTIF($B$2:B458,B458)=1,"-",OR(AND(X457="高滞销风险",OR(X458="中滞销风险",X458="低滞销风险",X458="健康")),AND(X457="中滞销风险",OR(X458="低滞销风险",X458="健康")),AND(X457="低滞销风险",X458="健康")),"变好",X457=X458,"维持不变",OR(AND(X457="健康",OR(X458="低滞销风险",X458="中滞销风险",X458="高滞销风险")),AND(X457="低滞销风险",OR(X458="中滞销风险",X458="高滞销风险")),AND(X457="中滞销风险",X458="高滞销风险")),"变差")</f>
        <v>-</v>
      </c>
      <c r="Z458" s="7">
        <f t="shared" si="100"/>
        <v>0</v>
      </c>
      <c r="AA458" s="7">
        <f t="shared" si="94"/>
        <v>90.82</v>
      </c>
      <c r="AB458" s="7">
        <f t="shared" si="101"/>
        <v>90.82</v>
      </c>
      <c r="AC458" s="7">
        <f t="shared" si="102"/>
        <v>145.061728395062</v>
      </c>
      <c r="AD458" s="7">
        <f t="shared" si="103"/>
        <v>56.0617283950996</v>
      </c>
      <c r="AE458" s="8">
        <f t="shared" si="104"/>
        <v>2.64044943820225</v>
      </c>
    </row>
    <row r="459" spans="1:31">
      <c r="A459" s="1">
        <v>45894</v>
      </c>
      <c r="B459" t="s">
        <v>350</v>
      </c>
      <c r="C459" t="s">
        <v>351</v>
      </c>
      <c r="D459" t="s">
        <v>307</v>
      </c>
      <c r="E459">
        <v>1.98</v>
      </c>
      <c r="F459">
        <v>2.29</v>
      </c>
      <c r="G459">
        <v>2.07</v>
      </c>
      <c r="H459">
        <v>1.75</v>
      </c>
      <c r="I459" t="s">
        <v>34</v>
      </c>
      <c r="J459">
        <v>16</v>
      </c>
      <c r="K459" t="s">
        <v>38</v>
      </c>
      <c r="L459" t="s">
        <v>39</v>
      </c>
      <c r="M459" t="s">
        <v>40</v>
      </c>
      <c r="N459">
        <v>12</v>
      </c>
      <c r="O459">
        <v>75</v>
      </c>
      <c r="P459">
        <v>0</v>
      </c>
      <c r="Q459">
        <v>134</v>
      </c>
      <c r="R459">
        <v>0</v>
      </c>
      <c r="S459">
        <v>0</v>
      </c>
      <c r="T459">
        <f t="shared" si="95"/>
        <v>87</v>
      </c>
      <c r="U459">
        <f t="shared" si="96"/>
        <v>221</v>
      </c>
      <c r="V459" s="1">
        <f t="shared" si="97"/>
        <v>45937.9393939394</v>
      </c>
      <c r="W459" s="1">
        <f t="shared" si="98"/>
        <v>46005.6161616162</v>
      </c>
      <c r="X459" t="str">
        <f t="shared" si="99"/>
        <v>中滞销风险</v>
      </c>
      <c r="Y459" s="6" t="str">
        <f>_xlfn.IFS(COUNTIF($B$2:B459,B459)=1,"-",OR(AND(X458="高滞销风险",OR(X459="中滞销风险",X459="低滞销风险",X459="健康")),AND(X458="中滞销风险",OR(X459="低滞销风险",X459="健康")),AND(X458="低滞销风险",X459="健康")),"变好",X458=X459,"维持不变",OR(AND(X458="健康",OR(X459="低滞销风险",X459="中滞销风险",X459="高滞销风险")),AND(X458="低滞销风险",OR(X459="中滞销风险",X459="高滞销风险")),AND(X458="中滞销风险",X459="高滞销风险")),"变差")</f>
        <v>变好</v>
      </c>
      <c r="Z459" s="7">
        <f t="shared" si="100"/>
        <v>0</v>
      </c>
      <c r="AA459" s="7">
        <f t="shared" si="94"/>
        <v>58.64</v>
      </c>
      <c r="AB459" s="7">
        <f t="shared" si="101"/>
        <v>58.64</v>
      </c>
      <c r="AC459" s="7">
        <f t="shared" si="102"/>
        <v>111.616161616162</v>
      </c>
      <c r="AD459" s="7">
        <f t="shared" si="103"/>
        <v>29.616161616199</v>
      </c>
      <c r="AE459" s="8">
        <f t="shared" si="104"/>
        <v>2.69512195121951</v>
      </c>
    </row>
    <row r="460" spans="1:31">
      <c r="A460" s="1">
        <v>45901</v>
      </c>
      <c r="B460" t="s">
        <v>350</v>
      </c>
      <c r="C460" t="s">
        <v>351</v>
      </c>
      <c r="D460" t="s">
        <v>307</v>
      </c>
      <c r="E460">
        <v>0.86</v>
      </c>
      <c r="F460">
        <v>0.86</v>
      </c>
      <c r="G460">
        <v>1.57</v>
      </c>
      <c r="H460">
        <v>1.61</v>
      </c>
      <c r="I460" t="s">
        <v>41</v>
      </c>
      <c r="J460">
        <v>6</v>
      </c>
      <c r="K460" t="s">
        <v>42</v>
      </c>
      <c r="L460" t="s">
        <v>43</v>
      </c>
      <c r="M460" t="s">
        <v>44</v>
      </c>
      <c r="N460">
        <v>10</v>
      </c>
      <c r="O460">
        <v>101</v>
      </c>
      <c r="P460">
        <v>0</v>
      </c>
      <c r="Q460">
        <v>104</v>
      </c>
      <c r="R460">
        <v>0</v>
      </c>
      <c r="S460">
        <v>0</v>
      </c>
      <c r="T460">
        <f t="shared" si="95"/>
        <v>111</v>
      </c>
      <c r="U460">
        <f t="shared" si="96"/>
        <v>215</v>
      </c>
      <c r="V460" s="1">
        <f t="shared" si="97"/>
        <v>46030.0697674419</v>
      </c>
      <c r="W460" s="1">
        <f t="shared" si="98"/>
        <v>46151</v>
      </c>
      <c r="X460" t="str">
        <f t="shared" si="99"/>
        <v>高滞销风险</v>
      </c>
      <c r="Y460" s="6" t="str">
        <f>_xlfn.IFS(COUNTIF($B$2:B460,B460)=1,"-",OR(AND(X459="高滞销风险",OR(X460="中滞销风险",X460="低滞销风险",X460="健康")),AND(X459="中滞销风险",OR(X460="低滞销风险",X460="健康")),AND(X459="低滞销风险",X460="健康")),"变好",X459=X460,"维持不变",OR(AND(X459="健康",OR(X460="低滞销风险",X460="中滞销风险",X460="高滞销风险")),AND(X459="低滞销风险",OR(X460="中滞销风险",X460="高滞销风险")),AND(X459="中滞销风险",X460="高滞销风险")),"变差")</f>
        <v>变差</v>
      </c>
      <c r="Z460" s="7">
        <f t="shared" si="100"/>
        <v>46.5</v>
      </c>
      <c r="AA460" s="7">
        <f t="shared" si="94"/>
        <v>104</v>
      </c>
      <c r="AB460" s="7">
        <f t="shared" si="101"/>
        <v>150.5</v>
      </c>
      <c r="AC460" s="7">
        <f t="shared" si="102"/>
        <v>250</v>
      </c>
      <c r="AD460" s="7">
        <f t="shared" si="103"/>
        <v>175</v>
      </c>
      <c r="AE460" s="8">
        <f t="shared" si="104"/>
        <v>2.86666666666667</v>
      </c>
    </row>
    <row r="461" spans="1:31">
      <c r="A461" s="1">
        <v>45887</v>
      </c>
      <c r="B461" t="s">
        <v>352</v>
      </c>
      <c r="C461" t="s">
        <v>353</v>
      </c>
      <c r="D461" t="s">
        <v>307</v>
      </c>
      <c r="E461">
        <v>1.24</v>
      </c>
      <c r="F461">
        <v>1.29</v>
      </c>
      <c r="G461">
        <v>1.07</v>
      </c>
      <c r="H461">
        <v>1.29</v>
      </c>
      <c r="I461" t="s">
        <v>34</v>
      </c>
      <c r="J461">
        <v>9</v>
      </c>
      <c r="K461" t="s">
        <v>35</v>
      </c>
      <c r="L461" t="s">
        <v>36</v>
      </c>
      <c r="M461" t="s">
        <v>37</v>
      </c>
      <c r="N461">
        <v>65</v>
      </c>
      <c r="O461">
        <v>3</v>
      </c>
      <c r="P461">
        <v>0</v>
      </c>
      <c r="Q461">
        <v>0</v>
      </c>
      <c r="R461">
        <v>0</v>
      </c>
      <c r="S461">
        <v>0</v>
      </c>
      <c r="T461">
        <f t="shared" si="95"/>
        <v>68</v>
      </c>
      <c r="U461">
        <f t="shared" si="96"/>
        <v>68</v>
      </c>
      <c r="V461" s="1">
        <f t="shared" si="97"/>
        <v>45941.8387096774</v>
      </c>
      <c r="W461" s="1">
        <f t="shared" si="98"/>
        <v>45941.8387096774</v>
      </c>
      <c r="X461" t="str">
        <f t="shared" si="99"/>
        <v>健康</v>
      </c>
      <c r="Y461" s="6" t="str">
        <f>_xlfn.IFS(COUNTIF($B$2:B461,B461)=1,"-",OR(AND(X460="高滞销风险",OR(X461="中滞销风险",X461="低滞销风险",X461="健康")),AND(X460="中滞销风险",OR(X461="低滞销风险",X461="健康")),AND(X460="低滞销风险",X461="健康")),"变好",X460=X461,"维持不变",OR(AND(X460="健康",OR(X461="低滞销风险",X461="中滞销风险",X461="高滞销风险")),AND(X460="低滞销风险",OR(X461="中滞销风险",X461="高滞销风险")),AND(X460="中滞销风险",X461="高滞销风险")),"变差")</f>
        <v>-</v>
      </c>
      <c r="Z461" s="7">
        <f t="shared" si="100"/>
        <v>0</v>
      </c>
      <c r="AA461" s="7">
        <f t="shared" si="94"/>
        <v>0</v>
      </c>
      <c r="AB461" s="7">
        <f t="shared" si="101"/>
        <v>0</v>
      </c>
      <c r="AC461" s="7">
        <f t="shared" si="102"/>
        <v>54.8387096774194</v>
      </c>
      <c r="AD461" s="7">
        <f t="shared" si="103"/>
        <v>0</v>
      </c>
      <c r="AE461" s="8">
        <f t="shared" si="104"/>
        <v>1.24</v>
      </c>
    </row>
    <row r="462" spans="1:31">
      <c r="A462" s="1">
        <v>45894</v>
      </c>
      <c r="B462" t="s">
        <v>352</v>
      </c>
      <c r="C462" t="s">
        <v>353</v>
      </c>
      <c r="D462" t="s">
        <v>307</v>
      </c>
      <c r="E462">
        <v>1.29</v>
      </c>
      <c r="F462">
        <v>1.29</v>
      </c>
      <c r="G462">
        <v>1.29</v>
      </c>
      <c r="H462">
        <v>1.29</v>
      </c>
      <c r="I462" t="s">
        <v>41</v>
      </c>
      <c r="J462">
        <v>9</v>
      </c>
      <c r="K462" t="s">
        <v>38</v>
      </c>
      <c r="L462" t="s">
        <v>39</v>
      </c>
      <c r="M462" t="s">
        <v>40</v>
      </c>
      <c r="N462">
        <v>55</v>
      </c>
      <c r="O462">
        <v>2</v>
      </c>
      <c r="P462">
        <v>0</v>
      </c>
      <c r="Q462">
        <v>0</v>
      </c>
      <c r="R462">
        <v>0</v>
      </c>
      <c r="S462">
        <v>0</v>
      </c>
      <c r="T462">
        <f t="shared" si="95"/>
        <v>57</v>
      </c>
      <c r="U462">
        <f t="shared" si="96"/>
        <v>57</v>
      </c>
      <c r="V462" s="1">
        <f t="shared" si="97"/>
        <v>45938.1860465116</v>
      </c>
      <c r="W462" s="1">
        <f t="shared" si="98"/>
        <v>45938.1860465116</v>
      </c>
      <c r="X462" t="str">
        <f t="shared" si="99"/>
        <v>健康</v>
      </c>
      <c r="Y462" s="6" t="str">
        <f>_xlfn.IFS(COUNTIF($B$2:B462,B462)=1,"-",OR(AND(X461="高滞销风险",OR(X462="中滞销风险",X462="低滞销风险",X462="健康")),AND(X461="中滞销风险",OR(X462="低滞销风险",X462="健康")),AND(X461="低滞销风险",X462="健康")),"变好",X461=X462,"维持不变",OR(AND(X461="健康",OR(X462="低滞销风险",X462="中滞销风险",X462="高滞销风险")),AND(X461="低滞销风险",OR(X462="中滞销风险",X462="高滞销风险")),AND(X461="中滞销风险",X462="高滞销风险")),"变差")</f>
        <v>维持不变</v>
      </c>
      <c r="Z462" s="7">
        <f t="shared" si="100"/>
        <v>0</v>
      </c>
      <c r="AA462" s="7">
        <f t="shared" si="94"/>
        <v>0</v>
      </c>
      <c r="AB462" s="7">
        <f t="shared" si="101"/>
        <v>0</v>
      </c>
      <c r="AC462" s="7">
        <f t="shared" si="102"/>
        <v>44.1860465116279</v>
      </c>
      <c r="AD462" s="7">
        <f t="shared" si="103"/>
        <v>0</v>
      </c>
      <c r="AE462" s="8">
        <f t="shared" si="104"/>
        <v>1.29</v>
      </c>
    </row>
    <row r="463" spans="1:31">
      <c r="A463" s="1">
        <v>45901</v>
      </c>
      <c r="B463" t="s">
        <v>352</v>
      </c>
      <c r="C463" t="s">
        <v>353</v>
      </c>
      <c r="D463" t="s">
        <v>307</v>
      </c>
      <c r="E463">
        <v>0.86</v>
      </c>
      <c r="F463">
        <v>0.86</v>
      </c>
      <c r="G463">
        <v>1.07</v>
      </c>
      <c r="H463">
        <v>1.07</v>
      </c>
      <c r="I463" t="s">
        <v>41</v>
      </c>
      <c r="J463">
        <v>6</v>
      </c>
      <c r="K463" t="s">
        <v>42</v>
      </c>
      <c r="L463" t="s">
        <v>43</v>
      </c>
      <c r="M463" t="s">
        <v>44</v>
      </c>
      <c r="N463">
        <v>52</v>
      </c>
      <c r="O463">
        <v>2</v>
      </c>
      <c r="P463">
        <v>0</v>
      </c>
      <c r="Q463">
        <v>0</v>
      </c>
      <c r="R463">
        <v>0</v>
      </c>
      <c r="S463">
        <v>0</v>
      </c>
      <c r="T463">
        <f t="shared" si="95"/>
        <v>54</v>
      </c>
      <c r="U463">
        <f t="shared" si="96"/>
        <v>54</v>
      </c>
      <c r="V463" s="1">
        <f t="shared" si="97"/>
        <v>45963.7906976744</v>
      </c>
      <c r="W463" s="1">
        <f t="shared" si="98"/>
        <v>45963.7906976744</v>
      </c>
      <c r="X463" t="str">
        <f t="shared" si="99"/>
        <v>健康</v>
      </c>
      <c r="Y463" s="6" t="str">
        <f>_xlfn.IFS(COUNTIF($B$2:B463,B463)=1,"-",OR(AND(X462="高滞销风险",OR(X463="中滞销风险",X463="低滞销风险",X463="健康")),AND(X462="中滞销风险",OR(X463="低滞销风险",X463="健康")),AND(X462="低滞销风险",X463="健康")),"变好",X462=X463,"维持不变",OR(AND(X462="健康",OR(X463="低滞销风险",X463="中滞销风险",X463="高滞销风险")),AND(X462="低滞销风险",OR(X463="中滞销风险",X463="高滞销风险")),AND(X462="中滞销风险",X463="高滞销风险")),"变差")</f>
        <v>维持不变</v>
      </c>
      <c r="Z463" s="7">
        <f t="shared" si="100"/>
        <v>0</v>
      </c>
      <c r="AA463" s="7">
        <f t="shared" si="94"/>
        <v>0</v>
      </c>
      <c r="AB463" s="7">
        <f t="shared" si="101"/>
        <v>0</v>
      </c>
      <c r="AC463" s="7">
        <f t="shared" si="102"/>
        <v>62.7906976744186</v>
      </c>
      <c r="AD463" s="7">
        <f t="shared" si="103"/>
        <v>0</v>
      </c>
      <c r="AE463" s="8">
        <f t="shared" si="104"/>
        <v>0.86</v>
      </c>
    </row>
    <row r="464" spans="1:31">
      <c r="A464" s="1">
        <v>45887</v>
      </c>
      <c r="B464" t="s">
        <v>354</v>
      </c>
      <c r="C464" t="s">
        <v>355</v>
      </c>
      <c r="D464" t="s">
        <v>307</v>
      </c>
      <c r="E464">
        <v>2.25</v>
      </c>
      <c r="F464">
        <v>2.71</v>
      </c>
      <c r="G464">
        <v>2.29</v>
      </c>
      <c r="H464">
        <v>1.96</v>
      </c>
      <c r="I464" t="s">
        <v>34</v>
      </c>
      <c r="J464">
        <v>19</v>
      </c>
      <c r="K464" t="s">
        <v>35</v>
      </c>
      <c r="L464" t="s">
        <v>36</v>
      </c>
      <c r="M464" t="s">
        <v>37</v>
      </c>
      <c r="N464">
        <v>84</v>
      </c>
      <c r="O464">
        <v>2</v>
      </c>
      <c r="P464">
        <v>0</v>
      </c>
      <c r="Q464">
        <v>0</v>
      </c>
      <c r="R464">
        <v>0</v>
      </c>
      <c r="S464">
        <v>0</v>
      </c>
      <c r="T464">
        <f t="shared" si="95"/>
        <v>86</v>
      </c>
      <c r="U464">
        <f t="shared" si="96"/>
        <v>86</v>
      </c>
      <c r="V464" s="1">
        <f t="shared" si="97"/>
        <v>45925.2222222222</v>
      </c>
      <c r="W464" s="1">
        <f t="shared" si="98"/>
        <v>45925.2222222222</v>
      </c>
      <c r="X464" t="str">
        <f t="shared" si="99"/>
        <v>健康</v>
      </c>
      <c r="Y464" s="6" t="str">
        <f>_xlfn.IFS(COUNTIF($B$2:B464,B464)=1,"-",OR(AND(X463="高滞销风险",OR(X464="中滞销风险",X464="低滞销风险",X464="健康")),AND(X463="中滞销风险",OR(X464="低滞销风险",X464="健康")),AND(X463="低滞销风险",X464="健康")),"变好",X463=X464,"维持不变",OR(AND(X463="健康",OR(X464="低滞销风险",X464="中滞销风险",X464="高滞销风险")),AND(X463="低滞销风险",OR(X464="中滞销风险",X464="高滞销风险")),AND(X463="中滞销风险",X464="高滞销风险")),"变差")</f>
        <v>-</v>
      </c>
      <c r="Z464" s="7">
        <f t="shared" si="100"/>
        <v>0</v>
      </c>
      <c r="AA464" s="7">
        <f t="shared" si="94"/>
        <v>0</v>
      </c>
      <c r="AB464" s="7">
        <f t="shared" si="101"/>
        <v>0</v>
      </c>
      <c r="AC464" s="7">
        <f t="shared" si="102"/>
        <v>38.2222222222222</v>
      </c>
      <c r="AD464" s="7">
        <f t="shared" si="103"/>
        <v>0</v>
      </c>
      <c r="AE464" s="8">
        <f t="shared" si="104"/>
        <v>2.25</v>
      </c>
    </row>
    <row r="465" spans="1:31">
      <c r="A465" s="1">
        <v>45894</v>
      </c>
      <c r="B465" t="s">
        <v>354</v>
      </c>
      <c r="C465" t="s">
        <v>355</v>
      </c>
      <c r="D465" t="s">
        <v>307</v>
      </c>
      <c r="E465">
        <v>1.14</v>
      </c>
      <c r="F465">
        <v>1.14</v>
      </c>
      <c r="G465">
        <v>1.93</v>
      </c>
      <c r="H465">
        <v>1.89</v>
      </c>
      <c r="I465" t="s">
        <v>41</v>
      </c>
      <c r="J465">
        <v>8</v>
      </c>
      <c r="K465" t="s">
        <v>38</v>
      </c>
      <c r="L465" t="s">
        <v>39</v>
      </c>
      <c r="M465" t="s">
        <v>40</v>
      </c>
      <c r="N465">
        <v>78</v>
      </c>
      <c r="O465">
        <v>2</v>
      </c>
      <c r="P465">
        <v>0</v>
      </c>
      <c r="Q465">
        <v>0</v>
      </c>
      <c r="R465">
        <v>0</v>
      </c>
      <c r="S465">
        <v>0</v>
      </c>
      <c r="T465">
        <f t="shared" si="95"/>
        <v>80</v>
      </c>
      <c r="U465">
        <f t="shared" si="96"/>
        <v>80</v>
      </c>
      <c r="V465" s="1">
        <f t="shared" si="97"/>
        <v>45964.1754385965</v>
      </c>
      <c r="W465" s="1">
        <f t="shared" si="98"/>
        <v>45964.1754385965</v>
      </c>
      <c r="X465" t="str">
        <f t="shared" si="99"/>
        <v>健康</v>
      </c>
      <c r="Y465" s="6" t="str">
        <f>_xlfn.IFS(COUNTIF($B$2:B465,B465)=1,"-",OR(AND(X464="高滞销风险",OR(X465="中滞销风险",X465="低滞销风险",X465="健康")),AND(X464="中滞销风险",OR(X465="低滞销风险",X465="健康")),AND(X464="低滞销风险",X465="健康")),"变好",X464=X465,"维持不变",OR(AND(X464="健康",OR(X465="低滞销风险",X465="中滞销风险",X465="高滞销风险")),AND(X464="低滞销风险",OR(X465="中滞销风险",X465="高滞销风险")),AND(X464="中滞销风险",X465="高滞销风险")),"变差")</f>
        <v>维持不变</v>
      </c>
      <c r="Z465" s="7">
        <f t="shared" si="100"/>
        <v>0</v>
      </c>
      <c r="AA465" s="7">
        <f t="shared" si="94"/>
        <v>0</v>
      </c>
      <c r="AB465" s="7">
        <f t="shared" si="101"/>
        <v>0</v>
      </c>
      <c r="AC465" s="7">
        <f t="shared" si="102"/>
        <v>70.1754385964912</v>
      </c>
      <c r="AD465" s="7">
        <f t="shared" si="103"/>
        <v>0</v>
      </c>
      <c r="AE465" s="8">
        <f t="shared" si="104"/>
        <v>1.14</v>
      </c>
    </row>
    <row r="466" spans="1:31">
      <c r="A466" s="1">
        <v>45901</v>
      </c>
      <c r="B466" t="s">
        <v>354</v>
      </c>
      <c r="C466" t="s">
        <v>355</v>
      </c>
      <c r="D466" t="s">
        <v>307</v>
      </c>
      <c r="E466">
        <v>1.57</v>
      </c>
      <c r="F466">
        <v>1.57</v>
      </c>
      <c r="G466">
        <v>1.36</v>
      </c>
      <c r="H466">
        <v>1.82</v>
      </c>
      <c r="I466" t="s">
        <v>41</v>
      </c>
      <c r="J466">
        <v>11</v>
      </c>
      <c r="K466" t="s">
        <v>42</v>
      </c>
      <c r="L466" t="s">
        <v>43</v>
      </c>
      <c r="M466" t="s">
        <v>44</v>
      </c>
      <c r="N466">
        <v>64</v>
      </c>
      <c r="O466">
        <v>2</v>
      </c>
      <c r="P466">
        <v>0</v>
      </c>
      <c r="Q466">
        <v>0</v>
      </c>
      <c r="R466">
        <v>0</v>
      </c>
      <c r="S466">
        <v>0</v>
      </c>
      <c r="T466">
        <f t="shared" si="95"/>
        <v>66</v>
      </c>
      <c r="U466">
        <f t="shared" si="96"/>
        <v>66</v>
      </c>
      <c r="V466" s="1">
        <f t="shared" si="97"/>
        <v>45943.0382165605</v>
      </c>
      <c r="W466" s="1">
        <f t="shared" si="98"/>
        <v>45943.0382165605</v>
      </c>
      <c r="X466" t="str">
        <f t="shared" si="99"/>
        <v>健康</v>
      </c>
      <c r="Y466" s="6" t="str">
        <f>_xlfn.IFS(COUNTIF($B$2:B466,B466)=1,"-",OR(AND(X465="高滞销风险",OR(X466="中滞销风险",X466="低滞销风险",X466="健康")),AND(X465="中滞销风险",OR(X466="低滞销风险",X466="健康")),AND(X465="低滞销风险",X466="健康")),"变好",X465=X466,"维持不变",OR(AND(X465="健康",OR(X466="低滞销风险",X466="中滞销风险",X466="高滞销风险")),AND(X465="低滞销风险",OR(X466="中滞销风险",X466="高滞销风险")),AND(X465="中滞销风险",X466="高滞销风险")),"变差")</f>
        <v>维持不变</v>
      </c>
      <c r="Z466" s="7">
        <f t="shared" si="100"/>
        <v>0</v>
      </c>
      <c r="AA466" s="7">
        <f t="shared" si="94"/>
        <v>0</v>
      </c>
      <c r="AB466" s="7">
        <f t="shared" si="101"/>
        <v>0</v>
      </c>
      <c r="AC466" s="7">
        <f t="shared" si="102"/>
        <v>42.0382165605096</v>
      </c>
      <c r="AD466" s="7">
        <f t="shared" si="103"/>
        <v>0</v>
      </c>
      <c r="AE466" s="8">
        <f t="shared" si="104"/>
        <v>1.57</v>
      </c>
    </row>
    <row r="467" spans="1:31">
      <c r="A467" s="1">
        <v>45887</v>
      </c>
      <c r="B467" t="s">
        <v>356</v>
      </c>
      <c r="C467" t="s">
        <v>357</v>
      </c>
      <c r="D467" t="s">
        <v>307</v>
      </c>
      <c r="E467">
        <v>4.48</v>
      </c>
      <c r="F467">
        <v>5</v>
      </c>
      <c r="G467">
        <v>5.07</v>
      </c>
      <c r="H467">
        <v>3.93</v>
      </c>
      <c r="I467" t="s">
        <v>34</v>
      </c>
      <c r="J467">
        <v>35</v>
      </c>
      <c r="K467" t="s">
        <v>35</v>
      </c>
      <c r="L467" t="s">
        <v>36</v>
      </c>
      <c r="M467" t="s">
        <v>37</v>
      </c>
      <c r="N467">
        <v>157</v>
      </c>
      <c r="O467">
        <v>85</v>
      </c>
      <c r="P467">
        <v>0</v>
      </c>
      <c r="Q467">
        <v>196</v>
      </c>
      <c r="R467">
        <v>0</v>
      </c>
      <c r="S467">
        <v>0</v>
      </c>
      <c r="T467">
        <f t="shared" si="95"/>
        <v>242</v>
      </c>
      <c r="U467">
        <f t="shared" si="96"/>
        <v>438</v>
      </c>
      <c r="V467" s="1">
        <f t="shared" si="97"/>
        <v>45941.0178571429</v>
      </c>
      <c r="W467" s="1">
        <f t="shared" si="98"/>
        <v>45984.7678571429</v>
      </c>
      <c r="X467" t="str">
        <f t="shared" si="99"/>
        <v>低滞销风险</v>
      </c>
      <c r="Y467" s="6" t="str">
        <f>_xlfn.IFS(COUNTIF($B$2:B467,B467)=1,"-",OR(AND(X466="高滞销风险",OR(X467="中滞销风险",X467="低滞销风险",X467="健康")),AND(X466="中滞销风险",OR(X467="低滞销风险",X467="健康")),AND(X466="低滞销风险",X467="健康")),"变好",X466=X467,"维持不变",OR(AND(X466="健康",OR(X467="低滞销风险",X467="中滞销风险",X467="高滞销风险")),AND(X466="低滞销风险",OR(X467="中滞销风险",X467="高滞销风险")),AND(X466="中滞销风险",X467="高滞销风险")),"变差")</f>
        <v>-</v>
      </c>
      <c r="Z467" s="7">
        <f t="shared" si="100"/>
        <v>0</v>
      </c>
      <c r="AA467" s="7">
        <f t="shared" si="94"/>
        <v>39.28</v>
      </c>
      <c r="AB467" s="7">
        <f t="shared" si="101"/>
        <v>39.28</v>
      </c>
      <c r="AC467" s="7">
        <f t="shared" si="102"/>
        <v>97.7678571428571</v>
      </c>
      <c r="AD467" s="7">
        <f t="shared" si="103"/>
        <v>8.76785714289872</v>
      </c>
      <c r="AE467" s="8">
        <f t="shared" si="104"/>
        <v>4.92134831460674</v>
      </c>
    </row>
    <row r="468" spans="1:31">
      <c r="A468" s="1">
        <v>45894</v>
      </c>
      <c r="B468" t="s">
        <v>356</v>
      </c>
      <c r="C468" t="s">
        <v>357</v>
      </c>
      <c r="D468" t="s">
        <v>307</v>
      </c>
      <c r="E468">
        <v>4.3</v>
      </c>
      <c r="F468">
        <v>4.29</v>
      </c>
      <c r="G468">
        <v>4.64</v>
      </c>
      <c r="H468">
        <v>4.18</v>
      </c>
      <c r="I468" t="s">
        <v>34</v>
      </c>
      <c r="J468">
        <v>30</v>
      </c>
      <c r="K468" t="s">
        <v>38</v>
      </c>
      <c r="L468" t="s">
        <v>39</v>
      </c>
      <c r="M468" t="s">
        <v>40</v>
      </c>
      <c r="N468">
        <v>139</v>
      </c>
      <c r="O468">
        <v>164</v>
      </c>
      <c r="P468">
        <v>0</v>
      </c>
      <c r="Q468">
        <v>116</v>
      </c>
      <c r="R468">
        <v>0</v>
      </c>
      <c r="S468">
        <v>0</v>
      </c>
      <c r="T468">
        <f t="shared" si="95"/>
        <v>303</v>
      </c>
      <c r="U468">
        <f t="shared" si="96"/>
        <v>419</v>
      </c>
      <c r="V468" s="1">
        <f t="shared" si="97"/>
        <v>45964.4651162791</v>
      </c>
      <c r="W468" s="1">
        <f t="shared" si="98"/>
        <v>45991.4418604651</v>
      </c>
      <c r="X468" t="str">
        <f t="shared" si="99"/>
        <v>中滞销风险</v>
      </c>
      <c r="Y468" s="6" t="str">
        <f>_xlfn.IFS(COUNTIF($B$2:B468,B468)=1,"-",OR(AND(X467="高滞销风险",OR(X468="中滞销风险",X468="低滞销风险",X468="健康")),AND(X467="中滞销风险",OR(X468="低滞销风险",X468="健康")),AND(X467="低滞销风险",X468="健康")),"变好",X467=X468,"维持不变",OR(AND(X467="健康",OR(X468="低滞销风险",X468="中滞销风险",X468="高滞销风险")),AND(X467="低滞销风险",OR(X468="中滞销风险",X468="高滞销风险")),AND(X467="中滞销风险",X468="高滞销风险")),"变差")</f>
        <v>变差</v>
      </c>
      <c r="Z468" s="7">
        <f t="shared" si="100"/>
        <v>0</v>
      </c>
      <c r="AA468" s="7">
        <f t="shared" si="94"/>
        <v>66.4</v>
      </c>
      <c r="AB468" s="7">
        <f t="shared" si="101"/>
        <v>66.4</v>
      </c>
      <c r="AC468" s="7">
        <f t="shared" si="102"/>
        <v>97.4418604651163</v>
      </c>
      <c r="AD468" s="7">
        <f t="shared" si="103"/>
        <v>15.4418604651</v>
      </c>
      <c r="AE468" s="8">
        <f t="shared" si="104"/>
        <v>5.10975609756098</v>
      </c>
    </row>
    <row r="469" spans="1:31">
      <c r="A469" s="1">
        <v>45901</v>
      </c>
      <c r="B469" t="s">
        <v>356</v>
      </c>
      <c r="C469" t="s">
        <v>357</v>
      </c>
      <c r="D469" t="s">
        <v>307</v>
      </c>
      <c r="E469">
        <v>3.57</v>
      </c>
      <c r="F469">
        <v>3.57</v>
      </c>
      <c r="G469">
        <v>3.93</v>
      </c>
      <c r="H469">
        <v>4.5</v>
      </c>
      <c r="I469" t="s">
        <v>41</v>
      </c>
      <c r="J469">
        <v>25</v>
      </c>
      <c r="K469" t="s">
        <v>42</v>
      </c>
      <c r="L469" t="s">
        <v>43</v>
      </c>
      <c r="M469" t="s">
        <v>44</v>
      </c>
      <c r="N469">
        <v>157</v>
      </c>
      <c r="O469">
        <v>123</v>
      </c>
      <c r="P469">
        <v>0</v>
      </c>
      <c r="Q469">
        <v>116</v>
      </c>
      <c r="R469">
        <v>0</v>
      </c>
      <c r="S469">
        <v>0</v>
      </c>
      <c r="T469">
        <f t="shared" si="95"/>
        <v>280</v>
      </c>
      <c r="U469">
        <f t="shared" si="96"/>
        <v>396</v>
      </c>
      <c r="V469" s="1">
        <f t="shared" si="97"/>
        <v>45979.431372549</v>
      </c>
      <c r="W469" s="1">
        <f t="shared" si="98"/>
        <v>46011.9243697479</v>
      </c>
      <c r="X469" t="str">
        <f t="shared" si="99"/>
        <v>高滞销风险</v>
      </c>
      <c r="Y469" s="6" t="str">
        <f>_xlfn.IFS(COUNTIF($B$2:B469,B469)=1,"-",OR(AND(X468="高滞销风险",OR(X469="中滞销风险",X469="低滞销风险",X469="健康")),AND(X468="中滞销风险",OR(X469="低滞销风险",X469="健康")),AND(X468="低滞销风险",X469="健康")),"变好",X468=X469,"维持不变",OR(AND(X468="健康",OR(X469="低滞销风险",X469="中滞销风险",X469="高滞销风险")),AND(X468="低滞销风险",OR(X469="中滞销风险",X469="高滞销风险")),AND(X468="中滞销风险",X469="高滞销风险")),"变差")</f>
        <v>变差</v>
      </c>
      <c r="Z469" s="7">
        <f t="shared" si="100"/>
        <v>12.25</v>
      </c>
      <c r="AA469" s="7">
        <f t="shared" si="94"/>
        <v>116</v>
      </c>
      <c r="AB469" s="7">
        <f t="shared" si="101"/>
        <v>128.25</v>
      </c>
      <c r="AC469" s="7">
        <f t="shared" si="102"/>
        <v>110.924369747899</v>
      </c>
      <c r="AD469" s="7">
        <f t="shared" si="103"/>
        <v>35.9243697479033</v>
      </c>
      <c r="AE469" s="8">
        <f t="shared" si="104"/>
        <v>5.28</v>
      </c>
    </row>
    <row r="470" spans="1:31">
      <c r="A470" s="1">
        <v>45887</v>
      </c>
      <c r="B470" t="s">
        <v>358</v>
      </c>
      <c r="C470" t="s">
        <v>359</v>
      </c>
      <c r="D470" t="s">
        <v>307</v>
      </c>
      <c r="E470">
        <v>8.37</v>
      </c>
      <c r="F470">
        <v>8.43</v>
      </c>
      <c r="G470">
        <v>8.21</v>
      </c>
      <c r="H470">
        <v>8.39</v>
      </c>
      <c r="I470" t="s">
        <v>34</v>
      </c>
      <c r="J470">
        <v>59</v>
      </c>
      <c r="K470" t="s">
        <v>35</v>
      </c>
      <c r="L470" t="s">
        <v>36</v>
      </c>
      <c r="M470" t="s">
        <v>37</v>
      </c>
      <c r="N470">
        <v>239</v>
      </c>
      <c r="O470">
        <v>275</v>
      </c>
      <c r="P470">
        <v>0</v>
      </c>
      <c r="Q470">
        <v>148</v>
      </c>
      <c r="R470">
        <v>0</v>
      </c>
      <c r="S470">
        <v>2</v>
      </c>
      <c r="T470">
        <f t="shared" si="95"/>
        <v>514</v>
      </c>
      <c r="U470">
        <f t="shared" si="96"/>
        <v>664</v>
      </c>
      <c r="V470" s="1">
        <f t="shared" si="97"/>
        <v>45948.4097968937</v>
      </c>
      <c r="W470" s="1">
        <f t="shared" si="98"/>
        <v>45966.3309438471</v>
      </c>
      <c r="X470" t="str">
        <f t="shared" si="99"/>
        <v>健康</v>
      </c>
      <c r="Y470" s="6" t="str">
        <f>_xlfn.IFS(COUNTIF($B$2:B470,B470)=1,"-",OR(AND(X469="高滞销风险",OR(X470="中滞销风险",X470="低滞销风险",X470="健康")),AND(X469="中滞销风险",OR(X470="低滞销风险",X470="健康")),AND(X469="低滞销风险",X470="健康")),"变好",X469=X470,"维持不变",OR(AND(X469="健康",OR(X470="低滞销风险",X470="中滞销风险",X470="高滞销风险")),AND(X469="低滞销风险",OR(X470="中滞销风险",X470="高滞销风险")),AND(X469="中滞销风险",X470="高滞销风险")),"变差")</f>
        <v>-</v>
      </c>
      <c r="Z470" s="7">
        <f t="shared" si="100"/>
        <v>0</v>
      </c>
      <c r="AA470" s="7">
        <f t="shared" si="94"/>
        <v>0</v>
      </c>
      <c r="AB470" s="7">
        <f t="shared" si="101"/>
        <v>0</v>
      </c>
      <c r="AC470" s="7">
        <f t="shared" si="102"/>
        <v>79.3309438470729</v>
      </c>
      <c r="AD470" s="7">
        <f t="shared" si="103"/>
        <v>0</v>
      </c>
      <c r="AE470" s="8">
        <f t="shared" si="104"/>
        <v>8.37</v>
      </c>
    </row>
    <row r="471" spans="1:31">
      <c r="A471" s="1">
        <v>45894</v>
      </c>
      <c r="B471" t="s">
        <v>358</v>
      </c>
      <c r="C471" t="s">
        <v>359</v>
      </c>
      <c r="D471" t="s">
        <v>307</v>
      </c>
      <c r="E471">
        <v>8.95</v>
      </c>
      <c r="F471">
        <v>9.43</v>
      </c>
      <c r="G471">
        <v>8.93</v>
      </c>
      <c r="H471">
        <v>8.68</v>
      </c>
      <c r="I471" t="s">
        <v>34</v>
      </c>
      <c r="J471">
        <v>66</v>
      </c>
      <c r="K471" t="s">
        <v>38</v>
      </c>
      <c r="L471" t="s">
        <v>39</v>
      </c>
      <c r="M471" t="s">
        <v>40</v>
      </c>
      <c r="N471">
        <v>180</v>
      </c>
      <c r="O471">
        <v>376</v>
      </c>
      <c r="P471">
        <v>0</v>
      </c>
      <c r="Q471">
        <v>48</v>
      </c>
      <c r="R471">
        <v>0</v>
      </c>
      <c r="S471">
        <v>2</v>
      </c>
      <c r="T471">
        <f t="shared" si="95"/>
        <v>556</v>
      </c>
      <c r="U471">
        <f t="shared" si="96"/>
        <v>606</v>
      </c>
      <c r="V471" s="1">
        <f t="shared" si="97"/>
        <v>45956.1229050279</v>
      </c>
      <c r="W471" s="1">
        <f t="shared" si="98"/>
        <v>45961.7094972067</v>
      </c>
      <c r="X471" t="str">
        <f t="shared" si="99"/>
        <v>健康</v>
      </c>
      <c r="Y471" s="6" t="str">
        <f>_xlfn.IFS(COUNTIF($B$2:B471,B471)=1,"-",OR(AND(X470="高滞销风险",OR(X471="中滞销风险",X471="低滞销风险",X471="健康")),AND(X470="中滞销风险",OR(X471="低滞销风险",X471="健康")),AND(X470="低滞销风险",X471="健康")),"变好",X470=X471,"维持不变",OR(AND(X470="健康",OR(X471="低滞销风险",X471="中滞销风险",X471="高滞销风险")),AND(X470="低滞销风险",OR(X471="中滞销风险",X471="高滞销风险")),AND(X470="中滞销风险",X471="高滞销风险")),"变差")</f>
        <v>维持不变</v>
      </c>
      <c r="Z471" s="7">
        <f t="shared" si="100"/>
        <v>0</v>
      </c>
      <c r="AA471" s="7">
        <f t="shared" si="94"/>
        <v>0</v>
      </c>
      <c r="AB471" s="7">
        <f t="shared" si="101"/>
        <v>0</v>
      </c>
      <c r="AC471" s="7">
        <f t="shared" si="102"/>
        <v>67.7094972067039</v>
      </c>
      <c r="AD471" s="7">
        <f t="shared" si="103"/>
        <v>0</v>
      </c>
      <c r="AE471" s="8">
        <f t="shared" si="104"/>
        <v>8.95</v>
      </c>
    </row>
    <row r="472" spans="1:31">
      <c r="A472" s="1">
        <v>45901</v>
      </c>
      <c r="B472" t="s">
        <v>358</v>
      </c>
      <c r="C472" t="s">
        <v>359</v>
      </c>
      <c r="D472" t="s">
        <v>307</v>
      </c>
      <c r="E472">
        <v>9.05</v>
      </c>
      <c r="F472">
        <v>9.29</v>
      </c>
      <c r="G472">
        <v>9.36</v>
      </c>
      <c r="H472">
        <v>8.79</v>
      </c>
      <c r="I472" t="s">
        <v>34</v>
      </c>
      <c r="J472">
        <v>65</v>
      </c>
      <c r="K472" t="s">
        <v>42</v>
      </c>
      <c r="L472" t="s">
        <v>43</v>
      </c>
      <c r="M472" t="s">
        <v>44</v>
      </c>
      <c r="N472">
        <v>172</v>
      </c>
      <c r="O472">
        <v>361</v>
      </c>
      <c r="P472">
        <v>0</v>
      </c>
      <c r="Q472">
        <v>13</v>
      </c>
      <c r="R472">
        <v>0</v>
      </c>
      <c r="S472">
        <v>150</v>
      </c>
      <c r="T472">
        <f t="shared" si="95"/>
        <v>533</v>
      </c>
      <c r="U472">
        <f t="shared" si="96"/>
        <v>696</v>
      </c>
      <c r="V472" s="1">
        <f t="shared" si="97"/>
        <v>45959.8950276243</v>
      </c>
      <c r="W472" s="1">
        <f t="shared" si="98"/>
        <v>45977.9060773481</v>
      </c>
      <c r="X472" t="str">
        <f t="shared" si="99"/>
        <v>低滞销风险</v>
      </c>
      <c r="Y472" s="6" t="str">
        <f>_xlfn.IFS(COUNTIF($B$2:B472,B472)=1,"-",OR(AND(X471="高滞销风险",OR(X472="中滞销风险",X472="低滞销风险",X472="健康")),AND(X471="中滞销风险",OR(X472="低滞销风险",X472="健康")),AND(X471="低滞销风险",X472="健康")),"变好",X471=X472,"维持不变",OR(AND(X471="健康",OR(X472="低滞销风险",X472="中滞销风险",X472="高滞销风险")),AND(X471="低滞销风险",OR(X472="中滞销风险",X472="高滞销风险")),AND(X471="中滞销风险",X472="高滞销风险")),"变差")</f>
        <v>变差</v>
      </c>
      <c r="Z472" s="7">
        <f t="shared" si="100"/>
        <v>0</v>
      </c>
      <c r="AA472" s="7">
        <f t="shared" si="94"/>
        <v>17.25</v>
      </c>
      <c r="AB472" s="7">
        <f t="shared" si="101"/>
        <v>17.25</v>
      </c>
      <c r="AC472" s="7">
        <f t="shared" si="102"/>
        <v>76.9060773480663</v>
      </c>
      <c r="AD472" s="7">
        <f t="shared" si="103"/>
        <v>1.90607734810328</v>
      </c>
      <c r="AE472" s="8">
        <f t="shared" si="104"/>
        <v>9.28</v>
      </c>
    </row>
    <row r="473" spans="1:31">
      <c r="A473" s="1">
        <v>45887</v>
      </c>
      <c r="B473" t="s">
        <v>360</v>
      </c>
      <c r="C473" t="s">
        <v>361</v>
      </c>
      <c r="D473" t="s">
        <v>307</v>
      </c>
      <c r="E473">
        <v>3.86</v>
      </c>
      <c r="F473">
        <v>3.86</v>
      </c>
      <c r="G473">
        <v>5.64</v>
      </c>
      <c r="H473">
        <v>6.21</v>
      </c>
      <c r="I473" t="s">
        <v>41</v>
      </c>
      <c r="J473">
        <v>27</v>
      </c>
      <c r="K473" t="s">
        <v>35</v>
      </c>
      <c r="L473" t="s">
        <v>36</v>
      </c>
      <c r="M473" t="s">
        <v>37</v>
      </c>
      <c r="N473">
        <v>113</v>
      </c>
      <c r="O473">
        <v>259</v>
      </c>
      <c r="P473">
        <v>0</v>
      </c>
      <c r="Q473">
        <v>0</v>
      </c>
      <c r="R473">
        <v>0</v>
      </c>
      <c r="S473">
        <v>200</v>
      </c>
      <c r="T473">
        <f t="shared" si="95"/>
        <v>372</v>
      </c>
      <c r="U473">
        <f t="shared" si="96"/>
        <v>572</v>
      </c>
      <c r="V473" s="1">
        <f t="shared" si="97"/>
        <v>45983.3730569948</v>
      </c>
      <c r="W473" s="1">
        <f t="shared" si="98"/>
        <v>46035.1865284974</v>
      </c>
      <c r="X473" t="str">
        <f t="shared" si="99"/>
        <v>高滞销风险</v>
      </c>
      <c r="Y473" s="6" t="str">
        <f>_xlfn.IFS(COUNTIF($B$2:B473,B473)=1,"-",OR(AND(X472="高滞销风险",OR(X473="中滞销风险",X473="低滞销风险",X473="健康")),AND(X472="中滞销风险",OR(X473="低滞销风险",X473="健康")),AND(X472="低滞销风险",X473="健康")),"变好",X472=X473,"维持不变",OR(AND(X472="健康",OR(X473="低滞销风险",X473="中滞销风险",X473="高滞销风险")),AND(X472="低滞销风险",OR(X473="中滞销风险",X473="高滞销风险")),AND(X472="中滞销风险",X473="高滞销风险")),"变差")</f>
        <v>-</v>
      </c>
      <c r="Z473" s="7">
        <f t="shared" si="100"/>
        <v>28.46</v>
      </c>
      <c r="AA473" s="7">
        <f t="shared" si="94"/>
        <v>200</v>
      </c>
      <c r="AB473" s="7">
        <f t="shared" si="101"/>
        <v>228.46</v>
      </c>
      <c r="AC473" s="7">
        <f t="shared" si="102"/>
        <v>148.186528497409</v>
      </c>
      <c r="AD473" s="7">
        <f t="shared" si="103"/>
        <v>59.1865284973974</v>
      </c>
      <c r="AE473" s="8">
        <f t="shared" si="104"/>
        <v>6.42696629213483</v>
      </c>
    </row>
    <row r="474" spans="1:31">
      <c r="A474" s="1">
        <v>45894</v>
      </c>
      <c r="B474" t="s">
        <v>360</v>
      </c>
      <c r="C474" t="s">
        <v>361</v>
      </c>
      <c r="D474" t="s">
        <v>307</v>
      </c>
      <c r="E474">
        <v>2.29</v>
      </c>
      <c r="F474">
        <v>2.29</v>
      </c>
      <c r="G474">
        <v>3.07</v>
      </c>
      <c r="H474">
        <v>5.32</v>
      </c>
      <c r="I474" t="s">
        <v>41</v>
      </c>
      <c r="J474">
        <v>16</v>
      </c>
      <c r="K474" t="s">
        <v>38</v>
      </c>
      <c r="L474" t="s">
        <v>39</v>
      </c>
      <c r="M474" t="s">
        <v>40</v>
      </c>
      <c r="N474">
        <v>131</v>
      </c>
      <c r="O474">
        <v>231</v>
      </c>
      <c r="P474">
        <v>0</v>
      </c>
      <c r="Q474">
        <v>199</v>
      </c>
      <c r="R474">
        <v>0</v>
      </c>
      <c r="S474">
        <v>1</v>
      </c>
      <c r="T474">
        <f t="shared" si="95"/>
        <v>362</v>
      </c>
      <c r="U474">
        <f t="shared" si="96"/>
        <v>562</v>
      </c>
      <c r="V474" s="1">
        <f t="shared" si="97"/>
        <v>46052.0786026201</v>
      </c>
      <c r="W474" s="1">
        <f t="shared" si="98"/>
        <v>46139.4148471616</v>
      </c>
      <c r="X474" t="str">
        <f t="shared" si="99"/>
        <v>高滞销风险</v>
      </c>
      <c r="Y474" s="6" t="str">
        <f>_xlfn.IFS(COUNTIF($B$2:B474,B474)=1,"-",OR(AND(X473="高滞销风险",OR(X474="中滞销风险",X474="低滞销风险",X474="健康")),AND(X473="中滞销风险",OR(X474="低滞销风险",X474="健康")),AND(X473="低滞销风险",X474="健康")),"变好",X473=X474,"维持不变",OR(AND(X473="健康",OR(X474="低滞销风险",X474="中滞销风险",X474="高滞销风险")),AND(X473="低滞销风险",OR(X474="中滞销风险",X474="高滞销风险")),AND(X473="中滞销风险",X474="高滞销风险")),"变差")</f>
        <v>维持不变</v>
      </c>
      <c r="Z474" s="7">
        <f t="shared" si="100"/>
        <v>174.22</v>
      </c>
      <c r="AA474" s="7">
        <f t="shared" si="94"/>
        <v>200</v>
      </c>
      <c r="AB474" s="7">
        <f t="shared" si="101"/>
        <v>374.22</v>
      </c>
      <c r="AC474" s="7">
        <f t="shared" si="102"/>
        <v>245.414847161572</v>
      </c>
      <c r="AD474" s="7">
        <f t="shared" si="103"/>
        <v>163.414847161599</v>
      </c>
      <c r="AE474" s="8">
        <f t="shared" si="104"/>
        <v>6.85365853658537</v>
      </c>
    </row>
    <row r="475" spans="1:31">
      <c r="A475" s="1">
        <v>45901</v>
      </c>
      <c r="B475" t="s">
        <v>360</v>
      </c>
      <c r="C475" t="s">
        <v>361</v>
      </c>
      <c r="D475" t="s">
        <v>307</v>
      </c>
      <c r="E475">
        <v>4.18</v>
      </c>
      <c r="F475">
        <v>4.29</v>
      </c>
      <c r="G475">
        <v>3.29</v>
      </c>
      <c r="H475">
        <v>4.46</v>
      </c>
      <c r="I475" t="s">
        <v>34</v>
      </c>
      <c r="J475">
        <v>30</v>
      </c>
      <c r="K475" t="s">
        <v>42</v>
      </c>
      <c r="L475" t="s">
        <v>43</v>
      </c>
      <c r="M475" t="s">
        <v>44</v>
      </c>
      <c r="N475">
        <v>147</v>
      </c>
      <c r="O475">
        <v>172</v>
      </c>
      <c r="P475">
        <v>0</v>
      </c>
      <c r="Q475">
        <v>199</v>
      </c>
      <c r="R475">
        <v>0</v>
      </c>
      <c r="S475">
        <v>1</v>
      </c>
      <c r="T475">
        <f t="shared" si="95"/>
        <v>319</v>
      </c>
      <c r="U475">
        <f t="shared" si="96"/>
        <v>519</v>
      </c>
      <c r="V475" s="1">
        <f t="shared" si="97"/>
        <v>45977.3157894737</v>
      </c>
      <c r="W475" s="1">
        <f t="shared" si="98"/>
        <v>46025.1626794258</v>
      </c>
      <c r="X475" t="str">
        <f t="shared" si="99"/>
        <v>高滞销风险</v>
      </c>
      <c r="Y475" s="6" t="str">
        <f>_xlfn.IFS(COUNTIF($B$2:B475,B475)=1,"-",OR(AND(X474="高滞销风险",OR(X475="中滞销风险",X475="低滞销风险",X475="健康")),AND(X474="中滞销风险",OR(X475="低滞销风险",X475="健康")),AND(X474="低滞销风险",X475="健康")),"变好",X474=X475,"维持不变",OR(AND(X474="健康",OR(X475="低滞销风险",X475="中滞销风险",X475="高滞销风险")),AND(X474="低滞销风险",OR(X475="中滞销风险",X475="高滞销风险")),AND(X474="中滞销风险",X475="高滞销风险")),"变差")</f>
        <v>维持不变</v>
      </c>
      <c r="Z475" s="7">
        <f t="shared" si="100"/>
        <v>5.5</v>
      </c>
      <c r="AA475" s="7">
        <f t="shared" si="94"/>
        <v>200</v>
      </c>
      <c r="AB475" s="7">
        <f t="shared" si="101"/>
        <v>205.5</v>
      </c>
      <c r="AC475" s="7">
        <f t="shared" si="102"/>
        <v>124.162679425837</v>
      </c>
      <c r="AD475" s="7">
        <f t="shared" si="103"/>
        <v>49.1626794257973</v>
      </c>
      <c r="AE475" s="8">
        <f t="shared" si="104"/>
        <v>6.92</v>
      </c>
    </row>
    <row r="476" spans="1:31">
      <c r="A476" s="1">
        <v>45887</v>
      </c>
      <c r="B476" t="s">
        <v>362</v>
      </c>
      <c r="C476" t="s">
        <v>363</v>
      </c>
      <c r="D476" t="s">
        <v>307</v>
      </c>
      <c r="E476">
        <v>6.15</v>
      </c>
      <c r="F476">
        <v>7.71</v>
      </c>
      <c r="G476">
        <v>5.5</v>
      </c>
      <c r="H476">
        <v>5.46</v>
      </c>
      <c r="I476" t="s">
        <v>34</v>
      </c>
      <c r="J476">
        <v>54</v>
      </c>
      <c r="K476" t="s">
        <v>35</v>
      </c>
      <c r="L476" t="s">
        <v>36</v>
      </c>
      <c r="M476" t="s">
        <v>37</v>
      </c>
      <c r="N476">
        <v>149</v>
      </c>
      <c r="O476">
        <v>80</v>
      </c>
      <c r="P476">
        <v>0</v>
      </c>
      <c r="Q476">
        <v>4</v>
      </c>
      <c r="R476">
        <v>0</v>
      </c>
      <c r="S476">
        <v>200</v>
      </c>
      <c r="T476">
        <f t="shared" si="95"/>
        <v>229</v>
      </c>
      <c r="U476">
        <f t="shared" si="96"/>
        <v>433</v>
      </c>
      <c r="V476" s="1">
        <f t="shared" si="97"/>
        <v>45924.2357723577</v>
      </c>
      <c r="W476" s="1">
        <f t="shared" si="98"/>
        <v>45957.406504065</v>
      </c>
      <c r="X476" t="str">
        <f t="shared" si="99"/>
        <v>健康</v>
      </c>
      <c r="Y476" s="6" t="str">
        <f>_xlfn.IFS(COUNTIF($B$2:B476,B476)=1,"-",OR(AND(X475="高滞销风险",OR(X476="中滞销风险",X476="低滞销风险",X476="健康")),AND(X475="中滞销风险",OR(X476="低滞销风险",X476="健康")),AND(X475="低滞销风险",X476="健康")),"变好",X475=X476,"维持不变",OR(AND(X475="健康",OR(X476="低滞销风险",X476="中滞销风险",X476="高滞销风险")),AND(X475="低滞销风险",OR(X476="中滞销风险",X476="高滞销风险")),AND(X475="中滞销风险",X476="高滞销风险")),"变差")</f>
        <v>-</v>
      </c>
      <c r="Z476" s="7">
        <f t="shared" si="100"/>
        <v>0</v>
      </c>
      <c r="AA476" s="7">
        <f t="shared" si="94"/>
        <v>0</v>
      </c>
      <c r="AB476" s="7">
        <f t="shared" si="101"/>
        <v>0</v>
      </c>
      <c r="AC476" s="7">
        <f t="shared" si="102"/>
        <v>70.4065040650407</v>
      </c>
      <c r="AD476" s="7">
        <f t="shared" si="103"/>
        <v>0</v>
      </c>
      <c r="AE476" s="8">
        <f t="shared" si="104"/>
        <v>6.15</v>
      </c>
    </row>
    <row r="477" spans="1:31">
      <c r="A477" s="1">
        <v>45894</v>
      </c>
      <c r="B477" t="s">
        <v>362</v>
      </c>
      <c r="C477" t="s">
        <v>363</v>
      </c>
      <c r="D477" t="s">
        <v>307</v>
      </c>
      <c r="E477">
        <v>6.39</v>
      </c>
      <c r="F477">
        <v>7</v>
      </c>
      <c r="G477">
        <v>7.36</v>
      </c>
      <c r="H477">
        <v>5.64</v>
      </c>
      <c r="I477" t="s">
        <v>34</v>
      </c>
      <c r="J477">
        <v>49</v>
      </c>
      <c r="K477" t="s">
        <v>38</v>
      </c>
      <c r="L477" t="s">
        <v>39</v>
      </c>
      <c r="M477" t="s">
        <v>40</v>
      </c>
      <c r="N477">
        <v>145</v>
      </c>
      <c r="O477">
        <v>223</v>
      </c>
      <c r="P477">
        <v>0</v>
      </c>
      <c r="Q477">
        <v>24</v>
      </c>
      <c r="R477">
        <v>0</v>
      </c>
      <c r="S477">
        <v>150</v>
      </c>
      <c r="T477">
        <f t="shared" si="95"/>
        <v>368</v>
      </c>
      <c r="U477">
        <f t="shared" si="96"/>
        <v>542</v>
      </c>
      <c r="V477" s="1">
        <f t="shared" si="97"/>
        <v>45951.5899843505</v>
      </c>
      <c r="W477" s="1">
        <f t="shared" si="98"/>
        <v>45978.8200312989</v>
      </c>
      <c r="X477" t="str">
        <f t="shared" si="99"/>
        <v>低滞销风险</v>
      </c>
      <c r="Y477" s="6" t="str">
        <f>_xlfn.IFS(COUNTIF($B$2:B477,B477)=1,"-",OR(AND(X476="高滞销风险",OR(X477="中滞销风险",X477="低滞销风险",X477="健康")),AND(X476="中滞销风险",OR(X477="低滞销风险",X477="健康")),AND(X476="低滞销风险",X477="健康")),"变好",X476=X477,"维持不变",OR(AND(X476="健康",OR(X477="低滞销风险",X477="中滞销风险",X477="高滞销风险")),AND(X476="低滞销风险",OR(X477="中滞销风险",X477="高滞销风险")),AND(X476="中滞销风险",X477="高滞销风险")),"变差")</f>
        <v>变差</v>
      </c>
      <c r="Z477" s="7">
        <f t="shared" si="100"/>
        <v>0</v>
      </c>
      <c r="AA477" s="7">
        <f t="shared" si="94"/>
        <v>18.02</v>
      </c>
      <c r="AB477" s="7">
        <f t="shared" si="101"/>
        <v>18.02</v>
      </c>
      <c r="AC477" s="7">
        <f t="shared" si="102"/>
        <v>84.8200312989045</v>
      </c>
      <c r="AD477" s="7">
        <f t="shared" si="103"/>
        <v>2.82003129889927</v>
      </c>
      <c r="AE477" s="8">
        <f t="shared" si="104"/>
        <v>6.60975609756098</v>
      </c>
    </row>
    <row r="478" spans="1:31">
      <c r="A478" s="1">
        <v>45901</v>
      </c>
      <c r="B478" t="s">
        <v>362</v>
      </c>
      <c r="C478" t="s">
        <v>363</v>
      </c>
      <c r="D478" t="s">
        <v>307</v>
      </c>
      <c r="E478">
        <v>3.29</v>
      </c>
      <c r="F478">
        <v>3.29</v>
      </c>
      <c r="G478">
        <v>5.14</v>
      </c>
      <c r="H478">
        <v>5.32</v>
      </c>
      <c r="I478" t="s">
        <v>41</v>
      </c>
      <c r="J478">
        <v>23</v>
      </c>
      <c r="K478" t="s">
        <v>42</v>
      </c>
      <c r="L478" t="s">
        <v>43</v>
      </c>
      <c r="M478" t="s">
        <v>44</v>
      </c>
      <c r="N478">
        <v>162</v>
      </c>
      <c r="O478">
        <v>183</v>
      </c>
      <c r="P478">
        <v>0</v>
      </c>
      <c r="Q478">
        <v>24</v>
      </c>
      <c r="R478">
        <v>0</v>
      </c>
      <c r="S478">
        <v>150</v>
      </c>
      <c r="T478">
        <f t="shared" si="95"/>
        <v>345</v>
      </c>
      <c r="U478">
        <f t="shared" si="96"/>
        <v>519</v>
      </c>
      <c r="V478" s="1">
        <f t="shared" si="97"/>
        <v>46005.8632218845</v>
      </c>
      <c r="W478" s="1">
        <f t="shared" si="98"/>
        <v>46058.7507598784</v>
      </c>
      <c r="X478" t="str">
        <f t="shared" si="99"/>
        <v>高滞销风险</v>
      </c>
      <c r="Y478" s="6" t="str">
        <f>_xlfn.IFS(COUNTIF($B$2:B478,B478)=1,"-",OR(AND(X477="高滞销风险",OR(X478="中滞销风险",X478="低滞销风险",X478="健康")),AND(X477="中滞销风险",OR(X478="低滞销风险",X478="健康")),AND(X477="低滞销风险",X478="健康")),"变好",X477=X478,"维持不变",OR(AND(X477="健康",OR(X478="低滞销风险",X478="中滞销风险",X478="高滞销风险")),AND(X477="低滞销风险",OR(X478="中滞销风险",X478="高滞销风险")),AND(X477="中滞销风险",X478="高滞销风险")),"变差")</f>
        <v>变差</v>
      </c>
      <c r="Z478" s="7">
        <f t="shared" si="100"/>
        <v>98.25</v>
      </c>
      <c r="AA478" s="7">
        <f t="shared" si="94"/>
        <v>174</v>
      </c>
      <c r="AB478" s="7">
        <f t="shared" si="101"/>
        <v>272.25</v>
      </c>
      <c r="AC478" s="7">
        <f t="shared" si="102"/>
        <v>157.750759878419</v>
      </c>
      <c r="AD478" s="7">
        <f t="shared" si="103"/>
        <v>82.7507598783995</v>
      </c>
      <c r="AE478" s="8">
        <f t="shared" si="104"/>
        <v>6.92</v>
      </c>
    </row>
    <row r="479" spans="1:31">
      <c r="A479" s="1">
        <v>45887</v>
      </c>
      <c r="B479" t="s">
        <v>364</v>
      </c>
      <c r="C479" t="s">
        <v>365</v>
      </c>
      <c r="D479" t="s">
        <v>307</v>
      </c>
      <c r="E479">
        <v>5.43</v>
      </c>
      <c r="F479">
        <v>5.43</v>
      </c>
      <c r="G479">
        <v>5.57</v>
      </c>
      <c r="H479">
        <v>6.25</v>
      </c>
      <c r="I479" t="s">
        <v>41</v>
      </c>
      <c r="J479">
        <v>38</v>
      </c>
      <c r="K479" t="s">
        <v>35</v>
      </c>
      <c r="L479" t="s">
        <v>36</v>
      </c>
      <c r="M479" t="s">
        <v>37</v>
      </c>
      <c r="N479">
        <v>157</v>
      </c>
      <c r="O479">
        <v>234</v>
      </c>
      <c r="P479">
        <v>0</v>
      </c>
      <c r="Q479">
        <v>3</v>
      </c>
      <c r="R479">
        <v>0</v>
      </c>
      <c r="S479">
        <v>201</v>
      </c>
      <c r="T479">
        <f t="shared" si="95"/>
        <v>391</v>
      </c>
      <c r="U479">
        <f t="shared" si="96"/>
        <v>595</v>
      </c>
      <c r="V479" s="1">
        <f t="shared" si="97"/>
        <v>45959.0073664825</v>
      </c>
      <c r="W479" s="1">
        <f t="shared" si="98"/>
        <v>45996.576427256</v>
      </c>
      <c r="X479" t="str">
        <f t="shared" si="99"/>
        <v>中滞销风险</v>
      </c>
      <c r="Y479" s="6" t="str">
        <f>_xlfn.IFS(COUNTIF($B$2:B479,B479)=1,"-",OR(AND(X478="高滞销风险",OR(X479="中滞销风险",X479="低滞销风险",X479="健康")),AND(X478="中滞销风险",OR(X479="低滞销风险",X479="健康")),AND(X478="低滞销风险",X479="健康")),"变好",X478=X479,"维持不变",OR(AND(X478="健康",OR(X479="低滞销风险",X479="中滞销风险",X479="高滞销风险")),AND(X478="低滞销风险",OR(X479="中滞销风险",X479="高滞销风险")),AND(X478="中滞销风险",X479="高滞销风险")),"变差")</f>
        <v>-</v>
      </c>
      <c r="Z479" s="7">
        <f t="shared" si="100"/>
        <v>0</v>
      </c>
      <c r="AA479" s="7">
        <f t="shared" si="94"/>
        <v>111.73</v>
      </c>
      <c r="AB479" s="7">
        <f t="shared" si="101"/>
        <v>111.73</v>
      </c>
      <c r="AC479" s="7">
        <f t="shared" si="102"/>
        <v>109.576427255985</v>
      </c>
      <c r="AD479" s="7">
        <f t="shared" si="103"/>
        <v>20.5764272559973</v>
      </c>
      <c r="AE479" s="8">
        <f t="shared" si="104"/>
        <v>6.68539325842697</v>
      </c>
    </row>
    <row r="480" spans="1:31">
      <c r="A480" s="1">
        <v>45894</v>
      </c>
      <c r="B480" t="s">
        <v>364</v>
      </c>
      <c r="C480" t="s">
        <v>365</v>
      </c>
      <c r="D480" t="s">
        <v>307</v>
      </c>
      <c r="E480">
        <v>6</v>
      </c>
      <c r="F480">
        <v>6</v>
      </c>
      <c r="G480">
        <v>5.71</v>
      </c>
      <c r="H480">
        <v>6.39</v>
      </c>
      <c r="I480" t="s">
        <v>41</v>
      </c>
      <c r="J480">
        <v>42</v>
      </c>
      <c r="K480" t="s">
        <v>38</v>
      </c>
      <c r="L480" t="s">
        <v>39</v>
      </c>
      <c r="M480" t="s">
        <v>40</v>
      </c>
      <c r="N480">
        <v>137</v>
      </c>
      <c r="O480">
        <v>265</v>
      </c>
      <c r="P480">
        <v>0</v>
      </c>
      <c r="Q480">
        <v>148</v>
      </c>
      <c r="R480">
        <v>0</v>
      </c>
      <c r="S480">
        <v>6</v>
      </c>
      <c r="T480">
        <f t="shared" si="95"/>
        <v>402</v>
      </c>
      <c r="U480">
        <f t="shared" si="96"/>
        <v>556</v>
      </c>
      <c r="V480" s="1">
        <f t="shared" si="97"/>
        <v>45961</v>
      </c>
      <c r="W480" s="1">
        <f t="shared" si="98"/>
        <v>45986.6666666667</v>
      </c>
      <c r="X480" t="str">
        <f t="shared" si="99"/>
        <v>低滞销风险</v>
      </c>
      <c r="Y480" s="6" t="str">
        <f>_xlfn.IFS(COUNTIF($B$2:B480,B480)=1,"-",OR(AND(X479="高滞销风险",OR(X480="中滞销风险",X480="低滞销风险",X480="健康")),AND(X479="中滞销风险",OR(X480="低滞销风险",X480="健康")),AND(X479="低滞销风险",X480="健康")),"变好",X479=X480,"维持不变",OR(AND(X479="健康",OR(X480="低滞销风险",X480="中滞销风险",X480="高滞销风险")),AND(X479="低滞销风险",OR(X480="中滞销风险",X480="高滞销风险")),AND(X479="中滞销风险",X480="高滞销风险")),"变差")</f>
        <v>变好</v>
      </c>
      <c r="Z480" s="7">
        <f t="shared" si="100"/>
        <v>0</v>
      </c>
      <c r="AA480" s="7">
        <f t="shared" si="94"/>
        <v>64</v>
      </c>
      <c r="AB480" s="7">
        <f t="shared" si="101"/>
        <v>64</v>
      </c>
      <c r="AC480" s="7">
        <f t="shared" si="102"/>
        <v>92.6666666666667</v>
      </c>
      <c r="AD480" s="7">
        <f t="shared" si="103"/>
        <v>10.6666666667006</v>
      </c>
      <c r="AE480" s="8">
        <f t="shared" si="104"/>
        <v>6.78048780487805</v>
      </c>
    </row>
    <row r="481" spans="1:31">
      <c r="A481" s="1">
        <v>45901</v>
      </c>
      <c r="B481" t="s">
        <v>364</v>
      </c>
      <c r="C481" t="s">
        <v>365</v>
      </c>
      <c r="D481" t="s">
        <v>307</v>
      </c>
      <c r="E481">
        <v>5</v>
      </c>
      <c r="F481">
        <v>5</v>
      </c>
      <c r="G481">
        <v>5.5</v>
      </c>
      <c r="H481">
        <v>5.54</v>
      </c>
      <c r="I481" t="s">
        <v>41</v>
      </c>
      <c r="J481">
        <v>35</v>
      </c>
      <c r="K481" t="s">
        <v>42</v>
      </c>
      <c r="L481" t="s">
        <v>43</v>
      </c>
      <c r="M481" t="s">
        <v>44</v>
      </c>
      <c r="N481">
        <v>132</v>
      </c>
      <c r="O481">
        <v>285</v>
      </c>
      <c r="P481">
        <v>0</v>
      </c>
      <c r="Q481">
        <v>98</v>
      </c>
      <c r="R481">
        <v>0</v>
      </c>
      <c r="S481">
        <v>5</v>
      </c>
      <c r="T481">
        <f t="shared" si="95"/>
        <v>417</v>
      </c>
      <c r="U481">
        <f t="shared" si="96"/>
        <v>520</v>
      </c>
      <c r="V481" s="1">
        <f t="shared" si="97"/>
        <v>45984.4</v>
      </c>
      <c r="W481" s="1">
        <f t="shared" si="98"/>
        <v>46005</v>
      </c>
      <c r="X481" t="str">
        <f t="shared" si="99"/>
        <v>中滞销风险</v>
      </c>
      <c r="Y481" s="6" t="str">
        <f>_xlfn.IFS(COUNTIF($B$2:B481,B481)=1,"-",OR(AND(X480="高滞销风险",OR(X481="中滞销风险",X481="低滞销风险",X481="健康")),AND(X480="中滞销风险",OR(X481="低滞销风险",X481="健康")),AND(X480="低滞销风险",X481="健康")),"变好",X480=X481,"维持不变",OR(AND(X480="健康",OR(X481="低滞销风险",X481="中滞销风险",X481="高滞销风险")),AND(X480="低滞销风险",OR(X481="中滞销风险",X481="高滞销风险")),AND(X480="中滞销风险",X481="高滞销风险")),"变差")</f>
        <v>变差</v>
      </c>
      <c r="Z481" s="7">
        <f t="shared" si="100"/>
        <v>42</v>
      </c>
      <c r="AA481" s="7">
        <f t="shared" si="94"/>
        <v>103</v>
      </c>
      <c r="AB481" s="7">
        <f t="shared" si="101"/>
        <v>145</v>
      </c>
      <c r="AC481" s="7">
        <f t="shared" si="102"/>
        <v>104</v>
      </c>
      <c r="AD481" s="7">
        <f t="shared" si="103"/>
        <v>29</v>
      </c>
      <c r="AE481" s="8">
        <f t="shared" si="104"/>
        <v>6.93333333333333</v>
      </c>
    </row>
    <row r="482" spans="1:31">
      <c r="A482" s="1">
        <v>45887</v>
      </c>
      <c r="B482" t="s">
        <v>366</v>
      </c>
      <c r="C482" t="s">
        <v>367</v>
      </c>
      <c r="D482" t="s">
        <v>307</v>
      </c>
      <c r="E482">
        <v>0.86</v>
      </c>
      <c r="F482">
        <v>0.86</v>
      </c>
      <c r="G482">
        <v>1.07</v>
      </c>
      <c r="H482">
        <v>1.39</v>
      </c>
      <c r="I482" t="s">
        <v>41</v>
      </c>
      <c r="J482">
        <v>6</v>
      </c>
      <c r="K482" t="s">
        <v>35</v>
      </c>
      <c r="L482" t="s">
        <v>36</v>
      </c>
      <c r="M482" t="s">
        <v>37</v>
      </c>
      <c r="N482">
        <v>70</v>
      </c>
      <c r="O482">
        <v>0</v>
      </c>
      <c r="P482">
        <v>0</v>
      </c>
      <c r="Q482">
        <v>4</v>
      </c>
      <c r="R482">
        <v>0</v>
      </c>
      <c r="S482">
        <v>0</v>
      </c>
      <c r="T482">
        <f t="shared" si="95"/>
        <v>70</v>
      </c>
      <c r="U482">
        <f t="shared" si="96"/>
        <v>74</v>
      </c>
      <c r="V482" s="1">
        <f t="shared" si="97"/>
        <v>45968.3953488372</v>
      </c>
      <c r="W482" s="1">
        <f t="shared" si="98"/>
        <v>45973.0465116279</v>
      </c>
      <c r="X482" t="str">
        <f t="shared" si="99"/>
        <v>健康</v>
      </c>
      <c r="Y482" s="6" t="str">
        <f>_xlfn.IFS(COUNTIF($B$2:B482,B482)=1,"-",OR(AND(X481="高滞销风险",OR(X482="中滞销风险",X482="低滞销风险",X482="健康")),AND(X481="中滞销风险",OR(X482="低滞销风险",X482="健康")),AND(X481="低滞销风险",X482="健康")),"变好",X481=X482,"维持不变",OR(AND(X481="健康",OR(X482="低滞销风险",X482="中滞销风险",X482="高滞销风险")),AND(X481="低滞销风险",OR(X482="中滞销风险",X482="高滞销风险")),AND(X481="中滞销风险",X482="高滞销风险")),"变差")</f>
        <v>-</v>
      </c>
      <c r="Z482" s="7">
        <f t="shared" si="100"/>
        <v>0</v>
      </c>
      <c r="AA482" s="7">
        <f t="shared" si="94"/>
        <v>0</v>
      </c>
      <c r="AB482" s="7">
        <f t="shared" si="101"/>
        <v>0</v>
      </c>
      <c r="AC482" s="7">
        <f t="shared" si="102"/>
        <v>86.046511627907</v>
      </c>
      <c r="AD482" s="7">
        <f t="shared" si="103"/>
        <v>0</v>
      </c>
      <c r="AE482" s="8">
        <f t="shared" si="104"/>
        <v>0.86</v>
      </c>
    </row>
    <row r="483" spans="1:31">
      <c r="A483" s="1">
        <v>45894</v>
      </c>
      <c r="B483" t="s">
        <v>366</v>
      </c>
      <c r="C483" t="s">
        <v>367</v>
      </c>
      <c r="D483" t="s">
        <v>307</v>
      </c>
      <c r="E483">
        <v>1</v>
      </c>
      <c r="F483">
        <v>1</v>
      </c>
      <c r="G483">
        <v>0.93</v>
      </c>
      <c r="H483">
        <v>1.25</v>
      </c>
      <c r="I483" t="s">
        <v>41</v>
      </c>
      <c r="J483">
        <v>7</v>
      </c>
      <c r="K483" t="s">
        <v>38</v>
      </c>
      <c r="L483" t="s">
        <v>39</v>
      </c>
      <c r="M483" t="s">
        <v>40</v>
      </c>
      <c r="N483">
        <v>63</v>
      </c>
      <c r="O483">
        <v>0</v>
      </c>
      <c r="P483">
        <v>0</v>
      </c>
      <c r="Q483">
        <v>4</v>
      </c>
      <c r="R483">
        <v>0</v>
      </c>
      <c r="S483">
        <v>0</v>
      </c>
      <c r="T483">
        <f t="shared" si="95"/>
        <v>63</v>
      </c>
      <c r="U483">
        <f t="shared" si="96"/>
        <v>67</v>
      </c>
      <c r="V483" s="1">
        <f t="shared" si="97"/>
        <v>45957</v>
      </c>
      <c r="W483" s="1">
        <f t="shared" si="98"/>
        <v>45961</v>
      </c>
      <c r="X483" t="str">
        <f t="shared" si="99"/>
        <v>健康</v>
      </c>
      <c r="Y483" s="6" t="str">
        <f>_xlfn.IFS(COUNTIF($B$2:B483,B483)=1,"-",OR(AND(X482="高滞销风险",OR(X483="中滞销风险",X483="低滞销风险",X483="健康")),AND(X482="中滞销风险",OR(X483="低滞销风险",X483="健康")),AND(X482="低滞销风险",X483="健康")),"变好",X482=X483,"维持不变",OR(AND(X482="健康",OR(X483="低滞销风险",X483="中滞销风险",X483="高滞销风险")),AND(X482="低滞销风险",OR(X483="中滞销风险",X483="高滞销风险")),AND(X482="中滞销风险",X483="高滞销风险")),"变差")</f>
        <v>维持不变</v>
      </c>
      <c r="Z483" s="7">
        <f t="shared" si="100"/>
        <v>0</v>
      </c>
      <c r="AA483" s="7">
        <f t="shared" si="94"/>
        <v>0</v>
      </c>
      <c r="AB483" s="7">
        <f t="shared" si="101"/>
        <v>0</v>
      </c>
      <c r="AC483" s="7">
        <f t="shared" si="102"/>
        <v>67</v>
      </c>
      <c r="AD483" s="7">
        <f t="shared" si="103"/>
        <v>0</v>
      </c>
      <c r="AE483" s="8">
        <f t="shared" si="104"/>
        <v>1</v>
      </c>
    </row>
    <row r="484" spans="1:31">
      <c r="A484" s="1">
        <v>45901</v>
      </c>
      <c r="B484" t="s">
        <v>366</v>
      </c>
      <c r="C484" t="s">
        <v>367</v>
      </c>
      <c r="D484" t="s">
        <v>307</v>
      </c>
      <c r="E484">
        <v>1.17</v>
      </c>
      <c r="F484">
        <v>1.29</v>
      </c>
      <c r="G484">
        <v>1.14</v>
      </c>
      <c r="H484">
        <v>1.11</v>
      </c>
      <c r="I484" t="s">
        <v>34</v>
      </c>
      <c r="J484">
        <v>9</v>
      </c>
      <c r="K484" t="s">
        <v>42</v>
      </c>
      <c r="L484" t="s">
        <v>43</v>
      </c>
      <c r="M484" t="s">
        <v>44</v>
      </c>
      <c r="N484">
        <v>56</v>
      </c>
      <c r="O484">
        <v>0</v>
      </c>
      <c r="P484">
        <v>0</v>
      </c>
      <c r="Q484">
        <v>4</v>
      </c>
      <c r="R484">
        <v>0</v>
      </c>
      <c r="S484">
        <v>0</v>
      </c>
      <c r="T484">
        <f t="shared" si="95"/>
        <v>56</v>
      </c>
      <c r="U484">
        <f t="shared" si="96"/>
        <v>60</v>
      </c>
      <c r="V484" s="1">
        <f t="shared" si="97"/>
        <v>45948.8632478632</v>
      </c>
      <c r="W484" s="1">
        <f t="shared" si="98"/>
        <v>45952.2820512821</v>
      </c>
      <c r="X484" t="str">
        <f t="shared" si="99"/>
        <v>健康</v>
      </c>
      <c r="Y484" s="6" t="str">
        <f>_xlfn.IFS(COUNTIF($B$2:B484,B484)=1,"-",OR(AND(X483="高滞销风险",OR(X484="中滞销风险",X484="低滞销风险",X484="健康")),AND(X483="中滞销风险",OR(X484="低滞销风险",X484="健康")),AND(X483="低滞销风险",X484="健康")),"变好",X483=X484,"维持不变",OR(AND(X483="健康",OR(X484="低滞销风险",X484="中滞销风险",X484="高滞销风险")),AND(X483="低滞销风险",OR(X484="中滞销风险",X484="高滞销风险")),AND(X483="中滞销风险",X484="高滞销风险")),"变差")</f>
        <v>维持不变</v>
      </c>
      <c r="Z484" s="7">
        <f t="shared" si="100"/>
        <v>0</v>
      </c>
      <c r="AA484" s="7">
        <f t="shared" si="94"/>
        <v>0</v>
      </c>
      <c r="AB484" s="7">
        <f t="shared" si="101"/>
        <v>0</v>
      </c>
      <c r="AC484" s="7">
        <f t="shared" si="102"/>
        <v>51.2820512820513</v>
      </c>
      <c r="AD484" s="7">
        <f t="shared" si="103"/>
        <v>0</v>
      </c>
      <c r="AE484" s="8">
        <f t="shared" si="104"/>
        <v>1.17</v>
      </c>
    </row>
    <row r="485" spans="1:31">
      <c r="A485" s="1">
        <v>45887</v>
      </c>
      <c r="B485" t="s">
        <v>368</v>
      </c>
      <c r="C485" t="s">
        <v>369</v>
      </c>
      <c r="D485" t="s">
        <v>307</v>
      </c>
      <c r="E485">
        <v>7.79</v>
      </c>
      <c r="F485">
        <v>9.43</v>
      </c>
      <c r="G485">
        <v>6.57</v>
      </c>
      <c r="H485">
        <v>7.29</v>
      </c>
      <c r="I485" t="s">
        <v>34</v>
      </c>
      <c r="J485">
        <v>66</v>
      </c>
      <c r="K485" t="s">
        <v>35</v>
      </c>
      <c r="L485" t="s">
        <v>36</v>
      </c>
      <c r="M485" t="s">
        <v>37</v>
      </c>
      <c r="N485">
        <v>187</v>
      </c>
      <c r="O485">
        <v>271</v>
      </c>
      <c r="P485">
        <v>0</v>
      </c>
      <c r="Q485">
        <v>1</v>
      </c>
      <c r="R485">
        <v>0</v>
      </c>
      <c r="S485">
        <v>202</v>
      </c>
      <c r="T485">
        <f t="shared" si="95"/>
        <v>458</v>
      </c>
      <c r="U485">
        <f t="shared" si="96"/>
        <v>661</v>
      </c>
      <c r="V485" s="1">
        <f t="shared" si="97"/>
        <v>45945.7933247754</v>
      </c>
      <c r="W485" s="1">
        <f t="shared" si="98"/>
        <v>45971.8523748395</v>
      </c>
      <c r="X485" t="str">
        <f t="shared" si="99"/>
        <v>健康</v>
      </c>
      <c r="Y485" s="6" t="str">
        <f>_xlfn.IFS(COUNTIF($B$2:B485,B485)=1,"-",OR(AND(X484="高滞销风险",OR(X485="中滞销风险",X485="低滞销风险",X485="健康")),AND(X484="中滞销风险",OR(X485="低滞销风险",X485="健康")),AND(X484="低滞销风险",X485="健康")),"变好",X484=X485,"维持不变",OR(AND(X484="健康",OR(X485="低滞销风险",X485="中滞销风险",X485="高滞销风险")),AND(X484="低滞销风险",OR(X485="中滞销风险",X485="高滞销风险")),AND(X484="中滞销风险",X485="高滞销风险")),"变差")</f>
        <v>-</v>
      </c>
      <c r="Z485" s="7">
        <f t="shared" si="100"/>
        <v>0</v>
      </c>
      <c r="AA485" s="7">
        <f t="shared" ref="AA485:AA548" si="105">AB485-Z485</f>
        <v>0</v>
      </c>
      <c r="AB485" s="7">
        <f t="shared" si="101"/>
        <v>0</v>
      </c>
      <c r="AC485" s="7">
        <f t="shared" si="102"/>
        <v>84.8523748395379</v>
      </c>
      <c r="AD485" s="7">
        <f t="shared" si="103"/>
        <v>0</v>
      </c>
      <c r="AE485" s="8">
        <f t="shared" si="104"/>
        <v>7.79</v>
      </c>
    </row>
    <row r="486" spans="1:31">
      <c r="A486" s="1">
        <v>45894</v>
      </c>
      <c r="B486" t="s">
        <v>368</v>
      </c>
      <c r="C486" t="s">
        <v>369</v>
      </c>
      <c r="D486" t="s">
        <v>307</v>
      </c>
      <c r="E486">
        <v>11.06</v>
      </c>
      <c r="F486">
        <v>14</v>
      </c>
      <c r="G486">
        <v>11.71</v>
      </c>
      <c r="H486">
        <v>9.04</v>
      </c>
      <c r="I486" t="s">
        <v>34</v>
      </c>
      <c r="J486">
        <v>98</v>
      </c>
      <c r="K486" t="s">
        <v>38</v>
      </c>
      <c r="L486" t="s">
        <v>39</v>
      </c>
      <c r="M486" t="s">
        <v>40</v>
      </c>
      <c r="N486">
        <v>117</v>
      </c>
      <c r="O486">
        <v>441</v>
      </c>
      <c r="P486">
        <v>0</v>
      </c>
      <c r="Q486">
        <v>1</v>
      </c>
      <c r="R486">
        <v>0</v>
      </c>
      <c r="S486">
        <v>152</v>
      </c>
      <c r="T486">
        <f t="shared" si="95"/>
        <v>558</v>
      </c>
      <c r="U486">
        <f t="shared" si="96"/>
        <v>711</v>
      </c>
      <c r="V486" s="1">
        <f t="shared" si="97"/>
        <v>45944.452079566</v>
      </c>
      <c r="W486" s="1">
        <f t="shared" si="98"/>
        <v>45958.2857142857</v>
      </c>
      <c r="X486" t="str">
        <f t="shared" si="99"/>
        <v>健康</v>
      </c>
      <c r="Y486" s="6" t="str">
        <f>_xlfn.IFS(COUNTIF($B$2:B486,B486)=1,"-",OR(AND(X485="高滞销风险",OR(X486="中滞销风险",X486="低滞销风险",X486="健康")),AND(X485="中滞销风险",OR(X486="低滞销风险",X486="健康")),AND(X485="低滞销风险",X486="健康")),"变好",X485=X486,"维持不变",OR(AND(X485="健康",OR(X486="低滞销风险",X486="中滞销风险",X486="高滞销风险")),AND(X485="低滞销风险",OR(X486="中滞销风险",X486="高滞销风险")),AND(X485="中滞销风险",X486="高滞销风险")),"变差")</f>
        <v>维持不变</v>
      </c>
      <c r="Z486" s="7">
        <f t="shared" si="100"/>
        <v>0</v>
      </c>
      <c r="AA486" s="7">
        <f t="shared" si="105"/>
        <v>0</v>
      </c>
      <c r="AB486" s="7">
        <f t="shared" si="101"/>
        <v>0</v>
      </c>
      <c r="AC486" s="7">
        <f t="shared" si="102"/>
        <v>64.2857142857143</v>
      </c>
      <c r="AD486" s="7">
        <f t="shared" si="103"/>
        <v>0</v>
      </c>
      <c r="AE486" s="8">
        <f t="shared" si="104"/>
        <v>11.06</v>
      </c>
    </row>
    <row r="487" spans="1:31">
      <c r="A487" s="1">
        <v>45901</v>
      </c>
      <c r="B487" t="s">
        <v>368</v>
      </c>
      <c r="C487" t="s">
        <v>369</v>
      </c>
      <c r="D487" t="s">
        <v>307</v>
      </c>
      <c r="E487">
        <v>6.29</v>
      </c>
      <c r="F487">
        <v>6.29</v>
      </c>
      <c r="G487">
        <v>10.14</v>
      </c>
      <c r="H487">
        <v>8.36</v>
      </c>
      <c r="I487" t="s">
        <v>41</v>
      </c>
      <c r="J487">
        <v>44</v>
      </c>
      <c r="K487" t="s">
        <v>42</v>
      </c>
      <c r="L487" t="s">
        <v>43</v>
      </c>
      <c r="M487" t="s">
        <v>44</v>
      </c>
      <c r="N487">
        <v>120</v>
      </c>
      <c r="O487">
        <v>400</v>
      </c>
      <c r="P487">
        <v>0</v>
      </c>
      <c r="Q487">
        <v>1</v>
      </c>
      <c r="R487">
        <v>0</v>
      </c>
      <c r="S487">
        <v>300</v>
      </c>
      <c r="T487">
        <f t="shared" si="95"/>
        <v>520</v>
      </c>
      <c r="U487">
        <f t="shared" si="96"/>
        <v>821</v>
      </c>
      <c r="V487" s="1">
        <f t="shared" si="97"/>
        <v>45983.6709062003</v>
      </c>
      <c r="W487" s="1">
        <f t="shared" si="98"/>
        <v>46031.5246422893</v>
      </c>
      <c r="X487" t="str">
        <f t="shared" si="99"/>
        <v>高滞销风险</v>
      </c>
      <c r="Y487" s="6" t="str">
        <f>_xlfn.IFS(COUNTIF($B$2:B487,B487)=1,"-",OR(AND(X486="高滞销风险",OR(X487="中滞销风险",X487="低滞销风险",X487="健康")),AND(X486="中滞销风险",OR(X487="低滞销风险",X487="健康")),AND(X486="低滞销风险",X487="健康")),"变好",X486=X487,"维持不变",OR(AND(X486="健康",OR(X487="低滞销风险",X487="中滞销风险",X487="高滞销风险")),AND(X486="低滞销风险",OR(X487="中滞销风险",X487="高滞销风险")),AND(X486="中滞销风险",X487="高滞销风险")),"变差")</f>
        <v>变差</v>
      </c>
      <c r="Z487" s="7">
        <f t="shared" si="100"/>
        <v>48.25</v>
      </c>
      <c r="AA487" s="7">
        <f t="shared" si="105"/>
        <v>301</v>
      </c>
      <c r="AB487" s="7">
        <f t="shared" si="101"/>
        <v>349.25</v>
      </c>
      <c r="AC487" s="7">
        <f t="shared" si="102"/>
        <v>130.524642289348</v>
      </c>
      <c r="AD487" s="7">
        <f t="shared" si="103"/>
        <v>55.5246422893033</v>
      </c>
      <c r="AE487" s="8">
        <f t="shared" si="104"/>
        <v>10.9466666666667</v>
      </c>
    </row>
    <row r="488" spans="1:31">
      <c r="A488" s="1">
        <v>45887</v>
      </c>
      <c r="B488" t="s">
        <v>370</v>
      </c>
      <c r="C488" t="s">
        <v>371</v>
      </c>
      <c r="D488" t="s">
        <v>307</v>
      </c>
      <c r="E488">
        <v>2.14</v>
      </c>
      <c r="F488">
        <v>2.14</v>
      </c>
      <c r="G488">
        <v>3.57</v>
      </c>
      <c r="H488">
        <v>3.46</v>
      </c>
      <c r="I488" t="s">
        <v>41</v>
      </c>
      <c r="J488">
        <v>15</v>
      </c>
      <c r="K488" t="s">
        <v>35</v>
      </c>
      <c r="L488" t="s">
        <v>36</v>
      </c>
      <c r="M488" t="s">
        <v>37</v>
      </c>
      <c r="N488">
        <v>137</v>
      </c>
      <c r="O488">
        <v>157</v>
      </c>
      <c r="P488">
        <v>0</v>
      </c>
      <c r="Q488">
        <v>115</v>
      </c>
      <c r="R488">
        <v>0</v>
      </c>
      <c r="S488">
        <v>0</v>
      </c>
      <c r="T488">
        <f t="shared" si="95"/>
        <v>294</v>
      </c>
      <c r="U488">
        <f t="shared" si="96"/>
        <v>409</v>
      </c>
      <c r="V488" s="1">
        <f t="shared" si="97"/>
        <v>46024.3831775701</v>
      </c>
      <c r="W488" s="1">
        <f t="shared" si="98"/>
        <v>46078.1214953271</v>
      </c>
      <c r="X488" t="str">
        <f t="shared" si="99"/>
        <v>高滞销风险</v>
      </c>
      <c r="Y488" s="6" t="str">
        <f>_xlfn.IFS(COUNTIF($B$2:B488,B488)=1,"-",OR(AND(X487="高滞销风险",OR(X488="中滞销风险",X488="低滞销风险",X488="健康")),AND(X487="中滞销风险",OR(X488="低滞销风险",X488="健康")),AND(X487="低滞销风险",X488="健康")),"变好",X487=X488,"维持不变",OR(AND(X487="健康",OR(X488="低滞销风险",X488="中滞销风险",X488="高滞销风险")),AND(X487="低滞销风险",OR(X488="中滞销风险",X488="高滞销风险")),AND(X487="中滞销风险",X488="高滞销风险")),"变差")</f>
        <v>-</v>
      </c>
      <c r="Z488" s="7">
        <f t="shared" si="100"/>
        <v>103.54</v>
      </c>
      <c r="AA488" s="7">
        <f t="shared" si="105"/>
        <v>115</v>
      </c>
      <c r="AB488" s="7">
        <f t="shared" si="101"/>
        <v>218.54</v>
      </c>
      <c r="AC488" s="7">
        <f t="shared" si="102"/>
        <v>191.121495327103</v>
      </c>
      <c r="AD488" s="7">
        <f t="shared" si="103"/>
        <v>102.121495327097</v>
      </c>
      <c r="AE488" s="8">
        <f t="shared" si="104"/>
        <v>4.59550561797753</v>
      </c>
    </row>
    <row r="489" spans="1:31">
      <c r="A489" s="1">
        <v>45894</v>
      </c>
      <c r="B489" t="s">
        <v>370</v>
      </c>
      <c r="C489" t="s">
        <v>371</v>
      </c>
      <c r="D489" t="s">
        <v>307</v>
      </c>
      <c r="E489">
        <v>3.64</v>
      </c>
      <c r="F489">
        <v>4</v>
      </c>
      <c r="G489">
        <v>3.07</v>
      </c>
      <c r="H489">
        <v>3.64</v>
      </c>
      <c r="I489" t="s">
        <v>34</v>
      </c>
      <c r="J489">
        <v>28</v>
      </c>
      <c r="K489" t="s">
        <v>38</v>
      </c>
      <c r="L489" t="s">
        <v>39</v>
      </c>
      <c r="M489" t="s">
        <v>40</v>
      </c>
      <c r="N489">
        <v>149</v>
      </c>
      <c r="O489">
        <v>124</v>
      </c>
      <c r="P489">
        <v>0</v>
      </c>
      <c r="Q489">
        <v>115</v>
      </c>
      <c r="R489">
        <v>0</v>
      </c>
      <c r="S489">
        <v>0</v>
      </c>
      <c r="T489">
        <f t="shared" si="95"/>
        <v>273</v>
      </c>
      <c r="U489">
        <f t="shared" si="96"/>
        <v>388</v>
      </c>
      <c r="V489" s="1">
        <f t="shared" si="97"/>
        <v>45969</v>
      </c>
      <c r="W489" s="1">
        <f t="shared" si="98"/>
        <v>46000.5934065934</v>
      </c>
      <c r="X489" t="str">
        <f t="shared" si="99"/>
        <v>中滞销风险</v>
      </c>
      <c r="Y489" s="6" t="str">
        <f>_xlfn.IFS(COUNTIF($B$2:B489,B489)=1,"-",OR(AND(X488="高滞销风险",OR(X489="中滞销风险",X489="低滞销风险",X489="健康")),AND(X488="中滞销风险",OR(X489="低滞销风险",X489="健康")),AND(X488="低滞销风险",X489="健康")),"变好",X488=X489,"维持不变",OR(AND(X488="健康",OR(X489="低滞销风险",X489="中滞销风险",X489="高滞销风险")),AND(X488="低滞销风险",OR(X489="中滞销风险",X489="高滞销风险")),AND(X488="中滞销风险",X489="高滞销风险")),"变差")</f>
        <v>变好</v>
      </c>
      <c r="Z489" s="7">
        <f t="shared" si="100"/>
        <v>0</v>
      </c>
      <c r="AA489" s="7">
        <f t="shared" si="105"/>
        <v>89.52</v>
      </c>
      <c r="AB489" s="7">
        <f t="shared" si="101"/>
        <v>89.52</v>
      </c>
      <c r="AC489" s="7">
        <f t="shared" si="102"/>
        <v>106.593406593407</v>
      </c>
      <c r="AD489" s="7">
        <f t="shared" si="103"/>
        <v>24.593406593398</v>
      </c>
      <c r="AE489" s="8">
        <f t="shared" si="104"/>
        <v>4.73170731707317</v>
      </c>
    </row>
    <row r="490" spans="1:31">
      <c r="A490" s="1">
        <v>45901</v>
      </c>
      <c r="B490" t="s">
        <v>370</v>
      </c>
      <c r="C490" t="s">
        <v>371</v>
      </c>
      <c r="D490" t="s">
        <v>307</v>
      </c>
      <c r="E490">
        <v>2.43</v>
      </c>
      <c r="F490">
        <v>2.43</v>
      </c>
      <c r="G490">
        <v>3.21</v>
      </c>
      <c r="H490">
        <v>3.39</v>
      </c>
      <c r="I490" t="s">
        <v>41</v>
      </c>
      <c r="J490">
        <v>17</v>
      </c>
      <c r="K490" t="s">
        <v>42</v>
      </c>
      <c r="L490" t="s">
        <v>43</v>
      </c>
      <c r="M490" t="s">
        <v>44</v>
      </c>
      <c r="N490">
        <v>163</v>
      </c>
      <c r="O490">
        <v>86</v>
      </c>
      <c r="P490">
        <v>0</v>
      </c>
      <c r="Q490">
        <v>115</v>
      </c>
      <c r="R490">
        <v>0</v>
      </c>
      <c r="S490">
        <v>0</v>
      </c>
      <c r="T490">
        <f t="shared" si="95"/>
        <v>249</v>
      </c>
      <c r="U490">
        <f t="shared" si="96"/>
        <v>364</v>
      </c>
      <c r="V490" s="1">
        <f t="shared" si="97"/>
        <v>46003.4691358025</v>
      </c>
      <c r="W490" s="1">
        <f t="shared" si="98"/>
        <v>46050.7942386831</v>
      </c>
      <c r="X490" t="str">
        <f t="shared" si="99"/>
        <v>高滞销风险</v>
      </c>
      <c r="Y490" s="6" t="str">
        <f>_xlfn.IFS(COUNTIF($B$2:B490,B490)=1,"-",OR(AND(X489="高滞销风险",OR(X490="中滞销风险",X490="低滞销风险",X490="健康")),AND(X489="中滞销风险",OR(X490="低滞销风险",X490="健康")),AND(X489="低滞销风险",X490="健康")),"变好",X489=X490,"维持不变",OR(AND(X489="健康",OR(X490="低滞销风险",X490="中滞销风险",X490="高滞销风险")),AND(X489="低滞销风险",OR(X490="中滞销风险",X490="高滞销风险")),AND(X489="中滞销风险",X490="高滞销风险")),"变差")</f>
        <v>变差</v>
      </c>
      <c r="Z490" s="7">
        <f t="shared" si="100"/>
        <v>66.75</v>
      </c>
      <c r="AA490" s="7">
        <f t="shared" si="105"/>
        <v>115</v>
      </c>
      <c r="AB490" s="7">
        <f t="shared" si="101"/>
        <v>181.75</v>
      </c>
      <c r="AC490" s="7">
        <f t="shared" si="102"/>
        <v>149.794238683128</v>
      </c>
      <c r="AD490" s="7">
        <f t="shared" si="103"/>
        <v>74.7942386830982</v>
      </c>
      <c r="AE490" s="8">
        <f t="shared" si="104"/>
        <v>4.85333333333333</v>
      </c>
    </row>
    <row r="491" spans="1:31">
      <c r="A491" s="1">
        <v>45887</v>
      </c>
      <c r="B491" t="s">
        <v>372</v>
      </c>
      <c r="C491" t="s">
        <v>373</v>
      </c>
      <c r="D491" t="s">
        <v>307</v>
      </c>
      <c r="E491">
        <v>5.14</v>
      </c>
      <c r="F491">
        <v>5.14</v>
      </c>
      <c r="G491">
        <v>6</v>
      </c>
      <c r="H491">
        <v>5.32</v>
      </c>
      <c r="I491" t="s">
        <v>41</v>
      </c>
      <c r="J491">
        <v>36</v>
      </c>
      <c r="K491" t="s">
        <v>35</v>
      </c>
      <c r="L491" t="s">
        <v>36</v>
      </c>
      <c r="M491" t="s">
        <v>37</v>
      </c>
      <c r="N491">
        <v>156</v>
      </c>
      <c r="O491">
        <v>198</v>
      </c>
      <c r="P491">
        <v>0</v>
      </c>
      <c r="Q491">
        <v>163</v>
      </c>
      <c r="R491">
        <v>0</v>
      </c>
      <c r="S491">
        <v>0</v>
      </c>
      <c r="T491">
        <f t="shared" si="95"/>
        <v>354</v>
      </c>
      <c r="U491">
        <f t="shared" si="96"/>
        <v>517</v>
      </c>
      <c r="V491" s="1">
        <f t="shared" si="97"/>
        <v>45955.8715953307</v>
      </c>
      <c r="W491" s="1">
        <f t="shared" si="98"/>
        <v>45987.5836575876</v>
      </c>
      <c r="X491" t="str">
        <f t="shared" si="99"/>
        <v>低滞销风险</v>
      </c>
      <c r="Y491" s="6" t="str">
        <f>_xlfn.IFS(COUNTIF($B$2:B491,B491)=1,"-",OR(AND(X490="高滞销风险",OR(X491="中滞销风险",X491="低滞销风险",X491="健康")),AND(X490="中滞销风险",OR(X491="低滞销风险",X491="健康")),AND(X490="低滞销风险",X491="健康")),"变好",X490=X491,"维持不变",OR(AND(X490="健康",OR(X491="低滞销风险",X491="中滞销风险",X491="高滞销风险")),AND(X490="低滞销风险",OR(X491="中滞销风险",X491="高滞销风险")),AND(X490="中滞销风险",X491="高滞销风险")),"变差")</f>
        <v>-</v>
      </c>
      <c r="Z491" s="7">
        <f t="shared" si="100"/>
        <v>0</v>
      </c>
      <c r="AA491" s="7">
        <f t="shared" si="105"/>
        <v>59.54</v>
      </c>
      <c r="AB491" s="7">
        <f t="shared" si="101"/>
        <v>59.54</v>
      </c>
      <c r="AC491" s="7">
        <f t="shared" si="102"/>
        <v>100.583657587549</v>
      </c>
      <c r="AD491" s="7">
        <f t="shared" si="103"/>
        <v>11.5836575876019</v>
      </c>
      <c r="AE491" s="8">
        <f t="shared" si="104"/>
        <v>5.80898876404494</v>
      </c>
    </row>
    <row r="492" spans="1:31">
      <c r="A492" s="1">
        <v>45894</v>
      </c>
      <c r="B492" t="s">
        <v>372</v>
      </c>
      <c r="C492" t="s">
        <v>373</v>
      </c>
      <c r="D492" t="s">
        <v>307</v>
      </c>
      <c r="E492">
        <v>4.86</v>
      </c>
      <c r="F492">
        <v>4.86</v>
      </c>
      <c r="G492">
        <v>5</v>
      </c>
      <c r="H492">
        <v>5.75</v>
      </c>
      <c r="I492" t="s">
        <v>41</v>
      </c>
      <c r="J492">
        <v>34</v>
      </c>
      <c r="K492" t="s">
        <v>38</v>
      </c>
      <c r="L492" t="s">
        <v>39</v>
      </c>
      <c r="M492" t="s">
        <v>40</v>
      </c>
      <c r="N492">
        <v>123</v>
      </c>
      <c r="O492">
        <v>222</v>
      </c>
      <c r="P492">
        <v>0</v>
      </c>
      <c r="Q492">
        <v>133</v>
      </c>
      <c r="R492">
        <v>0</v>
      </c>
      <c r="S492">
        <v>0</v>
      </c>
      <c r="T492">
        <f t="shared" si="95"/>
        <v>345</v>
      </c>
      <c r="U492">
        <f t="shared" si="96"/>
        <v>478</v>
      </c>
      <c r="V492" s="1">
        <f t="shared" si="97"/>
        <v>45964.987654321</v>
      </c>
      <c r="W492" s="1">
        <f t="shared" si="98"/>
        <v>45992.353909465</v>
      </c>
      <c r="X492" t="str">
        <f t="shared" si="99"/>
        <v>中滞销风险</v>
      </c>
      <c r="Y492" s="6" t="str">
        <f>_xlfn.IFS(COUNTIF($B$2:B492,B492)=1,"-",OR(AND(X491="高滞销风险",OR(X492="中滞销风险",X492="低滞销风险",X492="健康")),AND(X491="中滞销风险",OR(X492="低滞销风险",X492="健康")),AND(X491="低滞销风险",X492="健康")),"变好",X491=X492,"维持不变",OR(AND(X491="健康",OR(X492="低滞销风险",X492="中滞销风险",X492="高滞销风险")),AND(X491="低滞销风险",OR(X492="中滞销风险",X492="高滞销风险")),AND(X491="中滞销风险",X492="高滞销风险")),"变差")</f>
        <v>变差</v>
      </c>
      <c r="Z492" s="7">
        <f t="shared" si="100"/>
        <v>0</v>
      </c>
      <c r="AA492" s="7">
        <f t="shared" si="105"/>
        <v>79.48</v>
      </c>
      <c r="AB492" s="7">
        <f t="shared" si="101"/>
        <v>79.48</v>
      </c>
      <c r="AC492" s="7">
        <f t="shared" si="102"/>
        <v>98.3539094650206</v>
      </c>
      <c r="AD492" s="7">
        <f t="shared" si="103"/>
        <v>16.3539094649968</v>
      </c>
      <c r="AE492" s="8">
        <f t="shared" si="104"/>
        <v>5.82926829268293</v>
      </c>
    </row>
    <row r="493" spans="1:31">
      <c r="A493" s="1">
        <v>45901</v>
      </c>
      <c r="B493" t="s">
        <v>372</v>
      </c>
      <c r="C493" t="s">
        <v>373</v>
      </c>
      <c r="D493" t="s">
        <v>307</v>
      </c>
      <c r="E493">
        <v>5.59</v>
      </c>
      <c r="F493">
        <v>5.71</v>
      </c>
      <c r="G493">
        <v>5.29</v>
      </c>
      <c r="H493">
        <v>5.64</v>
      </c>
      <c r="I493" t="s">
        <v>34</v>
      </c>
      <c r="J493">
        <v>40</v>
      </c>
      <c r="K493" t="s">
        <v>42</v>
      </c>
      <c r="L493" t="s">
        <v>43</v>
      </c>
      <c r="M493" t="s">
        <v>44</v>
      </c>
      <c r="N493">
        <v>114</v>
      </c>
      <c r="O493">
        <v>264</v>
      </c>
      <c r="P493">
        <v>0</v>
      </c>
      <c r="Q493">
        <v>63</v>
      </c>
      <c r="R493">
        <v>0</v>
      </c>
      <c r="S493">
        <v>0</v>
      </c>
      <c r="T493">
        <f t="shared" si="95"/>
        <v>378</v>
      </c>
      <c r="U493">
        <f t="shared" si="96"/>
        <v>441</v>
      </c>
      <c r="V493" s="1">
        <f t="shared" si="97"/>
        <v>45968.6207513417</v>
      </c>
      <c r="W493" s="1">
        <f t="shared" si="98"/>
        <v>45979.8908765653</v>
      </c>
      <c r="X493" t="str">
        <f t="shared" si="99"/>
        <v>低滞销风险</v>
      </c>
      <c r="Y493" s="6" t="str">
        <f>_xlfn.IFS(COUNTIF($B$2:B493,B493)=1,"-",OR(AND(X492="高滞销风险",OR(X493="中滞销风险",X493="低滞销风险",X493="健康")),AND(X492="中滞销风险",OR(X493="低滞销风险",X493="健康")),AND(X492="低滞销风险",X493="健康")),"变好",X492=X493,"维持不变",OR(AND(X492="健康",OR(X493="低滞销风险",X493="中滞销风险",X493="高滞销风险")),AND(X492="低滞销风险",OR(X493="中滞销风险",X493="高滞销风险")),AND(X492="中滞销风险",X493="高滞销风险")),"变差")</f>
        <v>变好</v>
      </c>
      <c r="Z493" s="7">
        <f t="shared" si="100"/>
        <v>0</v>
      </c>
      <c r="AA493" s="7">
        <f t="shared" si="105"/>
        <v>21.75</v>
      </c>
      <c r="AB493" s="7">
        <f t="shared" si="101"/>
        <v>21.75</v>
      </c>
      <c r="AC493" s="7">
        <f t="shared" si="102"/>
        <v>78.8908765652952</v>
      </c>
      <c r="AD493" s="7">
        <f t="shared" si="103"/>
        <v>3.89087656530319</v>
      </c>
      <c r="AE493" s="8">
        <f t="shared" si="104"/>
        <v>5.88</v>
      </c>
    </row>
    <row r="494" spans="1:31">
      <c r="A494" s="1">
        <v>45887</v>
      </c>
      <c r="B494" t="s">
        <v>374</v>
      </c>
      <c r="C494" t="s">
        <v>375</v>
      </c>
      <c r="D494" t="s">
        <v>307</v>
      </c>
      <c r="E494">
        <v>3.43</v>
      </c>
      <c r="F494">
        <v>3.43</v>
      </c>
      <c r="G494">
        <v>3.5</v>
      </c>
      <c r="H494">
        <v>3.75</v>
      </c>
      <c r="I494" t="s">
        <v>41</v>
      </c>
      <c r="J494">
        <v>24</v>
      </c>
      <c r="K494" t="s">
        <v>35</v>
      </c>
      <c r="L494" t="s">
        <v>36</v>
      </c>
      <c r="M494" t="s">
        <v>37</v>
      </c>
      <c r="N494">
        <v>126</v>
      </c>
      <c r="O494">
        <v>138</v>
      </c>
      <c r="P494">
        <v>0</v>
      </c>
      <c r="Q494">
        <v>0</v>
      </c>
      <c r="R494">
        <v>0</v>
      </c>
      <c r="S494">
        <v>0</v>
      </c>
      <c r="T494">
        <f t="shared" si="95"/>
        <v>264</v>
      </c>
      <c r="U494">
        <f t="shared" si="96"/>
        <v>264</v>
      </c>
      <c r="V494" s="1">
        <f t="shared" si="97"/>
        <v>45963.9679300292</v>
      </c>
      <c r="W494" s="1">
        <f t="shared" si="98"/>
        <v>45963.9679300292</v>
      </c>
      <c r="X494" t="str">
        <f t="shared" si="99"/>
        <v>健康</v>
      </c>
      <c r="Y494" s="6" t="str">
        <f>_xlfn.IFS(COUNTIF($B$2:B494,B494)=1,"-",OR(AND(X493="高滞销风险",OR(X494="中滞销风险",X494="低滞销风险",X494="健康")),AND(X493="中滞销风险",OR(X494="低滞销风险",X494="健康")),AND(X493="低滞销风险",X494="健康")),"变好",X493=X494,"维持不变",OR(AND(X493="健康",OR(X494="低滞销风险",X494="中滞销风险",X494="高滞销风险")),AND(X493="低滞销风险",OR(X494="中滞销风险",X494="高滞销风险")),AND(X493="中滞销风险",X494="高滞销风险")),"变差")</f>
        <v>-</v>
      </c>
      <c r="Z494" s="7">
        <f t="shared" si="100"/>
        <v>0</v>
      </c>
      <c r="AA494" s="7">
        <f t="shared" si="105"/>
        <v>0</v>
      </c>
      <c r="AB494" s="7">
        <f t="shared" si="101"/>
        <v>0</v>
      </c>
      <c r="AC494" s="7">
        <f t="shared" si="102"/>
        <v>76.9679300291545</v>
      </c>
      <c r="AD494" s="7">
        <f t="shared" si="103"/>
        <v>0</v>
      </c>
      <c r="AE494" s="8">
        <f t="shared" si="104"/>
        <v>3.43</v>
      </c>
    </row>
    <row r="495" spans="1:31">
      <c r="A495" s="1">
        <v>45894</v>
      </c>
      <c r="B495" t="s">
        <v>374</v>
      </c>
      <c r="C495" t="s">
        <v>375</v>
      </c>
      <c r="D495" t="s">
        <v>307</v>
      </c>
      <c r="E495">
        <v>4.43</v>
      </c>
      <c r="F495">
        <v>5</v>
      </c>
      <c r="G495">
        <v>4.21</v>
      </c>
      <c r="H495">
        <v>4.18</v>
      </c>
      <c r="I495" t="s">
        <v>34</v>
      </c>
      <c r="J495">
        <v>35</v>
      </c>
      <c r="K495" t="s">
        <v>38</v>
      </c>
      <c r="L495" t="s">
        <v>39</v>
      </c>
      <c r="M495" t="s">
        <v>40</v>
      </c>
      <c r="N495">
        <v>86</v>
      </c>
      <c r="O495">
        <v>141</v>
      </c>
      <c r="P495">
        <v>0</v>
      </c>
      <c r="Q495">
        <v>0</v>
      </c>
      <c r="R495">
        <v>0</v>
      </c>
      <c r="S495">
        <v>0</v>
      </c>
      <c r="T495">
        <f t="shared" si="95"/>
        <v>227</v>
      </c>
      <c r="U495">
        <f t="shared" si="96"/>
        <v>227</v>
      </c>
      <c r="V495" s="1">
        <f t="shared" si="97"/>
        <v>45945.2415349887</v>
      </c>
      <c r="W495" s="1">
        <f t="shared" si="98"/>
        <v>45945.2415349887</v>
      </c>
      <c r="X495" t="str">
        <f t="shared" si="99"/>
        <v>健康</v>
      </c>
      <c r="Y495" s="6" t="str">
        <f>_xlfn.IFS(COUNTIF($B$2:B495,B495)=1,"-",OR(AND(X494="高滞销风险",OR(X495="中滞销风险",X495="低滞销风险",X495="健康")),AND(X494="中滞销风险",OR(X495="低滞销风险",X495="健康")),AND(X494="低滞销风险",X495="健康")),"变好",X494=X495,"维持不变",OR(AND(X494="健康",OR(X495="低滞销风险",X495="中滞销风险",X495="高滞销风险")),AND(X494="低滞销风险",OR(X495="中滞销风险",X495="高滞销风险")),AND(X494="中滞销风险",X495="高滞销风险")),"变差")</f>
        <v>维持不变</v>
      </c>
      <c r="Z495" s="7">
        <f t="shared" si="100"/>
        <v>0</v>
      </c>
      <c r="AA495" s="7">
        <f t="shared" si="105"/>
        <v>0</v>
      </c>
      <c r="AB495" s="7">
        <f t="shared" si="101"/>
        <v>0</v>
      </c>
      <c r="AC495" s="7">
        <f t="shared" si="102"/>
        <v>51.2415349887133</v>
      </c>
      <c r="AD495" s="7">
        <f t="shared" si="103"/>
        <v>0</v>
      </c>
      <c r="AE495" s="8">
        <f t="shared" si="104"/>
        <v>4.43</v>
      </c>
    </row>
    <row r="496" spans="1:31">
      <c r="A496" s="1">
        <v>45901</v>
      </c>
      <c r="B496" t="s">
        <v>374</v>
      </c>
      <c r="C496" t="s">
        <v>375</v>
      </c>
      <c r="D496" t="s">
        <v>307</v>
      </c>
      <c r="E496">
        <v>4.78</v>
      </c>
      <c r="F496">
        <v>5.29</v>
      </c>
      <c r="G496">
        <v>5.14</v>
      </c>
      <c r="H496">
        <v>4.32</v>
      </c>
      <c r="I496" t="s">
        <v>34</v>
      </c>
      <c r="J496">
        <v>37</v>
      </c>
      <c r="K496" t="s">
        <v>42</v>
      </c>
      <c r="L496" t="s">
        <v>43</v>
      </c>
      <c r="M496" t="s">
        <v>44</v>
      </c>
      <c r="N496">
        <v>52</v>
      </c>
      <c r="O496">
        <v>142</v>
      </c>
      <c r="P496">
        <v>0</v>
      </c>
      <c r="Q496">
        <v>0</v>
      </c>
      <c r="R496">
        <v>0</v>
      </c>
      <c r="S496">
        <v>150</v>
      </c>
      <c r="T496">
        <f t="shared" si="95"/>
        <v>194</v>
      </c>
      <c r="U496">
        <f t="shared" si="96"/>
        <v>344</v>
      </c>
      <c r="V496" s="1">
        <f t="shared" si="97"/>
        <v>45941.5857740586</v>
      </c>
      <c r="W496" s="1">
        <f t="shared" si="98"/>
        <v>45972.9665271967</v>
      </c>
      <c r="X496" t="str">
        <f t="shared" si="99"/>
        <v>健康</v>
      </c>
      <c r="Y496" s="6" t="str">
        <f>_xlfn.IFS(COUNTIF($B$2:B496,B496)=1,"-",OR(AND(X495="高滞销风险",OR(X496="中滞销风险",X496="低滞销风险",X496="健康")),AND(X495="中滞销风险",OR(X496="低滞销风险",X496="健康")),AND(X495="低滞销风险",X496="健康")),"变好",X495=X496,"维持不变",OR(AND(X495="健康",OR(X496="低滞销风险",X496="中滞销风险",X496="高滞销风险")),AND(X495="低滞销风险",OR(X496="中滞销风险",X496="高滞销风险")),AND(X495="中滞销风险",X496="高滞销风险")),"变差")</f>
        <v>维持不变</v>
      </c>
      <c r="Z496" s="7">
        <f t="shared" si="100"/>
        <v>0</v>
      </c>
      <c r="AA496" s="7">
        <f t="shared" si="105"/>
        <v>0</v>
      </c>
      <c r="AB496" s="7">
        <f t="shared" si="101"/>
        <v>0</v>
      </c>
      <c r="AC496" s="7">
        <f t="shared" si="102"/>
        <v>71.9665271966527</v>
      </c>
      <c r="AD496" s="7">
        <f t="shared" si="103"/>
        <v>0</v>
      </c>
      <c r="AE496" s="8">
        <f t="shared" si="104"/>
        <v>4.78</v>
      </c>
    </row>
    <row r="497" spans="1:31">
      <c r="A497" s="1">
        <v>45887</v>
      </c>
      <c r="B497" t="s">
        <v>376</v>
      </c>
      <c r="C497" t="s">
        <v>377</v>
      </c>
      <c r="D497" t="s">
        <v>307</v>
      </c>
      <c r="E497">
        <v>5.43</v>
      </c>
      <c r="F497">
        <v>5.43</v>
      </c>
      <c r="G497">
        <v>5.79</v>
      </c>
      <c r="H497">
        <v>6.54</v>
      </c>
      <c r="I497" t="s">
        <v>41</v>
      </c>
      <c r="J497">
        <v>38</v>
      </c>
      <c r="K497" t="s">
        <v>35</v>
      </c>
      <c r="L497" t="s">
        <v>36</v>
      </c>
      <c r="M497" t="s">
        <v>37</v>
      </c>
      <c r="N497">
        <v>482</v>
      </c>
      <c r="O497">
        <v>106</v>
      </c>
      <c r="P497">
        <v>0</v>
      </c>
      <c r="Q497">
        <v>39</v>
      </c>
      <c r="R497">
        <v>0</v>
      </c>
      <c r="S497">
        <v>0</v>
      </c>
      <c r="T497">
        <f t="shared" si="95"/>
        <v>588</v>
      </c>
      <c r="U497">
        <f t="shared" si="96"/>
        <v>627</v>
      </c>
      <c r="V497" s="1">
        <f t="shared" si="97"/>
        <v>45995.2872928177</v>
      </c>
      <c r="W497" s="1">
        <f t="shared" si="98"/>
        <v>46002.4696132597</v>
      </c>
      <c r="X497" t="str">
        <f t="shared" si="99"/>
        <v>中滞销风险</v>
      </c>
      <c r="Y497" s="6" t="str">
        <f>_xlfn.IFS(COUNTIF($B$2:B497,B497)=1,"-",OR(AND(X496="高滞销风险",OR(X497="中滞销风险",X497="低滞销风险",X497="健康")),AND(X496="中滞销风险",OR(X497="低滞销风险",X497="健康")),AND(X496="低滞销风险",X497="健康")),"变好",X496=X497,"维持不变",OR(AND(X496="健康",OR(X497="低滞销风险",X497="中滞销风险",X497="高滞销风险")),AND(X496="低滞销风险",OR(X497="中滞销风险",X497="高滞销风险")),AND(X496="中滞销风险",X497="高滞销风险")),"变差")</f>
        <v>-</v>
      </c>
      <c r="Z497" s="7">
        <f t="shared" si="100"/>
        <v>104.73</v>
      </c>
      <c r="AA497" s="7">
        <f t="shared" si="105"/>
        <v>39</v>
      </c>
      <c r="AB497" s="7">
        <f t="shared" si="101"/>
        <v>143.73</v>
      </c>
      <c r="AC497" s="7">
        <f t="shared" si="102"/>
        <v>115.469613259669</v>
      </c>
      <c r="AD497" s="7">
        <f t="shared" si="103"/>
        <v>26.4696132597019</v>
      </c>
      <c r="AE497" s="8">
        <f t="shared" si="104"/>
        <v>7.04494382022472</v>
      </c>
    </row>
    <row r="498" spans="1:31">
      <c r="A498" s="1">
        <v>45894</v>
      </c>
      <c r="B498" t="s">
        <v>376</v>
      </c>
      <c r="C498" t="s">
        <v>377</v>
      </c>
      <c r="D498" t="s">
        <v>307</v>
      </c>
      <c r="E498">
        <v>7</v>
      </c>
      <c r="F498">
        <v>7.43</v>
      </c>
      <c r="G498">
        <v>6.43</v>
      </c>
      <c r="H498">
        <v>6.96</v>
      </c>
      <c r="I498" t="s">
        <v>34</v>
      </c>
      <c r="J498">
        <v>52</v>
      </c>
      <c r="K498" t="s">
        <v>38</v>
      </c>
      <c r="L498" t="s">
        <v>39</v>
      </c>
      <c r="M498" t="s">
        <v>40</v>
      </c>
      <c r="N498">
        <v>478</v>
      </c>
      <c r="O498">
        <v>58</v>
      </c>
      <c r="P498">
        <v>0</v>
      </c>
      <c r="Q498">
        <v>39</v>
      </c>
      <c r="R498">
        <v>0</v>
      </c>
      <c r="S498">
        <v>0</v>
      </c>
      <c r="T498">
        <f t="shared" ref="T498:T561" si="106">N498+O498+P498</f>
        <v>536</v>
      </c>
      <c r="U498">
        <f t="shared" ref="U498:U561" si="107">T498+Q498+R498+S498</f>
        <v>575</v>
      </c>
      <c r="V498" s="1">
        <f t="shared" ref="V498:V561" si="108">A498+T498/E498</f>
        <v>45970.5714285714</v>
      </c>
      <c r="W498" s="1">
        <f t="shared" ref="W498:W561" si="109">A498+U498/E498</f>
        <v>45976.1428571429</v>
      </c>
      <c r="X498" t="str">
        <f t="shared" si="99"/>
        <v>低滞销风险</v>
      </c>
      <c r="Y498" s="6" t="str">
        <f>_xlfn.IFS(COUNTIF($B$2:B498,B498)=1,"-",OR(AND(X497="高滞销风险",OR(X498="中滞销风险",X498="低滞销风险",X498="健康")),AND(X497="中滞销风险",OR(X498="低滞销风险",X498="健康")),AND(X497="低滞销风险",X498="健康")),"变好",X497=X498,"维持不变",OR(AND(X497="健康",OR(X498="低滞销风险",X498="中滞销风险",X498="高滞销风险")),AND(X497="低滞销风险",OR(X498="中滞销风险",X498="高滞销风险")),AND(X497="中滞销风险",X498="高滞销风险")),"变差")</f>
        <v>变好</v>
      </c>
      <c r="Z498" s="7">
        <f t="shared" si="100"/>
        <v>0</v>
      </c>
      <c r="AA498" s="7">
        <f t="shared" si="105"/>
        <v>1</v>
      </c>
      <c r="AB498" s="7">
        <f t="shared" si="101"/>
        <v>1</v>
      </c>
      <c r="AC498" s="7">
        <f t="shared" si="102"/>
        <v>82.1428571428571</v>
      </c>
      <c r="AD498" s="7">
        <f t="shared" si="103"/>
        <v>0.14285714289872</v>
      </c>
      <c r="AE498" s="8">
        <f t="shared" si="104"/>
        <v>7.01219512195122</v>
      </c>
    </row>
    <row r="499" spans="1:31">
      <c r="A499" s="1">
        <v>45901</v>
      </c>
      <c r="B499" t="s">
        <v>376</v>
      </c>
      <c r="C499" t="s">
        <v>377</v>
      </c>
      <c r="D499" t="s">
        <v>307</v>
      </c>
      <c r="E499">
        <v>9.19</v>
      </c>
      <c r="F499">
        <v>11.57</v>
      </c>
      <c r="G499">
        <v>9.5</v>
      </c>
      <c r="H499">
        <v>7.64</v>
      </c>
      <c r="I499" t="s">
        <v>34</v>
      </c>
      <c r="J499">
        <v>81</v>
      </c>
      <c r="K499" t="s">
        <v>42</v>
      </c>
      <c r="L499" t="s">
        <v>43</v>
      </c>
      <c r="M499" t="s">
        <v>44</v>
      </c>
      <c r="N499">
        <v>446</v>
      </c>
      <c r="O499">
        <v>49</v>
      </c>
      <c r="P499">
        <v>0</v>
      </c>
      <c r="Q499">
        <v>0</v>
      </c>
      <c r="R499">
        <v>0</v>
      </c>
      <c r="S499">
        <v>150</v>
      </c>
      <c r="T499">
        <f t="shared" si="106"/>
        <v>495</v>
      </c>
      <c r="U499">
        <f t="shared" si="107"/>
        <v>645</v>
      </c>
      <c r="V499" s="1">
        <f t="shared" si="108"/>
        <v>45954.8628944505</v>
      </c>
      <c r="W499" s="1">
        <f t="shared" si="109"/>
        <v>45971.1849836779</v>
      </c>
      <c r="X499" t="str">
        <f t="shared" si="99"/>
        <v>健康</v>
      </c>
      <c r="Y499" s="6" t="str">
        <f>_xlfn.IFS(COUNTIF($B$2:B499,B499)=1,"-",OR(AND(X498="高滞销风险",OR(X499="中滞销风险",X499="低滞销风险",X499="健康")),AND(X498="中滞销风险",OR(X499="低滞销风险",X499="健康")),AND(X498="低滞销风险",X499="健康")),"变好",X498=X499,"维持不变",OR(AND(X498="健康",OR(X499="低滞销风险",X499="中滞销风险",X499="高滞销风险")),AND(X498="低滞销风险",OR(X499="中滞销风险",X499="高滞销风险")),AND(X498="中滞销风险",X499="高滞销风险")),"变差")</f>
        <v>变好</v>
      </c>
      <c r="Z499" s="7">
        <f t="shared" si="100"/>
        <v>0</v>
      </c>
      <c r="AA499" s="7">
        <f t="shared" si="105"/>
        <v>0</v>
      </c>
      <c r="AB499" s="7">
        <f t="shared" si="101"/>
        <v>0</v>
      </c>
      <c r="AC499" s="7">
        <f t="shared" si="102"/>
        <v>70.1849836779108</v>
      </c>
      <c r="AD499" s="7">
        <f t="shared" si="103"/>
        <v>0</v>
      </c>
      <c r="AE499" s="8">
        <f t="shared" si="104"/>
        <v>9.19</v>
      </c>
    </row>
    <row r="500" spans="1:31">
      <c r="A500" s="1">
        <v>45887</v>
      </c>
      <c r="B500" t="s">
        <v>378</v>
      </c>
      <c r="C500" t="s">
        <v>379</v>
      </c>
      <c r="D500" t="s">
        <v>307</v>
      </c>
      <c r="E500">
        <v>3.89</v>
      </c>
      <c r="F500">
        <v>4.43</v>
      </c>
      <c r="G500">
        <v>3.5</v>
      </c>
      <c r="H500">
        <v>3.71</v>
      </c>
      <c r="I500" t="s">
        <v>34</v>
      </c>
      <c r="J500">
        <v>31</v>
      </c>
      <c r="K500" t="s">
        <v>35</v>
      </c>
      <c r="L500" t="s">
        <v>36</v>
      </c>
      <c r="M500" t="s">
        <v>37</v>
      </c>
      <c r="N500">
        <v>211</v>
      </c>
      <c r="O500">
        <v>72</v>
      </c>
      <c r="P500">
        <v>0</v>
      </c>
      <c r="Q500">
        <v>130</v>
      </c>
      <c r="R500">
        <v>0</v>
      </c>
      <c r="S500">
        <v>0</v>
      </c>
      <c r="T500">
        <f t="shared" si="106"/>
        <v>283</v>
      </c>
      <c r="U500">
        <f t="shared" si="107"/>
        <v>413</v>
      </c>
      <c r="V500" s="1">
        <f t="shared" si="108"/>
        <v>45959.7506426735</v>
      </c>
      <c r="W500" s="1">
        <f t="shared" si="109"/>
        <v>45993.1696658098</v>
      </c>
      <c r="X500" t="str">
        <f t="shared" si="99"/>
        <v>中滞销风险</v>
      </c>
      <c r="Y500" s="6" t="str">
        <f>_xlfn.IFS(COUNTIF($B$2:B500,B500)=1,"-",OR(AND(X499="高滞销风险",OR(X500="中滞销风险",X500="低滞销风险",X500="健康")),AND(X499="中滞销风险",OR(X500="低滞销风险",X500="健康")),AND(X499="低滞销风险",X500="健康")),"变好",X499=X500,"维持不变",OR(AND(X499="健康",OR(X500="低滞销风险",X500="中滞销风险",X500="高滞销风险")),AND(X499="低滞销风险",OR(X500="中滞销风险",X500="高滞销风险")),AND(X499="中滞销风险",X500="高滞销风险")),"变差")</f>
        <v>-</v>
      </c>
      <c r="Z500" s="7">
        <f t="shared" si="100"/>
        <v>0</v>
      </c>
      <c r="AA500" s="7">
        <f t="shared" si="105"/>
        <v>66.79</v>
      </c>
      <c r="AB500" s="7">
        <f t="shared" si="101"/>
        <v>66.79</v>
      </c>
      <c r="AC500" s="7">
        <f t="shared" si="102"/>
        <v>106.169665809769</v>
      </c>
      <c r="AD500" s="7">
        <f t="shared" si="103"/>
        <v>17.1696658098008</v>
      </c>
      <c r="AE500" s="8">
        <f t="shared" si="104"/>
        <v>4.64044943820225</v>
      </c>
    </row>
    <row r="501" spans="1:31">
      <c r="A501" s="1">
        <v>45894</v>
      </c>
      <c r="B501" t="s">
        <v>378</v>
      </c>
      <c r="C501" t="s">
        <v>379</v>
      </c>
      <c r="D501" t="s">
        <v>307</v>
      </c>
      <c r="E501">
        <v>3.57</v>
      </c>
      <c r="F501">
        <v>3.57</v>
      </c>
      <c r="G501">
        <v>4</v>
      </c>
      <c r="H501">
        <v>3.71</v>
      </c>
      <c r="I501" t="s">
        <v>41</v>
      </c>
      <c r="J501">
        <v>25</v>
      </c>
      <c r="K501" t="s">
        <v>38</v>
      </c>
      <c r="L501" t="s">
        <v>39</v>
      </c>
      <c r="M501" t="s">
        <v>40</v>
      </c>
      <c r="N501">
        <v>190</v>
      </c>
      <c r="O501">
        <v>74</v>
      </c>
      <c r="P501">
        <v>0</v>
      </c>
      <c r="Q501">
        <v>130</v>
      </c>
      <c r="R501">
        <v>0</v>
      </c>
      <c r="S501">
        <v>0</v>
      </c>
      <c r="T501">
        <f t="shared" si="106"/>
        <v>264</v>
      </c>
      <c r="U501">
        <f t="shared" si="107"/>
        <v>394</v>
      </c>
      <c r="V501" s="1">
        <f t="shared" si="108"/>
        <v>45967.9495798319</v>
      </c>
      <c r="W501" s="1">
        <f t="shared" si="109"/>
        <v>46004.3641456583</v>
      </c>
      <c r="X501" t="str">
        <f t="shared" si="99"/>
        <v>中滞销风险</v>
      </c>
      <c r="Y501" s="6" t="str">
        <f>_xlfn.IFS(COUNTIF($B$2:B501,B501)=1,"-",OR(AND(X500="高滞销风险",OR(X501="中滞销风险",X501="低滞销风险",X501="健康")),AND(X500="中滞销风险",OR(X501="低滞销风险",X501="健康")),AND(X500="低滞销风险",X501="健康")),"变好",X500=X501,"维持不变",OR(AND(X500="健康",OR(X501="低滞销风险",X501="中滞销风险",X501="高滞销风险")),AND(X500="低滞销风险",OR(X501="中滞销风险",X501="高滞销风险")),AND(X500="中滞销风险",X501="高滞销风险")),"变差")</f>
        <v>维持不变</v>
      </c>
      <c r="Z501" s="7">
        <f t="shared" si="100"/>
        <v>0</v>
      </c>
      <c r="AA501" s="7">
        <f t="shared" si="105"/>
        <v>101.26</v>
      </c>
      <c r="AB501" s="7">
        <f t="shared" si="101"/>
        <v>101.26</v>
      </c>
      <c r="AC501" s="7">
        <f t="shared" si="102"/>
        <v>110.364145658263</v>
      </c>
      <c r="AD501" s="7">
        <f t="shared" si="103"/>
        <v>28.3641456582991</v>
      </c>
      <c r="AE501" s="8">
        <f t="shared" si="104"/>
        <v>4.80487804878049</v>
      </c>
    </row>
    <row r="502" spans="1:31">
      <c r="A502" s="1">
        <v>45901</v>
      </c>
      <c r="B502" t="s">
        <v>378</v>
      </c>
      <c r="C502" t="s">
        <v>379</v>
      </c>
      <c r="D502" t="s">
        <v>307</v>
      </c>
      <c r="E502">
        <v>4.75</v>
      </c>
      <c r="F502">
        <v>5.86</v>
      </c>
      <c r="G502">
        <v>4.71</v>
      </c>
      <c r="H502">
        <v>4.11</v>
      </c>
      <c r="I502" t="s">
        <v>34</v>
      </c>
      <c r="J502">
        <v>41</v>
      </c>
      <c r="K502" t="s">
        <v>42</v>
      </c>
      <c r="L502" t="s">
        <v>43</v>
      </c>
      <c r="M502" t="s">
        <v>44</v>
      </c>
      <c r="N502">
        <v>132</v>
      </c>
      <c r="O502">
        <v>136</v>
      </c>
      <c r="P502">
        <v>0</v>
      </c>
      <c r="Q502">
        <v>70</v>
      </c>
      <c r="R502">
        <v>0</v>
      </c>
      <c r="S502">
        <v>0</v>
      </c>
      <c r="T502">
        <f t="shared" si="106"/>
        <v>268</v>
      </c>
      <c r="U502">
        <f t="shared" si="107"/>
        <v>338</v>
      </c>
      <c r="V502" s="1">
        <f t="shared" si="108"/>
        <v>45957.4210526316</v>
      </c>
      <c r="W502" s="1">
        <f t="shared" si="109"/>
        <v>45972.1578947368</v>
      </c>
      <c r="X502" t="str">
        <f t="shared" si="99"/>
        <v>健康</v>
      </c>
      <c r="Y502" s="6" t="str">
        <f>_xlfn.IFS(COUNTIF($B$2:B502,B502)=1,"-",OR(AND(X501="高滞销风险",OR(X502="中滞销风险",X502="低滞销风险",X502="健康")),AND(X501="中滞销风险",OR(X502="低滞销风险",X502="健康")),AND(X501="低滞销风险",X502="健康")),"变好",X501=X502,"维持不变",OR(AND(X501="健康",OR(X502="低滞销风险",X502="中滞销风险",X502="高滞销风险")),AND(X501="低滞销风险",OR(X502="中滞销风险",X502="高滞销风险")),AND(X501="中滞销风险",X502="高滞销风险")),"变差")</f>
        <v>变好</v>
      </c>
      <c r="Z502" s="7">
        <f t="shared" si="100"/>
        <v>0</v>
      </c>
      <c r="AA502" s="7">
        <f t="shared" si="105"/>
        <v>0</v>
      </c>
      <c r="AB502" s="7">
        <f t="shared" si="101"/>
        <v>0</v>
      </c>
      <c r="AC502" s="7">
        <f t="shared" si="102"/>
        <v>71.1578947368421</v>
      </c>
      <c r="AD502" s="7">
        <f t="shared" si="103"/>
        <v>0</v>
      </c>
      <c r="AE502" s="8">
        <f t="shared" si="104"/>
        <v>4.75</v>
      </c>
    </row>
    <row r="503" spans="1:31">
      <c r="A503" s="1">
        <v>45887</v>
      </c>
      <c r="B503" t="s">
        <v>380</v>
      </c>
      <c r="C503" t="s">
        <v>381</v>
      </c>
      <c r="D503" t="s">
        <v>307</v>
      </c>
      <c r="E503">
        <v>2.71</v>
      </c>
      <c r="F503">
        <v>2.71</v>
      </c>
      <c r="G503">
        <v>3.21</v>
      </c>
      <c r="H503">
        <v>2.96</v>
      </c>
      <c r="I503" t="s">
        <v>41</v>
      </c>
      <c r="J503">
        <v>19</v>
      </c>
      <c r="K503" t="s">
        <v>35</v>
      </c>
      <c r="L503" t="s">
        <v>36</v>
      </c>
      <c r="M503" t="s">
        <v>37</v>
      </c>
      <c r="N503">
        <v>161</v>
      </c>
      <c r="O503">
        <v>24</v>
      </c>
      <c r="P503">
        <v>0</v>
      </c>
      <c r="Q503">
        <v>189</v>
      </c>
      <c r="R503">
        <v>0</v>
      </c>
      <c r="S503">
        <v>0</v>
      </c>
      <c r="T503">
        <f t="shared" si="106"/>
        <v>185</v>
      </c>
      <c r="U503">
        <f t="shared" si="107"/>
        <v>374</v>
      </c>
      <c r="V503" s="1">
        <f t="shared" si="108"/>
        <v>45955.2656826568</v>
      </c>
      <c r="W503" s="1">
        <f t="shared" si="109"/>
        <v>46025.0073800738</v>
      </c>
      <c r="X503" t="str">
        <f t="shared" si="99"/>
        <v>高滞销风险</v>
      </c>
      <c r="Y503" s="6" t="str">
        <f>_xlfn.IFS(COUNTIF($B$2:B503,B503)=1,"-",OR(AND(X502="高滞销风险",OR(X503="中滞销风险",X503="低滞销风险",X503="健康")),AND(X502="中滞销风险",OR(X503="低滞销风险",X503="健康")),AND(X502="低滞销风险",X503="健康")),"变好",X502=X503,"维持不变",OR(AND(X502="健康",OR(X503="低滞销风险",X503="中滞销风险",X503="高滞销风险")),AND(X502="低滞销风险",OR(X503="中滞销风险",X503="高滞销风险")),AND(X502="中滞销风险",X503="高滞销风险")),"变差")</f>
        <v>-</v>
      </c>
      <c r="Z503" s="7">
        <f t="shared" si="100"/>
        <v>0</v>
      </c>
      <c r="AA503" s="7">
        <f t="shared" si="105"/>
        <v>132.81</v>
      </c>
      <c r="AB503" s="7">
        <f t="shared" si="101"/>
        <v>132.81</v>
      </c>
      <c r="AC503" s="7">
        <f t="shared" si="102"/>
        <v>138.007380073801</v>
      </c>
      <c r="AD503" s="7">
        <f t="shared" si="103"/>
        <v>49.0073800738028</v>
      </c>
      <c r="AE503" s="8">
        <f t="shared" si="104"/>
        <v>4.20224719101124</v>
      </c>
    </row>
    <row r="504" spans="1:31">
      <c r="A504" s="1">
        <v>45894</v>
      </c>
      <c r="B504" t="s">
        <v>380</v>
      </c>
      <c r="C504" t="s">
        <v>381</v>
      </c>
      <c r="D504" t="s">
        <v>307</v>
      </c>
      <c r="E504">
        <v>2.57</v>
      </c>
      <c r="F504">
        <v>2.57</v>
      </c>
      <c r="G504">
        <v>2.64</v>
      </c>
      <c r="H504">
        <v>2.89</v>
      </c>
      <c r="I504" t="s">
        <v>41</v>
      </c>
      <c r="J504">
        <v>18</v>
      </c>
      <c r="K504" t="s">
        <v>38</v>
      </c>
      <c r="L504" t="s">
        <v>39</v>
      </c>
      <c r="M504" t="s">
        <v>40</v>
      </c>
      <c r="N504">
        <v>159</v>
      </c>
      <c r="O504">
        <v>42</v>
      </c>
      <c r="P504">
        <v>0</v>
      </c>
      <c r="Q504">
        <v>159</v>
      </c>
      <c r="R504">
        <v>0</v>
      </c>
      <c r="S504">
        <v>0</v>
      </c>
      <c r="T504">
        <f t="shared" si="106"/>
        <v>201</v>
      </c>
      <c r="U504">
        <f t="shared" si="107"/>
        <v>360</v>
      </c>
      <c r="V504" s="1">
        <f t="shared" si="108"/>
        <v>45972.2101167315</v>
      </c>
      <c r="W504" s="1">
        <f t="shared" si="109"/>
        <v>46034.0778210117</v>
      </c>
      <c r="X504" t="str">
        <f t="shared" si="99"/>
        <v>高滞销风险</v>
      </c>
      <c r="Y504" s="6" t="str">
        <f>_xlfn.IFS(COUNTIF($B$2:B504,B504)=1,"-",OR(AND(X503="高滞销风险",OR(X504="中滞销风险",X504="低滞销风险",X504="健康")),AND(X503="中滞销风险",OR(X504="低滞销风险",X504="健康")),AND(X503="低滞销风险",X504="健康")),"变好",X503=X504,"维持不变",OR(AND(X503="健康",OR(X504="低滞销风险",X504="中滞销风险",X504="高滞销风险")),AND(X503="低滞销风险",OR(X504="中滞销风险",X504="高滞销风险")),AND(X503="中滞销风险",X504="高滞销风险")),"变差")</f>
        <v>维持不变</v>
      </c>
      <c r="Z504" s="7">
        <f t="shared" si="100"/>
        <v>0</v>
      </c>
      <c r="AA504" s="7">
        <f t="shared" si="105"/>
        <v>149.26</v>
      </c>
      <c r="AB504" s="7">
        <f t="shared" si="101"/>
        <v>149.26</v>
      </c>
      <c r="AC504" s="7">
        <f t="shared" si="102"/>
        <v>140.077821011673</v>
      </c>
      <c r="AD504" s="7">
        <f t="shared" si="103"/>
        <v>58.0778210116987</v>
      </c>
      <c r="AE504" s="8">
        <f t="shared" si="104"/>
        <v>4.39024390243902</v>
      </c>
    </row>
    <row r="505" spans="1:31">
      <c r="A505" s="1">
        <v>45901</v>
      </c>
      <c r="B505" t="s">
        <v>380</v>
      </c>
      <c r="C505" t="s">
        <v>381</v>
      </c>
      <c r="D505" t="s">
        <v>307</v>
      </c>
      <c r="E505">
        <v>1.71</v>
      </c>
      <c r="F505">
        <v>1.71</v>
      </c>
      <c r="G505">
        <v>2.14</v>
      </c>
      <c r="H505">
        <v>2.68</v>
      </c>
      <c r="I505" t="s">
        <v>41</v>
      </c>
      <c r="J505">
        <v>12</v>
      </c>
      <c r="K505" t="s">
        <v>42</v>
      </c>
      <c r="L505" t="s">
        <v>43</v>
      </c>
      <c r="M505" t="s">
        <v>44</v>
      </c>
      <c r="N505">
        <v>160</v>
      </c>
      <c r="O505">
        <v>30</v>
      </c>
      <c r="P505">
        <v>0</v>
      </c>
      <c r="Q505">
        <v>159</v>
      </c>
      <c r="R505">
        <v>0</v>
      </c>
      <c r="S505">
        <v>0</v>
      </c>
      <c r="T505">
        <f t="shared" si="106"/>
        <v>190</v>
      </c>
      <c r="U505">
        <f t="shared" si="107"/>
        <v>349</v>
      </c>
      <c r="V505" s="1">
        <f t="shared" si="108"/>
        <v>46012.1111111111</v>
      </c>
      <c r="W505" s="1">
        <f t="shared" si="109"/>
        <v>46105.0935672515</v>
      </c>
      <c r="X505" t="str">
        <f t="shared" si="99"/>
        <v>高滞销风险</v>
      </c>
      <c r="Y505" s="6" t="str">
        <f>_xlfn.IFS(COUNTIF($B$2:B505,B505)=1,"-",OR(AND(X504="高滞销风险",OR(X505="中滞销风险",X505="低滞销风险",X505="健康")),AND(X504="中滞销风险",OR(X505="低滞销风险",X505="健康")),AND(X504="低滞销风险",X505="健康")),"变好",X504=X505,"维持不变",OR(AND(X504="健康",OR(X505="低滞销风险",X505="中滞销风险",X505="高滞销风险")),AND(X504="低滞销风险",OR(X505="中滞销风险",X505="高滞销风险")),AND(X504="中滞销风险",X505="高滞销风险")),"变差")</f>
        <v>维持不变</v>
      </c>
      <c r="Z505" s="7">
        <f t="shared" si="100"/>
        <v>61.75</v>
      </c>
      <c r="AA505" s="7">
        <f t="shared" si="105"/>
        <v>159</v>
      </c>
      <c r="AB505" s="7">
        <f t="shared" si="101"/>
        <v>220.75</v>
      </c>
      <c r="AC505" s="7">
        <f t="shared" si="102"/>
        <v>204.093567251462</v>
      </c>
      <c r="AD505" s="7">
        <f t="shared" si="103"/>
        <v>129.093567251497</v>
      </c>
      <c r="AE505" s="8">
        <f t="shared" si="104"/>
        <v>4.65333333333333</v>
      </c>
    </row>
    <row r="506" spans="1:31">
      <c r="A506" s="1">
        <v>45887</v>
      </c>
      <c r="B506" t="s">
        <v>382</v>
      </c>
      <c r="C506" t="s">
        <v>383</v>
      </c>
      <c r="D506" t="s">
        <v>307</v>
      </c>
      <c r="E506">
        <v>4.71</v>
      </c>
      <c r="F506">
        <v>4.71</v>
      </c>
      <c r="G506">
        <v>6.14</v>
      </c>
      <c r="H506">
        <v>7.39</v>
      </c>
      <c r="I506" t="s">
        <v>41</v>
      </c>
      <c r="J506">
        <v>33</v>
      </c>
      <c r="K506" t="s">
        <v>35</v>
      </c>
      <c r="L506" t="s">
        <v>36</v>
      </c>
      <c r="M506" t="s">
        <v>37</v>
      </c>
      <c r="N506">
        <v>132</v>
      </c>
      <c r="O506">
        <v>216</v>
      </c>
      <c r="P506">
        <v>150</v>
      </c>
      <c r="Q506">
        <v>90</v>
      </c>
      <c r="R506">
        <v>0</v>
      </c>
      <c r="S506">
        <v>0</v>
      </c>
      <c r="T506">
        <f t="shared" si="106"/>
        <v>498</v>
      </c>
      <c r="U506">
        <f t="shared" si="107"/>
        <v>588</v>
      </c>
      <c r="V506" s="1">
        <f t="shared" si="108"/>
        <v>45992.7324840764</v>
      </c>
      <c r="W506" s="1">
        <f t="shared" si="109"/>
        <v>46011.8407643312</v>
      </c>
      <c r="X506" t="str">
        <f t="shared" si="99"/>
        <v>高滞销风险</v>
      </c>
      <c r="Y506" s="6" t="str">
        <f>_xlfn.IFS(COUNTIF($B$2:B506,B506)=1,"-",OR(AND(X505="高滞销风险",OR(X506="中滞销风险",X506="低滞销风险",X506="健康")),AND(X505="中滞销风险",OR(X506="低滞销风险",X506="健康")),AND(X505="低滞销风险",X506="健康")),"变好",X505=X506,"维持不变",OR(AND(X505="健康",OR(X506="低滞销风险",X506="中滞销风险",X506="高滞销风险")),AND(X505="低滞销风险",OR(X506="中滞销风险",X506="高滞销风险")),AND(X505="中滞销风险",X506="高滞销风险")),"变差")</f>
        <v>-</v>
      </c>
      <c r="Z506" s="7">
        <f t="shared" si="100"/>
        <v>78.81</v>
      </c>
      <c r="AA506" s="7">
        <f t="shared" si="105"/>
        <v>90</v>
      </c>
      <c r="AB506" s="7">
        <f t="shared" si="101"/>
        <v>168.81</v>
      </c>
      <c r="AC506" s="7">
        <f t="shared" si="102"/>
        <v>124.84076433121</v>
      </c>
      <c r="AD506" s="7">
        <f t="shared" si="103"/>
        <v>35.8407643312021</v>
      </c>
      <c r="AE506" s="8">
        <f t="shared" si="104"/>
        <v>6.60674157303371</v>
      </c>
    </row>
    <row r="507" spans="1:31">
      <c r="A507" s="1">
        <v>45894</v>
      </c>
      <c r="B507" t="s">
        <v>382</v>
      </c>
      <c r="C507" t="s">
        <v>383</v>
      </c>
      <c r="D507" t="s">
        <v>307</v>
      </c>
      <c r="E507">
        <v>7.22</v>
      </c>
      <c r="F507">
        <v>8</v>
      </c>
      <c r="G507">
        <v>6.36</v>
      </c>
      <c r="H507">
        <v>7.11</v>
      </c>
      <c r="I507" t="s">
        <v>34</v>
      </c>
      <c r="J507">
        <v>56</v>
      </c>
      <c r="K507" t="s">
        <v>38</v>
      </c>
      <c r="L507" t="s">
        <v>39</v>
      </c>
      <c r="M507" t="s">
        <v>40</v>
      </c>
      <c r="N507">
        <v>182</v>
      </c>
      <c r="O507">
        <v>136</v>
      </c>
      <c r="P507">
        <v>150</v>
      </c>
      <c r="Q507">
        <v>90</v>
      </c>
      <c r="R507">
        <v>0</v>
      </c>
      <c r="S507">
        <v>0</v>
      </c>
      <c r="T507">
        <f t="shared" si="106"/>
        <v>468</v>
      </c>
      <c r="U507">
        <f t="shared" si="107"/>
        <v>558</v>
      </c>
      <c r="V507" s="1">
        <f t="shared" si="108"/>
        <v>45958.8199445983</v>
      </c>
      <c r="W507" s="1">
        <f t="shared" si="109"/>
        <v>45971.2853185596</v>
      </c>
      <c r="X507" t="str">
        <f t="shared" si="99"/>
        <v>健康</v>
      </c>
      <c r="Y507" s="6" t="str">
        <f>_xlfn.IFS(COUNTIF($B$2:B507,B507)=1,"-",OR(AND(X506="高滞销风险",OR(X507="中滞销风险",X507="低滞销风险",X507="健康")),AND(X506="中滞销风险",OR(X507="低滞销风险",X507="健康")),AND(X506="低滞销风险",X507="健康")),"变好",X506=X507,"维持不变",OR(AND(X506="健康",OR(X507="低滞销风险",X507="中滞销风险",X507="高滞销风险")),AND(X506="低滞销风险",OR(X507="中滞销风险",X507="高滞销风险")),AND(X506="中滞销风险",X507="高滞销风险")),"变差")</f>
        <v>变好</v>
      </c>
      <c r="Z507" s="7">
        <f t="shared" si="100"/>
        <v>0</v>
      </c>
      <c r="AA507" s="7">
        <f t="shared" si="105"/>
        <v>0</v>
      </c>
      <c r="AB507" s="7">
        <f t="shared" si="101"/>
        <v>0</v>
      </c>
      <c r="AC507" s="7">
        <f t="shared" si="102"/>
        <v>77.2853185595568</v>
      </c>
      <c r="AD507" s="7">
        <f t="shared" si="103"/>
        <v>0</v>
      </c>
      <c r="AE507" s="8">
        <f t="shared" si="104"/>
        <v>7.22</v>
      </c>
    </row>
    <row r="508" spans="1:31">
      <c r="A508" s="1">
        <v>45901</v>
      </c>
      <c r="B508" t="s">
        <v>382</v>
      </c>
      <c r="C508" t="s">
        <v>383</v>
      </c>
      <c r="D508" t="s">
        <v>307</v>
      </c>
      <c r="E508">
        <v>8.51</v>
      </c>
      <c r="F508">
        <v>9.86</v>
      </c>
      <c r="G508">
        <v>8.93</v>
      </c>
      <c r="H508">
        <v>7.54</v>
      </c>
      <c r="I508" t="s">
        <v>34</v>
      </c>
      <c r="J508">
        <v>69</v>
      </c>
      <c r="K508" t="s">
        <v>42</v>
      </c>
      <c r="L508" t="s">
        <v>43</v>
      </c>
      <c r="M508" t="s">
        <v>44</v>
      </c>
      <c r="N508">
        <v>177</v>
      </c>
      <c r="O508">
        <v>163</v>
      </c>
      <c r="P508">
        <v>150</v>
      </c>
      <c r="Q508">
        <v>0</v>
      </c>
      <c r="R508">
        <v>0</v>
      </c>
      <c r="S508">
        <v>150</v>
      </c>
      <c r="T508">
        <f t="shared" si="106"/>
        <v>490</v>
      </c>
      <c r="U508">
        <f t="shared" si="107"/>
        <v>640</v>
      </c>
      <c r="V508" s="1">
        <f t="shared" si="108"/>
        <v>45958.5793184489</v>
      </c>
      <c r="W508" s="1">
        <f t="shared" si="109"/>
        <v>45976.205640423</v>
      </c>
      <c r="X508" t="str">
        <f t="shared" si="99"/>
        <v>低滞销风险</v>
      </c>
      <c r="Y508" s="6" t="str">
        <f>_xlfn.IFS(COUNTIF($B$2:B508,B508)=1,"-",OR(AND(X507="高滞销风险",OR(X508="中滞销风险",X508="低滞销风险",X508="健康")),AND(X507="中滞销风险",OR(X508="低滞销风险",X508="健康")),AND(X507="低滞销风险",X508="健康")),"变好",X507=X508,"维持不变",OR(AND(X507="健康",OR(X508="低滞销风险",X508="中滞销风险",X508="高滞销风险")),AND(X507="低滞销风险",OR(X508="中滞销风险",X508="高滞销风险")),AND(X507="中滞销风险",X508="高滞销风险")),"变差")</f>
        <v>变差</v>
      </c>
      <c r="Z508" s="7">
        <f t="shared" si="100"/>
        <v>0</v>
      </c>
      <c r="AA508" s="7">
        <f t="shared" si="105"/>
        <v>1.75</v>
      </c>
      <c r="AB508" s="7">
        <f t="shared" si="101"/>
        <v>1.75</v>
      </c>
      <c r="AC508" s="7">
        <f t="shared" si="102"/>
        <v>75.2056404230317</v>
      </c>
      <c r="AD508" s="7">
        <f t="shared" si="103"/>
        <v>0.205640423002478</v>
      </c>
      <c r="AE508" s="8">
        <f t="shared" si="104"/>
        <v>8.53333333333333</v>
      </c>
    </row>
    <row r="509" spans="1:31">
      <c r="A509" s="1">
        <v>45887</v>
      </c>
      <c r="B509" t="s">
        <v>384</v>
      </c>
      <c r="C509" t="s">
        <v>385</v>
      </c>
      <c r="D509" t="s">
        <v>307</v>
      </c>
      <c r="E509">
        <v>5.43</v>
      </c>
      <c r="F509">
        <v>5.43</v>
      </c>
      <c r="G509">
        <v>6.07</v>
      </c>
      <c r="H509">
        <v>6.68</v>
      </c>
      <c r="I509" t="s">
        <v>41</v>
      </c>
      <c r="J509">
        <v>38</v>
      </c>
      <c r="K509" t="s">
        <v>35</v>
      </c>
      <c r="L509" t="s">
        <v>36</v>
      </c>
      <c r="M509" t="s">
        <v>37</v>
      </c>
      <c r="N509">
        <v>454</v>
      </c>
      <c r="O509">
        <v>149</v>
      </c>
      <c r="P509">
        <v>0</v>
      </c>
      <c r="Q509">
        <v>292</v>
      </c>
      <c r="R509">
        <v>0</v>
      </c>
      <c r="S509">
        <v>0</v>
      </c>
      <c r="T509">
        <f t="shared" si="106"/>
        <v>603</v>
      </c>
      <c r="U509">
        <f t="shared" si="107"/>
        <v>895</v>
      </c>
      <c r="V509" s="1">
        <f t="shared" si="108"/>
        <v>45998.0497237569</v>
      </c>
      <c r="W509" s="1">
        <f t="shared" si="109"/>
        <v>46051.8250460405</v>
      </c>
      <c r="X509" t="str">
        <f t="shared" si="99"/>
        <v>高滞销风险</v>
      </c>
      <c r="Y509" s="6" t="str">
        <f>_xlfn.IFS(COUNTIF($B$2:B509,B509)=1,"-",OR(AND(X508="高滞销风险",OR(X509="中滞销风险",X509="低滞销风险",X509="健康")),AND(X508="中滞销风险",OR(X509="低滞销风险",X509="健康")),AND(X508="低滞销风险",X509="健康")),"变好",X508=X509,"维持不变",OR(AND(X508="健康",OR(X509="低滞销风险",X509="中滞销风险",X509="高滞销风险")),AND(X508="低滞销风险",OR(X509="中滞销风险",X509="高滞销风险")),AND(X508="中滞销风险",X509="高滞销风险")),"变差")</f>
        <v>-</v>
      </c>
      <c r="Z509" s="7">
        <f t="shared" si="100"/>
        <v>119.73</v>
      </c>
      <c r="AA509" s="7">
        <f t="shared" si="105"/>
        <v>292</v>
      </c>
      <c r="AB509" s="7">
        <f t="shared" si="101"/>
        <v>411.73</v>
      </c>
      <c r="AC509" s="7">
        <f t="shared" si="102"/>
        <v>164.825046040516</v>
      </c>
      <c r="AD509" s="7">
        <f t="shared" si="103"/>
        <v>75.8250460405034</v>
      </c>
      <c r="AE509" s="8">
        <f t="shared" si="104"/>
        <v>10.0561797752809</v>
      </c>
    </row>
    <row r="510" spans="1:31">
      <c r="A510" s="1">
        <v>45894</v>
      </c>
      <c r="B510" t="s">
        <v>384</v>
      </c>
      <c r="C510" t="s">
        <v>385</v>
      </c>
      <c r="D510" t="s">
        <v>307</v>
      </c>
      <c r="E510">
        <v>5.43</v>
      </c>
      <c r="F510">
        <v>5.43</v>
      </c>
      <c r="G510">
        <v>5.43</v>
      </c>
      <c r="H510">
        <v>5.96</v>
      </c>
      <c r="I510" t="s">
        <v>41</v>
      </c>
      <c r="J510">
        <v>38</v>
      </c>
      <c r="K510" t="s">
        <v>38</v>
      </c>
      <c r="L510" t="s">
        <v>39</v>
      </c>
      <c r="M510" t="s">
        <v>40</v>
      </c>
      <c r="N510">
        <v>447</v>
      </c>
      <c r="O510">
        <v>86</v>
      </c>
      <c r="P510">
        <v>0</v>
      </c>
      <c r="Q510">
        <v>292</v>
      </c>
      <c r="R510">
        <v>0</v>
      </c>
      <c r="S510">
        <v>0</v>
      </c>
      <c r="T510">
        <f t="shared" si="106"/>
        <v>533</v>
      </c>
      <c r="U510">
        <f t="shared" si="107"/>
        <v>825</v>
      </c>
      <c r="V510" s="1">
        <f t="shared" si="108"/>
        <v>45992.1583793738</v>
      </c>
      <c r="W510" s="1">
        <f t="shared" si="109"/>
        <v>46045.9337016575</v>
      </c>
      <c r="X510" t="str">
        <f t="shared" si="99"/>
        <v>高滞销风险</v>
      </c>
      <c r="Y510" s="6" t="str">
        <f>_xlfn.IFS(COUNTIF($B$2:B510,B510)=1,"-",OR(AND(X509="高滞销风险",OR(X510="中滞销风险",X510="低滞销风险",X510="健康")),AND(X509="中滞销风险",OR(X510="低滞销风险",X510="健康")),AND(X509="低滞销风险",X510="健康")),"变好",X509=X510,"维持不变",OR(AND(X509="健康",OR(X510="低滞销风险",X510="中滞销风险",X510="高滞销风险")),AND(X509="低滞销风险",OR(X510="中滞销风险",X510="高滞销风险")),AND(X509="中滞销风险",X510="高滞销风险")),"变差")</f>
        <v>维持不变</v>
      </c>
      <c r="Z510" s="7">
        <f t="shared" si="100"/>
        <v>87.74</v>
      </c>
      <c r="AA510" s="7">
        <f t="shared" si="105"/>
        <v>292</v>
      </c>
      <c r="AB510" s="7">
        <f t="shared" si="101"/>
        <v>379.74</v>
      </c>
      <c r="AC510" s="7">
        <f t="shared" si="102"/>
        <v>151.933701657459</v>
      </c>
      <c r="AD510" s="7">
        <f t="shared" si="103"/>
        <v>69.9337016575009</v>
      </c>
      <c r="AE510" s="8">
        <f t="shared" si="104"/>
        <v>10.0609756097561</v>
      </c>
    </row>
    <row r="511" spans="1:31">
      <c r="A511" s="1">
        <v>45901</v>
      </c>
      <c r="B511" t="s">
        <v>384</v>
      </c>
      <c r="C511" t="s">
        <v>385</v>
      </c>
      <c r="D511" t="s">
        <v>307</v>
      </c>
      <c r="E511">
        <v>6.19</v>
      </c>
      <c r="F511">
        <v>6.57</v>
      </c>
      <c r="G511">
        <v>6</v>
      </c>
      <c r="H511">
        <v>6.04</v>
      </c>
      <c r="I511" t="s">
        <v>34</v>
      </c>
      <c r="J511">
        <v>46</v>
      </c>
      <c r="K511" t="s">
        <v>42</v>
      </c>
      <c r="L511" t="s">
        <v>43</v>
      </c>
      <c r="M511" t="s">
        <v>44</v>
      </c>
      <c r="N511">
        <v>469</v>
      </c>
      <c r="O511">
        <v>18</v>
      </c>
      <c r="P511">
        <v>0</v>
      </c>
      <c r="Q511">
        <v>292</v>
      </c>
      <c r="R511">
        <v>0</v>
      </c>
      <c r="S511">
        <v>0</v>
      </c>
      <c r="T511">
        <f t="shared" si="106"/>
        <v>487</v>
      </c>
      <c r="U511">
        <f t="shared" si="107"/>
        <v>779</v>
      </c>
      <c r="V511" s="1">
        <f t="shared" si="108"/>
        <v>45979.6752827141</v>
      </c>
      <c r="W511" s="1">
        <f t="shared" si="109"/>
        <v>46026.8481421648</v>
      </c>
      <c r="X511" t="str">
        <f t="shared" si="99"/>
        <v>高滞销风险</v>
      </c>
      <c r="Y511" s="6" t="str">
        <f>_xlfn.IFS(COUNTIF($B$2:B511,B511)=1,"-",OR(AND(X510="高滞销风险",OR(X511="中滞销风险",X511="低滞销风险",X511="健康")),AND(X510="中滞销风险",OR(X511="低滞销风险",X511="健康")),AND(X510="低滞销风险",X511="健康")),"变好",X510=X511,"维持不变",OR(AND(X510="健康",OR(X511="低滞销风险",X511="中滞销风险",X511="高滞销风险")),AND(X510="低滞销风险",OR(X511="中滞销风险",X511="高滞销风险")),AND(X510="中滞销风险",X511="高滞销风险")),"变差")</f>
        <v>维持不变</v>
      </c>
      <c r="Z511" s="7">
        <f t="shared" si="100"/>
        <v>22.7499999999999</v>
      </c>
      <c r="AA511" s="7">
        <f t="shared" si="105"/>
        <v>292</v>
      </c>
      <c r="AB511" s="7">
        <f t="shared" si="101"/>
        <v>314.75</v>
      </c>
      <c r="AC511" s="7">
        <f t="shared" si="102"/>
        <v>125.848142164782</v>
      </c>
      <c r="AD511" s="7">
        <f t="shared" si="103"/>
        <v>50.848142164803</v>
      </c>
      <c r="AE511" s="8">
        <f t="shared" si="104"/>
        <v>10.3866666666667</v>
      </c>
    </row>
    <row r="512" spans="1:31">
      <c r="A512" s="1">
        <v>45887</v>
      </c>
      <c r="B512" t="s">
        <v>386</v>
      </c>
      <c r="C512" t="s">
        <v>387</v>
      </c>
      <c r="D512" t="s">
        <v>307</v>
      </c>
      <c r="E512">
        <v>4.57</v>
      </c>
      <c r="F512">
        <v>4.57</v>
      </c>
      <c r="G512">
        <v>4.36</v>
      </c>
      <c r="H512">
        <v>4.75</v>
      </c>
      <c r="I512" t="s">
        <v>41</v>
      </c>
      <c r="J512">
        <v>32</v>
      </c>
      <c r="K512" t="s">
        <v>35</v>
      </c>
      <c r="L512" t="s">
        <v>36</v>
      </c>
      <c r="M512" t="s">
        <v>37</v>
      </c>
      <c r="N512">
        <v>308</v>
      </c>
      <c r="O512">
        <v>119</v>
      </c>
      <c r="P512">
        <v>0</v>
      </c>
      <c r="Q512">
        <v>203</v>
      </c>
      <c r="R512">
        <v>0</v>
      </c>
      <c r="S512">
        <v>0</v>
      </c>
      <c r="T512">
        <f t="shared" si="106"/>
        <v>427</v>
      </c>
      <c r="U512">
        <f t="shared" si="107"/>
        <v>630</v>
      </c>
      <c r="V512" s="1">
        <f t="shared" si="108"/>
        <v>45980.4354485777</v>
      </c>
      <c r="W512" s="1">
        <f t="shared" si="109"/>
        <v>46024.8555798687</v>
      </c>
      <c r="X512" t="str">
        <f t="shared" si="99"/>
        <v>高滞销风险</v>
      </c>
      <c r="Y512" s="6" t="str">
        <f>_xlfn.IFS(COUNTIF($B$2:B512,B512)=1,"-",OR(AND(X511="高滞销风险",OR(X512="中滞销风险",X512="低滞销风险",X512="健康")),AND(X511="中滞销风险",OR(X512="低滞销风险",X512="健康")),AND(X511="低滞销风险",X512="健康")),"变好",X511=X512,"维持不变",OR(AND(X511="健康",OR(X512="低滞销风险",X512="中滞销风险",X512="高滞销风险")),AND(X511="低滞销风险",OR(X512="中滞销风险",X512="高滞销风险")),AND(X511="中滞销风险",X512="高滞销风险")),"变差")</f>
        <v>-</v>
      </c>
      <c r="Z512" s="7">
        <f t="shared" si="100"/>
        <v>20.27</v>
      </c>
      <c r="AA512" s="7">
        <f t="shared" si="105"/>
        <v>203</v>
      </c>
      <c r="AB512" s="7">
        <f t="shared" si="101"/>
        <v>223.27</v>
      </c>
      <c r="AC512" s="7">
        <f t="shared" si="102"/>
        <v>137.855579868709</v>
      </c>
      <c r="AD512" s="7">
        <f t="shared" si="103"/>
        <v>48.8555798687012</v>
      </c>
      <c r="AE512" s="8">
        <f t="shared" si="104"/>
        <v>7.07865168539326</v>
      </c>
    </row>
    <row r="513" spans="1:31">
      <c r="A513" s="1">
        <v>45894</v>
      </c>
      <c r="B513" t="s">
        <v>386</v>
      </c>
      <c r="C513" t="s">
        <v>387</v>
      </c>
      <c r="D513" t="s">
        <v>307</v>
      </c>
      <c r="E513">
        <v>4.78</v>
      </c>
      <c r="F513">
        <v>4.86</v>
      </c>
      <c r="G513">
        <v>4.71</v>
      </c>
      <c r="H513">
        <v>4.75</v>
      </c>
      <c r="I513" t="s">
        <v>34</v>
      </c>
      <c r="J513">
        <v>34</v>
      </c>
      <c r="K513" t="s">
        <v>38</v>
      </c>
      <c r="L513" t="s">
        <v>39</v>
      </c>
      <c r="M513" t="s">
        <v>40</v>
      </c>
      <c r="N513">
        <v>321</v>
      </c>
      <c r="O513">
        <v>66</v>
      </c>
      <c r="P513">
        <v>0</v>
      </c>
      <c r="Q513">
        <v>203</v>
      </c>
      <c r="R513">
        <v>0</v>
      </c>
      <c r="S513">
        <v>0</v>
      </c>
      <c r="T513">
        <f t="shared" si="106"/>
        <v>387</v>
      </c>
      <c r="U513">
        <f t="shared" si="107"/>
        <v>590</v>
      </c>
      <c r="V513" s="1">
        <f t="shared" si="108"/>
        <v>45974.9623430962</v>
      </c>
      <c r="W513" s="1">
        <f t="shared" si="109"/>
        <v>46017.4309623431</v>
      </c>
      <c r="X513" t="str">
        <f t="shared" si="99"/>
        <v>高滞销风险</v>
      </c>
      <c r="Y513" s="6" t="str">
        <f>_xlfn.IFS(COUNTIF($B$2:B513,B513)=1,"-",OR(AND(X512="高滞销风险",OR(X513="中滞销风险",X513="低滞销风险",X513="健康")),AND(X512="中滞销风险",OR(X513="低滞销风险",X513="健康")),AND(X512="低滞销风险",X513="健康")),"变好",X512=X513,"维持不变",OR(AND(X512="健康",OR(X513="低滞销风险",X513="中滞销风险",X513="高滞销风险")),AND(X512="低滞销风险",OR(X513="中滞销风险",X513="高滞销风险")),AND(X512="中滞销风险",X513="高滞销风险")),"变差")</f>
        <v>维持不变</v>
      </c>
      <c r="Z513" s="7">
        <f t="shared" si="100"/>
        <v>0</v>
      </c>
      <c r="AA513" s="7">
        <f t="shared" si="105"/>
        <v>198.04</v>
      </c>
      <c r="AB513" s="7">
        <f t="shared" si="101"/>
        <v>198.04</v>
      </c>
      <c r="AC513" s="7">
        <f t="shared" si="102"/>
        <v>123.430962343096</v>
      </c>
      <c r="AD513" s="7">
        <f t="shared" si="103"/>
        <v>41.4309623431036</v>
      </c>
      <c r="AE513" s="8">
        <f t="shared" si="104"/>
        <v>7.19512195121951</v>
      </c>
    </row>
    <row r="514" spans="1:31">
      <c r="A514" s="1">
        <v>45901</v>
      </c>
      <c r="B514" t="s">
        <v>386</v>
      </c>
      <c r="C514" t="s">
        <v>387</v>
      </c>
      <c r="D514" t="s">
        <v>307</v>
      </c>
      <c r="E514">
        <v>4</v>
      </c>
      <c r="F514">
        <v>4</v>
      </c>
      <c r="G514">
        <v>4.43</v>
      </c>
      <c r="H514">
        <v>4.39</v>
      </c>
      <c r="I514" t="s">
        <v>41</v>
      </c>
      <c r="J514">
        <v>28</v>
      </c>
      <c r="K514" t="s">
        <v>42</v>
      </c>
      <c r="L514" t="s">
        <v>43</v>
      </c>
      <c r="M514" t="s">
        <v>44</v>
      </c>
      <c r="N514">
        <v>354</v>
      </c>
      <c r="O514">
        <v>10</v>
      </c>
      <c r="P514">
        <v>0</v>
      </c>
      <c r="Q514">
        <v>203</v>
      </c>
      <c r="R514">
        <v>0</v>
      </c>
      <c r="S514">
        <v>0</v>
      </c>
      <c r="T514">
        <f t="shared" si="106"/>
        <v>364</v>
      </c>
      <c r="U514">
        <f t="shared" si="107"/>
        <v>567</v>
      </c>
      <c r="V514" s="1">
        <f t="shared" si="108"/>
        <v>45992</v>
      </c>
      <c r="W514" s="1">
        <f t="shared" si="109"/>
        <v>46042.75</v>
      </c>
      <c r="X514" t="str">
        <f t="shared" si="99"/>
        <v>高滞销风险</v>
      </c>
      <c r="Y514" s="6" t="str">
        <f>_xlfn.IFS(COUNTIF($B$2:B514,B514)=1,"-",OR(AND(X513="高滞销风险",OR(X514="中滞销风险",X514="低滞销风险",X514="健康")),AND(X513="中滞销风险",OR(X514="低滞销风险",X514="健康")),AND(X513="低滞销风险",X514="健康")),"变好",X513=X514,"维持不变",OR(AND(X513="健康",OR(X514="低滞销风险",X514="中滞销风险",X514="高滞销风险")),AND(X513="低滞销风险",OR(X514="中滞销风险",X514="高滞销风险")),AND(X513="中滞销风险",X514="高滞销风险")),"变差")</f>
        <v>维持不变</v>
      </c>
      <c r="Z514" s="7">
        <f t="shared" si="100"/>
        <v>64</v>
      </c>
      <c r="AA514" s="7">
        <f t="shared" si="105"/>
        <v>203</v>
      </c>
      <c r="AB514" s="7">
        <f t="shared" si="101"/>
        <v>267</v>
      </c>
      <c r="AC514" s="7">
        <f t="shared" si="102"/>
        <v>141.75</v>
      </c>
      <c r="AD514" s="7">
        <f t="shared" si="103"/>
        <v>66.75</v>
      </c>
      <c r="AE514" s="8">
        <f t="shared" si="104"/>
        <v>7.56</v>
      </c>
    </row>
    <row r="515" spans="1:31">
      <c r="A515" s="1">
        <v>45887</v>
      </c>
      <c r="B515" t="s">
        <v>388</v>
      </c>
      <c r="C515" t="s">
        <v>389</v>
      </c>
      <c r="D515" t="s">
        <v>307</v>
      </c>
      <c r="E515">
        <v>3.57</v>
      </c>
      <c r="F515">
        <v>3.57</v>
      </c>
      <c r="G515">
        <v>4</v>
      </c>
      <c r="H515">
        <v>4.79</v>
      </c>
      <c r="I515" t="s">
        <v>41</v>
      </c>
      <c r="J515">
        <v>25</v>
      </c>
      <c r="K515" t="s">
        <v>35</v>
      </c>
      <c r="L515" t="s">
        <v>36</v>
      </c>
      <c r="M515" t="s">
        <v>37</v>
      </c>
      <c r="N515">
        <v>206</v>
      </c>
      <c r="O515">
        <v>72</v>
      </c>
      <c r="P515">
        <v>160</v>
      </c>
      <c r="Q515">
        <v>203</v>
      </c>
      <c r="R515">
        <v>0</v>
      </c>
      <c r="S515">
        <v>0</v>
      </c>
      <c r="T515">
        <f t="shared" si="106"/>
        <v>438</v>
      </c>
      <c r="U515">
        <f t="shared" si="107"/>
        <v>641</v>
      </c>
      <c r="V515" s="1">
        <f t="shared" si="108"/>
        <v>46009.6890756303</v>
      </c>
      <c r="W515" s="1">
        <f t="shared" si="109"/>
        <v>46066.5518207283</v>
      </c>
      <c r="X515" t="str">
        <f t="shared" ref="X515:X578" si="110">_xlfn.IFS(AD515&gt;=30,"高滞销风险",AD515&gt;=15,"中滞销风险",AD515&gt;0,"低滞销风险",AD515=0,"健康")</f>
        <v>高滞销风险</v>
      </c>
      <c r="Y515" s="6" t="str">
        <f>_xlfn.IFS(COUNTIF($B$2:B515,B515)=1,"-",OR(AND(X514="高滞销风险",OR(X515="中滞销风险",X515="低滞销风险",X515="健康")),AND(X514="中滞销风险",OR(X515="低滞销风险",X515="健康")),AND(X514="低滞销风险",X515="健康")),"变好",X514=X515,"维持不变",OR(AND(X514="健康",OR(X515="低滞销风险",X515="中滞销风险",X515="高滞销风险")),AND(X514="低滞销风险",OR(X515="中滞销风险",X515="高滞销风险")),AND(X514="中滞销风险",X515="高滞销风险")),"变差")</f>
        <v>-</v>
      </c>
      <c r="Z515" s="7">
        <f t="shared" ref="Z515:Z578" si="111">IF(V515&gt;=DATE(2025,11,15),T515-(DATE(2025,11,15)-A515)*E515,0)</f>
        <v>120.27</v>
      </c>
      <c r="AA515" s="7">
        <f t="shared" si="105"/>
        <v>203</v>
      </c>
      <c r="AB515" s="7">
        <f t="shared" ref="AB515:AB578" si="112">IF(W515&gt;=DATE(2025,11,15),U515-(DATE(2025,11,15)-A515)*E515,0)</f>
        <v>323.27</v>
      </c>
      <c r="AC515" s="7">
        <f t="shared" ref="AC515:AC578" si="113">U515/E515</f>
        <v>179.551820728291</v>
      </c>
      <c r="AD515" s="7">
        <f t="shared" ref="AD515:AD578" si="114">IF(W515&gt;DATE(2025,11,15),W515-DATE(2025,11,15),0)</f>
        <v>90.5518207283021</v>
      </c>
      <c r="AE515" s="8">
        <f t="shared" ref="AE515:AE578" si="115">IF(X515="健康",E515,U515/(DATE(2025,11,15)-A515))</f>
        <v>7.20224719101124</v>
      </c>
    </row>
    <row r="516" spans="1:31">
      <c r="A516" s="1">
        <v>45894</v>
      </c>
      <c r="B516" t="s">
        <v>388</v>
      </c>
      <c r="C516" t="s">
        <v>389</v>
      </c>
      <c r="D516" t="s">
        <v>307</v>
      </c>
      <c r="E516">
        <v>4.88</v>
      </c>
      <c r="F516">
        <v>5.29</v>
      </c>
      <c r="G516">
        <v>4.43</v>
      </c>
      <c r="H516">
        <v>4.82</v>
      </c>
      <c r="I516" t="s">
        <v>34</v>
      </c>
      <c r="J516">
        <v>37</v>
      </c>
      <c r="K516" t="s">
        <v>38</v>
      </c>
      <c r="L516" t="s">
        <v>39</v>
      </c>
      <c r="M516" t="s">
        <v>40</v>
      </c>
      <c r="N516">
        <v>204</v>
      </c>
      <c r="O516">
        <v>38</v>
      </c>
      <c r="P516">
        <v>0</v>
      </c>
      <c r="Q516">
        <v>203</v>
      </c>
      <c r="R516">
        <v>0</v>
      </c>
      <c r="S516">
        <v>0</v>
      </c>
      <c r="T516">
        <f t="shared" si="106"/>
        <v>242</v>
      </c>
      <c r="U516">
        <f t="shared" si="107"/>
        <v>445</v>
      </c>
      <c r="V516" s="1">
        <f t="shared" si="108"/>
        <v>45943.5901639344</v>
      </c>
      <c r="W516" s="1">
        <f t="shared" si="109"/>
        <v>45985.1885245902</v>
      </c>
      <c r="X516" t="str">
        <f t="shared" si="110"/>
        <v>低滞销风险</v>
      </c>
      <c r="Y516" s="6" t="str">
        <f>_xlfn.IFS(COUNTIF($B$2:B516,B516)=1,"-",OR(AND(X515="高滞销风险",OR(X516="中滞销风险",X516="低滞销风险",X516="健康")),AND(X515="中滞销风险",OR(X516="低滞销风险",X516="健康")),AND(X515="低滞销风险",X516="健康")),"变好",X515=X516,"维持不变",OR(AND(X515="健康",OR(X516="低滞销风险",X516="中滞销风险",X516="高滞销风险")),AND(X515="低滞销风险",OR(X516="中滞销风险",X516="高滞销风险")),AND(X515="中滞销风险",X516="高滞销风险")),"变差")</f>
        <v>变好</v>
      </c>
      <c r="Z516" s="7">
        <f t="shared" si="111"/>
        <v>0</v>
      </c>
      <c r="AA516" s="7">
        <f t="shared" si="105"/>
        <v>44.84</v>
      </c>
      <c r="AB516" s="7">
        <f t="shared" si="112"/>
        <v>44.84</v>
      </c>
      <c r="AC516" s="7">
        <f t="shared" si="113"/>
        <v>91.1885245901639</v>
      </c>
      <c r="AD516" s="7">
        <f t="shared" si="114"/>
        <v>9.18852459020127</v>
      </c>
      <c r="AE516" s="8">
        <f t="shared" si="115"/>
        <v>5.42682926829268</v>
      </c>
    </row>
    <row r="517" spans="1:31">
      <c r="A517" s="1">
        <v>45901</v>
      </c>
      <c r="B517" t="s">
        <v>388</v>
      </c>
      <c r="C517" t="s">
        <v>389</v>
      </c>
      <c r="D517" t="s">
        <v>307</v>
      </c>
      <c r="E517">
        <v>5.19</v>
      </c>
      <c r="F517">
        <v>5.71</v>
      </c>
      <c r="G517">
        <v>5.5</v>
      </c>
      <c r="H517">
        <v>4.75</v>
      </c>
      <c r="I517" t="s">
        <v>34</v>
      </c>
      <c r="J517">
        <v>40</v>
      </c>
      <c r="K517" t="s">
        <v>42</v>
      </c>
      <c r="L517" t="s">
        <v>43</v>
      </c>
      <c r="M517" t="s">
        <v>44</v>
      </c>
      <c r="N517">
        <v>191</v>
      </c>
      <c r="O517">
        <v>3</v>
      </c>
      <c r="P517">
        <v>0</v>
      </c>
      <c r="Q517">
        <v>203</v>
      </c>
      <c r="R517">
        <v>0</v>
      </c>
      <c r="S517">
        <v>0</v>
      </c>
      <c r="T517">
        <f t="shared" si="106"/>
        <v>194</v>
      </c>
      <c r="U517">
        <f t="shared" si="107"/>
        <v>397</v>
      </c>
      <c r="V517" s="1">
        <f t="shared" si="108"/>
        <v>45938.3795761079</v>
      </c>
      <c r="W517" s="1">
        <f t="shared" si="109"/>
        <v>45977.493256262</v>
      </c>
      <c r="X517" t="str">
        <f t="shared" si="110"/>
        <v>低滞销风险</v>
      </c>
      <c r="Y517" s="6" t="str">
        <f>_xlfn.IFS(COUNTIF($B$2:B517,B517)=1,"-",OR(AND(X516="高滞销风险",OR(X517="中滞销风险",X517="低滞销风险",X517="健康")),AND(X516="中滞销风险",OR(X517="低滞销风险",X517="健康")),AND(X516="低滞销风险",X517="健康")),"变好",X516=X517,"维持不变",OR(AND(X516="健康",OR(X517="低滞销风险",X517="中滞销风险",X517="高滞销风险")),AND(X516="低滞销风险",OR(X517="中滞销风险",X517="高滞销风险")),AND(X516="中滞销风险",X517="高滞销风险")),"变差")</f>
        <v>维持不变</v>
      </c>
      <c r="Z517" s="7">
        <f t="shared" si="111"/>
        <v>0</v>
      </c>
      <c r="AA517" s="7">
        <f t="shared" si="105"/>
        <v>7.74999999999994</v>
      </c>
      <c r="AB517" s="7">
        <f t="shared" si="112"/>
        <v>7.74999999999994</v>
      </c>
      <c r="AC517" s="7">
        <f t="shared" si="113"/>
        <v>76.4932562620424</v>
      </c>
      <c r="AD517" s="7">
        <f t="shared" si="114"/>
        <v>1.49325626200152</v>
      </c>
      <c r="AE517" s="8">
        <f t="shared" si="115"/>
        <v>5.29333333333333</v>
      </c>
    </row>
    <row r="518" spans="1:31">
      <c r="A518" s="1">
        <v>45887</v>
      </c>
      <c r="B518" t="s">
        <v>390</v>
      </c>
      <c r="C518" t="s">
        <v>391</v>
      </c>
      <c r="D518" t="s">
        <v>307</v>
      </c>
      <c r="E518">
        <v>9.43</v>
      </c>
      <c r="F518">
        <v>9.43</v>
      </c>
      <c r="G518">
        <v>10.71</v>
      </c>
      <c r="H518">
        <v>11.18</v>
      </c>
      <c r="I518" t="s">
        <v>41</v>
      </c>
      <c r="J518">
        <v>66</v>
      </c>
      <c r="K518" t="s">
        <v>35</v>
      </c>
      <c r="L518" t="s">
        <v>36</v>
      </c>
      <c r="M518" t="s">
        <v>37</v>
      </c>
      <c r="N518">
        <v>429</v>
      </c>
      <c r="O518">
        <v>374</v>
      </c>
      <c r="P518">
        <v>0</v>
      </c>
      <c r="Q518">
        <v>152</v>
      </c>
      <c r="R518">
        <v>0</v>
      </c>
      <c r="S518">
        <v>0</v>
      </c>
      <c r="T518">
        <f t="shared" si="106"/>
        <v>803</v>
      </c>
      <c r="U518">
        <f t="shared" si="107"/>
        <v>955</v>
      </c>
      <c r="V518" s="1">
        <f t="shared" si="108"/>
        <v>45972.1537645811</v>
      </c>
      <c r="W518" s="1">
        <f t="shared" si="109"/>
        <v>45988.2725344645</v>
      </c>
      <c r="X518" t="str">
        <f t="shared" si="110"/>
        <v>低滞销风险</v>
      </c>
      <c r="Y518" s="6" t="str">
        <f>_xlfn.IFS(COUNTIF($B$2:B518,B518)=1,"-",OR(AND(X517="高滞销风险",OR(X518="中滞销风险",X518="低滞销风险",X518="健康")),AND(X517="中滞销风险",OR(X518="低滞销风险",X518="健康")),AND(X517="低滞销风险",X518="健康")),"变好",X517=X518,"维持不变",OR(AND(X517="健康",OR(X518="低滞销风险",X518="中滞销风险",X518="高滞销风险")),AND(X517="低滞销风险",OR(X518="中滞销风险",X518="高滞销风险")),AND(X517="中滞销风险",X518="高滞销风险")),"变差")</f>
        <v>-</v>
      </c>
      <c r="Z518" s="7">
        <f t="shared" si="111"/>
        <v>0</v>
      </c>
      <c r="AA518" s="7">
        <f t="shared" si="105"/>
        <v>115.73</v>
      </c>
      <c r="AB518" s="7">
        <f t="shared" si="112"/>
        <v>115.73</v>
      </c>
      <c r="AC518" s="7">
        <f t="shared" si="113"/>
        <v>101.272534464475</v>
      </c>
      <c r="AD518" s="7">
        <f t="shared" si="114"/>
        <v>12.2725344645005</v>
      </c>
      <c r="AE518" s="8">
        <f t="shared" si="115"/>
        <v>10.7303370786517</v>
      </c>
    </row>
    <row r="519" spans="1:31">
      <c r="A519" s="1">
        <v>45894</v>
      </c>
      <c r="B519" t="s">
        <v>390</v>
      </c>
      <c r="C519" t="s">
        <v>391</v>
      </c>
      <c r="D519" t="s">
        <v>307</v>
      </c>
      <c r="E519">
        <v>12.24</v>
      </c>
      <c r="F519">
        <v>13.29</v>
      </c>
      <c r="G519">
        <v>11.36</v>
      </c>
      <c r="H519">
        <v>11.96</v>
      </c>
      <c r="I519" t="s">
        <v>34</v>
      </c>
      <c r="J519">
        <v>93</v>
      </c>
      <c r="K519" t="s">
        <v>38</v>
      </c>
      <c r="L519" t="s">
        <v>39</v>
      </c>
      <c r="M519" t="s">
        <v>40</v>
      </c>
      <c r="N519">
        <v>436</v>
      </c>
      <c r="O519">
        <v>302</v>
      </c>
      <c r="P519">
        <v>0</v>
      </c>
      <c r="Q519">
        <v>152</v>
      </c>
      <c r="R519">
        <v>0</v>
      </c>
      <c r="S519">
        <v>0</v>
      </c>
      <c r="T519">
        <f t="shared" si="106"/>
        <v>738</v>
      </c>
      <c r="U519">
        <f t="shared" si="107"/>
        <v>890</v>
      </c>
      <c r="V519" s="1">
        <f t="shared" si="108"/>
        <v>45954.2941176471</v>
      </c>
      <c r="W519" s="1">
        <f t="shared" si="109"/>
        <v>45966.7124183007</v>
      </c>
      <c r="X519" t="str">
        <f t="shared" si="110"/>
        <v>健康</v>
      </c>
      <c r="Y519" s="6" t="str">
        <f>_xlfn.IFS(COUNTIF($B$2:B519,B519)=1,"-",OR(AND(X518="高滞销风险",OR(X519="中滞销风险",X519="低滞销风险",X519="健康")),AND(X518="中滞销风险",OR(X519="低滞销风险",X519="健康")),AND(X518="低滞销风险",X519="健康")),"变好",X518=X519,"维持不变",OR(AND(X518="健康",OR(X519="低滞销风险",X519="中滞销风险",X519="高滞销风险")),AND(X518="低滞销风险",OR(X519="中滞销风险",X519="高滞销风险")),AND(X518="中滞销风险",X519="高滞销风险")),"变差")</f>
        <v>变好</v>
      </c>
      <c r="Z519" s="7">
        <f t="shared" si="111"/>
        <v>0</v>
      </c>
      <c r="AA519" s="7">
        <f t="shared" si="105"/>
        <v>0</v>
      </c>
      <c r="AB519" s="7">
        <f t="shared" si="112"/>
        <v>0</v>
      </c>
      <c r="AC519" s="7">
        <f t="shared" si="113"/>
        <v>72.7124183006536</v>
      </c>
      <c r="AD519" s="7">
        <f t="shared" si="114"/>
        <v>0</v>
      </c>
      <c r="AE519" s="8">
        <f t="shared" si="115"/>
        <v>12.24</v>
      </c>
    </row>
    <row r="520" spans="1:31">
      <c r="A520" s="1">
        <v>45901</v>
      </c>
      <c r="B520" t="s">
        <v>390</v>
      </c>
      <c r="C520" t="s">
        <v>391</v>
      </c>
      <c r="D520" t="s">
        <v>307</v>
      </c>
      <c r="E520">
        <v>12.42</v>
      </c>
      <c r="F520">
        <v>12.86</v>
      </c>
      <c r="G520">
        <v>13.07</v>
      </c>
      <c r="H520">
        <v>11.89</v>
      </c>
      <c r="I520" t="s">
        <v>34</v>
      </c>
      <c r="J520">
        <v>90</v>
      </c>
      <c r="K520" t="s">
        <v>42</v>
      </c>
      <c r="L520" t="s">
        <v>43</v>
      </c>
      <c r="M520" t="s">
        <v>44</v>
      </c>
      <c r="N520">
        <v>380</v>
      </c>
      <c r="O520">
        <v>401</v>
      </c>
      <c r="P520">
        <v>0</v>
      </c>
      <c r="Q520">
        <v>2</v>
      </c>
      <c r="R520">
        <v>0</v>
      </c>
      <c r="S520">
        <v>150</v>
      </c>
      <c r="T520">
        <f t="shared" si="106"/>
        <v>781</v>
      </c>
      <c r="U520">
        <f t="shared" si="107"/>
        <v>933</v>
      </c>
      <c r="V520" s="1">
        <f t="shared" si="108"/>
        <v>45963.8824476651</v>
      </c>
      <c r="W520" s="1">
        <f t="shared" si="109"/>
        <v>45976.1207729469</v>
      </c>
      <c r="X520" t="str">
        <f t="shared" si="110"/>
        <v>低滞销风险</v>
      </c>
      <c r="Y520" s="6" t="str">
        <f>_xlfn.IFS(COUNTIF($B$2:B520,B520)=1,"-",OR(AND(X519="高滞销风险",OR(X520="中滞销风险",X520="低滞销风险",X520="健康")),AND(X519="中滞销风险",OR(X520="低滞销风险",X520="健康")),AND(X519="低滞销风险",X520="健康")),"变好",X519=X520,"维持不变",OR(AND(X519="健康",OR(X520="低滞销风险",X520="中滞销风险",X520="高滞销风险")),AND(X519="低滞销风险",OR(X520="中滞销风险",X520="高滞销风险")),AND(X519="中滞销风险",X520="高滞销风险")),"变差")</f>
        <v>变差</v>
      </c>
      <c r="Z520" s="7">
        <f t="shared" si="111"/>
        <v>0</v>
      </c>
      <c r="AA520" s="7">
        <f t="shared" si="105"/>
        <v>1.5</v>
      </c>
      <c r="AB520" s="7">
        <f t="shared" si="112"/>
        <v>1.5</v>
      </c>
      <c r="AC520" s="7">
        <f t="shared" si="113"/>
        <v>75.1207729468599</v>
      </c>
      <c r="AD520" s="7">
        <f t="shared" si="114"/>
        <v>0.120772946902434</v>
      </c>
      <c r="AE520" s="8">
        <f t="shared" si="115"/>
        <v>12.44</v>
      </c>
    </row>
    <row r="521" spans="1:31">
      <c r="A521" s="1">
        <v>45887</v>
      </c>
      <c r="B521" t="s">
        <v>392</v>
      </c>
      <c r="C521" t="s">
        <v>393</v>
      </c>
      <c r="D521" t="s">
        <v>307</v>
      </c>
      <c r="E521">
        <v>6</v>
      </c>
      <c r="F521">
        <v>6</v>
      </c>
      <c r="G521">
        <v>8.57</v>
      </c>
      <c r="H521">
        <v>7.68</v>
      </c>
      <c r="I521" t="s">
        <v>41</v>
      </c>
      <c r="J521">
        <v>42</v>
      </c>
      <c r="K521" t="s">
        <v>35</v>
      </c>
      <c r="L521" t="s">
        <v>36</v>
      </c>
      <c r="M521" t="s">
        <v>37</v>
      </c>
      <c r="N521">
        <v>171</v>
      </c>
      <c r="O521">
        <v>225</v>
      </c>
      <c r="P521">
        <v>160</v>
      </c>
      <c r="Q521">
        <v>0</v>
      </c>
      <c r="R521">
        <v>0</v>
      </c>
      <c r="S521">
        <v>200</v>
      </c>
      <c r="T521">
        <f t="shared" si="106"/>
        <v>556</v>
      </c>
      <c r="U521">
        <f t="shared" si="107"/>
        <v>756</v>
      </c>
      <c r="V521" s="1">
        <f t="shared" si="108"/>
        <v>45979.6666666667</v>
      </c>
      <c r="W521" s="1">
        <f t="shared" si="109"/>
        <v>46013</v>
      </c>
      <c r="X521" t="str">
        <f t="shared" si="110"/>
        <v>高滞销风险</v>
      </c>
      <c r="Y521" s="6" t="str">
        <f>_xlfn.IFS(COUNTIF($B$2:B521,B521)=1,"-",OR(AND(X520="高滞销风险",OR(X521="中滞销风险",X521="低滞销风险",X521="健康")),AND(X520="中滞销风险",OR(X521="低滞销风险",X521="健康")),AND(X520="低滞销风险",X521="健康")),"变好",X520=X521,"维持不变",OR(AND(X520="健康",OR(X521="低滞销风险",X521="中滞销风险",X521="高滞销风险")),AND(X520="低滞销风险",OR(X521="中滞销风险",X521="高滞销风险")),AND(X520="中滞销风险",X521="高滞销风险")),"变差")</f>
        <v>-</v>
      </c>
      <c r="Z521" s="7">
        <f t="shared" si="111"/>
        <v>22</v>
      </c>
      <c r="AA521" s="7">
        <f t="shared" si="105"/>
        <v>200</v>
      </c>
      <c r="AB521" s="7">
        <f t="shared" si="112"/>
        <v>222</v>
      </c>
      <c r="AC521" s="7">
        <f t="shared" si="113"/>
        <v>126</v>
      </c>
      <c r="AD521" s="7">
        <f t="shared" si="114"/>
        <v>37</v>
      </c>
      <c r="AE521" s="8">
        <f t="shared" si="115"/>
        <v>8.49438202247191</v>
      </c>
    </row>
    <row r="522" spans="1:31">
      <c r="A522" s="1">
        <v>45894</v>
      </c>
      <c r="B522" t="s">
        <v>392</v>
      </c>
      <c r="C522" t="s">
        <v>393</v>
      </c>
      <c r="D522" t="s">
        <v>307</v>
      </c>
      <c r="E522">
        <v>8.08</v>
      </c>
      <c r="F522">
        <v>8.43</v>
      </c>
      <c r="G522">
        <v>7.21</v>
      </c>
      <c r="H522">
        <v>8.21</v>
      </c>
      <c r="I522" t="s">
        <v>34</v>
      </c>
      <c r="J522">
        <v>59</v>
      </c>
      <c r="K522" t="s">
        <v>38</v>
      </c>
      <c r="L522" t="s">
        <v>39</v>
      </c>
      <c r="M522" t="s">
        <v>40</v>
      </c>
      <c r="N522">
        <v>348</v>
      </c>
      <c r="O522">
        <v>157</v>
      </c>
      <c r="P522">
        <v>0</v>
      </c>
      <c r="Q522">
        <v>200</v>
      </c>
      <c r="R522">
        <v>0</v>
      </c>
      <c r="S522">
        <v>0</v>
      </c>
      <c r="T522">
        <f t="shared" si="106"/>
        <v>505</v>
      </c>
      <c r="U522">
        <f t="shared" si="107"/>
        <v>705</v>
      </c>
      <c r="V522" s="1">
        <f t="shared" si="108"/>
        <v>45956.5</v>
      </c>
      <c r="W522" s="1">
        <f t="shared" si="109"/>
        <v>45981.2524752475</v>
      </c>
      <c r="X522" t="str">
        <f t="shared" si="110"/>
        <v>低滞销风险</v>
      </c>
      <c r="Y522" s="6" t="str">
        <f>_xlfn.IFS(COUNTIF($B$2:B522,B522)=1,"-",OR(AND(X521="高滞销风险",OR(X522="中滞销风险",X522="低滞销风险",X522="健康")),AND(X521="中滞销风险",OR(X522="低滞销风险",X522="健康")),AND(X521="低滞销风险",X522="健康")),"变好",X521=X522,"维持不变",OR(AND(X521="健康",OR(X522="低滞销风险",X522="中滞销风险",X522="高滞销风险")),AND(X521="低滞销风险",OR(X522="中滞销风险",X522="高滞销风险")),AND(X521="中滞销风险",X522="高滞销风险")),"变差")</f>
        <v>变好</v>
      </c>
      <c r="Z522" s="7">
        <f t="shared" si="111"/>
        <v>0</v>
      </c>
      <c r="AA522" s="7">
        <f t="shared" si="105"/>
        <v>42.4399999999999</v>
      </c>
      <c r="AB522" s="7">
        <f t="shared" si="112"/>
        <v>42.4399999999999</v>
      </c>
      <c r="AC522" s="7">
        <f t="shared" si="113"/>
        <v>87.2524752475248</v>
      </c>
      <c r="AD522" s="7">
        <f t="shared" si="114"/>
        <v>5.25247524750012</v>
      </c>
      <c r="AE522" s="8">
        <f t="shared" si="115"/>
        <v>8.59756097560976</v>
      </c>
    </row>
    <row r="523" spans="1:31">
      <c r="A523" s="1">
        <v>45901</v>
      </c>
      <c r="B523" t="s">
        <v>392</v>
      </c>
      <c r="C523" t="s">
        <v>393</v>
      </c>
      <c r="D523" t="s">
        <v>307</v>
      </c>
      <c r="E523">
        <v>10.11</v>
      </c>
      <c r="F523">
        <v>11.57</v>
      </c>
      <c r="G523">
        <v>10</v>
      </c>
      <c r="H523">
        <v>9.29</v>
      </c>
      <c r="I523" t="s">
        <v>34</v>
      </c>
      <c r="J523">
        <v>81</v>
      </c>
      <c r="K523" t="s">
        <v>42</v>
      </c>
      <c r="L523" t="s">
        <v>43</v>
      </c>
      <c r="M523" t="s">
        <v>44</v>
      </c>
      <c r="N523">
        <v>347</v>
      </c>
      <c r="O523">
        <v>213</v>
      </c>
      <c r="P523">
        <v>0</v>
      </c>
      <c r="Q523">
        <v>0</v>
      </c>
      <c r="R523">
        <v>0</v>
      </c>
      <c r="S523">
        <v>100</v>
      </c>
      <c r="T523">
        <f t="shared" si="106"/>
        <v>560</v>
      </c>
      <c r="U523">
        <f t="shared" si="107"/>
        <v>660</v>
      </c>
      <c r="V523" s="1">
        <f t="shared" si="108"/>
        <v>45956.390702275</v>
      </c>
      <c r="W523" s="1">
        <f t="shared" si="109"/>
        <v>45966.2818991098</v>
      </c>
      <c r="X523" t="str">
        <f t="shared" si="110"/>
        <v>健康</v>
      </c>
      <c r="Y523" s="6" t="str">
        <f>_xlfn.IFS(COUNTIF($B$2:B523,B523)=1,"-",OR(AND(X522="高滞销风险",OR(X523="中滞销风险",X523="低滞销风险",X523="健康")),AND(X522="中滞销风险",OR(X523="低滞销风险",X523="健康")),AND(X522="低滞销风险",X523="健康")),"变好",X522=X523,"维持不变",OR(AND(X522="健康",OR(X523="低滞销风险",X523="中滞销风险",X523="高滞销风险")),AND(X522="低滞销风险",OR(X523="中滞销风险",X523="高滞销风险")),AND(X522="中滞销风险",X523="高滞销风险")),"变差")</f>
        <v>变好</v>
      </c>
      <c r="Z523" s="7">
        <f t="shared" si="111"/>
        <v>0</v>
      </c>
      <c r="AA523" s="7">
        <f t="shared" si="105"/>
        <v>0</v>
      </c>
      <c r="AB523" s="7">
        <f t="shared" si="112"/>
        <v>0</v>
      </c>
      <c r="AC523" s="7">
        <f t="shared" si="113"/>
        <v>65.2818991097923</v>
      </c>
      <c r="AD523" s="7">
        <f t="shared" si="114"/>
        <v>0</v>
      </c>
      <c r="AE523" s="8">
        <f t="shared" si="115"/>
        <v>10.11</v>
      </c>
    </row>
    <row r="524" spans="1:31">
      <c r="A524" s="1">
        <v>45887</v>
      </c>
      <c r="B524" t="s">
        <v>394</v>
      </c>
      <c r="C524" t="s">
        <v>395</v>
      </c>
      <c r="D524" t="s">
        <v>307</v>
      </c>
      <c r="E524">
        <v>1</v>
      </c>
      <c r="F524">
        <v>1</v>
      </c>
      <c r="G524">
        <v>1.21</v>
      </c>
      <c r="H524">
        <v>1.71</v>
      </c>
      <c r="I524" t="s">
        <v>41</v>
      </c>
      <c r="J524">
        <v>7</v>
      </c>
      <c r="K524" t="s">
        <v>35</v>
      </c>
      <c r="L524" t="s">
        <v>36</v>
      </c>
      <c r="M524" t="s">
        <v>37</v>
      </c>
      <c r="N524">
        <v>39</v>
      </c>
      <c r="O524">
        <v>11</v>
      </c>
      <c r="P524">
        <v>0</v>
      </c>
      <c r="Q524">
        <v>0</v>
      </c>
      <c r="R524">
        <v>0</v>
      </c>
      <c r="S524">
        <v>0</v>
      </c>
      <c r="T524">
        <f t="shared" si="106"/>
        <v>50</v>
      </c>
      <c r="U524">
        <f t="shared" si="107"/>
        <v>50</v>
      </c>
      <c r="V524" s="1">
        <f t="shared" si="108"/>
        <v>45937</v>
      </c>
      <c r="W524" s="1">
        <f t="shared" si="109"/>
        <v>45937</v>
      </c>
      <c r="X524" t="str">
        <f t="shared" si="110"/>
        <v>健康</v>
      </c>
      <c r="Y524" s="6" t="str">
        <f>_xlfn.IFS(COUNTIF($B$2:B524,B524)=1,"-",OR(AND(X523="高滞销风险",OR(X524="中滞销风险",X524="低滞销风险",X524="健康")),AND(X523="中滞销风险",OR(X524="低滞销风险",X524="健康")),AND(X523="低滞销风险",X524="健康")),"变好",X523=X524,"维持不变",OR(AND(X523="健康",OR(X524="低滞销风险",X524="中滞销风险",X524="高滞销风险")),AND(X523="低滞销风险",OR(X524="中滞销风险",X524="高滞销风险")),AND(X523="中滞销风险",X524="高滞销风险")),"变差")</f>
        <v>-</v>
      </c>
      <c r="Z524" s="7">
        <f t="shared" si="111"/>
        <v>0</v>
      </c>
      <c r="AA524" s="7">
        <f t="shared" si="105"/>
        <v>0</v>
      </c>
      <c r="AB524" s="7">
        <f t="shared" si="112"/>
        <v>0</v>
      </c>
      <c r="AC524" s="7">
        <f t="shared" si="113"/>
        <v>50</v>
      </c>
      <c r="AD524" s="7">
        <f t="shared" si="114"/>
        <v>0</v>
      </c>
      <c r="AE524" s="8">
        <f t="shared" si="115"/>
        <v>1</v>
      </c>
    </row>
    <row r="525" spans="1:31">
      <c r="A525" s="1">
        <v>45894</v>
      </c>
      <c r="B525" t="s">
        <v>394</v>
      </c>
      <c r="C525" t="s">
        <v>395</v>
      </c>
      <c r="D525" t="s">
        <v>307</v>
      </c>
      <c r="E525">
        <v>1.29</v>
      </c>
      <c r="F525">
        <v>1.29</v>
      </c>
      <c r="G525">
        <v>1.14</v>
      </c>
      <c r="H525">
        <v>1.68</v>
      </c>
      <c r="I525" t="s">
        <v>41</v>
      </c>
      <c r="J525">
        <v>9</v>
      </c>
      <c r="K525" t="s">
        <v>38</v>
      </c>
      <c r="L525" t="s">
        <v>39</v>
      </c>
      <c r="M525" t="s">
        <v>40</v>
      </c>
      <c r="N525">
        <v>26</v>
      </c>
      <c r="O525">
        <v>12</v>
      </c>
      <c r="P525">
        <v>0</v>
      </c>
      <c r="Q525">
        <v>0</v>
      </c>
      <c r="R525">
        <v>0</v>
      </c>
      <c r="S525">
        <v>0</v>
      </c>
      <c r="T525">
        <f t="shared" si="106"/>
        <v>38</v>
      </c>
      <c r="U525">
        <f t="shared" si="107"/>
        <v>38</v>
      </c>
      <c r="V525" s="1">
        <f t="shared" si="108"/>
        <v>45923.4573643411</v>
      </c>
      <c r="W525" s="1">
        <f t="shared" si="109"/>
        <v>45923.4573643411</v>
      </c>
      <c r="X525" t="str">
        <f t="shared" si="110"/>
        <v>健康</v>
      </c>
      <c r="Y525" s="6" t="str">
        <f>_xlfn.IFS(COUNTIF($B$2:B525,B525)=1,"-",OR(AND(X524="高滞销风险",OR(X525="中滞销风险",X525="低滞销风险",X525="健康")),AND(X524="中滞销风险",OR(X525="低滞销风险",X525="健康")),AND(X524="低滞销风险",X525="健康")),"变好",X524=X525,"维持不变",OR(AND(X524="健康",OR(X525="低滞销风险",X525="中滞销风险",X525="高滞销风险")),AND(X524="低滞销风险",OR(X525="中滞销风险",X525="高滞销风险")),AND(X524="中滞销风险",X525="高滞销风险")),"变差")</f>
        <v>维持不变</v>
      </c>
      <c r="Z525" s="7">
        <f t="shared" si="111"/>
        <v>0</v>
      </c>
      <c r="AA525" s="7">
        <f t="shared" si="105"/>
        <v>0</v>
      </c>
      <c r="AB525" s="7">
        <f t="shared" si="112"/>
        <v>0</v>
      </c>
      <c r="AC525" s="7">
        <f t="shared" si="113"/>
        <v>29.4573643410853</v>
      </c>
      <c r="AD525" s="7">
        <f t="shared" si="114"/>
        <v>0</v>
      </c>
      <c r="AE525" s="8">
        <f t="shared" si="115"/>
        <v>1.29</v>
      </c>
    </row>
    <row r="526" spans="1:31">
      <c r="A526" s="1">
        <v>45901</v>
      </c>
      <c r="B526" t="s">
        <v>394</v>
      </c>
      <c r="C526" t="s">
        <v>395</v>
      </c>
      <c r="D526" t="s">
        <v>307</v>
      </c>
      <c r="E526">
        <v>1.42</v>
      </c>
      <c r="F526">
        <v>1.57</v>
      </c>
      <c r="G526">
        <v>1.43</v>
      </c>
      <c r="H526">
        <v>1.32</v>
      </c>
      <c r="I526" t="s">
        <v>34</v>
      </c>
      <c r="J526">
        <v>11</v>
      </c>
      <c r="K526" t="s">
        <v>42</v>
      </c>
      <c r="L526" t="s">
        <v>43</v>
      </c>
      <c r="M526" t="s">
        <v>44</v>
      </c>
      <c r="N526">
        <v>23</v>
      </c>
      <c r="O526">
        <v>7</v>
      </c>
      <c r="P526">
        <v>0</v>
      </c>
      <c r="Q526">
        <v>0</v>
      </c>
      <c r="R526">
        <v>0</v>
      </c>
      <c r="S526">
        <v>0</v>
      </c>
      <c r="T526">
        <f t="shared" si="106"/>
        <v>30</v>
      </c>
      <c r="U526">
        <f t="shared" si="107"/>
        <v>30</v>
      </c>
      <c r="V526" s="1">
        <f t="shared" si="108"/>
        <v>45922.1267605634</v>
      </c>
      <c r="W526" s="1">
        <f t="shared" si="109"/>
        <v>45922.1267605634</v>
      </c>
      <c r="X526" t="str">
        <f t="shared" si="110"/>
        <v>健康</v>
      </c>
      <c r="Y526" s="6" t="str">
        <f>_xlfn.IFS(COUNTIF($B$2:B526,B526)=1,"-",OR(AND(X525="高滞销风险",OR(X526="中滞销风险",X526="低滞销风险",X526="健康")),AND(X525="中滞销风险",OR(X526="低滞销风险",X526="健康")),AND(X525="低滞销风险",X526="健康")),"变好",X525=X526,"维持不变",OR(AND(X525="健康",OR(X526="低滞销风险",X526="中滞销风险",X526="高滞销风险")),AND(X525="低滞销风险",OR(X526="中滞销风险",X526="高滞销风险")),AND(X525="中滞销风险",X526="高滞销风险")),"变差")</f>
        <v>维持不变</v>
      </c>
      <c r="Z526" s="7">
        <f t="shared" si="111"/>
        <v>0</v>
      </c>
      <c r="AA526" s="7">
        <f t="shared" si="105"/>
        <v>0</v>
      </c>
      <c r="AB526" s="7">
        <f t="shared" si="112"/>
        <v>0</v>
      </c>
      <c r="AC526" s="7">
        <f t="shared" si="113"/>
        <v>21.1267605633803</v>
      </c>
      <c r="AD526" s="7">
        <f t="shared" si="114"/>
        <v>0</v>
      </c>
      <c r="AE526" s="8">
        <f t="shared" si="115"/>
        <v>1.42</v>
      </c>
    </row>
    <row r="527" spans="1:31">
      <c r="A527" s="1">
        <v>45887</v>
      </c>
      <c r="B527" t="s">
        <v>396</v>
      </c>
      <c r="C527" t="s">
        <v>397</v>
      </c>
      <c r="D527" t="s">
        <v>307</v>
      </c>
      <c r="E527">
        <v>1.34</v>
      </c>
      <c r="F527">
        <v>1.71</v>
      </c>
      <c r="G527">
        <v>1.36</v>
      </c>
      <c r="H527">
        <v>1.11</v>
      </c>
      <c r="I527" t="s">
        <v>34</v>
      </c>
      <c r="J527">
        <v>12</v>
      </c>
      <c r="K527" t="s">
        <v>35</v>
      </c>
      <c r="L527" t="s">
        <v>36</v>
      </c>
      <c r="M527" t="s">
        <v>37</v>
      </c>
      <c r="N527">
        <v>207</v>
      </c>
      <c r="O527">
        <v>0</v>
      </c>
      <c r="P527">
        <v>0</v>
      </c>
      <c r="Q527">
        <v>303</v>
      </c>
      <c r="R527">
        <v>0</v>
      </c>
      <c r="S527">
        <v>0</v>
      </c>
      <c r="T527">
        <f t="shared" si="106"/>
        <v>207</v>
      </c>
      <c r="U527">
        <f t="shared" si="107"/>
        <v>510</v>
      </c>
      <c r="V527" s="1">
        <f t="shared" si="108"/>
        <v>46041.4776119403</v>
      </c>
      <c r="W527" s="1">
        <f t="shared" si="109"/>
        <v>46267.5970149254</v>
      </c>
      <c r="X527" t="str">
        <f t="shared" si="110"/>
        <v>高滞销风险</v>
      </c>
      <c r="Y527" s="6" t="str">
        <f>_xlfn.IFS(COUNTIF($B$2:B527,B527)=1,"-",OR(AND(X526="高滞销风险",OR(X527="中滞销风险",X527="低滞销风险",X527="健康")),AND(X526="中滞销风险",OR(X527="低滞销风险",X527="健康")),AND(X526="低滞销风险",X527="健康")),"变好",X526=X527,"维持不变",OR(AND(X526="健康",OR(X527="低滞销风险",X527="中滞销风险",X527="高滞销风险")),AND(X526="低滞销风险",OR(X527="中滞销风险",X527="高滞销风险")),AND(X526="中滞销风险",X527="高滞销风险")),"变差")</f>
        <v>-</v>
      </c>
      <c r="Z527" s="7">
        <f t="shared" si="111"/>
        <v>87.74</v>
      </c>
      <c r="AA527" s="7">
        <f t="shared" si="105"/>
        <v>303</v>
      </c>
      <c r="AB527" s="7">
        <f t="shared" si="112"/>
        <v>390.74</v>
      </c>
      <c r="AC527" s="7">
        <f t="shared" si="113"/>
        <v>380.597014925373</v>
      </c>
      <c r="AD527" s="7">
        <f t="shared" si="114"/>
        <v>291.597014925399</v>
      </c>
      <c r="AE527" s="8">
        <f t="shared" si="115"/>
        <v>5.73033707865169</v>
      </c>
    </row>
    <row r="528" spans="1:31">
      <c r="A528" s="1">
        <v>45894</v>
      </c>
      <c r="B528" t="s">
        <v>396</v>
      </c>
      <c r="C528" t="s">
        <v>397</v>
      </c>
      <c r="D528" t="s">
        <v>307</v>
      </c>
      <c r="E528">
        <v>0.43</v>
      </c>
      <c r="F528">
        <v>0.43</v>
      </c>
      <c r="G528">
        <v>1.07</v>
      </c>
      <c r="H528">
        <v>1.14</v>
      </c>
      <c r="I528" t="s">
        <v>41</v>
      </c>
      <c r="J528">
        <v>3</v>
      </c>
      <c r="K528" t="s">
        <v>38</v>
      </c>
      <c r="L528" t="s">
        <v>39</v>
      </c>
      <c r="M528" t="s">
        <v>40</v>
      </c>
      <c r="N528">
        <v>206</v>
      </c>
      <c r="O528">
        <v>0</v>
      </c>
      <c r="P528">
        <v>0</v>
      </c>
      <c r="Q528">
        <v>303</v>
      </c>
      <c r="R528">
        <v>0</v>
      </c>
      <c r="S528">
        <v>0</v>
      </c>
      <c r="T528">
        <f t="shared" si="106"/>
        <v>206</v>
      </c>
      <c r="U528">
        <f t="shared" si="107"/>
        <v>509</v>
      </c>
      <c r="V528" s="1">
        <f t="shared" si="108"/>
        <v>46373.0697674419</v>
      </c>
      <c r="W528" s="1">
        <f t="shared" si="109"/>
        <v>47077.7209302326</v>
      </c>
      <c r="X528" t="str">
        <f t="shared" si="110"/>
        <v>高滞销风险</v>
      </c>
      <c r="Y528" s="6" t="str">
        <f>_xlfn.IFS(COUNTIF($B$2:B528,B528)=1,"-",OR(AND(X527="高滞销风险",OR(X528="中滞销风险",X528="低滞销风险",X528="健康")),AND(X527="中滞销风险",OR(X528="低滞销风险",X528="健康")),AND(X527="低滞销风险",X528="健康")),"变好",X527=X528,"维持不变",OR(AND(X527="健康",OR(X528="低滞销风险",X528="中滞销风险",X528="高滞销风险")),AND(X527="低滞销风险",OR(X528="中滞销风险",X528="高滞销风险")),AND(X527="中滞销风险",X528="高滞销风险")),"变差")</f>
        <v>维持不变</v>
      </c>
      <c r="Z528" s="7">
        <f t="shared" si="111"/>
        <v>170.74</v>
      </c>
      <c r="AA528" s="7">
        <f t="shared" si="105"/>
        <v>303</v>
      </c>
      <c r="AB528" s="7">
        <f t="shared" si="112"/>
        <v>473.74</v>
      </c>
      <c r="AC528" s="7">
        <f t="shared" si="113"/>
        <v>1183.72093023256</v>
      </c>
      <c r="AD528" s="7">
        <f t="shared" si="114"/>
        <v>1101.7209302326</v>
      </c>
      <c r="AE528" s="8">
        <f t="shared" si="115"/>
        <v>6.20731707317073</v>
      </c>
    </row>
    <row r="529" spans="1:31">
      <c r="A529" s="1">
        <v>45901</v>
      </c>
      <c r="B529" t="s">
        <v>396</v>
      </c>
      <c r="C529" t="s">
        <v>397</v>
      </c>
      <c r="D529" t="s">
        <v>307</v>
      </c>
      <c r="E529">
        <v>1.26</v>
      </c>
      <c r="F529">
        <v>1.57</v>
      </c>
      <c r="G529">
        <v>1</v>
      </c>
      <c r="H529">
        <v>1.18</v>
      </c>
      <c r="I529" t="s">
        <v>34</v>
      </c>
      <c r="J529">
        <v>11</v>
      </c>
      <c r="K529" t="s">
        <v>42</v>
      </c>
      <c r="L529" t="s">
        <v>43</v>
      </c>
      <c r="M529" t="s">
        <v>44</v>
      </c>
      <c r="N529">
        <v>197</v>
      </c>
      <c r="O529">
        <v>0</v>
      </c>
      <c r="P529">
        <v>0</v>
      </c>
      <c r="Q529">
        <v>303</v>
      </c>
      <c r="R529">
        <v>0</v>
      </c>
      <c r="S529">
        <v>0</v>
      </c>
      <c r="T529">
        <f t="shared" si="106"/>
        <v>197</v>
      </c>
      <c r="U529">
        <f t="shared" si="107"/>
        <v>500</v>
      </c>
      <c r="V529" s="1">
        <f t="shared" si="108"/>
        <v>46057.3492063492</v>
      </c>
      <c r="W529" s="1">
        <f t="shared" si="109"/>
        <v>46297.8253968254</v>
      </c>
      <c r="X529" t="str">
        <f t="shared" si="110"/>
        <v>高滞销风险</v>
      </c>
      <c r="Y529" s="6" t="str">
        <f>_xlfn.IFS(COUNTIF($B$2:B529,B529)=1,"-",OR(AND(X528="高滞销风险",OR(X529="中滞销风险",X529="低滞销风险",X529="健康")),AND(X528="中滞销风险",OR(X529="低滞销风险",X529="健康")),AND(X528="低滞销风险",X529="健康")),"变好",X528=X529,"维持不变",OR(AND(X528="健康",OR(X529="低滞销风险",X529="中滞销风险",X529="高滞销风险")),AND(X528="低滞销风险",OR(X529="中滞销风险",X529="高滞销风险")),AND(X528="中滞销风险",X529="高滞销风险")),"变差")</f>
        <v>维持不变</v>
      </c>
      <c r="Z529" s="7">
        <f t="shared" si="111"/>
        <v>102.5</v>
      </c>
      <c r="AA529" s="7">
        <f t="shared" si="105"/>
        <v>303</v>
      </c>
      <c r="AB529" s="7">
        <f t="shared" si="112"/>
        <v>405.5</v>
      </c>
      <c r="AC529" s="7">
        <f t="shared" si="113"/>
        <v>396.825396825397</v>
      </c>
      <c r="AD529" s="7">
        <f t="shared" si="114"/>
        <v>321.825396825399</v>
      </c>
      <c r="AE529" s="8">
        <f t="shared" si="115"/>
        <v>6.66666666666667</v>
      </c>
    </row>
    <row r="530" spans="1:31">
      <c r="A530" s="1">
        <v>45887</v>
      </c>
      <c r="B530" t="s">
        <v>398</v>
      </c>
      <c r="C530" t="s">
        <v>399</v>
      </c>
      <c r="D530" t="s">
        <v>307</v>
      </c>
      <c r="E530">
        <v>1.86</v>
      </c>
      <c r="F530">
        <v>1.86</v>
      </c>
      <c r="G530">
        <v>2.07</v>
      </c>
      <c r="H530">
        <v>2.04</v>
      </c>
      <c r="I530" t="s">
        <v>41</v>
      </c>
      <c r="J530">
        <v>13</v>
      </c>
      <c r="K530" t="s">
        <v>35</v>
      </c>
      <c r="L530" t="s">
        <v>36</v>
      </c>
      <c r="M530" t="s">
        <v>37</v>
      </c>
      <c r="N530">
        <v>130</v>
      </c>
      <c r="O530">
        <v>0</v>
      </c>
      <c r="P530">
        <v>0</v>
      </c>
      <c r="Q530">
        <v>397</v>
      </c>
      <c r="R530">
        <v>0</v>
      </c>
      <c r="S530">
        <v>0</v>
      </c>
      <c r="T530">
        <f t="shared" si="106"/>
        <v>130</v>
      </c>
      <c r="U530">
        <f t="shared" si="107"/>
        <v>527</v>
      </c>
      <c r="V530" s="1">
        <f t="shared" si="108"/>
        <v>45956.8924731183</v>
      </c>
      <c r="W530" s="1">
        <f t="shared" si="109"/>
        <v>46170.3333333333</v>
      </c>
      <c r="X530" t="str">
        <f t="shared" si="110"/>
        <v>高滞销风险</v>
      </c>
      <c r="Y530" s="6" t="str">
        <f>_xlfn.IFS(COUNTIF($B$2:B530,B530)=1,"-",OR(AND(X529="高滞销风险",OR(X530="中滞销风险",X530="低滞销风险",X530="健康")),AND(X529="中滞销风险",OR(X530="低滞销风险",X530="健康")),AND(X529="低滞销风险",X530="健康")),"变好",X529=X530,"维持不变",OR(AND(X529="健康",OR(X530="低滞销风险",X530="中滞销风险",X530="高滞销风险")),AND(X529="低滞销风险",OR(X530="中滞销风险",X530="高滞销风险")),AND(X529="中滞销风险",X530="高滞销风险")),"变差")</f>
        <v>-</v>
      </c>
      <c r="Z530" s="7">
        <f t="shared" si="111"/>
        <v>0</v>
      </c>
      <c r="AA530" s="7">
        <f t="shared" si="105"/>
        <v>361.46</v>
      </c>
      <c r="AB530" s="7">
        <f t="shared" si="112"/>
        <v>361.46</v>
      </c>
      <c r="AC530" s="7">
        <f t="shared" si="113"/>
        <v>283.333333333333</v>
      </c>
      <c r="AD530" s="7">
        <f t="shared" si="114"/>
        <v>194.333333333299</v>
      </c>
      <c r="AE530" s="8">
        <f t="shared" si="115"/>
        <v>5.92134831460674</v>
      </c>
    </row>
    <row r="531" spans="1:31">
      <c r="A531" s="1">
        <v>45894</v>
      </c>
      <c r="B531" t="s">
        <v>398</v>
      </c>
      <c r="C531" t="s">
        <v>399</v>
      </c>
      <c r="D531" t="s">
        <v>307</v>
      </c>
      <c r="E531">
        <v>1</v>
      </c>
      <c r="F531">
        <v>1</v>
      </c>
      <c r="G531">
        <v>1.43</v>
      </c>
      <c r="H531">
        <v>1.5</v>
      </c>
      <c r="I531" t="s">
        <v>41</v>
      </c>
      <c r="J531">
        <v>7</v>
      </c>
      <c r="K531" t="s">
        <v>38</v>
      </c>
      <c r="L531" t="s">
        <v>39</v>
      </c>
      <c r="M531" t="s">
        <v>40</v>
      </c>
      <c r="N531">
        <v>123</v>
      </c>
      <c r="O531">
        <v>0</v>
      </c>
      <c r="P531">
        <v>0</v>
      </c>
      <c r="Q531">
        <v>397</v>
      </c>
      <c r="R531">
        <v>0</v>
      </c>
      <c r="S531">
        <v>0</v>
      </c>
      <c r="T531">
        <f t="shared" si="106"/>
        <v>123</v>
      </c>
      <c r="U531">
        <f t="shared" si="107"/>
        <v>520</v>
      </c>
      <c r="V531" s="1">
        <f t="shared" si="108"/>
        <v>46017</v>
      </c>
      <c r="W531" s="1">
        <f t="shared" si="109"/>
        <v>46414</v>
      </c>
      <c r="X531" t="str">
        <f t="shared" si="110"/>
        <v>高滞销风险</v>
      </c>
      <c r="Y531" s="6" t="str">
        <f>_xlfn.IFS(COUNTIF($B$2:B531,B531)=1,"-",OR(AND(X530="高滞销风险",OR(X531="中滞销风险",X531="低滞销风险",X531="健康")),AND(X530="中滞销风险",OR(X531="低滞销风险",X531="健康")),AND(X530="低滞销风险",X531="健康")),"变好",X530=X531,"维持不变",OR(AND(X530="健康",OR(X531="低滞销风险",X531="中滞销风险",X531="高滞销风险")),AND(X530="低滞销风险",OR(X531="中滞销风险",X531="高滞销风险")),AND(X530="中滞销风险",X531="高滞销风险")),"变差")</f>
        <v>维持不变</v>
      </c>
      <c r="Z531" s="7">
        <f t="shared" si="111"/>
        <v>41</v>
      </c>
      <c r="AA531" s="7">
        <f t="shared" si="105"/>
        <v>397</v>
      </c>
      <c r="AB531" s="7">
        <f t="shared" si="112"/>
        <v>438</v>
      </c>
      <c r="AC531" s="7">
        <f t="shared" si="113"/>
        <v>520</v>
      </c>
      <c r="AD531" s="7">
        <f t="shared" si="114"/>
        <v>438</v>
      </c>
      <c r="AE531" s="8">
        <f t="shared" si="115"/>
        <v>6.34146341463415</v>
      </c>
    </row>
    <row r="532" spans="1:31">
      <c r="A532" s="1">
        <v>45901</v>
      </c>
      <c r="B532" t="s">
        <v>398</v>
      </c>
      <c r="C532" t="s">
        <v>399</v>
      </c>
      <c r="D532" t="s">
        <v>307</v>
      </c>
      <c r="E532">
        <v>1.64</v>
      </c>
      <c r="F532">
        <v>1.71</v>
      </c>
      <c r="G532">
        <v>1.36</v>
      </c>
      <c r="H532">
        <v>1.71</v>
      </c>
      <c r="I532" t="s">
        <v>34</v>
      </c>
      <c r="J532">
        <v>12</v>
      </c>
      <c r="K532" t="s">
        <v>42</v>
      </c>
      <c r="L532" t="s">
        <v>43</v>
      </c>
      <c r="M532" t="s">
        <v>44</v>
      </c>
      <c r="N532">
        <v>112</v>
      </c>
      <c r="O532">
        <v>0</v>
      </c>
      <c r="P532">
        <v>0</v>
      </c>
      <c r="Q532">
        <v>397</v>
      </c>
      <c r="R532">
        <v>0</v>
      </c>
      <c r="S532">
        <v>0</v>
      </c>
      <c r="T532">
        <f t="shared" si="106"/>
        <v>112</v>
      </c>
      <c r="U532">
        <f t="shared" si="107"/>
        <v>509</v>
      </c>
      <c r="V532" s="1">
        <f t="shared" si="108"/>
        <v>45969.2926829268</v>
      </c>
      <c r="W532" s="1">
        <f t="shared" si="109"/>
        <v>46211.3658536585</v>
      </c>
      <c r="X532" t="str">
        <f t="shared" si="110"/>
        <v>高滞销风险</v>
      </c>
      <c r="Y532" s="6" t="str">
        <f>_xlfn.IFS(COUNTIF($B$2:B532,B532)=1,"-",OR(AND(X531="高滞销风险",OR(X532="中滞销风险",X532="低滞销风险",X532="健康")),AND(X531="中滞销风险",OR(X532="低滞销风险",X532="健康")),AND(X531="低滞销风险",X532="健康")),"变好",X531=X532,"维持不变",OR(AND(X531="健康",OR(X532="低滞销风险",X532="中滞销风险",X532="高滞销风险")),AND(X531="低滞销风险",OR(X532="中滞销风险",X532="高滞销风险")),AND(X531="中滞销风险",X532="高滞销风险")),"变差")</f>
        <v>维持不变</v>
      </c>
      <c r="Z532" s="7">
        <f t="shared" si="111"/>
        <v>0</v>
      </c>
      <c r="AA532" s="7">
        <f t="shared" si="105"/>
        <v>386</v>
      </c>
      <c r="AB532" s="7">
        <f t="shared" si="112"/>
        <v>386</v>
      </c>
      <c r="AC532" s="7">
        <f t="shared" si="113"/>
        <v>310.365853658537</v>
      </c>
      <c r="AD532" s="7">
        <f t="shared" si="114"/>
        <v>235.365853658499</v>
      </c>
      <c r="AE532" s="8">
        <f t="shared" si="115"/>
        <v>6.78666666666667</v>
      </c>
    </row>
    <row r="533" spans="1:31">
      <c r="A533" s="1">
        <v>45887</v>
      </c>
      <c r="B533" t="s">
        <v>400</v>
      </c>
      <c r="C533" t="s">
        <v>401</v>
      </c>
      <c r="D533" t="s">
        <v>307</v>
      </c>
      <c r="E533">
        <v>1.57</v>
      </c>
      <c r="F533">
        <v>1.57</v>
      </c>
      <c r="G533">
        <v>1.64</v>
      </c>
      <c r="H533">
        <v>1.54</v>
      </c>
      <c r="I533" t="s">
        <v>34</v>
      </c>
      <c r="J533">
        <v>11</v>
      </c>
      <c r="K533" t="s">
        <v>35</v>
      </c>
      <c r="L533" t="s">
        <v>36</v>
      </c>
      <c r="M533" t="s">
        <v>37</v>
      </c>
      <c r="N533">
        <v>111</v>
      </c>
      <c r="O533">
        <v>0</v>
      </c>
      <c r="P533">
        <v>0</v>
      </c>
      <c r="Q533">
        <v>299</v>
      </c>
      <c r="R533">
        <v>0</v>
      </c>
      <c r="S533">
        <v>0</v>
      </c>
      <c r="T533">
        <f t="shared" si="106"/>
        <v>111</v>
      </c>
      <c r="U533">
        <f t="shared" si="107"/>
        <v>410</v>
      </c>
      <c r="V533" s="1">
        <f t="shared" si="108"/>
        <v>45957.7006369427</v>
      </c>
      <c r="W533" s="1">
        <f t="shared" si="109"/>
        <v>46148.1464968153</v>
      </c>
      <c r="X533" t="str">
        <f t="shared" si="110"/>
        <v>高滞销风险</v>
      </c>
      <c r="Y533" s="6" t="str">
        <f>_xlfn.IFS(COUNTIF($B$2:B533,B533)=1,"-",OR(AND(X532="高滞销风险",OR(X533="中滞销风险",X533="低滞销风险",X533="健康")),AND(X532="中滞销风险",OR(X533="低滞销风险",X533="健康")),AND(X532="低滞销风险",X533="健康")),"变好",X532=X533,"维持不变",OR(AND(X532="健康",OR(X533="低滞销风险",X533="中滞销风险",X533="高滞销风险")),AND(X532="低滞销风险",OR(X533="中滞销风险",X533="高滞销风险")),AND(X532="中滞销风险",X533="高滞销风险")),"变差")</f>
        <v>-</v>
      </c>
      <c r="Z533" s="7">
        <f t="shared" si="111"/>
        <v>0</v>
      </c>
      <c r="AA533" s="7">
        <f t="shared" si="105"/>
        <v>270.27</v>
      </c>
      <c r="AB533" s="7">
        <f t="shared" si="112"/>
        <v>270.27</v>
      </c>
      <c r="AC533" s="7">
        <f t="shared" si="113"/>
        <v>261.146496815287</v>
      </c>
      <c r="AD533" s="7">
        <f t="shared" si="114"/>
        <v>172.146496815301</v>
      </c>
      <c r="AE533" s="8">
        <f t="shared" si="115"/>
        <v>4.60674157303371</v>
      </c>
    </row>
    <row r="534" spans="1:31">
      <c r="A534" s="1">
        <v>45894</v>
      </c>
      <c r="B534" t="s">
        <v>400</v>
      </c>
      <c r="C534" t="s">
        <v>401</v>
      </c>
      <c r="D534" t="s">
        <v>307</v>
      </c>
      <c r="E534">
        <v>1.43</v>
      </c>
      <c r="F534">
        <v>1.43</v>
      </c>
      <c r="G534">
        <v>1.5</v>
      </c>
      <c r="H534">
        <v>1.57</v>
      </c>
      <c r="I534" t="s">
        <v>41</v>
      </c>
      <c r="J534">
        <v>10</v>
      </c>
      <c r="K534" t="s">
        <v>38</v>
      </c>
      <c r="L534" t="s">
        <v>39</v>
      </c>
      <c r="M534" t="s">
        <v>40</v>
      </c>
      <c r="N534">
        <v>100</v>
      </c>
      <c r="O534">
        <v>0</v>
      </c>
      <c r="P534">
        <v>0</v>
      </c>
      <c r="Q534">
        <v>299</v>
      </c>
      <c r="R534">
        <v>0</v>
      </c>
      <c r="S534">
        <v>0</v>
      </c>
      <c r="T534">
        <f t="shared" si="106"/>
        <v>100</v>
      </c>
      <c r="U534">
        <f t="shared" si="107"/>
        <v>399</v>
      </c>
      <c r="V534" s="1">
        <f t="shared" si="108"/>
        <v>45963.9300699301</v>
      </c>
      <c r="W534" s="1">
        <f t="shared" si="109"/>
        <v>46173.020979021</v>
      </c>
      <c r="X534" t="str">
        <f t="shared" si="110"/>
        <v>高滞销风险</v>
      </c>
      <c r="Y534" s="6" t="str">
        <f>_xlfn.IFS(COUNTIF($B$2:B534,B534)=1,"-",OR(AND(X533="高滞销风险",OR(X534="中滞销风险",X534="低滞销风险",X534="健康")),AND(X533="中滞销风险",OR(X534="低滞销风险",X534="健康")),AND(X533="低滞销风险",X534="健康")),"变好",X533=X534,"维持不变",OR(AND(X533="健康",OR(X534="低滞销风险",X534="中滞销风险",X534="高滞销风险")),AND(X533="低滞销风险",OR(X534="中滞销风险",X534="高滞销风险")),AND(X533="中滞销风险",X534="高滞销风险")),"变差")</f>
        <v>维持不变</v>
      </c>
      <c r="Z534" s="7">
        <f t="shared" si="111"/>
        <v>0</v>
      </c>
      <c r="AA534" s="7">
        <f t="shared" si="105"/>
        <v>281.74</v>
      </c>
      <c r="AB534" s="7">
        <f t="shared" si="112"/>
        <v>281.74</v>
      </c>
      <c r="AC534" s="7">
        <f t="shared" si="113"/>
        <v>279.020979020979</v>
      </c>
      <c r="AD534" s="7">
        <f t="shared" si="114"/>
        <v>197.020979020999</v>
      </c>
      <c r="AE534" s="8">
        <f t="shared" si="115"/>
        <v>4.86585365853659</v>
      </c>
    </row>
    <row r="535" spans="1:31">
      <c r="A535" s="1">
        <v>45901</v>
      </c>
      <c r="B535" t="s">
        <v>400</v>
      </c>
      <c r="C535" t="s">
        <v>401</v>
      </c>
      <c r="D535" t="s">
        <v>307</v>
      </c>
      <c r="E535">
        <v>1.86</v>
      </c>
      <c r="F535">
        <v>2.14</v>
      </c>
      <c r="G535">
        <v>1.79</v>
      </c>
      <c r="H535">
        <v>1.71</v>
      </c>
      <c r="I535" t="s">
        <v>34</v>
      </c>
      <c r="J535">
        <v>15</v>
      </c>
      <c r="K535" t="s">
        <v>42</v>
      </c>
      <c r="L535" t="s">
        <v>43</v>
      </c>
      <c r="M535" t="s">
        <v>44</v>
      </c>
      <c r="N535">
        <v>85</v>
      </c>
      <c r="O535">
        <v>0</v>
      </c>
      <c r="P535">
        <v>0</v>
      </c>
      <c r="Q535">
        <v>299</v>
      </c>
      <c r="R535">
        <v>0</v>
      </c>
      <c r="S535">
        <v>0</v>
      </c>
      <c r="T535">
        <f t="shared" si="106"/>
        <v>85</v>
      </c>
      <c r="U535">
        <f t="shared" si="107"/>
        <v>384</v>
      </c>
      <c r="V535" s="1">
        <f t="shared" si="108"/>
        <v>45946.6989247312</v>
      </c>
      <c r="W535" s="1">
        <f t="shared" si="109"/>
        <v>46107.4516129032</v>
      </c>
      <c r="X535" t="str">
        <f t="shared" si="110"/>
        <v>高滞销风险</v>
      </c>
      <c r="Y535" s="6" t="str">
        <f>_xlfn.IFS(COUNTIF($B$2:B535,B535)=1,"-",OR(AND(X534="高滞销风险",OR(X535="中滞销风险",X535="低滞销风险",X535="健康")),AND(X534="中滞销风险",OR(X535="低滞销风险",X535="健康")),AND(X534="低滞销风险",X535="健康")),"变好",X534=X535,"维持不变",OR(AND(X534="健康",OR(X535="低滞销风险",X535="中滞销风险",X535="高滞销风险")),AND(X534="低滞销风险",OR(X535="中滞销风险",X535="高滞销风险")),AND(X534="中滞销风险",X535="高滞销风险")),"变差")</f>
        <v>维持不变</v>
      </c>
      <c r="Z535" s="7">
        <f t="shared" si="111"/>
        <v>0</v>
      </c>
      <c r="AA535" s="7">
        <f t="shared" si="105"/>
        <v>244.5</v>
      </c>
      <c r="AB535" s="7">
        <f t="shared" si="112"/>
        <v>244.5</v>
      </c>
      <c r="AC535" s="7">
        <f t="shared" si="113"/>
        <v>206.451612903226</v>
      </c>
      <c r="AD535" s="7">
        <f t="shared" si="114"/>
        <v>131.451612903198</v>
      </c>
      <c r="AE535" s="8">
        <f t="shared" si="115"/>
        <v>5.12</v>
      </c>
    </row>
    <row r="536" spans="1:31">
      <c r="A536" s="1">
        <v>45887</v>
      </c>
      <c r="B536" t="s">
        <v>402</v>
      </c>
      <c r="C536" t="s">
        <v>403</v>
      </c>
      <c r="D536" t="s">
        <v>307</v>
      </c>
      <c r="E536">
        <v>2.25</v>
      </c>
      <c r="F536">
        <v>2.57</v>
      </c>
      <c r="G536">
        <v>2.29</v>
      </c>
      <c r="H536">
        <v>2.04</v>
      </c>
      <c r="I536" t="s">
        <v>34</v>
      </c>
      <c r="J536">
        <v>18</v>
      </c>
      <c r="K536" t="s">
        <v>35</v>
      </c>
      <c r="L536" t="s">
        <v>36</v>
      </c>
      <c r="M536" t="s">
        <v>37</v>
      </c>
      <c r="N536">
        <v>21</v>
      </c>
      <c r="O536">
        <v>95</v>
      </c>
      <c r="P536">
        <v>0</v>
      </c>
      <c r="Q536">
        <v>58</v>
      </c>
      <c r="R536">
        <v>0</v>
      </c>
      <c r="S536">
        <v>0</v>
      </c>
      <c r="T536">
        <f t="shared" si="106"/>
        <v>116</v>
      </c>
      <c r="U536">
        <f t="shared" si="107"/>
        <v>174</v>
      </c>
      <c r="V536" s="1">
        <f t="shared" si="108"/>
        <v>45938.5555555556</v>
      </c>
      <c r="W536" s="1">
        <f t="shared" si="109"/>
        <v>45964.3333333333</v>
      </c>
      <c r="X536" t="str">
        <f t="shared" si="110"/>
        <v>健康</v>
      </c>
      <c r="Y536" s="6" t="str">
        <f>_xlfn.IFS(COUNTIF($B$2:B536,B536)=1,"-",OR(AND(X535="高滞销风险",OR(X536="中滞销风险",X536="低滞销风险",X536="健康")),AND(X535="中滞销风险",OR(X536="低滞销风险",X536="健康")),AND(X535="低滞销风险",X536="健康")),"变好",X535=X536,"维持不变",OR(AND(X535="健康",OR(X536="低滞销风险",X536="中滞销风险",X536="高滞销风险")),AND(X535="低滞销风险",OR(X536="中滞销风险",X536="高滞销风险")),AND(X535="中滞销风险",X536="高滞销风险")),"变差")</f>
        <v>-</v>
      </c>
      <c r="Z536" s="7">
        <f t="shared" si="111"/>
        <v>0</v>
      </c>
      <c r="AA536" s="7">
        <f t="shared" si="105"/>
        <v>0</v>
      </c>
      <c r="AB536" s="7">
        <f t="shared" si="112"/>
        <v>0</v>
      </c>
      <c r="AC536" s="7">
        <f t="shared" si="113"/>
        <v>77.3333333333333</v>
      </c>
      <c r="AD536" s="7">
        <f t="shared" si="114"/>
        <v>0</v>
      </c>
      <c r="AE536" s="8">
        <f t="shared" si="115"/>
        <v>2.25</v>
      </c>
    </row>
    <row r="537" spans="1:31">
      <c r="A537" s="1">
        <v>45894</v>
      </c>
      <c r="B537" t="s">
        <v>402</v>
      </c>
      <c r="C537" t="s">
        <v>403</v>
      </c>
      <c r="D537" t="s">
        <v>307</v>
      </c>
      <c r="E537">
        <v>2.13</v>
      </c>
      <c r="F537">
        <v>2.21</v>
      </c>
      <c r="G537">
        <v>2.39</v>
      </c>
      <c r="H537">
        <v>1.98</v>
      </c>
      <c r="I537" t="s">
        <v>34</v>
      </c>
      <c r="J537">
        <v>15.5</v>
      </c>
      <c r="K537" t="s">
        <v>38</v>
      </c>
      <c r="L537" t="s">
        <v>39</v>
      </c>
      <c r="M537" t="s">
        <v>40</v>
      </c>
      <c r="N537">
        <v>36</v>
      </c>
      <c r="O537">
        <v>95</v>
      </c>
      <c r="P537">
        <v>0</v>
      </c>
      <c r="Q537">
        <v>28</v>
      </c>
      <c r="R537">
        <v>0</v>
      </c>
      <c r="S537">
        <v>0</v>
      </c>
      <c r="T537">
        <f t="shared" si="106"/>
        <v>131</v>
      </c>
      <c r="U537">
        <f t="shared" si="107"/>
        <v>159</v>
      </c>
      <c r="V537" s="1">
        <f t="shared" si="108"/>
        <v>45955.5023474178</v>
      </c>
      <c r="W537" s="1">
        <f t="shared" si="109"/>
        <v>45968.6478873239</v>
      </c>
      <c r="X537" t="str">
        <f t="shared" si="110"/>
        <v>健康</v>
      </c>
      <c r="Y537" s="6" t="str">
        <f>_xlfn.IFS(COUNTIF($B$2:B537,B537)=1,"-",OR(AND(X536="高滞销风险",OR(X537="中滞销风险",X537="低滞销风险",X537="健康")),AND(X536="中滞销风险",OR(X537="低滞销风险",X537="健康")),AND(X536="低滞销风险",X537="健康")),"变好",X536=X537,"维持不变",OR(AND(X536="健康",OR(X537="低滞销风险",X537="中滞销风险",X537="高滞销风险")),AND(X536="低滞销风险",OR(X537="中滞销风险",X537="高滞销风险")),AND(X536="中滞销风险",X537="高滞销风险")),"变差")</f>
        <v>维持不变</v>
      </c>
      <c r="Z537" s="7">
        <f t="shared" si="111"/>
        <v>0</v>
      </c>
      <c r="AA537" s="7">
        <f t="shared" si="105"/>
        <v>0</v>
      </c>
      <c r="AB537" s="7">
        <f t="shared" si="112"/>
        <v>0</v>
      </c>
      <c r="AC537" s="7">
        <f t="shared" si="113"/>
        <v>74.6478873239437</v>
      </c>
      <c r="AD537" s="7">
        <f t="shared" si="114"/>
        <v>0</v>
      </c>
      <c r="AE537" s="8">
        <f t="shared" si="115"/>
        <v>2.13</v>
      </c>
    </row>
    <row r="538" spans="1:31">
      <c r="A538" s="1">
        <v>45901</v>
      </c>
      <c r="B538" t="s">
        <v>402</v>
      </c>
      <c r="C538" t="s">
        <v>403</v>
      </c>
      <c r="D538" t="s">
        <v>307</v>
      </c>
      <c r="E538">
        <v>2.57</v>
      </c>
      <c r="F538">
        <v>2.86</v>
      </c>
      <c r="G538">
        <v>2.54</v>
      </c>
      <c r="H538">
        <v>2.41</v>
      </c>
      <c r="I538" t="s">
        <v>34</v>
      </c>
      <c r="J538">
        <v>20</v>
      </c>
      <c r="K538" t="s">
        <v>42</v>
      </c>
      <c r="L538" t="s">
        <v>43</v>
      </c>
      <c r="M538" t="s">
        <v>44</v>
      </c>
      <c r="N538">
        <v>26</v>
      </c>
      <c r="O538">
        <v>110</v>
      </c>
      <c r="P538">
        <v>0</v>
      </c>
      <c r="Q538">
        <v>3</v>
      </c>
      <c r="R538">
        <v>0</v>
      </c>
      <c r="S538">
        <v>50</v>
      </c>
      <c r="T538">
        <f t="shared" si="106"/>
        <v>136</v>
      </c>
      <c r="U538">
        <f t="shared" si="107"/>
        <v>189</v>
      </c>
      <c r="V538" s="1">
        <f t="shared" si="108"/>
        <v>45953.9182879377</v>
      </c>
      <c r="W538" s="1">
        <f t="shared" si="109"/>
        <v>45974.5408560311</v>
      </c>
      <c r="X538" t="str">
        <f t="shared" si="110"/>
        <v>健康</v>
      </c>
      <c r="Y538" s="6" t="str">
        <f>_xlfn.IFS(COUNTIF($B$2:B538,B538)=1,"-",OR(AND(X537="高滞销风险",OR(X538="中滞销风险",X538="低滞销风险",X538="健康")),AND(X537="中滞销风险",OR(X538="低滞销风险",X538="健康")),AND(X537="低滞销风险",X538="健康")),"变好",X537=X538,"维持不变",OR(AND(X537="健康",OR(X538="低滞销风险",X538="中滞销风险",X538="高滞销风险")),AND(X537="低滞销风险",OR(X538="中滞销风险",X538="高滞销风险")),AND(X537="中滞销风险",X538="高滞销风险")),"变差")</f>
        <v>维持不变</v>
      </c>
      <c r="Z538" s="7">
        <f t="shared" si="111"/>
        <v>0</v>
      </c>
      <c r="AA538" s="7">
        <f t="shared" si="105"/>
        <v>0</v>
      </c>
      <c r="AB538" s="7">
        <f t="shared" si="112"/>
        <v>0</v>
      </c>
      <c r="AC538" s="7">
        <f t="shared" si="113"/>
        <v>73.5408560311284</v>
      </c>
      <c r="AD538" s="7">
        <f t="shared" si="114"/>
        <v>0</v>
      </c>
      <c r="AE538" s="8">
        <f t="shared" si="115"/>
        <v>2.57</v>
      </c>
    </row>
    <row r="539" spans="1:31">
      <c r="A539" s="1">
        <v>45887</v>
      </c>
      <c r="B539" t="s">
        <v>404</v>
      </c>
      <c r="C539" t="s">
        <v>405</v>
      </c>
      <c r="D539" t="s">
        <v>307</v>
      </c>
      <c r="E539">
        <v>5.77</v>
      </c>
      <c r="F539">
        <v>6.86</v>
      </c>
      <c r="G539">
        <v>5.71</v>
      </c>
      <c r="H539">
        <v>5.14</v>
      </c>
      <c r="I539" t="s">
        <v>34</v>
      </c>
      <c r="J539">
        <v>48</v>
      </c>
      <c r="K539" t="s">
        <v>35</v>
      </c>
      <c r="L539" t="s">
        <v>36</v>
      </c>
      <c r="M539" t="s">
        <v>37</v>
      </c>
      <c r="N539">
        <v>9</v>
      </c>
      <c r="O539">
        <v>250</v>
      </c>
      <c r="P539">
        <v>0</v>
      </c>
      <c r="Q539">
        <v>13</v>
      </c>
      <c r="R539">
        <v>0</v>
      </c>
      <c r="S539">
        <v>100</v>
      </c>
      <c r="T539">
        <f t="shared" si="106"/>
        <v>259</v>
      </c>
      <c r="U539">
        <f t="shared" si="107"/>
        <v>372</v>
      </c>
      <c r="V539" s="1">
        <f t="shared" si="108"/>
        <v>45931.8873483535</v>
      </c>
      <c r="W539" s="1">
        <f t="shared" si="109"/>
        <v>45951.4714038128</v>
      </c>
      <c r="X539" t="str">
        <f t="shared" si="110"/>
        <v>健康</v>
      </c>
      <c r="Y539" s="6" t="str">
        <f>_xlfn.IFS(COUNTIF($B$2:B539,B539)=1,"-",OR(AND(X538="高滞销风险",OR(X539="中滞销风险",X539="低滞销风险",X539="健康")),AND(X538="中滞销风险",OR(X539="低滞销风险",X539="健康")),AND(X538="低滞销风险",X539="健康")),"变好",X538=X539,"维持不变",OR(AND(X538="健康",OR(X539="低滞销风险",X539="中滞销风险",X539="高滞销风险")),AND(X538="低滞销风险",OR(X539="中滞销风险",X539="高滞销风险")),AND(X538="中滞销风险",X539="高滞销风险")),"变差")</f>
        <v>-</v>
      </c>
      <c r="Z539" s="7">
        <f t="shared" si="111"/>
        <v>0</v>
      </c>
      <c r="AA539" s="7">
        <f t="shared" si="105"/>
        <v>0</v>
      </c>
      <c r="AB539" s="7">
        <f t="shared" si="112"/>
        <v>0</v>
      </c>
      <c r="AC539" s="7">
        <f t="shared" si="113"/>
        <v>64.471403812825</v>
      </c>
      <c r="AD539" s="7">
        <f t="shared" si="114"/>
        <v>0</v>
      </c>
      <c r="AE539" s="8">
        <f t="shared" si="115"/>
        <v>5.77</v>
      </c>
    </row>
    <row r="540" spans="1:31">
      <c r="A540" s="1">
        <v>45894</v>
      </c>
      <c r="B540" t="s">
        <v>404</v>
      </c>
      <c r="C540" t="s">
        <v>405</v>
      </c>
      <c r="D540" t="s">
        <v>307</v>
      </c>
      <c r="E540">
        <v>3.92</v>
      </c>
      <c r="F540">
        <v>3.92</v>
      </c>
      <c r="G540">
        <v>5.39</v>
      </c>
      <c r="H540">
        <v>5.05</v>
      </c>
      <c r="I540" t="s">
        <v>41</v>
      </c>
      <c r="J540">
        <v>27.44</v>
      </c>
      <c r="K540" t="s">
        <v>38</v>
      </c>
      <c r="L540" t="s">
        <v>39</v>
      </c>
      <c r="M540" t="s">
        <v>40</v>
      </c>
      <c r="N540">
        <v>28</v>
      </c>
      <c r="O540">
        <v>298</v>
      </c>
      <c r="P540">
        <v>0</v>
      </c>
      <c r="Q540">
        <v>33</v>
      </c>
      <c r="R540">
        <v>0</v>
      </c>
      <c r="S540">
        <v>50</v>
      </c>
      <c r="T540">
        <f t="shared" si="106"/>
        <v>326</v>
      </c>
      <c r="U540">
        <f t="shared" si="107"/>
        <v>409</v>
      </c>
      <c r="V540" s="1">
        <f t="shared" si="108"/>
        <v>45977.1632653061</v>
      </c>
      <c r="W540" s="1">
        <f t="shared" si="109"/>
        <v>45998.3367346939</v>
      </c>
      <c r="X540" t="str">
        <f t="shared" si="110"/>
        <v>中滞销风险</v>
      </c>
      <c r="Y540" s="6" t="str">
        <f>_xlfn.IFS(COUNTIF($B$2:B540,B540)=1,"-",OR(AND(X539="高滞销风险",OR(X540="中滞销风险",X540="低滞销风险",X540="健康")),AND(X539="中滞销风险",OR(X540="低滞销风险",X540="健康")),AND(X539="低滞销风险",X540="健康")),"变好",X539=X540,"维持不变",OR(AND(X539="健康",OR(X540="低滞销风险",X540="中滞销风险",X540="高滞销风险")),AND(X539="低滞销风险",OR(X540="中滞销风险",X540="高滞销风险")),AND(X539="中滞销风险",X540="高滞销风险")),"变差")</f>
        <v>变差</v>
      </c>
      <c r="Z540" s="7">
        <f t="shared" si="111"/>
        <v>4.56</v>
      </c>
      <c r="AA540" s="7">
        <f t="shared" si="105"/>
        <v>83</v>
      </c>
      <c r="AB540" s="7">
        <f t="shared" si="112"/>
        <v>87.56</v>
      </c>
      <c r="AC540" s="7">
        <f t="shared" si="113"/>
        <v>104.336734693878</v>
      </c>
      <c r="AD540" s="7">
        <f t="shared" si="114"/>
        <v>22.3367346938976</v>
      </c>
      <c r="AE540" s="8">
        <f t="shared" si="115"/>
        <v>4.98780487804878</v>
      </c>
    </row>
    <row r="541" spans="1:31">
      <c r="A541" s="1">
        <v>45901</v>
      </c>
      <c r="B541" t="s">
        <v>404</v>
      </c>
      <c r="C541" t="s">
        <v>405</v>
      </c>
      <c r="D541" t="s">
        <v>307</v>
      </c>
      <c r="E541">
        <v>2.96</v>
      </c>
      <c r="F541">
        <v>2.96</v>
      </c>
      <c r="G541">
        <v>3.44</v>
      </c>
      <c r="H541">
        <v>4.58</v>
      </c>
      <c r="I541" t="s">
        <v>41</v>
      </c>
      <c r="J541">
        <v>20.72</v>
      </c>
      <c r="K541" t="s">
        <v>42</v>
      </c>
      <c r="L541" t="s">
        <v>43</v>
      </c>
      <c r="M541" t="s">
        <v>44</v>
      </c>
      <c r="N541">
        <v>91</v>
      </c>
      <c r="O541">
        <v>222</v>
      </c>
      <c r="P541">
        <v>0</v>
      </c>
      <c r="Q541">
        <v>83</v>
      </c>
      <c r="R541">
        <v>0</v>
      </c>
      <c r="S541">
        <v>0</v>
      </c>
      <c r="T541">
        <f t="shared" si="106"/>
        <v>313</v>
      </c>
      <c r="U541">
        <f t="shared" si="107"/>
        <v>396</v>
      </c>
      <c r="V541" s="1">
        <f t="shared" si="108"/>
        <v>46006.7432432432</v>
      </c>
      <c r="W541" s="1">
        <f t="shared" si="109"/>
        <v>46034.7837837838</v>
      </c>
      <c r="X541" t="str">
        <f t="shared" si="110"/>
        <v>高滞销风险</v>
      </c>
      <c r="Y541" s="6" t="str">
        <f>_xlfn.IFS(COUNTIF($B$2:B541,B541)=1,"-",OR(AND(X540="高滞销风险",OR(X541="中滞销风险",X541="低滞销风险",X541="健康")),AND(X540="中滞销风险",OR(X541="低滞销风险",X541="健康")),AND(X540="低滞销风险",X541="健康")),"变好",X540=X541,"维持不变",OR(AND(X540="健康",OR(X541="低滞销风险",X541="中滞销风险",X541="高滞销风险")),AND(X540="低滞销风险",OR(X541="中滞销风险",X541="高滞销风险")),AND(X540="中滞销风险",X541="高滞销风险")),"变差")</f>
        <v>变差</v>
      </c>
      <c r="Z541" s="7">
        <f t="shared" si="111"/>
        <v>91</v>
      </c>
      <c r="AA541" s="7">
        <f t="shared" si="105"/>
        <v>83</v>
      </c>
      <c r="AB541" s="7">
        <f t="shared" si="112"/>
        <v>174</v>
      </c>
      <c r="AC541" s="7">
        <f t="shared" si="113"/>
        <v>133.783783783784</v>
      </c>
      <c r="AD541" s="7">
        <f t="shared" si="114"/>
        <v>58.7837837838015</v>
      </c>
      <c r="AE541" s="8">
        <f t="shared" si="115"/>
        <v>5.28</v>
      </c>
    </row>
    <row r="542" spans="1:31">
      <c r="A542" s="1">
        <v>45887</v>
      </c>
      <c r="B542" t="s">
        <v>406</v>
      </c>
      <c r="C542" t="s">
        <v>407</v>
      </c>
      <c r="D542" t="s">
        <v>307</v>
      </c>
      <c r="E542">
        <v>0.62</v>
      </c>
      <c r="F542">
        <v>0.86</v>
      </c>
      <c r="G542">
        <v>0.64</v>
      </c>
      <c r="H542">
        <v>0.46</v>
      </c>
      <c r="I542" t="s">
        <v>34</v>
      </c>
      <c r="J542">
        <v>6</v>
      </c>
      <c r="K542" t="s">
        <v>35</v>
      </c>
      <c r="L542" t="s">
        <v>36</v>
      </c>
      <c r="M542" t="s">
        <v>37</v>
      </c>
      <c r="N542">
        <v>37</v>
      </c>
      <c r="O542">
        <v>0</v>
      </c>
      <c r="P542">
        <v>0</v>
      </c>
      <c r="Q542">
        <v>144</v>
      </c>
      <c r="R542">
        <v>0</v>
      </c>
      <c r="S542">
        <v>0</v>
      </c>
      <c r="T542">
        <f t="shared" si="106"/>
        <v>37</v>
      </c>
      <c r="U542">
        <f t="shared" si="107"/>
        <v>181</v>
      </c>
      <c r="V542" s="1">
        <f t="shared" si="108"/>
        <v>45946.6774193548</v>
      </c>
      <c r="W542" s="1">
        <f t="shared" si="109"/>
        <v>46178.935483871</v>
      </c>
      <c r="X542" t="str">
        <f t="shared" si="110"/>
        <v>高滞销风险</v>
      </c>
      <c r="Y542" s="6" t="str">
        <f>_xlfn.IFS(COUNTIF($B$2:B542,B542)=1,"-",OR(AND(X541="高滞销风险",OR(X542="中滞销风险",X542="低滞销风险",X542="健康")),AND(X541="中滞销风险",OR(X542="低滞销风险",X542="健康")),AND(X541="低滞销风险",X542="健康")),"变好",X541=X542,"维持不变",OR(AND(X541="健康",OR(X542="低滞销风险",X542="中滞销风险",X542="高滞销风险")),AND(X541="低滞销风险",OR(X542="中滞销风险",X542="高滞销风险")),AND(X541="中滞销风险",X542="高滞销风险")),"变差")</f>
        <v>-</v>
      </c>
      <c r="Z542" s="7">
        <f t="shared" si="111"/>
        <v>0</v>
      </c>
      <c r="AA542" s="7">
        <f t="shared" si="105"/>
        <v>125.82</v>
      </c>
      <c r="AB542" s="7">
        <f t="shared" si="112"/>
        <v>125.82</v>
      </c>
      <c r="AC542" s="7">
        <f t="shared" si="113"/>
        <v>291.935483870968</v>
      </c>
      <c r="AD542" s="7">
        <f t="shared" si="114"/>
        <v>202.935483870999</v>
      </c>
      <c r="AE542" s="8">
        <f t="shared" si="115"/>
        <v>2.03370786516854</v>
      </c>
    </row>
    <row r="543" spans="1:31">
      <c r="A543" s="1">
        <v>45894</v>
      </c>
      <c r="B543" t="s">
        <v>406</v>
      </c>
      <c r="C543" t="s">
        <v>407</v>
      </c>
      <c r="D543" t="s">
        <v>307</v>
      </c>
      <c r="E543">
        <v>0.71</v>
      </c>
      <c r="F543">
        <v>0.86</v>
      </c>
      <c r="G543">
        <v>0.86</v>
      </c>
      <c r="H543">
        <v>0.57</v>
      </c>
      <c r="I543" t="s">
        <v>34</v>
      </c>
      <c r="J543">
        <v>6</v>
      </c>
      <c r="K543" t="s">
        <v>38</v>
      </c>
      <c r="L543" t="s">
        <v>39</v>
      </c>
      <c r="M543" t="s">
        <v>40</v>
      </c>
      <c r="N543">
        <v>33</v>
      </c>
      <c r="O543">
        <v>20</v>
      </c>
      <c r="P543">
        <v>0</v>
      </c>
      <c r="Q543">
        <v>124</v>
      </c>
      <c r="R543">
        <v>0</v>
      </c>
      <c r="S543">
        <v>0</v>
      </c>
      <c r="T543">
        <f t="shared" si="106"/>
        <v>53</v>
      </c>
      <c r="U543">
        <f t="shared" si="107"/>
        <v>177</v>
      </c>
      <c r="V543" s="1">
        <f t="shared" si="108"/>
        <v>45968.6478873239</v>
      </c>
      <c r="W543" s="1">
        <f t="shared" si="109"/>
        <v>46143.2957746479</v>
      </c>
      <c r="X543" t="str">
        <f t="shared" si="110"/>
        <v>高滞销风险</v>
      </c>
      <c r="Y543" s="6" t="str">
        <f>_xlfn.IFS(COUNTIF($B$2:B543,B543)=1,"-",OR(AND(X542="高滞销风险",OR(X543="中滞销风险",X543="低滞销风险",X543="健康")),AND(X542="中滞销风险",OR(X543="低滞销风险",X543="健康")),AND(X542="低滞销风险",X543="健康")),"变好",X542=X543,"维持不变",OR(AND(X542="健康",OR(X543="低滞销风险",X543="中滞销风险",X543="高滞销风险")),AND(X542="低滞销风险",OR(X543="中滞销风险",X543="高滞销风险")),AND(X542="中滞销风险",X543="高滞销风险")),"变差")</f>
        <v>维持不变</v>
      </c>
      <c r="Z543" s="7">
        <f t="shared" si="111"/>
        <v>0</v>
      </c>
      <c r="AA543" s="7">
        <f t="shared" si="105"/>
        <v>118.78</v>
      </c>
      <c r="AB543" s="7">
        <f t="shared" si="112"/>
        <v>118.78</v>
      </c>
      <c r="AC543" s="7">
        <f t="shared" si="113"/>
        <v>249.295774647887</v>
      </c>
      <c r="AD543" s="7">
        <f t="shared" si="114"/>
        <v>167.295774647901</v>
      </c>
      <c r="AE543" s="8">
        <f t="shared" si="115"/>
        <v>2.15853658536585</v>
      </c>
    </row>
    <row r="544" spans="1:31">
      <c r="A544" s="1">
        <v>45901</v>
      </c>
      <c r="B544" t="s">
        <v>406</v>
      </c>
      <c r="C544" t="s">
        <v>407</v>
      </c>
      <c r="D544" t="s">
        <v>307</v>
      </c>
      <c r="E544">
        <v>0.8</v>
      </c>
      <c r="F544">
        <v>0.86</v>
      </c>
      <c r="G544">
        <v>0.86</v>
      </c>
      <c r="H544">
        <v>0.75</v>
      </c>
      <c r="I544" t="s">
        <v>34</v>
      </c>
      <c r="J544">
        <v>6</v>
      </c>
      <c r="K544" t="s">
        <v>42</v>
      </c>
      <c r="L544" t="s">
        <v>43</v>
      </c>
      <c r="M544" t="s">
        <v>44</v>
      </c>
      <c r="N544">
        <v>27</v>
      </c>
      <c r="O544">
        <v>20</v>
      </c>
      <c r="P544">
        <v>0</v>
      </c>
      <c r="Q544">
        <v>124</v>
      </c>
      <c r="R544">
        <v>0</v>
      </c>
      <c r="S544">
        <v>0</v>
      </c>
      <c r="T544">
        <f t="shared" si="106"/>
        <v>47</v>
      </c>
      <c r="U544">
        <f t="shared" si="107"/>
        <v>171</v>
      </c>
      <c r="V544" s="1">
        <f t="shared" si="108"/>
        <v>45959.75</v>
      </c>
      <c r="W544" s="1">
        <f t="shared" si="109"/>
        <v>46114.75</v>
      </c>
      <c r="X544" t="str">
        <f t="shared" si="110"/>
        <v>高滞销风险</v>
      </c>
      <c r="Y544" s="6" t="str">
        <f>_xlfn.IFS(COUNTIF($B$2:B544,B544)=1,"-",OR(AND(X543="高滞销风险",OR(X544="中滞销风险",X544="低滞销风险",X544="健康")),AND(X543="中滞销风险",OR(X544="低滞销风险",X544="健康")),AND(X543="低滞销风险",X544="健康")),"变好",X543=X544,"维持不变",OR(AND(X543="健康",OR(X544="低滞销风险",X544="中滞销风险",X544="高滞销风险")),AND(X543="低滞销风险",OR(X544="中滞销风险",X544="高滞销风险")),AND(X543="中滞销风险",X544="高滞销风险")),"变差")</f>
        <v>维持不变</v>
      </c>
      <c r="Z544" s="7">
        <f t="shared" si="111"/>
        <v>0</v>
      </c>
      <c r="AA544" s="7">
        <f t="shared" si="105"/>
        <v>111</v>
      </c>
      <c r="AB544" s="7">
        <f t="shared" si="112"/>
        <v>111</v>
      </c>
      <c r="AC544" s="7">
        <f t="shared" si="113"/>
        <v>213.75</v>
      </c>
      <c r="AD544" s="7">
        <f t="shared" si="114"/>
        <v>138.75</v>
      </c>
      <c r="AE544" s="8">
        <f t="shared" si="115"/>
        <v>2.28</v>
      </c>
    </row>
    <row r="545" spans="1:31">
      <c r="A545" s="1">
        <v>45887</v>
      </c>
      <c r="B545" t="s">
        <v>408</v>
      </c>
      <c r="C545" t="s">
        <v>409</v>
      </c>
      <c r="D545" t="s">
        <v>307</v>
      </c>
      <c r="E545">
        <v>2.14</v>
      </c>
      <c r="F545">
        <v>2.14</v>
      </c>
      <c r="G545">
        <v>2.93</v>
      </c>
      <c r="H545">
        <v>2.61</v>
      </c>
      <c r="I545" t="s">
        <v>41</v>
      </c>
      <c r="J545">
        <v>15</v>
      </c>
      <c r="K545" t="s">
        <v>35</v>
      </c>
      <c r="L545" t="s">
        <v>36</v>
      </c>
      <c r="M545" t="s">
        <v>37</v>
      </c>
      <c r="N545">
        <v>34</v>
      </c>
      <c r="O545">
        <v>116</v>
      </c>
      <c r="P545">
        <v>0</v>
      </c>
      <c r="Q545">
        <v>19</v>
      </c>
      <c r="R545">
        <v>0</v>
      </c>
      <c r="S545">
        <v>100</v>
      </c>
      <c r="T545">
        <f t="shared" si="106"/>
        <v>150</v>
      </c>
      <c r="U545">
        <f t="shared" si="107"/>
        <v>269</v>
      </c>
      <c r="V545" s="1">
        <f t="shared" si="108"/>
        <v>45957.0934579439</v>
      </c>
      <c r="W545" s="1">
        <f t="shared" si="109"/>
        <v>46012.7009345794</v>
      </c>
      <c r="X545" t="str">
        <f t="shared" si="110"/>
        <v>高滞销风险</v>
      </c>
      <c r="Y545" s="6" t="str">
        <f>_xlfn.IFS(COUNTIF($B$2:B545,B545)=1,"-",OR(AND(X544="高滞销风险",OR(X545="中滞销风险",X545="低滞销风险",X545="健康")),AND(X544="中滞销风险",OR(X545="低滞销风险",X545="健康")),AND(X544="低滞销风险",X545="健康")),"变好",X544=X545,"维持不变",OR(AND(X544="健康",OR(X545="低滞销风险",X545="中滞销风险",X545="高滞销风险")),AND(X544="低滞销风险",OR(X545="中滞销风险",X545="高滞销风险")),AND(X544="中滞销风险",X545="高滞销风险")),"变差")</f>
        <v>-</v>
      </c>
      <c r="Z545" s="7">
        <f t="shared" si="111"/>
        <v>0</v>
      </c>
      <c r="AA545" s="7">
        <f t="shared" si="105"/>
        <v>78.54</v>
      </c>
      <c r="AB545" s="7">
        <f t="shared" si="112"/>
        <v>78.54</v>
      </c>
      <c r="AC545" s="7">
        <f t="shared" si="113"/>
        <v>125.700934579439</v>
      </c>
      <c r="AD545" s="7">
        <f t="shared" si="114"/>
        <v>36.7009345793995</v>
      </c>
      <c r="AE545" s="8">
        <f t="shared" si="115"/>
        <v>3.02247191011236</v>
      </c>
    </row>
    <row r="546" spans="1:31">
      <c r="A546" s="1">
        <v>45894</v>
      </c>
      <c r="B546" t="s">
        <v>408</v>
      </c>
      <c r="C546" t="s">
        <v>409</v>
      </c>
      <c r="D546" t="s">
        <v>307</v>
      </c>
      <c r="E546">
        <v>2.71</v>
      </c>
      <c r="F546">
        <v>2.71</v>
      </c>
      <c r="G546">
        <v>2.43</v>
      </c>
      <c r="H546">
        <v>2.79</v>
      </c>
      <c r="I546" t="s">
        <v>41</v>
      </c>
      <c r="J546">
        <v>19</v>
      </c>
      <c r="K546" t="s">
        <v>38</v>
      </c>
      <c r="L546" t="s">
        <v>39</v>
      </c>
      <c r="M546" t="s">
        <v>40</v>
      </c>
      <c r="N546">
        <v>36</v>
      </c>
      <c r="O546">
        <v>128</v>
      </c>
      <c r="P546">
        <v>0</v>
      </c>
      <c r="Q546">
        <v>89</v>
      </c>
      <c r="R546">
        <v>0</v>
      </c>
      <c r="S546">
        <v>0</v>
      </c>
      <c r="T546">
        <f t="shared" si="106"/>
        <v>164</v>
      </c>
      <c r="U546">
        <f t="shared" si="107"/>
        <v>253</v>
      </c>
      <c r="V546" s="1">
        <f t="shared" si="108"/>
        <v>45954.516605166</v>
      </c>
      <c r="W546" s="1">
        <f t="shared" si="109"/>
        <v>45987.3579335793</v>
      </c>
      <c r="X546" t="str">
        <f t="shared" si="110"/>
        <v>低滞销风险</v>
      </c>
      <c r="Y546" s="6" t="str">
        <f>_xlfn.IFS(COUNTIF($B$2:B546,B546)=1,"-",OR(AND(X545="高滞销风险",OR(X546="中滞销风险",X546="低滞销风险",X546="健康")),AND(X545="中滞销风险",OR(X546="低滞销风险",X546="健康")),AND(X545="低滞销风险",X546="健康")),"变好",X545=X546,"维持不变",OR(AND(X545="健康",OR(X546="低滞销风险",X546="中滞销风险",X546="高滞销风险")),AND(X545="低滞销风险",OR(X546="中滞销风险",X546="高滞销风险")),AND(X545="中滞销风险",X546="高滞销风险")),"变差")</f>
        <v>变好</v>
      </c>
      <c r="Z546" s="7">
        <f t="shared" si="111"/>
        <v>0</v>
      </c>
      <c r="AA546" s="7">
        <f t="shared" si="105"/>
        <v>30.78</v>
      </c>
      <c r="AB546" s="7">
        <f t="shared" si="112"/>
        <v>30.78</v>
      </c>
      <c r="AC546" s="7">
        <f t="shared" si="113"/>
        <v>93.3579335793358</v>
      </c>
      <c r="AD546" s="7">
        <f t="shared" si="114"/>
        <v>11.3579335792965</v>
      </c>
      <c r="AE546" s="8">
        <f t="shared" si="115"/>
        <v>3.08536585365854</v>
      </c>
    </row>
    <row r="547" spans="1:31">
      <c r="A547" s="1">
        <v>45901</v>
      </c>
      <c r="B547" t="s">
        <v>408</v>
      </c>
      <c r="C547" t="s">
        <v>409</v>
      </c>
      <c r="D547" t="s">
        <v>307</v>
      </c>
      <c r="E547">
        <v>2.14</v>
      </c>
      <c r="F547">
        <v>2.14</v>
      </c>
      <c r="G547">
        <v>2.43</v>
      </c>
      <c r="H547">
        <v>2.68</v>
      </c>
      <c r="I547" t="s">
        <v>41</v>
      </c>
      <c r="J547">
        <v>15</v>
      </c>
      <c r="K547" t="s">
        <v>42</v>
      </c>
      <c r="L547" t="s">
        <v>43</v>
      </c>
      <c r="M547" t="s">
        <v>44</v>
      </c>
      <c r="N547">
        <v>41</v>
      </c>
      <c r="O547">
        <v>125</v>
      </c>
      <c r="P547">
        <v>0</v>
      </c>
      <c r="Q547">
        <v>74</v>
      </c>
      <c r="R547">
        <v>0</v>
      </c>
      <c r="S547">
        <v>0</v>
      </c>
      <c r="T547">
        <f t="shared" si="106"/>
        <v>166</v>
      </c>
      <c r="U547">
        <f t="shared" si="107"/>
        <v>240</v>
      </c>
      <c r="V547" s="1">
        <f t="shared" si="108"/>
        <v>45978.5700934579</v>
      </c>
      <c r="W547" s="1">
        <f t="shared" si="109"/>
        <v>46013.1495327103</v>
      </c>
      <c r="X547" t="str">
        <f t="shared" si="110"/>
        <v>高滞销风险</v>
      </c>
      <c r="Y547" s="6" t="str">
        <f>_xlfn.IFS(COUNTIF($B$2:B547,B547)=1,"-",OR(AND(X546="高滞销风险",OR(X547="中滞销风险",X547="低滞销风险",X547="健康")),AND(X546="中滞销风险",OR(X547="低滞销风险",X547="健康")),AND(X546="低滞销风险",X547="健康")),"变好",X546=X547,"维持不变",OR(AND(X546="健康",OR(X547="低滞销风险",X547="中滞销风险",X547="高滞销风险")),AND(X546="低滞销风险",OR(X547="中滞销风险",X547="高滞销风险")),AND(X546="中滞销风险",X547="高滞销风险")),"变差")</f>
        <v>变差</v>
      </c>
      <c r="Z547" s="7">
        <f t="shared" si="111"/>
        <v>5.5</v>
      </c>
      <c r="AA547" s="7">
        <f t="shared" si="105"/>
        <v>74</v>
      </c>
      <c r="AB547" s="7">
        <f t="shared" si="112"/>
        <v>79.5</v>
      </c>
      <c r="AC547" s="7">
        <f t="shared" si="113"/>
        <v>112.14953271028</v>
      </c>
      <c r="AD547" s="7">
        <f t="shared" si="114"/>
        <v>37.1495327102966</v>
      </c>
      <c r="AE547" s="8">
        <f t="shared" si="115"/>
        <v>3.2</v>
      </c>
    </row>
    <row r="548" spans="1:31">
      <c r="A548" s="1">
        <v>45887</v>
      </c>
      <c r="B548" t="s">
        <v>410</v>
      </c>
      <c r="C548" t="s">
        <v>411</v>
      </c>
      <c r="D548" t="s">
        <v>307</v>
      </c>
      <c r="E548">
        <v>4.32</v>
      </c>
      <c r="F548">
        <v>4.57</v>
      </c>
      <c r="G548">
        <v>4.5</v>
      </c>
      <c r="H548">
        <v>4.11</v>
      </c>
      <c r="I548" t="s">
        <v>34</v>
      </c>
      <c r="J548">
        <v>32</v>
      </c>
      <c r="K548" t="s">
        <v>35</v>
      </c>
      <c r="L548" t="s">
        <v>36</v>
      </c>
      <c r="M548" t="s">
        <v>37</v>
      </c>
      <c r="N548">
        <v>92</v>
      </c>
      <c r="O548">
        <v>168</v>
      </c>
      <c r="P548">
        <v>0</v>
      </c>
      <c r="Q548">
        <v>3</v>
      </c>
      <c r="R548">
        <v>0</v>
      </c>
      <c r="S548">
        <v>100</v>
      </c>
      <c r="T548">
        <f t="shared" si="106"/>
        <v>260</v>
      </c>
      <c r="U548">
        <f t="shared" si="107"/>
        <v>363</v>
      </c>
      <c r="V548" s="1">
        <f t="shared" si="108"/>
        <v>45947.1851851852</v>
      </c>
      <c r="W548" s="1">
        <f t="shared" si="109"/>
        <v>45971.0277777778</v>
      </c>
      <c r="X548" t="str">
        <f t="shared" si="110"/>
        <v>健康</v>
      </c>
      <c r="Y548" s="6" t="str">
        <f>_xlfn.IFS(COUNTIF($B$2:B548,B548)=1,"-",OR(AND(X547="高滞销风险",OR(X548="中滞销风险",X548="低滞销风险",X548="健康")),AND(X547="中滞销风险",OR(X548="低滞销风险",X548="健康")),AND(X547="低滞销风险",X548="健康")),"变好",X547=X548,"维持不变",OR(AND(X547="健康",OR(X548="低滞销风险",X548="中滞销风险",X548="高滞销风险")),AND(X547="低滞销风险",OR(X548="中滞销风险",X548="高滞销风险")),AND(X547="中滞销风险",X548="高滞销风险")),"变差")</f>
        <v>-</v>
      </c>
      <c r="Z548" s="7">
        <f t="shared" si="111"/>
        <v>0</v>
      </c>
      <c r="AA548" s="7">
        <f t="shared" si="105"/>
        <v>0</v>
      </c>
      <c r="AB548" s="7">
        <f t="shared" si="112"/>
        <v>0</v>
      </c>
      <c r="AC548" s="7">
        <f t="shared" si="113"/>
        <v>84.0277777777778</v>
      </c>
      <c r="AD548" s="7">
        <f t="shared" si="114"/>
        <v>0</v>
      </c>
      <c r="AE548" s="8">
        <f t="shared" si="115"/>
        <v>4.32</v>
      </c>
    </row>
    <row r="549" spans="1:31">
      <c r="A549" s="1">
        <v>45894</v>
      </c>
      <c r="B549" t="s">
        <v>410</v>
      </c>
      <c r="C549" t="s">
        <v>411</v>
      </c>
      <c r="D549" t="s">
        <v>307</v>
      </c>
      <c r="E549">
        <v>4.52</v>
      </c>
      <c r="F549">
        <v>4.57</v>
      </c>
      <c r="G549">
        <v>4.57</v>
      </c>
      <c r="H549">
        <v>4.46</v>
      </c>
      <c r="I549" t="s">
        <v>34</v>
      </c>
      <c r="J549">
        <v>32</v>
      </c>
      <c r="K549" t="s">
        <v>38</v>
      </c>
      <c r="L549" t="s">
        <v>39</v>
      </c>
      <c r="M549" t="s">
        <v>40</v>
      </c>
      <c r="N549">
        <v>92</v>
      </c>
      <c r="O549">
        <v>135</v>
      </c>
      <c r="P549">
        <v>0</v>
      </c>
      <c r="Q549">
        <v>3</v>
      </c>
      <c r="R549">
        <v>0</v>
      </c>
      <c r="S549">
        <v>100</v>
      </c>
      <c r="T549">
        <f t="shared" si="106"/>
        <v>227</v>
      </c>
      <c r="U549">
        <f t="shared" si="107"/>
        <v>330</v>
      </c>
      <c r="V549" s="1">
        <f t="shared" si="108"/>
        <v>45944.2212389381</v>
      </c>
      <c r="W549" s="1">
        <f t="shared" si="109"/>
        <v>45967.0088495575</v>
      </c>
      <c r="X549" t="str">
        <f t="shared" si="110"/>
        <v>健康</v>
      </c>
      <c r="Y549" s="6" t="str">
        <f>_xlfn.IFS(COUNTIF($B$2:B549,B549)=1,"-",OR(AND(X548="高滞销风险",OR(X549="中滞销风险",X549="低滞销风险",X549="健康")),AND(X548="中滞销风险",OR(X549="低滞销风险",X549="健康")),AND(X548="低滞销风险",X549="健康")),"变好",X548=X549,"维持不变",OR(AND(X548="健康",OR(X549="低滞销风险",X549="中滞销风险",X549="高滞销风险")),AND(X548="低滞销风险",OR(X549="中滞销风险",X549="高滞销风险")),AND(X548="中滞销风险",X549="高滞销风险")),"变差")</f>
        <v>维持不变</v>
      </c>
      <c r="Z549" s="7">
        <f t="shared" si="111"/>
        <v>0</v>
      </c>
      <c r="AA549" s="7">
        <f t="shared" ref="AA549:AA612" si="116">AB549-Z549</f>
        <v>0</v>
      </c>
      <c r="AB549" s="7">
        <f t="shared" si="112"/>
        <v>0</v>
      </c>
      <c r="AC549" s="7">
        <f t="shared" si="113"/>
        <v>73.0088495575221</v>
      </c>
      <c r="AD549" s="7">
        <f t="shared" si="114"/>
        <v>0</v>
      </c>
      <c r="AE549" s="8">
        <f t="shared" si="115"/>
        <v>4.52</v>
      </c>
    </row>
    <row r="550" spans="1:31">
      <c r="A550" s="1">
        <v>45901</v>
      </c>
      <c r="B550" t="s">
        <v>410</v>
      </c>
      <c r="C550" t="s">
        <v>411</v>
      </c>
      <c r="D550" t="s">
        <v>307</v>
      </c>
      <c r="E550">
        <v>4.55</v>
      </c>
      <c r="F550">
        <v>4.57</v>
      </c>
      <c r="G550">
        <v>4.57</v>
      </c>
      <c r="H550">
        <v>4.54</v>
      </c>
      <c r="I550" t="s">
        <v>34</v>
      </c>
      <c r="J550">
        <v>32</v>
      </c>
      <c r="K550" t="s">
        <v>42</v>
      </c>
      <c r="L550" t="s">
        <v>43</v>
      </c>
      <c r="M550" t="s">
        <v>44</v>
      </c>
      <c r="N550">
        <v>83</v>
      </c>
      <c r="O550">
        <v>211</v>
      </c>
      <c r="P550">
        <v>0</v>
      </c>
      <c r="Q550">
        <v>3</v>
      </c>
      <c r="R550">
        <v>0</v>
      </c>
      <c r="S550">
        <v>50</v>
      </c>
      <c r="T550">
        <f t="shared" si="106"/>
        <v>294</v>
      </c>
      <c r="U550">
        <f t="shared" si="107"/>
        <v>347</v>
      </c>
      <c r="V550" s="1">
        <f t="shared" si="108"/>
        <v>45965.6153846154</v>
      </c>
      <c r="W550" s="1">
        <f t="shared" si="109"/>
        <v>45977.2637362637</v>
      </c>
      <c r="X550" t="str">
        <f t="shared" si="110"/>
        <v>低滞销风险</v>
      </c>
      <c r="Y550" s="6" t="str">
        <f>_xlfn.IFS(COUNTIF($B$2:B550,B550)=1,"-",OR(AND(X549="高滞销风险",OR(X550="中滞销风险",X550="低滞销风险",X550="健康")),AND(X549="中滞销风险",OR(X550="低滞销风险",X550="健康")),AND(X549="低滞销风险",X550="健康")),"变好",X549=X550,"维持不变",OR(AND(X549="健康",OR(X550="低滞销风险",X550="中滞销风险",X550="高滞销风险")),AND(X549="低滞销风险",OR(X550="中滞销风险",X550="高滞销风险")),AND(X549="中滞销风险",X550="高滞销风险")),"变差")</f>
        <v>变差</v>
      </c>
      <c r="Z550" s="7">
        <f t="shared" si="111"/>
        <v>0</v>
      </c>
      <c r="AA550" s="7">
        <f t="shared" si="116"/>
        <v>5.75</v>
      </c>
      <c r="AB550" s="7">
        <f t="shared" si="112"/>
        <v>5.75</v>
      </c>
      <c r="AC550" s="7">
        <f t="shared" si="113"/>
        <v>76.2637362637363</v>
      </c>
      <c r="AD550" s="7">
        <f t="shared" si="114"/>
        <v>1.26373626370332</v>
      </c>
      <c r="AE550" s="8">
        <f t="shared" si="115"/>
        <v>4.62666666666667</v>
      </c>
    </row>
    <row r="551" spans="1:31">
      <c r="A551" s="1">
        <v>45887</v>
      </c>
      <c r="B551" t="s">
        <v>412</v>
      </c>
      <c r="C551" t="s">
        <v>413</v>
      </c>
      <c r="D551" t="s">
        <v>307</v>
      </c>
      <c r="E551">
        <v>7</v>
      </c>
      <c r="F551">
        <v>7</v>
      </c>
      <c r="G551">
        <v>7.5</v>
      </c>
      <c r="H551">
        <v>7.04</v>
      </c>
      <c r="I551" t="s">
        <v>41</v>
      </c>
      <c r="J551">
        <v>49</v>
      </c>
      <c r="K551" t="s">
        <v>35</v>
      </c>
      <c r="L551" t="s">
        <v>36</v>
      </c>
      <c r="M551" t="s">
        <v>37</v>
      </c>
      <c r="N551">
        <v>86</v>
      </c>
      <c r="O551">
        <v>317</v>
      </c>
      <c r="P551">
        <v>0</v>
      </c>
      <c r="Q551">
        <v>1</v>
      </c>
      <c r="R551">
        <v>0</v>
      </c>
      <c r="S551">
        <v>100</v>
      </c>
      <c r="T551">
        <f t="shared" si="106"/>
        <v>403</v>
      </c>
      <c r="U551">
        <f t="shared" si="107"/>
        <v>504</v>
      </c>
      <c r="V551" s="1">
        <f t="shared" si="108"/>
        <v>45944.5714285714</v>
      </c>
      <c r="W551" s="1">
        <f t="shared" si="109"/>
        <v>45959</v>
      </c>
      <c r="X551" t="str">
        <f t="shared" si="110"/>
        <v>健康</v>
      </c>
      <c r="Y551" s="6" t="str">
        <f>_xlfn.IFS(COUNTIF($B$2:B551,B551)=1,"-",OR(AND(X550="高滞销风险",OR(X551="中滞销风险",X551="低滞销风险",X551="健康")),AND(X550="中滞销风险",OR(X551="低滞销风险",X551="健康")),AND(X550="低滞销风险",X551="健康")),"变好",X550=X551,"维持不变",OR(AND(X550="健康",OR(X551="低滞销风险",X551="中滞销风险",X551="高滞销风险")),AND(X550="低滞销风险",OR(X551="中滞销风险",X551="高滞销风险")),AND(X550="中滞销风险",X551="高滞销风险")),"变差")</f>
        <v>-</v>
      </c>
      <c r="Z551" s="7">
        <f t="shared" si="111"/>
        <v>0</v>
      </c>
      <c r="AA551" s="7">
        <f t="shared" si="116"/>
        <v>0</v>
      </c>
      <c r="AB551" s="7">
        <f t="shared" si="112"/>
        <v>0</v>
      </c>
      <c r="AC551" s="7">
        <f t="shared" si="113"/>
        <v>72</v>
      </c>
      <c r="AD551" s="7">
        <f t="shared" si="114"/>
        <v>0</v>
      </c>
      <c r="AE551" s="8">
        <f t="shared" si="115"/>
        <v>7</v>
      </c>
    </row>
    <row r="552" spans="1:31">
      <c r="A552" s="1">
        <v>45894</v>
      </c>
      <c r="B552" t="s">
        <v>412</v>
      </c>
      <c r="C552" t="s">
        <v>413</v>
      </c>
      <c r="D552" t="s">
        <v>307</v>
      </c>
      <c r="E552">
        <v>7.92</v>
      </c>
      <c r="F552">
        <v>8.71</v>
      </c>
      <c r="G552">
        <v>7.86</v>
      </c>
      <c r="H552">
        <v>7.46</v>
      </c>
      <c r="I552" t="s">
        <v>34</v>
      </c>
      <c r="J552">
        <v>61</v>
      </c>
      <c r="K552" t="s">
        <v>38</v>
      </c>
      <c r="L552" t="s">
        <v>39</v>
      </c>
      <c r="M552" t="s">
        <v>40</v>
      </c>
      <c r="N552">
        <v>81</v>
      </c>
      <c r="O552">
        <v>363</v>
      </c>
      <c r="P552">
        <v>0</v>
      </c>
      <c r="Q552">
        <v>1</v>
      </c>
      <c r="R552">
        <v>0</v>
      </c>
      <c r="S552">
        <v>50</v>
      </c>
      <c r="T552">
        <f t="shared" si="106"/>
        <v>444</v>
      </c>
      <c r="U552">
        <f t="shared" si="107"/>
        <v>495</v>
      </c>
      <c r="V552" s="1">
        <f t="shared" si="108"/>
        <v>45950.0606060606</v>
      </c>
      <c r="W552" s="1">
        <f t="shared" si="109"/>
        <v>45956.5</v>
      </c>
      <c r="X552" t="str">
        <f t="shared" si="110"/>
        <v>健康</v>
      </c>
      <c r="Y552" s="6" t="str">
        <f>_xlfn.IFS(COUNTIF($B$2:B552,B552)=1,"-",OR(AND(X551="高滞销风险",OR(X552="中滞销风险",X552="低滞销风险",X552="健康")),AND(X551="中滞销风险",OR(X552="低滞销风险",X552="健康")),AND(X551="低滞销风险",X552="健康")),"变好",X551=X552,"维持不变",OR(AND(X551="健康",OR(X552="低滞销风险",X552="中滞销风险",X552="高滞销风险")),AND(X551="低滞销风险",OR(X552="中滞销风险",X552="高滞销风险")),AND(X551="中滞销风险",X552="高滞销风险")),"变差")</f>
        <v>维持不变</v>
      </c>
      <c r="Z552" s="7">
        <f t="shared" si="111"/>
        <v>0</v>
      </c>
      <c r="AA552" s="7">
        <f t="shared" si="116"/>
        <v>0</v>
      </c>
      <c r="AB552" s="7">
        <f t="shared" si="112"/>
        <v>0</v>
      </c>
      <c r="AC552" s="7">
        <f t="shared" si="113"/>
        <v>62.5</v>
      </c>
      <c r="AD552" s="7">
        <f t="shared" si="114"/>
        <v>0</v>
      </c>
      <c r="AE552" s="8">
        <f t="shared" si="115"/>
        <v>7.92</v>
      </c>
    </row>
    <row r="553" spans="1:31">
      <c r="A553" s="1">
        <v>45901</v>
      </c>
      <c r="B553" t="s">
        <v>412</v>
      </c>
      <c r="C553" t="s">
        <v>413</v>
      </c>
      <c r="D553" t="s">
        <v>307</v>
      </c>
      <c r="E553">
        <v>3.71</v>
      </c>
      <c r="F553">
        <v>3.71</v>
      </c>
      <c r="G553">
        <v>6.21</v>
      </c>
      <c r="H553">
        <v>6.86</v>
      </c>
      <c r="I553" t="s">
        <v>41</v>
      </c>
      <c r="J553">
        <v>26</v>
      </c>
      <c r="K553" t="s">
        <v>42</v>
      </c>
      <c r="L553" t="s">
        <v>43</v>
      </c>
      <c r="M553" t="s">
        <v>44</v>
      </c>
      <c r="N553">
        <v>113</v>
      </c>
      <c r="O553">
        <v>355</v>
      </c>
      <c r="P553">
        <v>0</v>
      </c>
      <c r="Q553">
        <v>1</v>
      </c>
      <c r="R553">
        <v>0</v>
      </c>
      <c r="S553">
        <v>100</v>
      </c>
      <c r="T553">
        <f t="shared" si="106"/>
        <v>468</v>
      </c>
      <c r="U553">
        <f t="shared" si="107"/>
        <v>569</v>
      </c>
      <c r="V553" s="1">
        <f t="shared" si="108"/>
        <v>46027.1455525606</v>
      </c>
      <c r="W553" s="1">
        <f t="shared" si="109"/>
        <v>46054.3692722372</v>
      </c>
      <c r="X553" t="str">
        <f t="shared" si="110"/>
        <v>高滞销风险</v>
      </c>
      <c r="Y553" s="6" t="str">
        <f>_xlfn.IFS(COUNTIF($B$2:B553,B553)=1,"-",OR(AND(X552="高滞销风险",OR(X553="中滞销风险",X553="低滞销风险",X553="健康")),AND(X552="中滞销风险",OR(X553="低滞销风险",X553="健康")),AND(X552="低滞销风险",X553="健康")),"变好",X552=X553,"维持不变",OR(AND(X552="健康",OR(X553="低滞销风险",X553="中滞销风险",X553="高滞销风险")),AND(X552="低滞销风险",OR(X553="中滞销风险",X553="高滞销风险")),AND(X552="中滞销风险",X553="高滞销风险")),"变差")</f>
        <v>变差</v>
      </c>
      <c r="Z553" s="7">
        <f t="shared" si="111"/>
        <v>189.75</v>
      </c>
      <c r="AA553" s="7">
        <f t="shared" si="116"/>
        <v>101</v>
      </c>
      <c r="AB553" s="7">
        <f t="shared" si="112"/>
        <v>290.75</v>
      </c>
      <c r="AC553" s="7">
        <f t="shared" si="113"/>
        <v>153.369272237197</v>
      </c>
      <c r="AD553" s="7">
        <f t="shared" si="114"/>
        <v>78.3692722371998</v>
      </c>
      <c r="AE553" s="8">
        <f t="shared" si="115"/>
        <v>7.58666666666667</v>
      </c>
    </row>
    <row r="554" spans="1:31">
      <c r="A554" s="1">
        <v>45887</v>
      </c>
      <c r="B554" t="s">
        <v>414</v>
      </c>
      <c r="C554" t="s">
        <v>415</v>
      </c>
      <c r="D554" t="s">
        <v>307</v>
      </c>
      <c r="E554">
        <v>3.43</v>
      </c>
      <c r="F554">
        <v>3.43</v>
      </c>
      <c r="G554">
        <v>3.79</v>
      </c>
      <c r="H554">
        <v>3.61</v>
      </c>
      <c r="I554" t="s">
        <v>41</v>
      </c>
      <c r="J554">
        <v>24</v>
      </c>
      <c r="K554" t="s">
        <v>35</v>
      </c>
      <c r="L554" t="s">
        <v>36</v>
      </c>
      <c r="M554" t="s">
        <v>37</v>
      </c>
      <c r="N554">
        <v>117</v>
      </c>
      <c r="O554">
        <v>121</v>
      </c>
      <c r="P554">
        <v>0</v>
      </c>
      <c r="Q554">
        <v>51</v>
      </c>
      <c r="R554">
        <v>0</v>
      </c>
      <c r="S554">
        <v>0</v>
      </c>
      <c r="T554">
        <f t="shared" si="106"/>
        <v>238</v>
      </c>
      <c r="U554">
        <f t="shared" si="107"/>
        <v>289</v>
      </c>
      <c r="V554" s="1">
        <f t="shared" si="108"/>
        <v>45956.387755102</v>
      </c>
      <c r="W554" s="1">
        <f t="shared" si="109"/>
        <v>45971.2565597668</v>
      </c>
      <c r="X554" t="str">
        <f t="shared" si="110"/>
        <v>健康</v>
      </c>
      <c r="Y554" s="6" t="str">
        <f>_xlfn.IFS(COUNTIF($B$2:B554,B554)=1,"-",OR(AND(X553="高滞销风险",OR(X554="中滞销风险",X554="低滞销风险",X554="健康")),AND(X553="中滞销风险",OR(X554="低滞销风险",X554="健康")),AND(X553="低滞销风险",X554="健康")),"变好",X553=X554,"维持不变",OR(AND(X553="健康",OR(X554="低滞销风险",X554="中滞销风险",X554="高滞销风险")),AND(X553="低滞销风险",OR(X554="中滞销风险",X554="高滞销风险")),AND(X553="中滞销风险",X554="高滞销风险")),"变差")</f>
        <v>-</v>
      </c>
      <c r="Z554" s="7">
        <f t="shared" si="111"/>
        <v>0</v>
      </c>
      <c r="AA554" s="7">
        <f t="shared" si="116"/>
        <v>0</v>
      </c>
      <c r="AB554" s="7">
        <f t="shared" si="112"/>
        <v>0</v>
      </c>
      <c r="AC554" s="7">
        <f t="shared" si="113"/>
        <v>84.2565597667638</v>
      </c>
      <c r="AD554" s="7">
        <f t="shared" si="114"/>
        <v>0</v>
      </c>
      <c r="AE554" s="8">
        <f t="shared" si="115"/>
        <v>3.43</v>
      </c>
    </row>
    <row r="555" spans="1:31">
      <c r="A555" s="1">
        <v>45894</v>
      </c>
      <c r="B555" t="s">
        <v>414</v>
      </c>
      <c r="C555" t="s">
        <v>415</v>
      </c>
      <c r="D555" t="s">
        <v>307</v>
      </c>
      <c r="E555">
        <v>2</v>
      </c>
      <c r="F555">
        <v>2</v>
      </c>
      <c r="G555">
        <v>2.71</v>
      </c>
      <c r="H555">
        <v>3.43</v>
      </c>
      <c r="I555" t="s">
        <v>41</v>
      </c>
      <c r="J555">
        <v>14</v>
      </c>
      <c r="K555" t="s">
        <v>38</v>
      </c>
      <c r="L555" t="s">
        <v>39</v>
      </c>
      <c r="M555" t="s">
        <v>40</v>
      </c>
      <c r="N555">
        <v>122</v>
      </c>
      <c r="O555">
        <v>131</v>
      </c>
      <c r="P555">
        <v>0</v>
      </c>
      <c r="Q555">
        <v>21</v>
      </c>
      <c r="R555">
        <v>0</v>
      </c>
      <c r="S555">
        <v>0</v>
      </c>
      <c r="T555">
        <f t="shared" si="106"/>
        <v>253</v>
      </c>
      <c r="U555">
        <f t="shared" si="107"/>
        <v>274</v>
      </c>
      <c r="V555" s="1">
        <f t="shared" si="108"/>
        <v>46020.5</v>
      </c>
      <c r="W555" s="1">
        <f t="shared" si="109"/>
        <v>46031</v>
      </c>
      <c r="X555" t="str">
        <f t="shared" si="110"/>
        <v>高滞销风险</v>
      </c>
      <c r="Y555" s="6" t="str">
        <f>_xlfn.IFS(COUNTIF($B$2:B555,B555)=1,"-",OR(AND(X554="高滞销风险",OR(X555="中滞销风险",X555="低滞销风险",X555="健康")),AND(X554="中滞销风险",OR(X555="低滞销风险",X555="健康")),AND(X554="低滞销风险",X555="健康")),"变好",X554=X555,"维持不变",OR(AND(X554="健康",OR(X555="低滞销风险",X555="中滞销风险",X555="高滞销风险")),AND(X554="低滞销风险",OR(X555="中滞销风险",X555="高滞销风险")),AND(X554="中滞销风险",X555="高滞销风险")),"变差")</f>
        <v>变差</v>
      </c>
      <c r="Z555" s="7">
        <f t="shared" si="111"/>
        <v>89</v>
      </c>
      <c r="AA555" s="7">
        <f t="shared" si="116"/>
        <v>21</v>
      </c>
      <c r="AB555" s="7">
        <f t="shared" si="112"/>
        <v>110</v>
      </c>
      <c r="AC555" s="7">
        <f t="shared" si="113"/>
        <v>137</v>
      </c>
      <c r="AD555" s="7">
        <f t="shared" si="114"/>
        <v>55</v>
      </c>
      <c r="AE555" s="8">
        <f t="shared" si="115"/>
        <v>3.34146341463415</v>
      </c>
    </row>
    <row r="556" spans="1:31">
      <c r="A556" s="1">
        <v>45901</v>
      </c>
      <c r="B556" t="s">
        <v>414</v>
      </c>
      <c r="C556" t="s">
        <v>415</v>
      </c>
      <c r="D556" t="s">
        <v>307</v>
      </c>
      <c r="E556">
        <v>2.43</v>
      </c>
      <c r="F556">
        <v>2.43</v>
      </c>
      <c r="G556">
        <v>2.21</v>
      </c>
      <c r="H556">
        <v>3</v>
      </c>
      <c r="I556" t="s">
        <v>41</v>
      </c>
      <c r="J556">
        <v>17</v>
      </c>
      <c r="K556" t="s">
        <v>42</v>
      </c>
      <c r="L556" t="s">
        <v>43</v>
      </c>
      <c r="M556" t="s">
        <v>44</v>
      </c>
      <c r="N556">
        <v>114</v>
      </c>
      <c r="O556">
        <v>119</v>
      </c>
      <c r="P556">
        <v>0</v>
      </c>
      <c r="Q556">
        <v>21</v>
      </c>
      <c r="R556">
        <v>0</v>
      </c>
      <c r="S556">
        <v>0</v>
      </c>
      <c r="T556">
        <f t="shared" si="106"/>
        <v>233</v>
      </c>
      <c r="U556">
        <f t="shared" si="107"/>
        <v>254</v>
      </c>
      <c r="V556" s="1">
        <f t="shared" si="108"/>
        <v>45996.8847736626</v>
      </c>
      <c r="W556" s="1">
        <f t="shared" si="109"/>
        <v>46005.5267489712</v>
      </c>
      <c r="X556" t="str">
        <f t="shared" si="110"/>
        <v>中滞销风险</v>
      </c>
      <c r="Y556" s="6" t="str">
        <f>_xlfn.IFS(COUNTIF($B$2:B556,B556)=1,"-",OR(AND(X555="高滞销风险",OR(X556="中滞销风险",X556="低滞销风险",X556="健康")),AND(X555="中滞销风险",OR(X556="低滞销风险",X556="健康")),AND(X555="低滞销风险",X556="健康")),"变好",X555=X556,"维持不变",OR(AND(X555="健康",OR(X556="低滞销风险",X556="中滞销风险",X556="高滞销风险")),AND(X555="低滞销风险",OR(X556="中滞销风险",X556="高滞销风险")),AND(X555="中滞销风险",X556="高滞销风险")),"变差")</f>
        <v>变好</v>
      </c>
      <c r="Z556" s="7">
        <f t="shared" si="111"/>
        <v>50.75</v>
      </c>
      <c r="AA556" s="7">
        <f t="shared" si="116"/>
        <v>21</v>
      </c>
      <c r="AB556" s="7">
        <f t="shared" si="112"/>
        <v>71.75</v>
      </c>
      <c r="AC556" s="7">
        <f t="shared" si="113"/>
        <v>104.526748971193</v>
      </c>
      <c r="AD556" s="7">
        <f t="shared" si="114"/>
        <v>29.5267489711987</v>
      </c>
      <c r="AE556" s="8">
        <f t="shared" si="115"/>
        <v>3.38666666666667</v>
      </c>
    </row>
    <row r="557" spans="1:31">
      <c r="A557" s="1">
        <v>45887</v>
      </c>
      <c r="B557" t="s">
        <v>416</v>
      </c>
      <c r="C557" t="s">
        <v>417</v>
      </c>
      <c r="D557" t="s">
        <v>307</v>
      </c>
      <c r="E557">
        <v>2.14</v>
      </c>
      <c r="F557">
        <v>2.14</v>
      </c>
      <c r="G557">
        <v>1.86</v>
      </c>
      <c r="H557">
        <v>2.29</v>
      </c>
      <c r="I557" t="s">
        <v>41</v>
      </c>
      <c r="J557">
        <v>15</v>
      </c>
      <c r="K557" t="s">
        <v>35</v>
      </c>
      <c r="L557" t="s">
        <v>36</v>
      </c>
      <c r="M557" t="s">
        <v>37</v>
      </c>
      <c r="N557">
        <v>50</v>
      </c>
      <c r="O557">
        <v>78</v>
      </c>
      <c r="P557">
        <v>0</v>
      </c>
      <c r="Q557">
        <v>80</v>
      </c>
      <c r="R557">
        <v>0</v>
      </c>
      <c r="S557">
        <v>0</v>
      </c>
      <c r="T557">
        <f t="shared" si="106"/>
        <v>128</v>
      </c>
      <c r="U557">
        <f t="shared" si="107"/>
        <v>208</v>
      </c>
      <c r="V557" s="1">
        <f t="shared" si="108"/>
        <v>45946.8130841122</v>
      </c>
      <c r="W557" s="1">
        <f t="shared" si="109"/>
        <v>45984.1962616822</v>
      </c>
      <c r="X557" t="str">
        <f t="shared" si="110"/>
        <v>低滞销风险</v>
      </c>
      <c r="Y557" s="6" t="str">
        <f>_xlfn.IFS(COUNTIF($B$2:B557,B557)=1,"-",OR(AND(X556="高滞销风险",OR(X557="中滞销风险",X557="低滞销风险",X557="健康")),AND(X556="中滞销风险",OR(X557="低滞销风险",X557="健康")),AND(X556="低滞销风险",X557="健康")),"变好",X556=X557,"维持不变",OR(AND(X556="健康",OR(X557="低滞销风险",X557="中滞销风险",X557="高滞销风险")),AND(X556="低滞销风险",OR(X557="中滞销风险",X557="高滞销风险")),AND(X556="中滞销风险",X557="高滞销风险")),"变差")</f>
        <v>-</v>
      </c>
      <c r="Z557" s="7">
        <f t="shared" si="111"/>
        <v>0</v>
      </c>
      <c r="AA557" s="7">
        <f t="shared" si="116"/>
        <v>17.54</v>
      </c>
      <c r="AB557" s="7">
        <f t="shared" si="112"/>
        <v>17.54</v>
      </c>
      <c r="AC557" s="7">
        <f t="shared" si="113"/>
        <v>97.196261682243</v>
      </c>
      <c r="AD557" s="7">
        <f t="shared" si="114"/>
        <v>8.19626168219838</v>
      </c>
      <c r="AE557" s="8">
        <f t="shared" si="115"/>
        <v>2.33707865168539</v>
      </c>
    </row>
    <row r="558" spans="1:31">
      <c r="A558" s="1">
        <v>45894</v>
      </c>
      <c r="B558" t="s">
        <v>416</v>
      </c>
      <c r="C558" t="s">
        <v>417</v>
      </c>
      <c r="D558" t="s">
        <v>307</v>
      </c>
      <c r="E558">
        <v>2.31</v>
      </c>
      <c r="F558">
        <v>2.43</v>
      </c>
      <c r="G558">
        <v>2.29</v>
      </c>
      <c r="H558">
        <v>2.25</v>
      </c>
      <c r="I558" t="s">
        <v>34</v>
      </c>
      <c r="J558">
        <v>17</v>
      </c>
      <c r="K558" t="s">
        <v>38</v>
      </c>
      <c r="L558" t="s">
        <v>39</v>
      </c>
      <c r="M558" t="s">
        <v>40</v>
      </c>
      <c r="N558">
        <v>43</v>
      </c>
      <c r="O558">
        <v>97</v>
      </c>
      <c r="P558">
        <v>0</v>
      </c>
      <c r="Q558">
        <v>55</v>
      </c>
      <c r="R558">
        <v>0</v>
      </c>
      <c r="S558">
        <v>0</v>
      </c>
      <c r="T558">
        <f t="shared" si="106"/>
        <v>140</v>
      </c>
      <c r="U558">
        <f t="shared" si="107"/>
        <v>195</v>
      </c>
      <c r="V558" s="1">
        <f t="shared" si="108"/>
        <v>45954.6060606061</v>
      </c>
      <c r="W558" s="1">
        <f t="shared" si="109"/>
        <v>45978.4155844156</v>
      </c>
      <c r="X558" t="str">
        <f t="shared" si="110"/>
        <v>低滞销风险</v>
      </c>
      <c r="Y558" s="6" t="str">
        <f>_xlfn.IFS(COUNTIF($B$2:B558,B558)=1,"-",OR(AND(X557="高滞销风险",OR(X558="中滞销风险",X558="低滞销风险",X558="健康")),AND(X557="中滞销风险",OR(X558="低滞销风险",X558="健康")),AND(X557="低滞销风险",X558="健康")),"变好",X557=X558,"维持不变",OR(AND(X557="健康",OR(X558="低滞销风险",X558="中滞销风险",X558="高滞销风险")),AND(X557="低滞销风险",OR(X558="中滞销风险",X558="高滞销风险")),AND(X557="中滞销风险",X558="高滞销风险")),"变差")</f>
        <v>维持不变</v>
      </c>
      <c r="Z558" s="7">
        <f t="shared" si="111"/>
        <v>0</v>
      </c>
      <c r="AA558" s="7">
        <f t="shared" si="116"/>
        <v>5.57999999999998</v>
      </c>
      <c r="AB558" s="7">
        <f t="shared" si="112"/>
        <v>5.57999999999998</v>
      </c>
      <c r="AC558" s="7">
        <f t="shared" si="113"/>
        <v>84.4155844155844</v>
      </c>
      <c r="AD558" s="7">
        <f t="shared" si="114"/>
        <v>2.41558441559755</v>
      </c>
      <c r="AE558" s="8">
        <f t="shared" si="115"/>
        <v>2.3780487804878</v>
      </c>
    </row>
    <row r="559" spans="1:31">
      <c r="A559" s="1">
        <v>45901</v>
      </c>
      <c r="B559" t="s">
        <v>416</v>
      </c>
      <c r="C559" t="s">
        <v>417</v>
      </c>
      <c r="D559" t="s">
        <v>307</v>
      </c>
      <c r="E559">
        <v>1.43</v>
      </c>
      <c r="F559">
        <v>1.43</v>
      </c>
      <c r="G559">
        <v>1.93</v>
      </c>
      <c r="H559">
        <v>1.89</v>
      </c>
      <c r="I559" t="s">
        <v>41</v>
      </c>
      <c r="J559">
        <v>10</v>
      </c>
      <c r="K559" t="s">
        <v>42</v>
      </c>
      <c r="L559" t="s">
        <v>43</v>
      </c>
      <c r="M559" t="s">
        <v>44</v>
      </c>
      <c r="N559">
        <v>49</v>
      </c>
      <c r="O559">
        <v>82</v>
      </c>
      <c r="P559">
        <v>0</v>
      </c>
      <c r="Q559">
        <v>55</v>
      </c>
      <c r="R559">
        <v>0</v>
      </c>
      <c r="S559">
        <v>0</v>
      </c>
      <c r="T559">
        <f t="shared" si="106"/>
        <v>131</v>
      </c>
      <c r="U559">
        <f t="shared" si="107"/>
        <v>186</v>
      </c>
      <c r="V559" s="1">
        <f t="shared" si="108"/>
        <v>45992.6083916084</v>
      </c>
      <c r="W559" s="1">
        <f t="shared" si="109"/>
        <v>46031.0699300699</v>
      </c>
      <c r="X559" t="str">
        <f t="shared" si="110"/>
        <v>高滞销风险</v>
      </c>
      <c r="Y559" s="6" t="str">
        <f>_xlfn.IFS(COUNTIF($B$2:B559,B559)=1,"-",OR(AND(X558="高滞销风险",OR(X559="中滞销风险",X559="低滞销风险",X559="健康")),AND(X558="中滞销风险",OR(X559="低滞销风险",X559="健康")),AND(X558="低滞销风险",X559="健康")),"变好",X558=X559,"维持不变",OR(AND(X558="健康",OR(X559="低滞销风险",X559="中滞销风险",X559="高滞销风险")),AND(X558="低滞销风险",OR(X559="中滞销风险",X559="高滞销风险")),AND(X558="中滞销风险",X559="高滞销风险")),"变差")</f>
        <v>变差</v>
      </c>
      <c r="Z559" s="7">
        <f t="shared" si="111"/>
        <v>23.75</v>
      </c>
      <c r="AA559" s="7">
        <f t="shared" si="116"/>
        <v>55</v>
      </c>
      <c r="AB559" s="7">
        <f t="shared" si="112"/>
        <v>78.75</v>
      </c>
      <c r="AC559" s="7">
        <f t="shared" si="113"/>
        <v>130.06993006993</v>
      </c>
      <c r="AD559" s="7">
        <f t="shared" si="114"/>
        <v>55.069930069898</v>
      </c>
      <c r="AE559" s="8">
        <f t="shared" si="115"/>
        <v>2.48</v>
      </c>
    </row>
    <row r="560" spans="1:31">
      <c r="A560" s="1">
        <v>45887</v>
      </c>
      <c r="B560" t="s">
        <v>418</v>
      </c>
      <c r="C560" t="s">
        <v>419</v>
      </c>
      <c r="D560" t="s">
        <v>307</v>
      </c>
      <c r="E560">
        <v>13.03</v>
      </c>
      <c r="F560">
        <v>10.86</v>
      </c>
      <c r="G560">
        <v>10.71</v>
      </c>
      <c r="H560">
        <v>10.32</v>
      </c>
      <c r="I560" t="s">
        <v>420</v>
      </c>
      <c r="J560">
        <v>76</v>
      </c>
      <c r="K560" t="s">
        <v>35</v>
      </c>
      <c r="L560" t="s">
        <v>36</v>
      </c>
      <c r="M560" t="s">
        <v>37</v>
      </c>
      <c r="N560">
        <v>291</v>
      </c>
      <c r="O560">
        <v>301</v>
      </c>
      <c r="P560">
        <v>0</v>
      </c>
      <c r="Q560">
        <v>11</v>
      </c>
      <c r="R560">
        <v>0</v>
      </c>
      <c r="S560">
        <v>100</v>
      </c>
      <c r="T560">
        <f t="shared" si="106"/>
        <v>592</v>
      </c>
      <c r="U560">
        <f t="shared" si="107"/>
        <v>703</v>
      </c>
      <c r="V560" s="1">
        <f t="shared" si="108"/>
        <v>45932.4336147352</v>
      </c>
      <c r="W560" s="1">
        <f t="shared" si="109"/>
        <v>45940.9524174981</v>
      </c>
      <c r="X560" t="str">
        <f t="shared" si="110"/>
        <v>健康</v>
      </c>
      <c r="Y560" s="6" t="str">
        <f>_xlfn.IFS(COUNTIF($B$2:B560,B560)=1,"-",OR(AND(X559="高滞销风险",OR(X560="中滞销风险",X560="低滞销风险",X560="健康")),AND(X559="中滞销风险",OR(X560="低滞销风险",X560="健康")),AND(X559="低滞销风险",X560="健康")),"变好",X559=X560,"维持不变",OR(AND(X559="健康",OR(X560="低滞销风险",X560="中滞销风险",X560="高滞销风险")),AND(X559="低滞销风险",OR(X560="中滞销风险",X560="高滞销风险")),AND(X559="中滞销风险",X560="高滞销风险")),"变差")</f>
        <v>-</v>
      </c>
      <c r="Z560" s="7">
        <f t="shared" si="111"/>
        <v>0</v>
      </c>
      <c r="AA560" s="7">
        <f t="shared" si="116"/>
        <v>0</v>
      </c>
      <c r="AB560" s="7">
        <f t="shared" si="112"/>
        <v>0</v>
      </c>
      <c r="AC560" s="7">
        <f t="shared" si="113"/>
        <v>53.9524174980814</v>
      </c>
      <c r="AD560" s="7">
        <f t="shared" si="114"/>
        <v>0</v>
      </c>
      <c r="AE560" s="8">
        <f t="shared" si="115"/>
        <v>13.03</v>
      </c>
    </row>
    <row r="561" spans="1:31">
      <c r="A561" s="1">
        <v>45894</v>
      </c>
      <c r="B561" t="s">
        <v>418</v>
      </c>
      <c r="C561" t="s">
        <v>419</v>
      </c>
      <c r="D561" t="s">
        <v>307</v>
      </c>
      <c r="E561">
        <v>11.83</v>
      </c>
      <c r="F561">
        <v>9.86</v>
      </c>
      <c r="G561">
        <v>10.36</v>
      </c>
      <c r="H561">
        <v>10.36</v>
      </c>
      <c r="I561" t="s">
        <v>420</v>
      </c>
      <c r="J561">
        <v>69</v>
      </c>
      <c r="K561" t="s">
        <v>38</v>
      </c>
      <c r="L561" t="s">
        <v>39</v>
      </c>
      <c r="M561" t="s">
        <v>40</v>
      </c>
      <c r="N561">
        <v>244</v>
      </c>
      <c r="O561">
        <v>273</v>
      </c>
      <c r="P561">
        <v>0</v>
      </c>
      <c r="Q561">
        <v>11</v>
      </c>
      <c r="R561">
        <v>0</v>
      </c>
      <c r="S561">
        <v>100</v>
      </c>
      <c r="T561">
        <f t="shared" si="106"/>
        <v>517</v>
      </c>
      <c r="U561">
        <f t="shared" si="107"/>
        <v>628</v>
      </c>
      <c r="V561" s="1">
        <f t="shared" si="108"/>
        <v>45937.7024513948</v>
      </c>
      <c r="W561" s="1">
        <f t="shared" si="109"/>
        <v>45947.0853761623</v>
      </c>
      <c r="X561" t="str">
        <f t="shared" si="110"/>
        <v>健康</v>
      </c>
      <c r="Y561" s="6" t="str">
        <f>_xlfn.IFS(COUNTIF($B$2:B561,B561)=1,"-",OR(AND(X560="高滞销风险",OR(X561="中滞销风险",X561="低滞销风险",X561="健康")),AND(X560="中滞销风险",OR(X561="低滞销风险",X561="健康")),AND(X560="低滞销风险",X561="健康")),"变好",X560=X561,"维持不变",OR(AND(X560="健康",OR(X561="低滞销风险",X561="中滞销风险",X561="高滞销风险")),AND(X560="低滞销风险",OR(X561="中滞销风险",X561="高滞销风险")),AND(X560="中滞销风险",X561="高滞销风险")),"变差")</f>
        <v>维持不变</v>
      </c>
      <c r="Z561" s="7">
        <f t="shared" si="111"/>
        <v>0</v>
      </c>
      <c r="AA561" s="7">
        <f t="shared" si="116"/>
        <v>0</v>
      </c>
      <c r="AB561" s="7">
        <f t="shared" si="112"/>
        <v>0</v>
      </c>
      <c r="AC561" s="7">
        <f t="shared" si="113"/>
        <v>53.0853761622992</v>
      </c>
      <c r="AD561" s="7">
        <f t="shared" si="114"/>
        <v>0</v>
      </c>
      <c r="AE561" s="8">
        <f t="shared" si="115"/>
        <v>11.83</v>
      </c>
    </row>
    <row r="562" spans="1:31">
      <c r="A562" s="1">
        <v>45901</v>
      </c>
      <c r="B562" t="s">
        <v>418</v>
      </c>
      <c r="C562" t="s">
        <v>419</v>
      </c>
      <c r="D562" t="s">
        <v>307</v>
      </c>
      <c r="E562">
        <v>9.77</v>
      </c>
      <c r="F562">
        <v>8.14</v>
      </c>
      <c r="G562">
        <v>9</v>
      </c>
      <c r="H562">
        <v>9.86</v>
      </c>
      <c r="I562" t="s">
        <v>420</v>
      </c>
      <c r="J562">
        <v>57</v>
      </c>
      <c r="K562" t="s">
        <v>42</v>
      </c>
      <c r="L562" t="s">
        <v>43</v>
      </c>
      <c r="M562" t="s">
        <v>44</v>
      </c>
      <c r="N562">
        <v>234</v>
      </c>
      <c r="O562">
        <v>303</v>
      </c>
      <c r="P562">
        <v>0</v>
      </c>
      <c r="Q562">
        <v>11</v>
      </c>
      <c r="R562">
        <v>0</v>
      </c>
      <c r="S562">
        <v>0</v>
      </c>
      <c r="T562">
        <f>N562+O562+P562</f>
        <v>537</v>
      </c>
      <c r="U562">
        <f>T562+Q562+R562+S562</f>
        <v>548</v>
      </c>
      <c r="V562" s="1">
        <f>A562+T562/E562</f>
        <v>45955.9641760491</v>
      </c>
      <c r="W562" s="1">
        <f>A562+U562/E562</f>
        <v>45957.0900716479</v>
      </c>
      <c r="X562" t="str">
        <f t="shared" si="110"/>
        <v>健康</v>
      </c>
      <c r="Y562" s="6" t="str">
        <f>_xlfn.IFS(COUNTIF($B$2:B562,B562)=1,"-",OR(AND(X561="高滞销风险",OR(X562="中滞销风险",X562="低滞销风险",X562="健康")),AND(X561="中滞销风险",OR(X562="低滞销风险",X562="健康")),AND(X561="低滞销风险",X562="健康")),"变好",X561=X562,"维持不变",OR(AND(X561="健康",OR(X562="低滞销风险",X562="中滞销风险",X562="高滞销风险")),AND(X561="低滞销风险",OR(X562="中滞销风险",X562="高滞销风险")),AND(X561="中滞销风险",X562="高滞销风险")),"变差")</f>
        <v>维持不变</v>
      </c>
      <c r="Z562" s="7">
        <f t="shared" si="111"/>
        <v>0</v>
      </c>
      <c r="AA562" s="7">
        <f t="shared" si="116"/>
        <v>0</v>
      </c>
      <c r="AB562" s="7">
        <f t="shared" si="112"/>
        <v>0</v>
      </c>
      <c r="AC562" s="7">
        <f t="shared" si="113"/>
        <v>56.0900716479017</v>
      </c>
      <c r="AD562" s="7">
        <f t="shared" si="114"/>
        <v>0</v>
      </c>
      <c r="AE562" s="8">
        <f t="shared" si="115"/>
        <v>9.77</v>
      </c>
    </row>
    <row r="563" spans="1:31">
      <c r="A563" s="1">
        <v>45887</v>
      </c>
      <c r="B563" t="s">
        <v>421</v>
      </c>
      <c r="C563" t="s">
        <v>422</v>
      </c>
      <c r="D563" t="s">
        <v>423</v>
      </c>
      <c r="E563">
        <v>2.07</v>
      </c>
      <c r="F563">
        <v>2.14</v>
      </c>
      <c r="G563">
        <v>2.21</v>
      </c>
      <c r="H563">
        <v>1.96</v>
      </c>
      <c r="I563" t="s">
        <v>34</v>
      </c>
      <c r="J563">
        <v>15</v>
      </c>
      <c r="K563" t="s">
        <v>35</v>
      </c>
      <c r="L563" t="s">
        <v>36</v>
      </c>
      <c r="M563" t="s">
        <v>37</v>
      </c>
      <c r="N563">
        <v>31</v>
      </c>
      <c r="O563">
        <v>84</v>
      </c>
      <c r="P563">
        <v>0</v>
      </c>
      <c r="Q563">
        <v>14</v>
      </c>
      <c r="R563">
        <v>0</v>
      </c>
      <c r="S563">
        <v>0</v>
      </c>
      <c r="T563">
        <f t="shared" ref="T563:T626" si="117">N563+O563+P563</f>
        <v>115</v>
      </c>
      <c r="U563">
        <f t="shared" ref="U563:U626" si="118">T563+Q563+R563+S563</f>
        <v>129</v>
      </c>
      <c r="V563" s="1">
        <f t="shared" ref="V563:V626" si="119">A563+T563/E563</f>
        <v>45942.5555555556</v>
      </c>
      <c r="W563" s="1">
        <f t="shared" ref="W563:W626" si="120">A563+U563/E563</f>
        <v>45949.3188405797</v>
      </c>
      <c r="X563" t="str">
        <f t="shared" si="110"/>
        <v>健康</v>
      </c>
      <c r="Y563" s="6" t="str">
        <f>_xlfn.IFS(COUNTIF($B$2:B563,B563)=1,"-",OR(AND(X562="高滞销风险",OR(X563="中滞销风险",X563="低滞销风险",X563="健康")),AND(X562="中滞销风险",OR(X563="低滞销风险",X563="健康")),AND(X562="低滞销风险",X563="健康")),"变好",X562=X563,"维持不变",OR(AND(X562="健康",OR(X563="低滞销风险",X563="中滞销风险",X563="高滞销风险")),AND(X562="低滞销风险",OR(X563="中滞销风险",X563="高滞销风险")),AND(X562="中滞销风险",X563="高滞销风险")),"变差")</f>
        <v>-</v>
      </c>
      <c r="Z563" s="7">
        <f t="shared" si="111"/>
        <v>0</v>
      </c>
      <c r="AA563" s="7">
        <f t="shared" si="116"/>
        <v>0</v>
      </c>
      <c r="AB563" s="7">
        <f t="shared" si="112"/>
        <v>0</v>
      </c>
      <c r="AC563" s="7">
        <f t="shared" si="113"/>
        <v>62.3188405797101</v>
      </c>
      <c r="AD563" s="7">
        <f t="shared" si="114"/>
        <v>0</v>
      </c>
      <c r="AE563" s="8">
        <f t="shared" si="115"/>
        <v>2.07</v>
      </c>
    </row>
    <row r="564" spans="1:31">
      <c r="A564" s="1">
        <v>45894</v>
      </c>
      <c r="B564" t="s">
        <v>421</v>
      </c>
      <c r="C564" t="s">
        <v>422</v>
      </c>
      <c r="D564" t="s">
        <v>423</v>
      </c>
      <c r="E564">
        <v>2.25</v>
      </c>
      <c r="F564">
        <v>2.29</v>
      </c>
      <c r="G564">
        <v>2.21</v>
      </c>
      <c r="H564">
        <v>2.25</v>
      </c>
      <c r="I564" t="s">
        <v>34</v>
      </c>
      <c r="J564">
        <v>16</v>
      </c>
      <c r="K564" t="s">
        <v>38</v>
      </c>
      <c r="L564" t="s">
        <v>39</v>
      </c>
      <c r="M564" t="s">
        <v>40</v>
      </c>
      <c r="N564">
        <v>18</v>
      </c>
      <c r="O564">
        <v>88</v>
      </c>
      <c r="P564">
        <v>0</v>
      </c>
      <c r="Q564">
        <v>4</v>
      </c>
      <c r="R564">
        <v>0</v>
      </c>
      <c r="S564">
        <v>0</v>
      </c>
      <c r="T564">
        <f t="shared" si="117"/>
        <v>106</v>
      </c>
      <c r="U564">
        <f t="shared" si="118"/>
        <v>110</v>
      </c>
      <c r="V564" s="1">
        <f t="shared" si="119"/>
        <v>45941.1111111111</v>
      </c>
      <c r="W564" s="1">
        <f t="shared" si="120"/>
        <v>45942.8888888889</v>
      </c>
      <c r="X564" t="str">
        <f t="shared" si="110"/>
        <v>健康</v>
      </c>
      <c r="Y564" s="6" t="str">
        <f>_xlfn.IFS(COUNTIF($B$2:B564,B564)=1,"-",OR(AND(X563="高滞销风险",OR(X564="中滞销风险",X564="低滞销风险",X564="健康")),AND(X563="中滞销风险",OR(X564="低滞销风险",X564="健康")),AND(X563="低滞销风险",X564="健康")),"变好",X563=X564,"维持不变",OR(AND(X563="健康",OR(X564="低滞销风险",X564="中滞销风险",X564="高滞销风险")),AND(X563="低滞销风险",OR(X564="中滞销风险",X564="高滞销风险")),AND(X563="中滞销风险",X564="高滞销风险")),"变差")</f>
        <v>维持不变</v>
      </c>
      <c r="Z564" s="7">
        <f t="shared" si="111"/>
        <v>0</v>
      </c>
      <c r="AA564" s="7">
        <f t="shared" si="116"/>
        <v>0</v>
      </c>
      <c r="AB564" s="7">
        <f t="shared" si="112"/>
        <v>0</v>
      </c>
      <c r="AC564" s="7">
        <f t="shared" si="113"/>
        <v>48.8888888888889</v>
      </c>
      <c r="AD564" s="7">
        <f t="shared" si="114"/>
        <v>0</v>
      </c>
      <c r="AE564" s="8">
        <f t="shared" si="115"/>
        <v>2.25</v>
      </c>
    </row>
    <row r="565" spans="1:31">
      <c r="A565" s="1">
        <v>45901</v>
      </c>
      <c r="B565" t="s">
        <v>421</v>
      </c>
      <c r="C565" t="s">
        <v>422</v>
      </c>
      <c r="D565" t="s">
        <v>423</v>
      </c>
      <c r="E565">
        <v>2.34</v>
      </c>
      <c r="F565">
        <v>2.43</v>
      </c>
      <c r="G565">
        <v>2.36</v>
      </c>
      <c r="H565">
        <v>2.29</v>
      </c>
      <c r="I565" t="s">
        <v>34</v>
      </c>
      <c r="J565">
        <v>17</v>
      </c>
      <c r="K565" t="s">
        <v>42</v>
      </c>
      <c r="L565" t="s">
        <v>43</v>
      </c>
      <c r="M565" t="s">
        <v>44</v>
      </c>
      <c r="N565">
        <v>18</v>
      </c>
      <c r="O565">
        <v>73</v>
      </c>
      <c r="P565">
        <v>0</v>
      </c>
      <c r="Q565">
        <v>4</v>
      </c>
      <c r="R565">
        <v>0</v>
      </c>
      <c r="S565">
        <v>50</v>
      </c>
      <c r="T565">
        <f t="shared" si="117"/>
        <v>91</v>
      </c>
      <c r="U565">
        <f t="shared" si="118"/>
        <v>145</v>
      </c>
      <c r="V565" s="1">
        <f t="shared" si="119"/>
        <v>45939.8888888889</v>
      </c>
      <c r="W565" s="1">
        <f t="shared" si="120"/>
        <v>45962.9658119658</v>
      </c>
      <c r="X565" t="str">
        <f t="shared" si="110"/>
        <v>健康</v>
      </c>
      <c r="Y565" s="6" t="str">
        <f>_xlfn.IFS(COUNTIF($B$2:B565,B565)=1,"-",OR(AND(X564="高滞销风险",OR(X565="中滞销风险",X565="低滞销风险",X565="健康")),AND(X564="中滞销风险",OR(X565="低滞销风险",X565="健康")),AND(X564="低滞销风险",X565="健康")),"变好",X564=X565,"维持不变",OR(AND(X564="健康",OR(X565="低滞销风险",X565="中滞销风险",X565="高滞销风险")),AND(X564="低滞销风险",OR(X565="中滞销风险",X565="高滞销风险")),AND(X564="中滞销风险",X565="高滞销风险")),"变差")</f>
        <v>维持不变</v>
      </c>
      <c r="Z565" s="7">
        <f t="shared" si="111"/>
        <v>0</v>
      </c>
      <c r="AA565" s="7">
        <f t="shared" si="116"/>
        <v>0</v>
      </c>
      <c r="AB565" s="7">
        <f t="shared" si="112"/>
        <v>0</v>
      </c>
      <c r="AC565" s="7">
        <f t="shared" si="113"/>
        <v>61.965811965812</v>
      </c>
      <c r="AD565" s="7">
        <f t="shared" si="114"/>
        <v>0</v>
      </c>
      <c r="AE565" s="8">
        <f t="shared" si="115"/>
        <v>2.34</v>
      </c>
    </row>
    <row r="566" spans="1:31">
      <c r="A566" s="1">
        <v>45887</v>
      </c>
      <c r="B566" t="s">
        <v>424</v>
      </c>
      <c r="C566" t="s">
        <v>425</v>
      </c>
      <c r="D566" t="s">
        <v>423</v>
      </c>
      <c r="E566">
        <v>4.48</v>
      </c>
      <c r="F566">
        <v>5.71</v>
      </c>
      <c r="G566">
        <v>4.71</v>
      </c>
      <c r="H566">
        <v>3.64</v>
      </c>
      <c r="I566" t="s">
        <v>34</v>
      </c>
      <c r="J566">
        <v>40</v>
      </c>
      <c r="K566" t="s">
        <v>35</v>
      </c>
      <c r="L566" t="s">
        <v>36</v>
      </c>
      <c r="M566" t="s">
        <v>37</v>
      </c>
      <c r="N566">
        <v>98</v>
      </c>
      <c r="O566">
        <v>101</v>
      </c>
      <c r="P566">
        <v>0</v>
      </c>
      <c r="Q566">
        <v>2</v>
      </c>
      <c r="R566">
        <v>0</v>
      </c>
      <c r="S566">
        <v>100</v>
      </c>
      <c r="T566">
        <f t="shared" si="117"/>
        <v>199</v>
      </c>
      <c r="U566">
        <f t="shared" si="118"/>
        <v>301</v>
      </c>
      <c r="V566" s="1">
        <f t="shared" si="119"/>
        <v>45931.4196428571</v>
      </c>
      <c r="W566" s="1">
        <f t="shared" si="120"/>
        <v>45954.1875</v>
      </c>
      <c r="X566" t="str">
        <f t="shared" si="110"/>
        <v>健康</v>
      </c>
      <c r="Y566" s="6" t="str">
        <f>_xlfn.IFS(COUNTIF($B$2:B566,B566)=1,"-",OR(AND(X565="高滞销风险",OR(X566="中滞销风险",X566="低滞销风险",X566="健康")),AND(X565="中滞销风险",OR(X566="低滞销风险",X566="健康")),AND(X565="低滞销风险",X566="健康")),"变好",X565=X566,"维持不变",OR(AND(X565="健康",OR(X566="低滞销风险",X566="中滞销风险",X566="高滞销风险")),AND(X565="低滞销风险",OR(X566="中滞销风险",X566="高滞销风险")),AND(X565="中滞销风险",X566="高滞销风险")),"变差")</f>
        <v>-</v>
      </c>
      <c r="Z566" s="7">
        <f t="shared" si="111"/>
        <v>0</v>
      </c>
      <c r="AA566" s="7">
        <f t="shared" si="116"/>
        <v>0</v>
      </c>
      <c r="AB566" s="7">
        <f t="shared" si="112"/>
        <v>0</v>
      </c>
      <c r="AC566" s="7">
        <f t="shared" si="113"/>
        <v>67.1875</v>
      </c>
      <c r="AD566" s="7">
        <f t="shared" si="114"/>
        <v>0</v>
      </c>
      <c r="AE566" s="8">
        <f t="shared" si="115"/>
        <v>4.48</v>
      </c>
    </row>
    <row r="567" spans="1:31">
      <c r="A567" s="1">
        <v>45894</v>
      </c>
      <c r="B567" t="s">
        <v>424</v>
      </c>
      <c r="C567" t="s">
        <v>425</v>
      </c>
      <c r="D567" t="s">
        <v>423</v>
      </c>
      <c r="E567">
        <v>4.25</v>
      </c>
      <c r="F567">
        <v>4.14</v>
      </c>
      <c r="G567">
        <v>4.93</v>
      </c>
      <c r="H567">
        <v>4.04</v>
      </c>
      <c r="I567" t="s">
        <v>34</v>
      </c>
      <c r="J567">
        <v>29</v>
      </c>
      <c r="K567" t="s">
        <v>38</v>
      </c>
      <c r="L567" t="s">
        <v>39</v>
      </c>
      <c r="M567" t="s">
        <v>40</v>
      </c>
      <c r="N567">
        <v>81</v>
      </c>
      <c r="O567">
        <v>89</v>
      </c>
      <c r="P567">
        <v>0</v>
      </c>
      <c r="Q567">
        <v>2</v>
      </c>
      <c r="R567">
        <v>0</v>
      </c>
      <c r="S567">
        <v>200</v>
      </c>
      <c r="T567">
        <f t="shared" si="117"/>
        <v>170</v>
      </c>
      <c r="U567">
        <f t="shared" si="118"/>
        <v>372</v>
      </c>
      <c r="V567" s="1">
        <f t="shared" si="119"/>
        <v>45934</v>
      </c>
      <c r="W567" s="1">
        <f t="shared" si="120"/>
        <v>45981.5294117647</v>
      </c>
      <c r="X567" t="str">
        <f t="shared" si="110"/>
        <v>低滞销风险</v>
      </c>
      <c r="Y567" s="6" t="str">
        <f>_xlfn.IFS(COUNTIF($B$2:B567,B567)=1,"-",OR(AND(X566="高滞销风险",OR(X567="中滞销风险",X567="低滞销风险",X567="健康")),AND(X566="中滞销风险",OR(X567="低滞销风险",X567="健康")),AND(X566="低滞销风险",X567="健康")),"变好",X566=X567,"维持不变",OR(AND(X566="健康",OR(X567="低滞销风险",X567="中滞销风险",X567="高滞销风险")),AND(X566="低滞销风险",OR(X567="中滞销风险",X567="高滞销风险")),AND(X566="中滞销风险",X567="高滞销风险")),"变差")</f>
        <v>变差</v>
      </c>
      <c r="Z567" s="7">
        <f t="shared" si="111"/>
        <v>0</v>
      </c>
      <c r="AA567" s="7">
        <f t="shared" si="116"/>
        <v>23.5</v>
      </c>
      <c r="AB567" s="7">
        <f t="shared" si="112"/>
        <v>23.5</v>
      </c>
      <c r="AC567" s="7">
        <f t="shared" si="113"/>
        <v>87.5294117647059</v>
      </c>
      <c r="AD567" s="7">
        <f t="shared" si="114"/>
        <v>5.52941176469903</v>
      </c>
      <c r="AE567" s="8">
        <f t="shared" si="115"/>
        <v>4.53658536585366</v>
      </c>
    </row>
    <row r="568" spans="1:31">
      <c r="A568" s="1">
        <v>45901</v>
      </c>
      <c r="B568" t="s">
        <v>424</v>
      </c>
      <c r="C568" t="s">
        <v>425</v>
      </c>
      <c r="D568" t="s">
        <v>423</v>
      </c>
      <c r="E568">
        <v>4</v>
      </c>
      <c r="F568">
        <v>4</v>
      </c>
      <c r="G568">
        <v>4.07</v>
      </c>
      <c r="H568">
        <v>4.39</v>
      </c>
      <c r="I568" t="s">
        <v>41</v>
      </c>
      <c r="J568">
        <v>28</v>
      </c>
      <c r="K568" t="s">
        <v>42</v>
      </c>
      <c r="L568" t="s">
        <v>43</v>
      </c>
      <c r="M568" t="s">
        <v>44</v>
      </c>
      <c r="N568">
        <v>71</v>
      </c>
      <c r="O568">
        <v>177</v>
      </c>
      <c r="P568">
        <v>0</v>
      </c>
      <c r="Q568">
        <v>2</v>
      </c>
      <c r="R568">
        <v>0</v>
      </c>
      <c r="S568">
        <v>100</v>
      </c>
      <c r="T568">
        <f t="shared" si="117"/>
        <v>248</v>
      </c>
      <c r="U568">
        <f t="shared" si="118"/>
        <v>350</v>
      </c>
      <c r="V568" s="1">
        <f t="shared" si="119"/>
        <v>45963</v>
      </c>
      <c r="W568" s="1">
        <f t="shared" si="120"/>
        <v>45988.5</v>
      </c>
      <c r="X568" t="str">
        <f t="shared" si="110"/>
        <v>低滞销风险</v>
      </c>
      <c r="Y568" s="6" t="str">
        <f>_xlfn.IFS(COUNTIF($B$2:B568,B568)=1,"-",OR(AND(X567="高滞销风险",OR(X568="中滞销风险",X568="低滞销风险",X568="健康")),AND(X567="中滞销风险",OR(X568="低滞销风险",X568="健康")),AND(X567="低滞销风险",X568="健康")),"变好",X567=X568,"维持不变",OR(AND(X567="健康",OR(X568="低滞销风险",X568="中滞销风险",X568="高滞销风险")),AND(X567="低滞销风险",OR(X568="中滞销风险",X568="高滞销风险")),AND(X567="中滞销风险",X568="高滞销风险")),"变差")</f>
        <v>维持不变</v>
      </c>
      <c r="Z568" s="7">
        <f t="shared" si="111"/>
        <v>0</v>
      </c>
      <c r="AA568" s="7">
        <f t="shared" si="116"/>
        <v>50</v>
      </c>
      <c r="AB568" s="7">
        <f t="shared" si="112"/>
        <v>50</v>
      </c>
      <c r="AC568" s="7">
        <f t="shared" si="113"/>
        <v>87.5</v>
      </c>
      <c r="AD568" s="7">
        <f t="shared" si="114"/>
        <v>12.5</v>
      </c>
      <c r="AE568" s="8">
        <f t="shared" si="115"/>
        <v>4.66666666666667</v>
      </c>
    </row>
    <row r="569" spans="1:31">
      <c r="A569" s="1">
        <v>45887</v>
      </c>
      <c r="B569" t="s">
        <v>426</v>
      </c>
      <c r="C569" t="s">
        <v>427</v>
      </c>
      <c r="D569" t="s">
        <v>423</v>
      </c>
      <c r="E569">
        <v>2.34</v>
      </c>
      <c r="F569">
        <v>2.29</v>
      </c>
      <c r="G569">
        <v>2.57</v>
      </c>
      <c r="H569">
        <v>2.29</v>
      </c>
      <c r="I569" t="s">
        <v>34</v>
      </c>
      <c r="J569">
        <v>16</v>
      </c>
      <c r="K569" t="s">
        <v>35</v>
      </c>
      <c r="L569" t="s">
        <v>36</v>
      </c>
      <c r="M569" t="s">
        <v>37</v>
      </c>
      <c r="N569">
        <v>41</v>
      </c>
      <c r="O569">
        <v>129</v>
      </c>
      <c r="P569">
        <v>0</v>
      </c>
      <c r="Q569">
        <v>27</v>
      </c>
      <c r="R569">
        <v>0</v>
      </c>
      <c r="S569">
        <v>0</v>
      </c>
      <c r="T569">
        <f t="shared" si="117"/>
        <v>170</v>
      </c>
      <c r="U569">
        <f t="shared" si="118"/>
        <v>197</v>
      </c>
      <c r="V569" s="1">
        <f t="shared" si="119"/>
        <v>45959.6495726496</v>
      </c>
      <c r="W569" s="1">
        <f t="shared" si="120"/>
        <v>45971.188034188</v>
      </c>
      <c r="X569" t="str">
        <f t="shared" si="110"/>
        <v>健康</v>
      </c>
      <c r="Y569" s="6" t="str">
        <f>_xlfn.IFS(COUNTIF($B$2:B569,B569)=1,"-",OR(AND(X568="高滞销风险",OR(X569="中滞销风险",X569="低滞销风险",X569="健康")),AND(X568="中滞销风险",OR(X569="低滞销风险",X569="健康")),AND(X568="低滞销风险",X569="健康")),"变好",X568=X569,"维持不变",OR(AND(X568="健康",OR(X569="低滞销风险",X569="中滞销风险",X569="高滞销风险")),AND(X568="低滞销风险",OR(X569="中滞销风险",X569="高滞销风险")),AND(X568="中滞销风险",X569="高滞销风险")),"变差")</f>
        <v>-</v>
      </c>
      <c r="Z569" s="7">
        <f t="shared" si="111"/>
        <v>0</v>
      </c>
      <c r="AA569" s="7">
        <f t="shared" si="116"/>
        <v>0</v>
      </c>
      <c r="AB569" s="7">
        <f t="shared" si="112"/>
        <v>0</v>
      </c>
      <c r="AC569" s="7">
        <f t="shared" si="113"/>
        <v>84.1880341880342</v>
      </c>
      <c r="AD569" s="7">
        <f t="shared" si="114"/>
        <v>0</v>
      </c>
      <c r="AE569" s="8">
        <f t="shared" si="115"/>
        <v>2.34</v>
      </c>
    </row>
    <row r="570" spans="1:31">
      <c r="A570" s="1">
        <v>45894</v>
      </c>
      <c r="B570" t="s">
        <v>426</v>
      </c>
      <c r="C570" t="s">
        <v>427</v>
      </c>
      <c r="D570" t="s">
        <v>423</v>
      </c>
      <c r="E570">
        <v>2.81</v>
      </c>
      <c r="F570">
        <v>3.14</v>
      </c>
      <c r="G570">
        <v>2.71</v>
      </c>
      <c r="H570">
        <v>2.64</v>
      </c>
      <c r="I570" t="s">
        <v>34</v>
      </c>
      <c r="J570">
        <v>22</v>
      </c>
      <c r="K570" t="s">
        <v>38</v>
      </c>
      <c r="L570" t="s">
        <v>39</v>
      </c>
      <c r="M570" t="s">
        <v>40</v>
      </c>
      <c r="N570">
        <v>36</v>
      </c>
      <c r="O570">
        <v>112</v>
      </c>
      <c r="P570">
        <v>0</v>
      </c>
      <c r="Q570">
        <v>27</v>
      </c>
      <c r="R570">
        <v>0</v>
      </c>
      <c r="S570">
        <v>0</v>
      </c>
      <c r="T570">
        <f t="shared" si="117"/>
        <v>148</v>
      </c>
      <c r="U570">
        <f t="shared" si="118"/>
        <v>175</v>
      </c>
      <c r="V570" s="1">
        <f t="shared" si="119"/>
        <v>45946.6690391459</v>
      </c>
      <c r="W570" s="1">
        <f t="shared" si="120"/>
        <v>45956.2775800712</v>
      </c>
      <c r="X570" t="str">
        <f t="shared" si="110"/>
        <v>健康</v>
      </c>
      <c r="Y570" s="6" t="str">
        <f>_xlfn.IFS(COUNTIF($B$2:B570,B570)=1,"-",OR(AND(X569="高滞销风险",OR(X570="中滞销风险",X570="低滞销风险",X570="健康")),AND(X569="中滞销风险",OR(X570="低滞销风险",X570="健康")),AND(X569="低滞销风险",X570="健康")),"变好",X569=X570,"维持不变",OR(AND(X569="健康",OR(X570="低滞销风险",X570="中滞销风险",X570="高滞销风险")),AND(X569="低滞销风险",OR(X570="中滞销风险",X570="高滞销风险")),AND(X569="中滞销风险",X570="高滞销风险")),"变差")</f>
        <v>维持不变</v>
      </c>
      <c r="Z570" s="7">
        <f t="shared" si="111"/>
        <v>0</v>
      </c>
      <c r="AA570" s="7">
        <f t="shared" si="116"/>
        <v>0</v>
      </c>
      <c r="AB570" s="7">
        <f t="shared" si="112"/>
        <v>0</v>
      </c>
      <c r="AC570" s="7">
        <f t="shared" si="113"/>
        <v>62.2775800711744</v>
      </c>
      <c r="AD570" s="7">
        <f t="shared" si="114"/>
        <v>0</v>
      </c>
      <c r="AE570" s="8">
        <f t="shared" si="115"/>
        <v>2.81</v>
      </c>
    </row>
    <row r="571" spans="1:31">
      <c r="A571" s="1">
        <v>45901</v>
      </c>
      <c r="B571" t="s">
        <v>426</v>
      </c>
      <c r="C571" t="s">
        <v>427</v>
      </c>
      <c r="D571" t="s">
        <v>423</v>
      </c>
      <c r="E571">
        <v>2.57</v>
      </c>
      <c r="F571">
        <v>2.57</v>
      </c>
      <c r="G571">
        <v>2.86</v>
      </c>
      <c r="H571">
        <v>2.71</v>
      </c>
      <c r="I571" t="s">
        <v>41</v>
      </c>
      <c r="J571">
        <v>18</v>
      </c>
      <c r="K571" t="s">
        <v>42</v>
      </c>
      <c r="L571" t="s">
        <v>43</v>
      </c>
      <c r="M571" t="s">
        <v>44</v>
      </c>
      <c r="N571">
        <v>47</v>
      </c>
      <c r="O571">
        <v>107</v>
      </c>
      <c r="P571">
        <v>0</v>
      </c>
      <c r="Q571">
        <v>2</v>
      </c>
      <c r="R571">
        <v>0</v>
      </c>
      <c r="S571">
        <v>0</v>
      </c>
      <c r="T571">
        <f t="shared" si="117"/>
        <v>154</v>
      </c>
      <c r="U571">
        <f t="shared" si="118"/>
        <v>156</v>
      </c>
      <c r="V571" s="1">
        <f t="shared" si="119"/>
        <v>45960.9221789883</v>
      </c>
      <c r="W571" s="1">
        <f t="shared" si="120"/>
        <v>45961.7003891051</v>
      </c>
      <c r="X571" t="str">
        <f t="shared" si="110"/>
        <v>健康</v>
      </c>
      <c r="Y571" s="6" t="str">
        <f>_xlfn.IFS(COUNTIF($B$2:B571,B571)=1,"-",OR(AND(X570="高滞销风险",OR(X571="中滞销风险",X571="低滞销风险",X571="健康")),AND(X570="中滞销风险",OR(X571="低滞销风险",X571="健康")),AND(X570="低滞销风险",X571="健康")),"变好",X570=X571,"维持不变",OR(AND(X570="健康",OR(X571="低滞销风险",X571="中滞销风险",X571="高滞销风险")),AND(X570="低滞销风险",OR(X571="中滞销风险",X571="高滞销风险")),AND(X570="中滞销风险",X571="高滞销风险")),"变差")</f>
        <v>维持不变</v>
      </c>
      <c r="Z571" s="7">
        <f t="shared" si="111"/>
        <v>0</v>
      </c>
      <c r="AA571" s="7">
        <f t="shared" si="116"/>
        <v>0</v>
      </c>
      <c r="AB571" s="7">
        <f t="shared" si="112"/>
        <v>0</v>
      </c>
      <c r="AC571" s="7">
        <f t="shared" si="113"/>
        <v>60.7003891050584</v>
      </c>
      <c r="AD571" s="7">
        <f t="shared" si="114"/>
        <v>0</v>
      </c>
      <c r="AE571" s="8">
        <f t="shared" si="115"/>
        <v>2.57</v>
      </c>
    </row>
    <row r="572" spans="1:31">
      <c r="A572" s="1">
        <v>45887</v>
      </c>
      <c r="B572" t="s">
        <v>428</v>
      </c>
      <c r="C572" t="s">
        <v>429</v>
      </c>
      <c r="D572" t="s">
        <v>423</v>
      </c>
      <c r="E572">
        <v>5.86</v>
      </c>
      <c r="F572">
        <v>5.86</v>
      </c>
      <c r="G572">
        <v>7.14</v>
      </c>
      <c r="H572">
        <v>6.61</v>
      </c>
      <c r="I572" t="s">
        <v>41</v>
      </c>
      <c r="J572">
        <v>41</v>
      </c>
      <c r="K572" t="s">
        <v>35</v>
      </c>
      <c r="L572" t="s">
        <v>36</v>
      </c>
      <c r="M572" t="s">
        <v>37</v>
      </c>
      <c r="N572">
        <v>239</v>
      </c>
      <c r="O572">
        <v>214</v>
      </c>
      <c r="P572">
        <v>0</v>
      </c>
      <c r="Q572">
        <v>222</v>
      </c>
      <c r="R572">
        <v>0</v>
      </c>
      <c r="S572">
        <v>0</v>
      </c>
      <c r="T572">
        <f t="shared" si="117"/>
        <v>453</v>
      </c>
      <c r="U572">
        <f t="shared" si="118"/>
        <v>675</v>
      </c>
      <c r="V572" s="1">
        <f t="shared" si="119"/>
        <v>45964.3037542662</v>
      </c>
      <c r="W572" s="1">
        <f t="shared" si="120"/>
        <v>46002.1877133106</v>
      </c>
      <c r="X572" t="str">
        <f t="shared" si="110"/>
        <v>中滞销风险</v>
      </c>
      <c r="Y572" s="6" t="str">
        <f>_xlfn.IFS(COUNTIF($B$2:B572,B572)=1,"-",OR(AND(X571="高滞销风险",OR(X572="中滞销风险",X572="低滞销风险",X572="健康")),AND(X571="中滞销风险",OR(X572="低滞销风险",X572="健康")),AND(X571="低滞销风险",X572="健康")),"变好",X571=X572,"维持不变",OR(AND(X571="健康",OR(X572="低滞销风险",X572="中滞销风险",X572="高滞销风险")),AND(X571="低滞销风险",OR(X572="中滞销风险",X572="高滞销风险")),AND(X571="中滞销风险",X572="高滞销风险")),"变差")</f>
        <v>-</v>
      </c>
      <c r="Z572" s="7">
        <f t="shared" si="111"/>
        <v>0</v>
      </c>
      <c r="AA572" s="7">
        <f t="shared" si="116"/>
        <v>153.46</v>
      </c>
      <c r="AB572" s="7">
        <f t="shared" si="112"/>
        <v>153.46</v>
      </c>
      <c r="AC572" s="7">
        <f t="shared" si="113"/>
        <v>115.18771331058</v>
      </c>
      <c r="AD572" s="7">
        <f t="shared" si="114"/>
        <v>26.1877133106027</v>
      </c>
      <c r="AE572" s="8">
        <f t="shared" si="115"/>
        <v>7.58426966292135</v>
      </c>
    </row>
    <row r="573" spans="1:31">
      <c r="A573" s="1">
        <v>45894</v>
      </c>
      <c r="B573" t="s">
        <v>428</v>
      </c>
      <c r="C573" t="s">
        <v>429</v>
      </c>
      <c r="D573" t="s">
        <v>423</v>
      </c>
      <c r="E573">
        <v>6.75</v>
      </c>
      <c r="F573">
        <v>7.29</v>
      </c>
      <c r="G573">
        <v>6.57</v>
      </c>
      <c r="H573">
        <v>6.5</v>
      </c>
      <c r="I573" t="s">
        <v>34</v>
      </c>
      <c r="J573">
        <v>51</v>
      </c>
      <c r="K573" t="s">
        <v>38</v>
      </c>
      <c r="L573" t="s">
        <v>39</v>
      </c>
      <c r="M573" t="s">
        <v>40</v>
      </c>
      <c r="N573">
        <v>206</v>
      </c>
      <c r="O573">
        <v>190</v>
      </c>
      <c r="P573">
        <v>0</v>
      </c>
      <c r="Q573">
        <v>222</v>
      </c>
      <c r="R573">
        <v>0</v>
      </c>
      <c r="S573">
        <v>0</v>
      </c>
      <c r="T573">
        <f t="shared" si="117"/>
        <v>396</v>
      </c>
      <c r="U573">
        <f t="shared" si="118"/>
        <v>618</v>
      </c>
      <c r="V573" s="1">
        <f t="shared" si="119"/>
        <v>45952.6666666667</v>
      </c>
      <c r="W573" s="1">
        <f t="shared" si="120"/>
        <v>45985.5555555556</v>
      </c>
      <c r="X573" t="str">
        <f t="shared" si="110"/>
        <v>低滞销风险</v>
      </c>
      <c r="Y573" s="6" t="str">
        <f>_xlfn.IFS(COUNTIF($B$2:B573,B573)=1,"-",OR(AND(X572="高滞销风险",OR(X573="中滞销风险",X573="低滞销风险",X573="健康")),AND(X572="中滞销风险",OR(X573="低滞销风险",X573="健康")),AND(X572="低滞销风险",X573="健康")),"变好",X572=X573,"维持不变",OR(AND(X572="健康",OR(X573="低滞销风险",X573="中滞销风险",X573="高滞销风险")),AND(X572="低滞销风险",OR(X573="中滞销风险",X573="高滞销风险")),AND(X572="中滞销风险",X573="高滞销风险")),"变差")</f>
        <v>变好</v>
      </c>
      <c r="Z573" s="7">
        <f t="shared" si="111"/>
        <v>0</v>
      </c>
      <c r="AA573" s="7">
        <f t="shared" si="116"/>
        <v>64.5</v>
      </c>
      <c r="AB573" s="7">
        <f t="shared" si="112"/>
        <v>64.5</v>
      </c>
      <c r="AC573" s="7">
        <f t="shared" si="113"/>
        <v>91.5555555555556</v>
      </c>
      <c r="AD573" s="7">
        <f t="shared" si="114"/>
        <v>9.5555555555984</v>
      </c>
      <c r="AE573" s="8">
        <f t="shared" si="115"/>
        <v>7.53658536585366</v>
      </c>
    </row>
    <row r="574" spans="1:31">
      <c r="A574" s="1">
        <v>45901</v>
      </c>
      <c r="B574" t="s">
        <v>428</v>
      </c>
      <c r="C574" t="s">
        <v>429</v>
      </c>
      <c r="D574" t="s">
        <v>423</v>
      </c>
      <c r="E574">
        <v>8.15</v>
      </c>
      <c r="F574">
        <v>9</v>
      </c>
      <c r="G574">
        <v>8.14</v>
      </c>
      <c r="H574">
        <v>7.64</v>
      </c>
      <c r="I574" t="s">
        <v>34</v>
      </c>
      <c r="J574">
        <v>63</v>
      </c>
      <c r="K574" t="s">
        <v>42</v>
      </c>
      <c r="L574" t="s">
        <v>43</v>
      </c>
      <c r="M574" t="s">
        <v>44</v>
      </c>
      <c r="N574">
        <v>180</v>
      </c>
      <c r="O574">
        <v>254</v>
      </c>
      <c r="P574">
        <v>0</v>
      </c>
      <c r="Q574">
        <v>122</v>
      </c>
      <c r="R574">
        <v>0</v>
      </c>
      <c r="S574">
        <v>0</v>
      </c>
      <c r="T574">
        <f t="shared" si="117"/>
        <v>434</v>
      </c>
      <c r="U574">
        <f t="shared" si="118"/>
        <v>556</v>
      </c>
      <c r="V574" s="1">
        <f t="shared" si="119"/>
        <v>45954.2515337423</v>
      </c>
      <c r="W574" s="1">
        <f t="shared" si="120"/>
        <v>45969.2208588957</v>
      </c>
      <c r="X574" t="str">
        <f t="shared" si="110"/>
        <v>健康</v>
      </c>
      <c r="Y574" s="6" t="str">
        <f>_xlfn.IFS(COUNTIF($B$2:B574,B574)=1,"-",OR(AND(X573="高滞销风险",OR(X574="中滞销风险",X574="低滞销风险",X574="健康")),AND(X573="中滞销风险",OR(X574="低滞销风险",X574="健康")),AND(X573="低滞销风险",X574="健康")),"变好",X573=X574,"维持不变",OR(AND(X573="健康",OR(X574="低滞销风险",X574="中滞销风险",X574="高滞销风险")),AND(X573="低滞销风险",OR(X574="中滞销风险",X574="高滞销风险")),AND(X573="中滞销风险",X574="高滞销风险")),"变差")</f>
        <v>变好</v>
      </c>
      <c r="Z574" s="7">
        <f t="shared" si="111"/>
        <v>0</v>
      </c>
      <c r="AA574" s="7">
        <f t="shared" si="116"/>
        <v>0</v>
      </c>
      <c r="AB574" s="7">
        <f t="shared" si="112"/>
        <v>0</v>
      </c>
      <c r="AC574" s="7">
        <f t="shared" si="113"/>
        <v>68.2208588957055</v>
      </c>
      <c r="AD574" s="7">
        <f t="shared" si="114"/>
        <v>0</v>
      </c>
      <c r="AE574" s="8">
        <f t="shared" si="115"/>
        <v>8.15</v>
      </c>
    </row>
    <row r="575" spans="1:31">
      <c r="A575" s="1">
        <v>45887</v>
      </c>
      <c r="B575" t="s">
        <v>430</v>
      </c>
      <c r="C575" t="s">
        <v>431</v>
      </c>
      <c r="D575" t="s">
        <v>423</v>
      </c>
      <c r="E575">
        <v>12.1</v>
      </c>
      <c r="F575">
        <v>12.57</v>
      </c>
      <c r="G575">
        <v>13.14</v>
      </c>
      <c r="H575">
        <v>11.39</v>
      </c>
      <c r="I575" t="s">
        <v>34</v>
      </c>
      <c r="J575">
        <v>88</v>
      </c>
      <c r="K575" t="s">
        <v>35</v>
      </c>
      <c r="L575" t="s">
        <v>36</v>
      </c>
      <c r="M575" t="s">
        <v>37</v>
      </c>
      <c r="N575">
        <v>138</v>
      </c>
      <c r="O575">
        <v>539</v>
      </c>
      <c r="P575">
        <v>0</v>
      </c>
      <c r="Q575">
        <v>0</v>
      </c>
      <c r="R575">
        <v>0</v>
      </c>
      <c r="S575">
        <v>340</v>
      </c>
      <c r="T575">
        <f t="shared" si="117"/>
        <v>677</v>
      </c>
      <c r="U575">
        <f t="shared" si="118"/>
        <v>1017</v>
      </c>
      <c r="V575" s="1">
        <f t="shared" si="119"/>
        <v>45942.9504132231</v>
      </c>
      <c r="W575" s="1">
        <f t="shared" si="120"/>
        <v>45971.0495867769</v>
      </c>
      <c r="X575" t="str">
        <f t="shared" si="110"/>
        <v>健康</v>
      </c>
      <c r="Y575" s="6" t="str">
        <f>_xlfn.IFS(COUNTIF($B$2:B575,B575)=1,"-",OR(AND(X574="高滞销风险",OR(X575="中滞销风险",X575="低滞销风险",X575="健康")),AND(X574="中滞销风险",OR(X575="低滞销风险",X575="健康")),AND(X574="低滞销风险",X575="健康")),"变好",X574=X575,"维持不变",OR(AND(X574="健康",OR(X575="低滞销风险",X575="中滞销风险",X575="高滞销风险")),AND(X574="低滞销风险",OR(X575="中滞销风险",X575="高滞销风险")),AND(X574="中滞销风险",X575="高滞销风险")),"变差")</f>
        <v>-</v>
      </c>
      <c r="Z575" s="7">
        <f t="shared" si="111"/>
        <v>0</v>
      </c>
      <c r="AA575" s="7">
        <f t="shared" si="116"/>
        <v>0</v>
      </c>
      <c r="AB575" s="7">
        <f t="shared" si="112"/>
        <v>0</v>
      </c>
      <c r="AC575" s="7">
        <f t="shared" si="113"/>
        <v>84.0495867768595</v>
      </c>
      <c r="AD575" s="7">
        <f t="shared" si="114"/>
        <v>0</v>
      </c>
      <c r="AE575" s="8">
        <f t="shared" si="115"/>
        <v>12.1</v>
      </c>
    </row>
    <row r="576" spans="1:31">
      <c r="A576" s="1">
        <v>45894</v>
      </c>
      <c r="B576" t="s">
        <v>430</v>
      </c>
      <c r="C576" t="s">
        <v>431</v>
      </c>
      <c r="D576" t="s">
        <v>423</v>
      </c>
      <c r="E576">
        <v>13.31</v>
      </c>
      <c r="F576">
        <v>14.14</v>
      </c>
      <c r="G576">
        <v>13.36</v>
      </c>
      <c r="H576">
        <v>12.79</v>
      </c>
      <c r="I576" t="s">
        <v>34</v>
      </c>
      <c r="J576">
        <v>99</v>
      </c>
      <c r="K576" t="s">
        <v>38</v>
      </c>
      <c r="L576" t="s">
        <v>39</v>
      </c>
      <c r="M576" t="s">
        <v>40</v>
      </c>
      <c r="N576">
        <v>111</v>
      </c>
      <c r="O576">
        <v>697</v>
      </c>
      <c r="P576">
        <v>0</v>
      </c>
      <c r="Q576">
        <v>353</v>
      </c>
      <c r="R576">
        <v>0</v>
      </c>
      <c r="S576">
        <v>172</v>
      </c>
      <c r="T576">
        <f t="shared" si="117"/>
        <v>808</v>
      </c>
      <c r="U576">
        <f t="shared" si="118"/>
        <v>1333</v>
      </c>
      <c r="V576" s="1">
        <f t="shared" si="119"/>
        <v>45954.7062359128</v>
      </c>
      <c r="W576" s="1">
        <f t="shared" si="120"/>
        <v>45994.1502629602</v>
      </c>
      <c r="X576" t="str">
        <f t="shared" si="110"/>
        <v>中滞销风险</v>
      </c>
      <c r="Y576" s="6" t="str">
        <f>_xlfn.IFS(COUNTIF($B$2:B576,B576)=1,"-",OR(AND(X575="高滞销风险",OR(X576="中滞销风险",X576="低滞销风险",X576="健康")),AND(X575="中滞销风险",OR(X576="低滞销风险",X576="健康")),AND(X575="低滞销风险",X576="健康")),"变好",X575=X576,"维持不变",OR(AND(X575="健康",OR(X576="低滞销风险",X576="中滞销风险",X576="高滞销风险")),AND(X575="低滞销风险",OR(X576="中滞销风险",X576="高滞销风险")),AND(X575="中滞销风险",X576="高滞销风险")),"变差")</f>
        <v>变差</v>
      </c>
      <c r="Z576" s="7">
        <f t="shared" si="111"/>
        <v>0</v>
      </c>
      <c r="AA576" s="7">
        <f t="shared" si="116"/>
        <v>241.58</v>
      </c>
      <c r="AB576" s="7">
        <f t="shared" si="112"/>
        <v>241.58</v>
      </c>
      <c r="AC576" s="7">
        <f t="shared" si="113"/>
        <v>100.15026296018</v>
      </c>
      <c r="AD576" s="7">
        <f t="shared" si="114"/>
        <v>18.1502629601964</v>
      </c>
      <c r="AE576" s="8">
        <f t="shared" si="115"/>
        <v>16.2560975609756</v>
      </c>
    </row>
    <row r="577" spans="1:31">
      <c r="A577" s="1">
        <v>45901</v>
      </c>
      <c r="B577" t="s">
        <v>430</v>
      </c>
      <c r="C577" t="s">
        <v>431</v>
      </c>
      <c r="D577" t="s">
        <v>423</v>
      </c>
      <c r="E577">
        <v>13.43</v>
      </c>
      <c r="F577">
        <v>13.43</v>
      </c>
      <c r="G577">
        <v>13.79</v>
      </c>
      <c r="H577">
        <v>13.46</v>
      </c>
      <c r="I577" t="s">
        <v>41</v>
      </c>
      <c r="J577">
        <v>94</v>
      </c>
      <c r="K577" t="s">
        <v>42</v>
      </c>
      <c r="L577" t="s">
        <v>43</v>
      </c>
      <c r="M577" t="s">
        <v>44</v>
      </c>
      <c r="N577">
        <v>119</v>
      </c>
      <c r="O577">
        <v>780</v>
      </c>
      <c r="P577">
        <v>0</v>
      </c>
      <c r="Q577">
        <v>183</v>
      </c>
      <c r="R577">
        <v>0</v>
      </c>
      <c r="S577">
        <v>172</v>
      </c>
      <c r="T577">
        <f t="shared" si="117"/>
        <v>899</v>
      </c>
      <c r="U577">
        <f t="shared" si="118"/>
        <v>1254</v>
      </c>
      <c r="V577" s="1">
        <f t="shared" si="119"/>
        <v>45967.9396872673</v>
      </c>
      <c r="W577" s="1">
        <f t="shared" si="120"/>
        <v>45994.3730454207</v>
      </c>
      <c r="X577" t="str">
        <f t="shared" si="110"/>
        <v>中滞销风险</v>
      </c>
      <c r="Y577" s="6" t="str">
        <f>_xlfn.IFS(COUNTIF($B$2:B577,B577)=1,"-",OR(AND(X576="高滞销风险",OR(X577="中滞销风险",X577="低滞销风险",X577="健康")),AND(X576="中滞销风险",OR(X577="低滞销风险",X577="健康")),AND(X576="低滞销风险",X577="健康")),"变好",X576=X577,"维持不变",OR(AND(X576="健康",OR(X577="低滞销风险",X577="中滞销风险",X577="高滞销风险")),AND(X576="低滞销风险",OR(X577="中滞销风险",X577="高滞销风险")),AND(X576="中滞销风险",X577="高滞销风险")),"变差")</f>
        <v>维持不变</v>
      </c>
      <c r="Z577" s="7">
        <f t="shared" si="111"/>
        <v>0</v>
      </c>
      <c r="AA577" s="7">
        <f t="shared" si="116"/>
        <v>246.75</v>
      </c>
      <c r="AB577" s="7">
        <f t="shared" si="112"/>
        <v>246.75</v>
      </c>
      <c r="AC577" s="7">
        <f t="shared" si="113"/>
        <v>93.3730454206999</v>
      </c>
      <c r="AD577" s="7">
        <f t="shared" si="114"/>
        <v>18.3730454207034</v>
      </c>
      <c r="AE577" s="8">
        <f t="shared" si="115"/>
        <v>16.72</v>
      </c>
    </row>
    <row r="578" spans="1:31">
      <c r="A578" s="1">
        <v>45887</v>
      </c>
      <c r="B578" t="s">
        <v>432</v>
      </c>
      <c r="C578" t="s">
        <v>433</v>
      </c>
      <c r="D578" t="s">
        <v>423</v>
      </c>
      <c r="E578">
        <v>5.21</v>
      </c>
      <c r="F578">
        <v>5.14</v>
      </c>
      <c r="G578">
        <v>5.57</v>
      </c>
      <c r="H578">
        <v>5.11</v>
      </c>
      <c r="I578" t="s">
        <v>34</v>
      </c>
      <c r="J578">
        <v>36</v>
      </c>
      <c r="K578" t="s">
        <v>35</v>
      </c>
      <c r="L578" t="s">
        <v>36</v>
      </c>
      <c r="M578" t="s">
        <v>37</v>
      </c>
      <c r="N578">
        <v>114</v>
      </c>
      <c r="O578">
        <v>318</v>
      </c>
      <c r="P578">
        <v>0</v>
      </c>
      <c r="Q578">
        <v>31</v>
      </c>
      <c r="R578">
        <v>0</v>
      </c>
      <c r="S578">
        <v>170</v>
      </c>
      <c r="T578">
        <f t="shared" si="117"/>
        <v>432</v>
      </c>
      <c r="U578">
        <f t="shared" si="118"/>
        <v>633</v>
      </c>
      <c r="V578" s="1">
        <f t="shared" si="119"/>
        <v>45969.9174664107</v>
      </c>
      <c r="W578" s="1">
        <f t="shared" si="120"/>
        <v>46008.4971209213</v>
      </c>
      <c r="X578" t="str">
        <f t="shared" si="110"/>
        <v>高滞销风险</v>
      </c>
      <c r="Y578" s="6" t="str">
        <f>_xlfn.IFS(COUNTIF($B$2:B578,B578)=1,"-",OR(AND(X577="高滞销风险",OR(X578="中滞销风险",X578="低滞销风险",X578="健康")),AND(X577="中滞销风险",OR(X578="低滞销风险",X578="健康")),AND(X577="低滞销风险",X578="健康")),"变好",X577=X578,"维持不变",OR(AND(X577="健康",OR(X578="低滞销风险",X578="中滞销风险",X578="高滞销风险")),AND(X577="低滞销风险",OR(X578="中滞销风险",X578="高滞销风险")),AND(X577="中滞销风险",X578="高滞销风险")),"变差")</f>
        <v>-</v>
      </c>
      <c r="Z578" s="7">
        <f t="shared" si="111"/>
        <v>0</v>
      </c>
      <c r="AA578" s="7">
        <f t="shared" si="116"/>
        <v>169.31</v>
      </c>
      <c r="AB578" s="7">
        <f t="shared" si="112"/>
        <v>169.31</v>
      </c>
      <c r="AC578" s="7">
        <f t="shared" si="113"/>
        <v>121.497120921305</v>
      </c>
      <c r="AD578" s="7">
        <f t="shared" si="114"/>
        <v>32.4971209213036</v>
      </c>
      <c r="AE578" s="8">
        <f t="shared" si="115"/>
        <v>7.1123595505618</v>
      </c>
    </row>
    <row r="579" spans="1:31">
      <c r="A579" s="1">
        <v>45894</v>
      </c>
      <c r="B579" t="s">
        <v>432</v>
      </c>
      <c r="C579" t="s">
        <v>433</v>
      </c>
      <c r="D579" t="s">
        <v>423</v>
      </c>
      <c r="E579">
        <v>5.78</v>
      </c>
      <c r="F579">
        <v>6.29</v>
      </c>
      <c r="G579">
        <v>5.71</v>
      </c>
      <c r="H579">
        <v>5.5</v>
      </c>
      <c r="I579" t="s">
        <v>34</v>
      </c>
      <c r="J579">
        <v>44</v>
      </c>
      <c r="K579" t="s">
        <v>38</v>
      </c>
      <c r="L579" t="s">
        <v>39</v>
      </c>
      <c r="M579" t="s">
        <v>40</v>
      </c>
      <c r="N579">
        <v>90</v>
      </c>
      <c r="O579">
        <v>298</v>
      </c>
      <c r="P579">
        <v>0</v>
      </c>
      <c r="Q579">
        <v>320</v>
      </c>
      <c r="R579">
        <v>0</v>
      </c>
      <c r="S579">
        <v>1</v>
      </c>
      <c r="T579">
        <f t="shared" si="117"/>
        <v>388</v>
      </c>
      <c r="U579">
        <f t="shared" si="118"/>
        <v>709</v>
      </c>
      <c r="V579" s="1">
        <f t="shared" si="119"/>
        <v>45961.1280276817</v>
      </c>
      <c r="W579" s="1">
        <f t="shared" si="120"/>
        <v>46016.6643598616</v>
      </c>
      <c r="X579" t="str">
        <f t="shared" ref="X579:X642" si="121">_xlfn.IFS(AD579&gt;=30,"高滞销风险",AD579&gt;=15,"中滞销风险",AD579&gt;0,"低滞销风险",AD579=0,"健康")</f>
        <v>高滞销风险</v>
      </c>
      <c r="Y579" s="6" t="str">
        <f>_xlfn.IFS(COUNTIF($B$2:B579,B579)=1,"-",OR(AND(X578="高滞销风险",OR(X579="中滞销风险",X579="低滞销风险",X579="健康")),AND(X578="中滞销风险",OR(X579="低滞销风险",X579="健康")),AND(X578="低滞销风险",X579="健康")),"变好",X578=X579,"维持不变",OR(AND(X578="健康",OR(X579="低滞销风险",X579="中滞销风险",X579="高滞销风险")),AND(X578="低滞销风险",OR(X579="中滞销风险",X579="高滞销风险")),AND(X578="中滞销风险",X579="高滞销风险")),"变差")</f>
        <v>维持不变</v>
      </c>
      <c r="Z579" s="7">
        <f t="shared" ref="Z579:Z642" si="122">IF(V579&gt;=DATE(2025,11,15),T579-(DATE(2025,11,15)-A579)*E579,0)</f>
        <v>0</v>
      </c>
      <c r="AA579" s="7">
        <f t="shared" si="116"/>
        <v>235.04</v>
      </c>
      <c r="AB579" s="7">
        <f t="shared" ref="AB579:AB642" si="123">IF(W579&gt;=DATE(2025,11,15),U579-(DATE(2025,11,15)-A579)*E579,0)</f>
        <v>235.04</v>
      </c>
      <c r="AC579" s="7">
        <f t="shared" ref="AC579:AC642" si="124">U579/E579</f>
        <v>122.664359861592</v>
      </c>
      <c r="AD579" s="7">
        <f t="shared" ref="AD579:AD642" si="125">IF(W579&gt;DATE(2025,11,15),W579-DATE(2025,11,15),0)</f>
        <v>40.6643598615992</v>
      </c>
      <c r="AE579" s="8">
        <f t="shared" ref="AE579:AE642" si="126">IF(X579="健康",E579,U579/(DATE(2025,11,15)-A579))</f>
        <v>8.64634146341463</v>
      </c>
    </row>
    <row r="580" spans="1:31">
      <c r="A580" s="1">
        <v>45901</v>
      </c>
      <c r="B580" t="s">
        <v>432</v>
      </c>
      <c r="C580" t="s">
        <v>433</v>
      </c>
      <c r="D580" t="s">
        <v>423</v>
      </c>
      <c r="E580">
        <v>5.57</v>
      </c>
      <c r="F580">
        <v>5.57</v>
      </c>
      <c r="G580">
        <v>5.93</v>
      </c>
      <c r="H580">
        <v>5.75</v>
      </c>
      <c r="I580" t="s">
        <v>41</v>
      </c>
      <c r="J580">
        <v>39</v>
      </c>
      <c r="K580" t="s">
        <v>42</v>
      </c>
      <c r="L580" t="s">
        <v>43</v>
      </c>
      <c r="M580" t="s">
        <v>44</v>
      </c>
      <c r="N580">
        <v>110</v>
      </c>
      <c r="O580">
        <v>295</v>
      </c>
      <c r="P580">
        <v>0</v>
      </c>
      <c r="Q580">
        <v>270</v>
      </c>
      <c r="R580">
        <v>0</v>
      </c>
      <c r="S580">
        <v>1</v>
      </c>
      <c r="T580">
        <f t="shared" si="117"/>
        <v>405</v>
      </c>
      <c r="U580">
        <f t="shared" si="118"/>
        <v>676</v>
      </c>
      <c r="V580" s="1">
        <f t="shared" si="119"/>
        <v>45973.710951526</v>
      </c>
      <c r="W580" s="1">
        <f t="shared" si="120"/>
        <v>46022.3644524237</v>
      </c>
      <c r="X580" t="str">
        <f t="shared" si="121"/>
        <v>高滞销风险</v>
      </c>
      <c r="Y580" s="6" t="str">
        <f>_xlfn.IFS(COUNTIF($B$2:B580,B580)=1,"-",OR(AND(X579="高滞销风险",OR(X580="中滞销风险",X580="低滞销风险",X580="健康")),AND(X579="中滞销风险",OR(X580="低滞销风险",X580="健康")),AND(X579="低滞销风险",X580="健康")),"变好",X579=X580,"维持不变",OR(AND(X579="健康",OR(X580="低滞销风险",X580="中滞销风险",X580="高滞销风险")),AND(X579="低滞销风险",OR(X580="中滞销风险",X580="高滞销风险")),AND(X579="中滞销风险",X580="高滞销风险")),"变差")</f>
        <v>维持不变</v>
      </c>
      <c r="Z580" s="7">
        <f t="shared" si="122"/>
        <v>0</v>
      </c>
      <c r="AA580" s="7">
        <f t="shared" si="116"/>
        <v>258.25</v>
      </c>
      <c r="AB580" s="7">
        <f t="shared" si="123"/>
        <v>258.25</v>
      </c>
      <c r="AC580" s="7">
        <f t="shared" si="124"/>
        <v>121.364452423698</v>
      </c>
      <c r="AD580" s="7">
        <f t="shared" si="125"/>
        <v>46.3644524237025</v>
      </c>
      <c r="AE580" s="8">
        <f t="shared" si="126"/>
        <v>9.01333333333333</v>
      </c>
    </row>
    <row r="581" spans="1:31">
      <c r="A581" s="1">
        <v>45887</v>
      </c>
      <c r="B581" t="s">
        <v>434</v>
      </c>
      <c r="C581" t="s">
        <v>435</v>
      </c>
      <c r="D581" t="s">
        <v>423</v>
      </c>
      <c r="E581">
        <v>16.56</v>
      </c>
      <c r="F581">
        <v>16.71</v>
      </c>
      <c r="G581">
        <v>18</v>
      </c>
      <c r="H581">
        <v>15.89</v>
      </c>
      <c r="I581" t="s">
        <v>34</v>
      </c>
      <c r="J581">
        <v>117</v>
      </c>
      <c r="K581" t="s">
        <v>35</v>
      </c>
      <c r="L581" t="s">
        <v>36</v>
      </c>
      <c r="M581" t="s">
        <v>37</v>
      </c>
      <c r="N581">
        <v>248</v>
      </c>
      <c r="O581">
        <v>857</v>
      </c>
      <c r="P581">
        <v>0</v>
      </c>
      <c r="Q581">
        <v>1</v>
      </c>
      <c r="R581">
        <v>0</v>
      </c>
      <c r="S581">
        <v>170</v>
      </c>
      <c r="T581">
        <f t="shared" si="117"/>
        <v>1105</v>
      </c>
      <c r="U581">
        <f t="shared" si="118"/>
        <v>1276</v>
      </c>
      <c r="V581" s="1">
        <f t="shared" si="119"/>
        <v>45953.7270531401</v>
      </c>
      <c r="W581" s="1">
        <f t="shared" si="120"/>
        <v>45964.0531400966</v>
      </c>
      <c r="X581" t="str">
        <f t="shared" si="121"/>
        <v>健康</v>
      </c>
      <c r="Y581" s="6" t="str">
        <f>_xlfn.IFS(COUNTIF($B$2:B581,B581)=1,"-",OR(AND(X580="高滞销风险",OR(X581="中滞销风险",X581="低滞销风险",X581="健康")),AND(X580="中滞销风险",OR(X581="低滞销风险",X581="健康")),AND(X580="低滞销风险",X581="健康")),"变好",X580=X581,"维持不变",OR(AND(X580="健康",OR(X581="低滞销风险",X581="中滞销风险",X581="高滞销风险")),AND(X580="低滞销风险",OR(X581="中滞销风险",X581="高滞销风险")),AND(X580="中滞销风险",X581="高滞销风险")),"变差")</f>
        <v>-</v>
      </c>
      <c r="Z581" s="7">
        <f t="shared" si="122"/>
        <v>0</v>
      </c>
      <c r="AA581" s="7">
        <f t="shared" si="116"/>
        <v>0</v>
      </c>
      <c r="AB581" s="7">
        <f t="shared" si="123"/>
        <v>0</v>
      </c>
      <c r="AC581" s="7">
        <f t="shared" si="124"/>
        <v>77.0531400966184</v>
      </c>
      <c r="AD581" s="7">
        <f t="shared" si="125"/>
        <v>0</v>
      </c>
      <c r="AE581" s="8">
        <f t="shared" si="126"/>
        <v>16.56</v>
      </c>
    </row>
    <row r="582" spans="1:31">
      <c r="A582" s="1">
        <v>45894</v>
      </c>
      <c r="B582" t="s">
        <v>434</v>
      </c>
      <c r="C582" t="s">
        <v>435</v>
      </c>
      <c r="D582" t="s">
        <v>423</v>
      </c>
      <c r="E582">
        <v>16.29</v>
      </c>
      <c r="F582">
        <v>16.29</v>
      </c>
      <c r="G582">
        <v>16.5</v>
      </c>
      <c r="H582">
        <v>16.61</v>
      </c>
      <c r="I582" t="s">
        <v>41</v>
      </c>
      <c r="J582">
        <v>114</v>
      </c>
      <c r="K582" t="s">
        <v>38</v>
      </c>
      <c r="L582" t="s">
        <v>39</v>
      </c>
      <c r="M582" t="s">
        <v>40</v>
      </c>
      <c r="N582">
        <v>263</v>
      </c>
      <c r="O582">
        <v>731</v>
      </c>
      <c r="P582">
        <v>0</v>
      </c>
      <c r="Q582">
        <v>295</v>
      </c>
      <c r="R582">
        <v>0</v>
      </c>
      <c r="S582">
        <v>170</v>
      </c>
      <c r="T582">
        <f t="shared" si="117"/>
        <v>994</v>
      </c>
      <c r="U582">
        <f t="shared" si="118"/>
        <v>1459</v>
      </c>
      <c r="V582" s="1">
        <f t="shared" si="119"/>
        <v>45955.0190300798</v>
      </c>
      <c r="W582" s="1">
        <f t="shared" si="120"/>
        <v>45983.5641497851</v>
      </c>
      <c r="X582" t="str">
        <f t="shared" si="121"/>
        <v>低滞销风险</v>
      </c>
      <c r="Y582" s="6" t="str">
        <f>_xlfn.IFS(COUNTIF($B$2:B582,B582)=1,"-",OR(AND(X581="高滞销风险",OR(X582="中滞销风险",X582="低滞销风险",X582="健康")),AND(X581="中滞销风险",OR(X582="低滞销风险",X582="健康")),AND(X581="低滞销风险",X582="健康")),"变好",X581=X582,"维持不变",OR(AND(X581="健康",OR(X582="低滞销风险",X582="中滞销风险",X582="高滞销风险")),AND(X581="低滞销风险",OR(X582="中滞销风险",X582="高滞销风险")),AND(X581="中滞销风险",X582="高滞销风险")),"变差")</f>
        <v>变差</v>
      </c>
      <c r="Z582" s="7">
        <f t="shared" si="122"/>
        <v>0</v>
      </c>
      <c r="AA582" s="7">
        <f t="shared" si="116"/>
        <v>123.22</v>
      </c>
      <c r="AB582" s="7">
        <f t="shared" si="123"/>
        <v>123.22</v>
      </c>
      <c r="AC582" s="7">
        <f t="shared" si="124"/>
        <v>89.5641497851443</v>
      </c>
      <c r="AD582" s="7">
        <f t="shared" si="125"/>
        <v>7.56414978510293</v>
      </c>
      <c r="AE582" s="8">
        <f t="shared" si="126"/>
        <v>17.7926829268293</v>
      </c>
    </row>
    <row r="583" spans="1:31">
      <c r="A583" s="1">
        <v>45901</v>
      </c>
      <c r="B583" t="s">
        <v>434</v>
      </c>
      <c r="C583" t="s">
        <v>435</v>
      </c>
      <c r="D583" t="s">
        <v>423</v>
      </c>
      <c r="E583">
        <v>13.14</v>
      </c>
      <c r="F583">
        <v>13.14</v>
      </c>
      <c r="G583">
        <v>14.71</v>
      </c>
      <c r="H583">
        <v>16.36</v>
      </c>
      <c r="I583" t="s">
        <v>41</v>
      </c>
      <c r="J583">
        <v>92</v>
      </c>
      <c r="K583" t="s">
        <v>42</v>
      </c>
      <c r="L583" t="s">
        <v>43</v>
      </c>
      <c r="M583" t="s">
        <v>44</v>
      </c>
      <c r="N583">
        <v>253</v>
      </c>
      <c r="O583">
        <v>795</v>
      </c>
      <c r="P583">
        <v>0</v>
      </c>
      <c r="Q583">
        <v>155</v>
      </c>
      <c r="R583">
        <v>0</v>
      </c>
      <c r="S583">
        <v>170</v>
      </c>
      <c r="T583">
        <f t="shared" si="117"/>
        <v>1048</v>
      </c>
      <c r="U583">
        <f t="shared" si="118"/>
        <v>1373</v>
      </c>
      <c r="V583" s="1">
        <f t="shared" si="119"/>
        <v>45980.7564687976</v>
      </c>
      <c r="W583" s="1">
        <f t="shared" si="120"/>
        <v>46005.4901065449</v>
      </c>
      <c r="X583" t="str">
        <f t="shared" si="121"/>
        <v>中滞销风险</v>
      </c>
      <c r="Y583" s="6" t="str">
        <f>_xlfn.IFS(COUNTIF($B$2:B583,B583)=1,"-",OR(AND(X582="高滞销风险",OR(X583="中滞销风险",X583="低滞销风险",X583="健康")),AND(X582="中滞销风险",OR(X583="低滞销风险",X583="健康")),AND(X582="低滞销风险",X583="健康")),"变好",X582=X583,"维持不变",OR(AND(X582="健康",OR(X583="低滞销风险",X583="中滞销风险",X583="高滞销风险")),AND(X582="低滞销风险",OR(X583="中滞销风险",X583="高滞销风险")),AND(X582="中滞销风险",X583="高滞销风险")),"变差")</f>
        <v>变差</v>
      </c>
      <c r="Z583" s="7">
        <f t="shared" si="122"/>
        <v>62.5</v>
      </c>
      <c r="AA583" s="7">
        <f t="shared" si="116"/>
        <v>325</v>
      </c>
      <c r="AB583" s="7">
        <f t="shared" si="123"/>
        <v>387.5</v>
      </c>
      <c r="AC583" s="7">
        <f t="shared" si="124"/>
        <v>104.490106544901</v>
      </c>
      <c r="AD583" s="7">
        <f t="shared" si="125"/>
        <v>29.4901065449012</v>
      </c>
      <c r="AE583" s="8">
        <f t="shared" si="126"/>
        <v>18.3066666666667</v>
      </c>
    </row>
    <row r="584" spans="1:31">
      <c r="A584" s="1">
        <v>45887</v>
      </c>
      <c r="B584" t="s">
        <v>436</v>
      </c>
      <c r="C584" t="s">
        <v>437</v>
      </c>
      <c r="D584" t="s">
        <v>423</v>
      </c>
      <c r="E584">
        <v>16.66</v>
      </c>
      <c r="F584">
        <v>17.14</v>
      </c>
      <c r="G584">
        <v>16.71</v>
      </c>
      <c r="H584">
        <v>16.36</v>
      </c>
      <c r="I584" t="s">
        <v>34</v>
      </c>
      <c r="J584">
        <v>120</v>
      </c>
      <c r="K584" t="s">
        <v>35</v>
      </c>
      <c r="L584" t="s">
        <v>36</v>
      </c>
      <c r="M584" t="s">
        <v>37</v>
      </c>
      <c r="N584">
        <v>370</v>
      </c>
      <c r="O584">
        <v>649</v>
      </c>
      <c r="P584">
        <v>0</v>
      </c>
      <c r="Q584">
        <v>285</v>
      </c>
      <c r="R584">
        <v>0</v>
      </c>
      <c r="S584">
        <v>0</v>
      </c>
      <c r="T584">
        <f t="shared" si="117"/>
        <v>1019</v>
      </c>
      <c r="U584">
        <f t="shared" si="118"/>
        <v>1304</v>
      </c>
      <c r="V584" s="1">
        <f t="shared" si="119"/>
        <v>45948.1644657863</v>
      </c>
      <c r="W584" s="1">
        <f t="shared" si="120"/>
        <v>45965.2713085234</v>
      </c>
      <c r="X584" t="str">
        <f t="shared" si="121"/>
        <v>健康</v>
      </c>
      <c r="Y584" s="6" t="str">
        <f>_xlfn.IFS(COUNTIF($B$2:B584,B584)=1,"-",OR(AND(X583="高滞销风险",OR(X584="中滞销风险",X584="低滞销风险",X584="健康")),AND(X583="中滞销风险",OR(X584="低滞销风险",X584="健康")),AND(X583="低滞销风险",X584="健康")),"变好",X583=X584,"维持不变",OR(AND(X583="健康",OR(X584="低滞销风险",X584="中滞销风险",X584="高滞销风险")),AND(X583="低滞销风险",OR(X584="中滞销风险",X584="高滞销风险")),AND(X583="中滞销风险",X584="高滞销风险")),"变差")</f>
        <v>-</v>
      </c>
      <c r="Z584" s="7">
        <f t="shared" si="122"/>
        <v>0</v>
      </c>
      <c r="AA584" s="7">
        <f t="shared" si="116"/>
        <v>0</v>
      </c>
      <c r="AB584" s="7">
        <f t="shared" si="123"/>
        <v>0</v>
      </c>
      <c r="AC584" s="7">
        <f t="shared" si="124"/>
        <v>78.2713085234094</v>
      </c>
      <c r="AD584" s="7">
        <f t="shared" si="125"/>
        <v>0</v>
      </c>
      <c r="AE584" s="8">
        <f t="shared" si="126"/>
        <v>16.66</v>
      </c>
    </row>
    <row r="585" spans="1:31">
      <c r="A585" s="1">
        <v>45894</v>
      </c>
      <c r="B585" t="s">
        <v>436</v>
      </c>
      <c r="C585" t="s">
        <v>437</v>
      </c>
      <c r="D585" t="s">
        <v>423</v>
      </c>
      <c r="E585">
        <v>16.32</v>
      </c>
      <c r="F585">
        <v>16.57</v>
      </c>
      <c r="G585">
        <v>16.86</v>
      </c>
      <c r="H585">
        <v>15.96</v>
      </c>
      <c r="I585" t="s">
        <v>34</v>
      </c>
      <c r="J585">
        <v>116</v>
      </c>
      <c r="K585" t="s">
        <v>38</v>
      </c>
      <c r="L585" t="s">
        <v>39</v>
      </c>
      <c r="M585" t="s">
        <v>40</v>
      </c>
      <c r="N585">
        <v>324</v>
      </c>
      <c r="O585">
        <v>694</v>
      </c>
      <c r="P585">
        <v>0</v>
      </c>
      <c r="Q585">
        <v>185</v>
      </c>
      <c r="R585">
        <v>0</v>
      </c>
      <c r="S585">
        <v>170</v>
      </c>
      <c r="T585">
        <f t="shared" si="117"/>
        <v>1018</v>
      </c>
      <c r="U585">
        <f t="shared" si="118"/>
        <v>1373</v>
      </c>
      <c r="V585" s="1">
        <f t="shared" si="119"/>
        <v>45956.3774509804</v>
      </c>
      <c r="W585" s="1">
        <f t="shared" si="120"/>
        <v>45978.1299019608</v>
      </c>
      <c r="X585" t="str">
        <f t="shared" si="121"/>
        <v>低滞销风险</v>
      </c>
      <c r="Y585" s="6" t="str">
        <f>_xlfn.IFS(COUNTIF($B$2:B585,B585)=1,"-",OR(AND(X584="高滞销风险",OR(X585="中滞销风险",X585="低滞销风险",X585="健康")),AND(X584="中滞销风险",OR(X585="低滞销风险",X585="健康")),AND(X584="低滞销风险",X585="健康")),"变好",X584=X585,"维持不变",OR(AND(X584="健康",OR(X585="低滞销风险",X585="中滞销风险",X585="高滞销风险")),AND(X584="低滞销风险",OR(X585="中滞销风险",X585="高滞销风险")),AND(X584="中滞销风险",X585="高滞销风险")),"变差")</f>
        <v>变差</v>
      </c>
      <c r="Z585" s="7">
        <f t="shared" si="122"/>
        <v>0</v>
      </c>
      <c r="AA585" s="7">
        <f t="shared" si="116"/>
        <v>34.76</v>
      </c>
      <c r="AB585" s="7">
        <f t="shared" si="123"/>
        <v>34.76</v>
      </c>
      <c r="AC585" s="7">
        <f t="shared" si="124"/>
        <v>84.1299019607843</v>
      </c>
      <c r="AD585" s="7">
        <f t="shared" si="125"/>
        <v>2.12990196079772</v>
      </c>
      <c r="AE585" s="8">
        <f t="shared" si="126"/>
        <v>16.7439024390244</v>
      </c>
    </row>
    <row r="586" spans="1:31">
      <c r="A586" s="1">
        <v>45901</v>
      </c>
      <c r="B586" t="s">
        <v>436</v>
      </c>
      <c r="C586" t="s">
        <v>437</v>
      </c>
      <c r="D586" t="s">
        <v>423</v>
      </c>
      <c r="E586">
        <v>14</v>
      </c>
      <c r="F586">
        <v>14</v>
      </c>
      <c r="G586">
        <v>15.29</v>
      </c>
      <c r="H586">
        <v>16</v>
      </c>
      <c r="I586" t="s">
        <v>41</v>
      </c>
      <c r="J586">
        <v>98</v>
      </c>
      <c r="K586" t="s">
        <v>42</v>
      </c>
      <c r="L586" t="s">
        <v>43</v>
      </c>
      <c r="M586" t="s">
        <v>44</v>
      </c>
      <c r="N586">
        <v>391</v>
      </c>
      <c r="O586">
        <v>697</v>
      </c>
      <c r="P586">
        <v>0</v>
      </c>
      <c r="Q586">
        <v>5</v>
      </c>
      <c r="R586">
        <v>0</v>
      </c>
      <c r="S586">
        <v>170</v>
      </c>
      <c r="T586">
        <f t="shared" si="117"/>
        <v>1088</v>
      </c>
      <c r="U586">
        <f t="shared" si="118"/>
        <v>1263</v>
      </c>
      <c r="V586" s="1">
        <f t="shared" si="119"/>
        <v>45978.7142857143</v>
      </c>
      <c r="W586" s="1">
        <f t="shared" si="120"/>
        <v>45991.2142857143</v>
      </c>
      <c r="X586" t="str">
        <f t="shared" si="121"/>
        <v>中滞销风险</v>
      </c>
      <c r="Y586" s="6" t="str">
        <f>_xlfn.IFS(COUNTIF($B$2:B586,B586)=1,"-",OR(AND(X585="高滞销风险",OR(X586="中滞销风险",X586="低滞销风险",X586="健康")),AND(X585="中滞销风险",OR(X586="低滞销风险",X586="健康")),AND(X585="低滞销风险",X586="健康")),"变好",X585=X586,"维持不变",OR(AND(X585="健康",OR(X586="低滞销风险",X586="中滞销风险",X586="高滞销风险")),AND(X585="低滞销风险",OR(X586="中滞销风险",X586="高滞销风险")),AND(X585="中滞销风险",X586="高滞销风险")),"变差")</f>
        <v>变差</v>
      </c>
      <c r="Z586" s="7">
        <f t="shared" si="122"/>
        <v>38</v>
      </c>
      <c r="AA586" s="7">
        <f t="shared" si="116"/>
        <v>175</v>
      </c>
      <c r="AB586" s="7">
        <f t="shared" si="123"/>
        <v>213</v>
      </c>
      <c r="AC586" s="7">
        <f t="shared" si="124"/>
        <v>90.2142857142857</v>
      </c>
      <c r="AD586" s="7">
        <f t="shared" si="125"/>
        <v>15.2142857142971</v>
      </c>
      <c r="AE586" s="8">
        <f t="shared" si="126"/>
        <v>16.84</v>
      </c>
    </row>
    <row r="587" spans="1:31">
      <c r="A587" s="1">
        <v>45887</v>
      </c>
      <c r="B587" t="s">
        <v>438</v>
      </c>
      <c r="C587" t="s">
        <v>439</v>
      </c>
      <c r="D587" t="s">
        <v>423</v>
      </c>
      <c r="E587">
        <v>11.86</v>
      </c>
      <c r="F587">
        <v>11.86</v>
      </c>
      <c r="G587">
        <v>14.36</v>
      </c>
      <c r="H587">
        <v>14.65</v>
      </c>
      <c r="I587" t="s">
        <v>41</v>
      </c>
      <c r="J587">
        <v>83</v>
      </c>
      <c r="K587" t="s">
        <v>35</v>
      </c>
      <c r="L587" t="s">
        <v>36</v>
      </c>
      <c r="M587" t="s">
        <v>37</v>
      </c>
      <c r="N587">
        <v>302</v>
      </c>
      <c r="O587">
        <v>757</v>
      </c>
      <c r="P587">
        <v>0</v>
      </c>
      <c r="Q587">
        <v>348</v>
      </c>
      <c r="R587">
        <v>0</v>
      </c>
      <c r="S587">
        <v>0</v>
      </c>
      <c r="T587">
        <f t="shared" si="117"/>
        <v>1059</v>
      </c>
      <c r="U587">
        <f t="shared" si="118"/>
        <v>1407</v>
      </c>
      <c r="V587" s="1">
        <f t="shared" si="119"/>
        <v>45976.2917369309</v>
      </c>
      <c r="W587" s="1">
        <f t="shared" si="120"/>
        <v>46005.6340640809</v>
      </c>
      <c r="X587" t="str">
        <f t="shared" si="121"/>
        <v>中滞销风险</v>
      </c>
      <c r="Y587" s="6" t="str">
        <f>_xlfn.IFS(COUNTIF($B$2:B587,B587)=1,"-",OR(AND(X586="高滞销风险",OR(X587="中滞销风险",X587="低滞销风险",X587="健康")),AND(X586="中滞销风险",OR(X587="低滞销风险",X587="健康")),AND(X586="低滞销风险",X587="健康")),"变好",X586=X587,"维持不变",OR(AND(X586="健康",OR(X587="低滞销风险",X587="中滞销风险",X587="高滞销风险")),AND(X586="低滞销风险",OR(X587="中滞销风险",X587="高滞销风险")),AND(X586="中滞销风险",X587="高滞销风险")),"变差")</f>
        <v>-</v>
      </c>
      <c r="Z587" s="7">
        <f t="shared" si="122"/>
        <v>3.46000000000004</v>
      </c>
      <c r="AA587" s="7">
        <f t="shared" si="116"/>
        <v>348</v>
      </c>
      <c r="AB587" s="7">
        <f t="shared" si="123"/>
        <v>351.46</v>
      </c>
      <c r="AC587" s="7">
        <f t="shared" si="124"/>
        <v>118.634064080944</v>
      </c>
      <c r="AD587" s="7">
        <f t="shared" si="125"/>
        <v>29.6340640808994</v>
      </c>
      <c r="AE587" s="8">
        <f t="shared" si="126"/>
        <v>15.8089887640449</v>
      </c>
    </row>
    <row r="588" spans="1:31">
      <c r="A588" s="1">
        <v>45894</v>
      </c>
      <c r="B588" t="s">
        <v>438</v>
      </c>
      <c r="C588" t="s">
        <v>439</v>
      </c>
      <c r="D588" t="s">
        <v>423</v>
      </c>
      <c r="E588">
        <v>17.19</v>
      </c>
      <c r="F588">
        <v>19.43</v>
      </c>
      <c r="G588">
        <v>15.64</v>
      </c>
      <c r="H588">
        <v>16.46</v>
      </c>
      <c r="I588" t="s">
        <v>34</v>
      </c>
      <c r="J588">
        <v>136</v>
      </c>
      <c r="K588" t="s">
        <v>38</v>
      </c>
      <c r="L588" t="s">
        <v>39</v>
      </c>
      <c r="M588" t="s">
        <v>40</v>
      </c>
      <c r="N588">
        <v>326</v>
      </c>
      <c r="O588">
        <v>656</v>
      </c>
      <c r="P588">
        <v>0</v>
      </c>
      <c r="Q588">
        <v>298</v>
      </c>
      <c r="R588">
        <v>0</v>
      </c>
      <c r="S588">
        <v>0</v>
      </c>
      <c r="T588">
        <f t="shared" si="117"/>
        <v>982</v>
      </c>
      <c r="U588">
        <f t="shared" si="118"/>
        <v>1280</v>
      </c>
      <c r="V588" s="1">
        <f t="shared" si="119"/>
        <v>45951.1262361838</v>
      </c>
      <c r="W588" s="1">
        <f t="shared" si="120"/>
        <v>45968.4618964514</v>
      </c>
      <c r="X588" t="str">
        <f t="shared" si="121"/>
        <v>健康</v>
      </c>
      <c r="Y588" s="6" t="str">
        <f>_xlfn.IFS(COUNTIF($B$2:B588,B588)=1,"-",OR(AND(X587="高滞销风险",OR(X588="中滞销风险",X588="低滞销风险",X588="健康")),AND(X587="中滞销风险",OR(X588="低滞销风险",X588="健康")),AND(X587="低滞销风险",X588="健康")),"变好",X587=X588,"维持不变",OR(AND(X587="健康",OR(X588="低滞销风险",X588="中滞销风险",X588="高滞销风险")),AND(X587="低滞销风险",OR(X588="中滞销风险",X588="高滞销风险")),AND(X587="中滞销风险",X588="高滞销风险")),"变差")</f>
        <v>变好</v>
      </c>
      <c r="Z588" s="7">
        <f t="shared" si="122"/>
        <v>0</v>
      </c>
      <c r="AA588" s="7">
        <f t="shared" si="116"/>
        <v>0</v>
      </c>
      <c r="AB588" s="7">
        <f t="shared" si="123"/>
        <v>0</v>
      </c>
      <c r="AC588" s="7">
        <f t="shared" si="124"/>
        <v>74.4618964514252</v>
      </c>
      <c r="AD588" s="7">
        <f t="shared" si="125"/>
        <v>0</v>
      </c>
      <c r="AE588" s="8">
        <f t="shared" si="126"/>
        <v>17.19</v>
      </c>
    </row>
    <row r="589" spans="1:31">
      <c r="A589" s="1">
        <v>45901</v>
      </c>
      <c r="B589" t="s">
        <v>438</v>
      </c>
      <c r="C589" t="s">
        <v>439</v>
      </c>
      <c r="D589" t="s">
        <v>423</v>
      </c>
      <c r="E589">
        <v>16.89</v>
      </c>
      <c r="F589">
        <v>17</v>
      </c>
      <c r="G589">
        <v>18.21</v>
      </c>
      <c r="H589">
        <v>16.28</v>
      </c>
      <c r="I589" t="s">
        <v>34</v>
      </c>
      <c r="J589">
        <v>119</v>
      </c>
      <c r="K589" t="s">
        <v>42</v>
      </c>
      <c r="L589" t="s">
        <v>43</v>
      </c>
      <c r="M589" t="s">
        <v>44</v>
      </c>
      <c r="N589">
        <v>450</v>
      </c>
      <c r="O589">
        <v>730</v>
      </c>
      <c r="P589">
        <v>0</v>
      </c>
      <c r="Q589">
        <v>3</v>
      </c>
      <c r="R589">
        <v>0</v>
      </c>
      <c r="S589">
        <v>170</v>
      </c>
      <c r="T589">
        <f t="shared" si="117"/>
        <v>1180</v>
      </c>
      <c r="U589">
        <f t="shared" si="118"/>
        <v>1353</v>
      </c>
      <c r="V589" s="1">
        <f t="shared" si="119"/>
        <v>45970.8638247484</v>
      </c>
      <c r="W589" s="1">
        <f t="shared" si="120"/>
        <v>45981.1065719361</v>
      </c>
      <c r="X589" t="str">
        <f t="shared" si="121"/>
        <v>低滞销风险</v>
      </c>
      <c r="Y589" s="6" t="str">
        <f>_xlfn.IFS(COUNTIF($B$2:B589,B589)=1,"-",OR(AND(X588="高滞销风险",OR(X589="中滞销风险",X589="低滞销风险",X589="健康")),AND(X588="中滞销风险",OR(X589="低滞销风险",X589="健康")),AND(X588="低滞销风险",X589="健康")),"变好",X588=X589,"维持不变",OR(AND(X588="健康",OR(X589="低滞销风险",X589="中滞销风险",X589="高滞销风险")),AND(X588="低滞销风险",OR(X589="中滞销风险",X589="高滞销风险")),AND(X588="中滞销风险",X589="高滞销风险")),"变差")</f>
        <v>变差</v>
      </c>
      <c r="Z589" s="7">
        <f t="shared" si="122"/>
        <v>0</v>
      </c>
      <c r="AA589" s="7">
        <f t="shared" si="116"/>
        <v>86.25</v>
      </c>
      <c r="AB589" s="7">
        <f t="shared" si="123"/>
        <v>86.25</v>
      </c>
      <c r="AC589" s="7">
        <f t="shared" si="124"/>
        <v>80.1065719360568</v>
      </c>
      <c r="AD589" s="7">
        <f t="shared" si="125"/>
        <v>5.1065719360995</v>
      </c>
      <c r="AE589" s="8">
        <f t="shared" si="126"/>
        <v>18.04</v>
      </c>
    </row>
    <row r="590" spans="1:31">
      <c r="A590" s="1">
        <v>45887</v>
      </c>
      <c r="B590" t="s">
        <v>440</v>
      </c>
      <c r="C590" t="s">
        <v>441</v>
      </c>
      <c r="D590" t="s">
        <v>423</v>
      </c>
      <c r="E590">
        <v>22.43</v>
      </c>
      <c r="F590">
        <v>22.43</v>
      </c>
      <c r="G590">
        <v>23.43</v>
      </c>
      <c r="H590">
        <v>24.32</v>
      </c>
      <c r="I590" t="s">
        <v>41</v>
      </c>
      <c r="J590">
        <v>157</v>
      </c>
      <c r="K590" t="s">
        <v>35</v>
      </c>
      <c r="L590" t="s">
        <v>36</v>
      </c>
      <c r="M590" t="s">
        <v>37</v>
      </c>
      <c r="N590">
        <v>275</v>
      </c>
      <c r="O590">
        <v>1299</v>
      </c>
      <c r="P590">
        <v>0</v>
      </c>
      <c r="Q590">
        <v>166</v>
      </c>
      <c r="R590">
        <v>0</v>
      </c>
      <c r="S590">
        <v>170</v>
      </c>
      <c r="T590">
        <f t="shared" si="117"/>
        <v>1574</v>
      </c>
      <c r="U590">
        <f t="shared" si="118"/>
        <v>1910</v>
      </c>
      <c r="V590" s="1">
        <f t="shared" si="119"/>
        <v>45957.1738742755</v>
      </c>
      <c r="W590" s="1">
        <f t="shared" si="120"/>
        <v>45972.1538118591</v>
      </c>
      <c r="X590" t="str">
        <f t="shared" si="121"/>
        <v>健康</v>
      </c>
      <c r="Y590" s="6" t="str">
        <f>_xlfn.IFS(COUNTIF($B$2:B590,B590)=1,"-",OR(AND(X589="高滞销风险",OR(X590="中滞销风险",X590="低滞销风险",X590="健康")),AND(X589="中滞销风险",OR(X590="低滞销风险",X590="健康")),AND(X589="低滞销风险",X590="健康")),"变好",X589=X590,"维持不变",OR(AND(X589="健康",OR(X590="低滞销风险",X590="中滞销风险",X590="高滞销风险")),AND(X589="低滞销风险",OR(X590="中滞销风险",X590="高滞销风险")),AND(X589="中滞销风险",X590="高滞销风险")),"变差")</f>
        <v>-</v>
      </c>
      <c r="Z590" s="7">
        <f t="shared" si="122"/>
        <v>0</v>
      </c>
      <c r="AA590" s="7">
        <f t="shared" si="116"/>
        <v>0</v>
      </c>
      <c r="AB590" s="7">
        <f t="shared" si="123"/>
        <v>0</v>
      </c>
      <c r="AC590" s="7">
        <f t="shared" si="124"/>
        <v>85.1538118591173</v>
      </c>
      <c r="AD590" s="7">
        <f t="shared" si="125"/>
        <v>0</v>
      </c>
      <c r="AE590" s="8">
        <f t="shared" si="126"/>
        <v>22.43</v>
      </c>
    </row>
    <row r="591" spans="1:31">
      <c r="A591" s="1">
        <v>45894</v>
      </c>
      <c r="B591" t="s">
        <v>440</v>
      </c>
      <c r="C591" t="s">
        <v>441</v>
      </c>
      <c r="D591" t="s">
        <v>423</v>
      </c>
      <c r="E591">
        <v>22.14</v>
      </c>
      <c r="F591">
        <v>22.14</v>
      </c>
      <c r="G591">
        <v>22.29</v>
      </c>
      <c r="H591">
        <v>23.71</v>
      </c>
      <c r="I591" t="s">
        <v>41</v>
      </c>
      <c r="J591">
        <v>155</v>
      </c>
      <c r="K591" t="s">
        <v>38</v>
      </c>
      <c r="L591" t="s">
        <v>39</v>
      </c>
      <c r="M591" t="s">
        <v>40</v>
      </c>
      <c r="N591">
        <v>247</v>
      </c>
      <c r="O591">
        <v>1221</v>
      </c>
      <c r="P591">
        <v>0</v>
      </c>
      <c r="Q591">
        <v>409</v>
      </c>
      <c r="R591">
        <v>0</v>
      </c>
      <c r="S591">
        <v>170</v>
      </c>
      <c r="T591">
        <f t="shared" si="117"/>
        <v>1468</v>
      </c>
      <c r="U591">
        <f t="shared" si="118"/>
        <v>2047</v>
      </c>
      <c r="V591" s="1">
        <f t="shared" si="119"/>
        <v>45960.30532972</v>
      </c>
      <c r="W591" s="1">
        <f t="shared" si="120"/>
        <v>45986.4570912376</v>
      </c>
      <c r="X591" t="str">
        <f t="shared" si="121"/>
        <v>低滞销风险</v>
      </c>
      <c r="Y591" s="6" t="str">
        <f>_xlfn.IFS(COUNTIF($B$2:B591,B591)=1,"-",OR(AND(X590="高滞销风险",OR(X591="中滞销风险",X591="低滞销风险",X591="健康")),AND(X590="中滞销风险",OR(X591="低滞销风险",X591="健康")),AND(X590="低滞销风险",X591="健康")),"变好",X590=X591,"维持不变",OR(AND(X590="健康",OR(X591="低滞销风险",X591="中滞销风险",X591="高滞销风险")),AND(X590="低滞销风险",OR(X591="中滞销风险",X591="高滞销风险")),AND(X590="中滞销风险",X591="高滞销风险")),"变差")</f>
        <v>变差</v>
      </c>
      <c r="Z591" s="7">
        <f t="shared" si="122"/>
        <v>0</v>
      </c>
      <c r="AA591" s="7">
        <f t="shared" si="116"/>
        <v>231.52</v>
      </c>
      <c r="AB591" s="7">
        <f t="shared" si="123"/>
        <v>231.52</v>
      </c>
      <c r="AC591" s="7">
        <f t="shared" si="124"/>
        <v>92.457091237579</v>
      </c>
      <c r="AD591" s="7">
        <f t="shared" si="125"/>
        <v>10.4570912376003</v>
      </c>
      <c r="AE591" s="8">
        <f t="shared" si="126"/>
        <v>24.9634146341463</v>
      </c>
    </row>
    <row r="592" spans="1:31">
      <c r="A592" s="1">
        <v>45901</v>
      </c>
      <c r="B592" t="s">
        <v>440</v>
      </c>
      <c r="C592" t="s">
        <v>441</v>
      </c>
      <c r="D592" t="s">
        <v>423</v>
      </c>
      <c r="E592">
        <v>21.71</v>
      </c>
      <c r="F592">
        <v>21.71</v>
      </c>
      <c r="G592">
        <v>21.93</v>
      </c>
      <c r="H592">
        <v>22.68</v>
      </c>
      <c r="I592" t="s">
        <v>41</v>
      </c>
      <c r="J592">
        <v>152</v>
      </c>
      <c r="K592" t="s">
        <v>42</v>
      </c>
      <c r="L592" t="s">
        <v>43</v>
      </c>
      <c r="M592" t="s">
        <v>44</v>
      </c>
      <c r="N592">
        <v>274</v>
      </c>
      <c r="O592">
        <v>1232</v>
      </c>
      <c r="P592">
        <v>0</v>
      </c>
      <c r="Q592">
        <v>229</v>
      </c>
      <c r="R592">
        <v>0</v>
      </c>
      <c r="S592">
        <v>307</v>
      </c>
      <c r="T592">
        <f t="shared" si="117"/>
        <v>1506</v>
      </c>
      <c r="U592">
        <f t="shared" si="118"/>
        <v>2042</v>
      </c>
      <c r="V592" s="1">
        <f t="shared" si="119"/>
        <v>45970.3689543989</v>
      </c>
      <c r="W592" s="1">
        <f t="shared" si="120"/>
        <v>45995.0580377706</v>
      </c>
      <c r="X592" t="str">
        <f t="shared" si="121"/>
        <v>中滞销风险</v>
      </c>
      <c r="Y592" s="6" t="str">
        <f>_xlfn.IFS(COUNTIF($B$2:B592,B592)=1,"-",OR(AND(X591="高滞销风险",OR(X592="中滞销风险",X592="低滞销风险",X592="健康")),AND(X591="中滞销风险",OR(X592="低滞销风险",X592="健康")),AND(X591="低滞销风险",X592="健康")),"变好",X591=X592,"维持不变",OR(AND(X591="健康",OR(X592="低滞销风险",X592="中滞销风险",X592="高滞销风险")),AND(X591="低滞销风险",OR(X592="中滞销风险",X592="高滞销风险")),AND(X591="中滞销风险",X592="高滞销风险")),"变差")</f>
        <v>变差</v>
      </c>
      <c r="Z592" s="7">
        <f t="shared" si="122"/>
        <v>0</v>
      </c>
      <c r="AA592" s="7">
        <f t="shared" si="116"/>
        <v>413.75</v>
      </c>
      <c r="AB592" s="7">
        <f t="shared" si="123"/>
        <v>413.75</v>
      </c>
      <c r="AC592" s="7">
        <f t="shared" si="124"/>
        <v>94.0580377706126</v>
      </c>
      <c r="AD592" s="7">
        <f t="shared" si="125"/>
        <v>19.0580377705992</v>
      </c>
      <c r="AE592" s="8">
        <f t="shared" si="126"/>
        <v>27.2266666666667</v>
      </c>
    </row>
    <row r="593" spans="1:31">
      <c r="A593" s="1">
        <v>45887</v>
      </c>
      <c r="B593" t="s">
        <v>442</v>
      </c>
      <c r="C593" t="s">
        <v>443</v>
      </c>
      <c r="D593" t="s">
        <v>423</v>
      </c>
      <c r="E593">
        <v>2.02</v>
      </c>
      <c r="F593">
        <v>2.14</v>
      </c>
      <c r="G593">
        <v>2.07</v>
      </c>
      <c r="H593">
        <v>1.93</v>
      </c>
      <c r="I593" t="s">
        <v>34</v>
      </c>
      <c r="J593">
        <v>15</v>
      </c>
      <c r="K593" t="s">
        <v>35</v>
      </c>
      <c r="L593" t="s">
        <v>36</v>
      </c>
      <c r="M593" t="s">
        <v>37</v>
      </c>
      <c r="N593">
        <v>39</v>
      </c>
      <c r="O593">
        <v>87</v>
      </c>
      <c r="P593">
        <v>0</v>
      </c>
      <c r="Q593">
        <v>15</v>
      </c>
      <c r="R593">
        <v>0</v>
      </c>
      <c r="S593">
        <v>0</v>
      </c>
      <c r="T593">
        <f t="shared" si="117"/>
        <v>126</v>
      </c>
      <c r="U593">
        <f t="shared" si="118"/>
        <v>141</v>
      </c>
      <c r="V593" s="1">
        <f t="shared" si="119"/>
        <v>45949.3762376238</v>
      </c>
      <c r="W593" s="1">
        <f t="shared" si="120"/>
        <v>45956.801980198</v>
      </c>
      <c r="X593" t="str">
        <f t="shared" si="121"/>
        <v>健康</v>
      </c>
      <c r="Y593" s="6" t="str">
        <f>_xlfn.IFS(COUNTIF($B$2:B593,B593)=1,"-",OR(AND(X592="高滞销风险",OR(X593="中滞销风险",X593="低滞销风险",X593="健康")),AND(X592="中滞销风险",OR(X593="低滞销风险",X593="健康")),AND(X592="低滞销风险",X593="健康")),"变好",X592=X593,"维持不变",OR(AND(X592="健康",OR(X593="低滞销风险",X593="中滞销风险",X593="高滞销风险")),AND(X592="低滞销风险",OR(X593="中滞销风险",X593="高滞销风险")),AND(X592="中滞销风险",X593="高滞销风险")),"变差")</f>
        <v>-</v>
      </c>
      <c r="Z593" s="7">
        <f t="shared" si="122"/>
        <v>0</v>
      </c>
      <c r="AA593" s="7">
        <f t="shared" si="116"/>
        <v>0</v>
      </c>
      <c r="AB593" s="7">
        <f t="shared" si="123"/>
        <v>0</v>
      </c>
      <c r="AC593" s="7">
        <f t="shared" si="124"/>
        <v>69.8019801980198</v>
      </c>
      <c r="AD593" s="7">
        <f t="shared" si="125"/>
        <v>0</v>
      </c>
      <c r="AE593" s="8">
        <f t="shared" si="126"/>
        <v>2.02</v>
      </c>
    </row>
    <row r="594" spans="1:31">
      <c r="A594" s="1">
        <v>45894</v>
      </c>
      <c r="B594" t="s">
        <v>442</v>
      </c>
      <c r="C594" t="s">
        <v>443</v>
      </c>
      <c r="D594" t="s">
        <v>423</v>
      </c>
      <c r="E594">
        <v>1.14</v>
      </c>
      <c r="F594">
        <v>1.14</v>
      </c>
      <c r="G594">
        <v>1.64</v>
      </c>
      <c r="H594">
        <v>1.71</v>
      </c>
      <c r="I594" t="s">
        <v>41</v>
      </c>
      <c r="J594">
        <v>8</v>
      </c>
      <c r="K594" t="s">
        <v>38</v>
      </c>
      <c r="L594" t="s">
        <v>39</v>
      </c>
      <c r="M594" t="s">
        <v>40</v>
      </c>
      <c r="N594">
        <v>59</v>
      </c>
      <c r="O594">
        <v>76</v>
      </c>
      <c r="P594">
        <v>0</v>
      </c>
      <c r="Q594">
        <v>0</v>
      </c>
      <c r="R594">
        <v>0</v>
      </c>
      <c r="S594">
        <v>0</v>
      </c>
      <c r="T594">
        <f t="shared" si="117"/>
        <v>135</v>
      </c>
      <c r="U594">
        <f t="shared" si="118"/>
        <v>135</v>
      </c>
      <c r="V594" s="1">
        <f t="shared" si="119"/>
        <v>46012.4210526316</v>
      </c>
      <c r="W594" s="1">
        <f t="shared" si="120"/>
        <v>46012.4210526316</v>
      </c>
      <c r="X594" t="str">
        <f t="shared" si="121"/>
        <v>高滞销风险</v>
      </c>
      <c r="Y594" s="6" t="str">
        <f>_xlfn.IFS(COUNTIF($B$2:B594,B594)=1,"-",OR(AND(X593="高滞销风险",OR(X594="中滞销风险",X594="低滞销风险",X594="健康")),AND(X593="中滞销风险",OR(X594="低滞销风险",X594="健康")),AND(X593="低滞销风险",X594="健康")),"变好",X593=X594,"维持不变",OR(AND(X593="健康",OR(X594="低滞销风险",X594="中滞销风险",X594="高滞销风险")),AND(X593="低滞销风险",OR(X594="中滞销风险",X594="高滞销风险")),AND(X593="中滞销风险",X594="高滞销风险")),"变差")</f>
        <v>变差</v>
      </c>
      <c r="Z594" s="7">
        <f t="shared" si="122"/>
        <v>41.52</v>
      </c>
      <c r="AA594" s="7">
        <f t="shared" si="116"/>
        <v>0</v>
      </c>
      <c r="AB594" s="7">
        <f t="shared" si="123"/>
        <v>41.52</v>
      </c>
      <c r="AC594" s="7">
        <f t="shared" si="124"/>
        <v>118.421052631579</v>
      </c>
      <c r="AD594" s="7">
        <f t="shared" si="125"/>
        <v>36.4210526316019</v>
      </c>
      <c r="AE594" s="8">
        <f t="shared" si="126"/>
        <v>1.64634146341463</v>
      </c>
    </row>
    <row r="595" spans="1:31">
      <c r="A595" s="1">
        <v>45901</v>
      </c>
      <c r="B595" t="s">
        <v>442</v>
      </c>
      <c r="C595" t="s">
        <v>443</v>
      </c>
      <c r="D595" t="s">
        <v>423</v>
      </c>
      <c r="E595">
        <v>1.57</v>
      </c>
      <c r="F595">
        <v>1.57</v>
      </c>
      <c r="G595">
        <v>1.36</v>
      </c>
      <c r="H595">
        <v>1.71</v>
      </c>
      <c r="I595" t="s">
        <v>41</v>
      </c>
      <c r="J595">
        <v>11</v>
      </c>
      <c r="K595" t="s">
        <v>42</v>
      </c>
      <c r="L595" t="s">
        <v>43</v>
      </c>
      <c r="M595" t="s">
        <v>44</v>
      </c>
      <c r="N595">
        <v>82</v>
      </c>
      <c r="O595">
        <v>43</v>
      </c>
      <c r="P595">
        <v>0</v>
      </c>
      <c r="Q595">
        <v>0</v>
      </c>
      <c r="R595">
        <v>0</v>
      </c>
      <c r="S595">
        <v>0</v>
      </c>
      <c r="T595">
        <f t="shared" si="117"/>
        <v>125</v>
      </c>
      <c r="U595">
        <f t="shared" si="118"/>
        <v>125</v>
      </c>
      <c r="V595" s="1">
        <f t="shared" si="119"/>
        <v>45980.6178343949</v>
      </c>
      <c r="W595" s="1">
        <f t="shared" si="120"/>
        <v>45980.6178343949</v>
      </c>
      <c r="X595" t="str">
        <f t="shared" si="121"/>
        <v>低滞销风险</v>
      </c>
      <c r="Y595" s="6" t="str">
        <f>_xlfn.IFS(COUNTIF($B$2:B595,B595)=1,"-",OR(AND(X594="高滞销风险",OR(X595="中滞销风险",X595="低滞销风险",X595="健康")),AND(X594="中滞销风险",OR(X595="低滞销风险",X595="健康")),AND(X594="低滞销风险",X595="健康")),"变好",X594=X595,"维持不变",OR(AND(X594="健康",OR(X595="低滞销风险",X595="中滞销风险",X595="高滞销风险")),AND(X594="低滞销风险",OR(X595="中滞销风险",X595="高滞销风险")),AND(X594="中滞销风险",X595="高滞销风险")),"变差")</f>
        <v>变好</v>
      </c>
      <c r="Z595" s="7">
        <f t="shared" si="122"/>
        <v>7.25</v>
      </c>
      <c r="AA595" s="7">
        <f t="shared" si="116"/>
        <v>0</v>
      </c>
      <c r="AB595" s="7">
        <f t="shared" si="123"/>
        <v>7.25</v>
      </c>
      <c r="AC595" s="7">
        <f t="shared" si="124"/>
        <v>79.6178343949044</v>
      </c>
      <c r="AD595" s="7">
        <f t="shared" si="125"/>
        <v>4.61783439489955</v>
      </c>
      <c r="AE595" s="8">
        <f t="shared" si="126"/>
        <v>1.66666666666667</v>
      </c>
    </row>
    <row r="596" spans="1:31">
      <c r="A596" s="1">
        <v>45887</v>
      </c>
      <c r="B596" t="s">
        <v>444</v>
      </c>
      <c r="C596" t="s">
        <v>445</v>
      </c>
      <c r="D596" t="s">
        <v>423</v>
      </c>
      <c r="E596">
        <v>0.71</v>
      </c>
      <c r="F596">
        <v>0.71</v>
      </c>
      <c r="G596">
        <v>0.71</v>
      </c>
      <c r="H596">
        <v>1</v>
      </c>
      <c r="I596" t="s">
        <v>41</v>
      </c>
      <c r="J596">
        <v>5</v>
      </c>
      <c r="K596" t="s">
        <v>35</v>
      </c>
      <c r="L596" t="s">
        <v>36</v>
      </c>
      <c r="M596" t="s">
        <v>37</v>
      </c>
      <c r="N596">
        <v>59</v>
      </c>
      <c r="O596">
        <v>10</v>
      </c>
      <c r="P596">
        <v>0</v>
      </c>
      <c r="Q596">
        <v>150</v>
      </c>
      <c r="R596">
        <v>0</v>
      </c>
      <c r="S596">
        <v>0</v>
      </c>
      <c r="T596">
        <f t="shared" si="117"/>
        <v>69</v>
      </c>
      <c r="U596">
        <f t="shared" si="118"/>
        <v>219</v>
      </c>
      <c r="V596" s="1">
        <f t="shared" si="119"/>
        <v>45984.1830985916</v>
      </c>
      <c r="W596" s="1">
        <f t="shared" si="120"/>
        <v>46195.4507042254</v>
      </c>
      <c r="X596" t="str">
        <f t="shared" si="121"/>
        <v>高滞销风险</v>
      </c>
      <c r="Y596" s="6" t="str">
        <f>_xlfn.IFS(COUNTIF($B$2:B596,B596)=1,"-",OR(AND(X595="高滞销风险",OR(X596="中滞销风险",X596="低滞销风险",X596="健康")),AND(X595="中滞销风险",OR(X596="低滞销风险",X596="健康")),AND(X595="低滞销风险",X596="健康")),"变好",X595=X596,"维持不变",OR(AND(X595="健康",OR(X596="低滞销风险",X596="中滞销风险",X596="高滞销风险")),AND(X595="低滞销风险",OR(X596="中滞销风险",X596="高滞销风险")),AND(X595="中滞销风险",X596="高滞销风险")),"变差")</f>
        <v>-</v>
      </c>
      <c r="Z596" s="7">
        <f t="shared" si="122"/>
        <v>5.81</v>
      </c>
      <c r="AA596" s="7">
        <f t="shared" si="116"/>
        <v>150</v>
      </c>
      <c r="AB596" s="7">
        <f t="shared" si="123"/>
        <v>155.81</v>
      </c>
      <c r="AC596" s="7">
        <f t="shared" si="124"/>
        <v>308.450704225352</v>
      </c>
      <c r="AD596" s="7">
        <f t="shared" si="125"/>
        <v>219.450704225397</v>
      </c>
      <c r="AE596" s="8">
        <f t="shared" si="126"/>
        <v>2.46067415730337</v>
      </c>
    </row>
    <row r="597" spans="1:31">
      <c r="A597" s="1">
        <v>45894</v>
      </c>
      <c r="B597" t="s">
        <v>444</v>
      </c>
      <c r="C597" t="s">
        <v>445</v>
      </c>
      <c r="D597" t="s">
        <v>423</v>
      </c>
      <c r="E597">
        <v>1.48</v>
      </c>
      <c r="F597">
        <v>2</v>
      </c>
      <c r="G597">
        <v>1.36</v>
      </c>
      <c r="H597">
        <v>1.21</v>
      </c>
      <c r="I597" t="s">
        <v>34</v>
      </c>
      <c r="J597">
        <v>14</v>
      </c>
      <c r="K597" t="s">
        <v>38</v>
      </c>
      <c r="L597" t="s">
        <v>39</v>
      </c>
      <c r="M597" t="s">
        <v>40</v>
      </c>
      <c r="N597">
        <v>43</v>
      </c>
      <c r="O597">
        <v>23</v>
      </c>
      <c r="P597">
        <v>0</v>
      </c>
      <c r="Q597">
        <v>140</v>
      </c>
      <c r="R597">
        <v>0</v>
      </c>
      <c r="S597">
        <v>0</v>
      </c>
      <c r="T597">
        <f t="shared" si="117"/>
        <v>66</v>
      </c>
      <c r="U597">
        <f t="shared" si="118"/>
        <v>206</v>
      </c>
      <c r="V597" s="1">
        <f t="shared" si="119"/>
        <v>45938.5945945946</v>
      </c>
      <c r="W597" s="1">
        <f t="shared" si="120"/>
        <v>46033.1891891892</v>
      </c>
      <c r="X597" t="str">
        <f t="shared" si="121"/>
        <v>高滞销风险</v>
      </c>
      <c r="Y597" s="6" t="str">
        <f>_xlfn.IFS(COUNTIF($B$2:B597,B597)=1,"-",OR(AND(X596="高滞销风险",OR(X597="中滞销风险",X597="低滞销风险",X597="健康")),AND(X596="中滞销风险",OR(X597="低滞销风险",X597="健康")),AND(X596="低滞销风险",X597="健康")),"变好",X596=X597,"维持不变",OR(AND(X596="健康",OR(X597="低滞销风险",X597="中滞销风险",X597="高滞销风险")),AND(X596="低滞销风险",OR(X597="中滞销风险",X597="高滞销风险")),AND(X596="中滞销风险",X597="高滞销风险")),"变差")</f>
        <v>维持不变</v>
      </c>
      <c r="Z597" s="7">
        <f t="shared" si="122"/>
        <v>0</v>
      </c>
      <c r="AA597" s="7">
        <f t="shared" si="116"/>
        <v>84.64</v>
      </c>
      <c r="AB597" s="7">
        <f t="shared" si="123"/>
        <v>84.64</v>
      </c>
      <c r="AC597" s="7">
        <f t="shared" si="124"/>
        <v>139.189189189189</v>
      </c>
      <c r="AD597" s="7">
        <f t="shared" si="125"/>
        <v>57.189189189201</v>
      </c>
      <c r="AE597" s="8">
        <f t="shared" si="126"/>
        <v>2.51219512195122</v>
      </c>
    </row>
    <row r="598" spans="1:31">
      <c r="A598" s="1">
        <v>45901</v>
      </c>
      <c r="B598" t="s">
        <v>444</v>
      </c>
      <c r="C598" t="s">
        <v>445</v>
      </c>
      <c r="D598" t="s">
        <v>423</v>
      </c>
      <c r="E598">
        <v>0.71</v>
      </c>
      <c r="F598">
        <v>0.71</v>
      </c>
      <c r="G598">
        <v>1.36</v>
      </c>
      <c r="H598">
        <v>1.04</v>
      </c>
      <c r="I598" t="s">
        <v>41</v>
      </c>
      <c r="J598">
        <v>5</v>
      </c>
      <c r="K598" t="s">
        <v>42</v>
      </c>
      <c r="L598" t="s">
        <v>43</v>
      </c>
      <c r="M598" t="s">
        <v>44</v>
      </c>
      <c r="N598">
        <v>39</v>
      </c>
      <c r="O598">
        <v>48</v>
      </c>
      <c r="P598">
        <v>0</v>
      </c>
      <c r="Q598">
        <v>115</v>
      </c>
      <c r="R598">
        <v>0</v>
      </c>
      <c r="S598">
        <v>0</v>
      </c>
      <c r="T598">
        <f t="shared" si="117"/>
        <v>87</v>
      </c>
      <c r="U598">
        <f t="shared" si="118"/>
        <v>202</v>
      </c>
      <c r="V598" s="1">
        <f t="shared" si="119"/>
        <v>46023.5352112676</v>
      </c>
      <c r="W598" s="1">
        <f t="shared" si="120"/>
        <v>46185.5070422535</v>
      </c>
      <c r="X598" t="str">
        <f t="shared" si="121"/>
        <v>高滞销风险</v>
      </c>
      <c r="Y598" s="6" t="str">
        <f>_xlfn.IFS(COUNTIF($B$2:B598,B598)=1,"-",OR(AND(X597="高滞销风险",OR(X598="中滞销风险",X598="低滞销风险",X598="健康")),AND(X597="中滞销风险",OR(X598="低滞销风险",X598="健康")),AND(X597="低滞销风险",X598="健康")),"变好",X597=X598,"维持不变",OR(AND(X597="健康",OR(X598="低滞销风险",X598="中滞销风险",X598="高滞销风险")),AND(X597="低滞销风险",OR(X598="中滞销风险",X598="高滞销风险")),AND(X597="中滞销风险",X598="高滞销风险")),"变差")</f>
        <v>维持不变</v>
      </c>
      <c r="Z598" s="7">
        <f t="shared" si="122"/>
        <v>33.75</v>
      </c>
      <c r="AA598" s="7">
        <f t="shared" si="116"/>
        <v>115</v>
      </c>
      <c r="AB598" s="7">
        <f t="shared" si="123"/>
        <v>148.75</v>
      </c>
      <c r="AC598" s="7">
        <f t="shared" si="124"/>
        <v>284.507042253521</v>
      </c>
      <c r="AD598" s="7">
        <f t="shared" si="125"/>
        <v>209.507042253499</v>
      </c>
      <c r="AE598" s="8">
        <f t="shared" si="126"/>
        <v>2.69333333333333</v>
      </c>
    </row>
    <row r="599" spans="1:31">
      <c r="A599" s="1">
        <v>45887</v>
      </c>
      <c r="B599" t="s">
        <v>446</v>
      </c>
      <c r="C599" t="s">
        <v>447</v>
      </c>
      <c r="D599" t="s">
        <v>423</v>
      </c>
      <c r="E599">
        <v>0.86</v>
      </c>
      <c r="F599">
        <v>0.86</v>
      </c>
      <c r="G599">
        <v>0.86</v>
      </c>
      <c r="H599">
        <v>0.96</v>
      </c>
      <c r="I599" t="s">
        <v>41</v>
      </c>
      <c r="J599">
        <v>6</v>
      </c>
      <c r="K599" t="s">
        <v>35</v>
      </c>
      <c r="L599" t="s">
        <v>36</v>
      </c>
      <c r="M599" t="s">
        <v>37</v>
      </c>
      <c r="N599">
        <v>41</v>
      </c>
      <c r="O599">
        <v>10</v>
      </c>
      <c r="P599">
        <v>0</v>
      </c>
      <c r="Q599">
        <v>180</v>
      </c>
      <c r="R599">
        <v>0</v>
      </c>
      <c r="S599">
        <v>0</v>
      </c>
      <c r="T599">
        <f t="shared" si="117"/>
        <v>51</v>
      </c>
      <c r="U599">
        <f t="shared" si="118"/>
        <v>231</v>
      </c>
      <c r="V599" s="1">
        <f t="shared" si="119"/>
        <v>45946.3023255814</v>
      </c>
      <c r="W599" s="1">
        <f t="shared" si="120"/>
        <v>46155.6046511628</v>
      </c>
      <c r="X599" t="str">
        <f t="shared" si="121"/>
        <v>高滞销风险</v>
      </c>
      <c r="Y599" s="6" t="str">
        <f>_xlfn.IFS(COUNTIF($B$2:B599,B599)=1,"-",OR(AND(X598="高滞销风险",OR(X599="中滞销风险",X599="低滞销风险",X599="健康")),AND(X598="中滞销风险",OR(X599="低滞销风险",X599="健康")),AND(X598="低滞销风险",X599="健康")),"变好",X598=X599,"维持不变",OR(AND(X598="健康",OR(X599="低滞销风险",X599="中滞销风险",X599="高滞销风险")),AND(X598="低滞销风险",OR(X599="中滞销风险",X599="高滞销风险")),AND(X598="中滞销风险",X599="高滞销风险")),"变差")</f>
        <v>-</v>
      </c>
      <c r="Z599" s="7">
        <f t="shared" si="122"/>
        <v>0</v>
      </c>
      <c r="AA599" s="7">
        <f t="shared" si="116"/>
        <v>154.46</v>
      </c>
      <c r="AB599" s="7">
        <f t="shared" si="123"/>
        <v>154.46</v>
      </c>
      <c r="AC599" s="7">
        <f t="shared" si="124"/>
        <v>268.604651162791</v>
      </c>
      <c r="AD599" s="7">
        <f t="shared" si="125"/>
        <v>179.604651162801</v>
      </c>
      <c r="AE599" s="8">
        <f t="shared" si="126"/>
        <v>2.59550561797753</v>
      </c>
    </row>
    <row r="600" spans="1:31">
      <c r="A600" s="1">
        <v>45894</v>
      </c>
      <c r="B600" t="s">
        <v>446</v>
      </c>
      <c r="C600" t="s">
        <v>447</v>
      </c>
      <c r="D600" t="s">
        <v>423</v>
      </c>
      <c r="E600">
        <v>1.25</v>
      </c>
      <c r="F600">
        <v>1.57</v>
      </c>
      <c r="G600">
        <v>1.21</v>
      </c>
      <c r="H600">
        <v>1.07</v>
      </c>
      <c r="I600" t="s">
        <v>34</v>
      </c>
      <c r="J600">
        <v>11</v>
      </c>
      <c r="K600" t="s">
        <v>38</v>
      </c>
      <c r="L600" t="s">
        <v>39</v>
      </c>
      <c r="M600" t="s">
        <v>40</v>
      </c>
      <c r="N600">
        <v>29</v>
      </c>
      <c r="O600">
        <v>30</v>
      </c>
      <c r="P600">
        <v>0</v>
      </c>
      <c r="Q600">
        <v>160</v>
      </c>
      <c r="R600">
        <v>0</v>
      </c>
      <c r="S600">
        <v>0</v>
      </c>
      <c r="T600">
        <f t="shared" si="117"/>
        <v>59</v>
      </c>
      <c r="U600">
        <f t="shared" si="118"/>
        <v>219</v>
      </c>
      <c r="V600" s="1">
        <f t="shared" si="119"/>
        <v>45941.2</v>
      </c>
      <c r="W600" s="1">
        <f t="shared" si="120"/>
        <v>46069.2</v>
      </c>
      <c r="X600" t="str">
        <f t="shared" si="121"/>
        <v>高滞销风险</v>
      </c>
      <c r="Y600" s="6" t="str">
        <f>_xlfn.IFS(COUNTIF($B$2:B600,B600)=1,"-",OR(AND(X599="高滞销风险",OR(X600="中滞销风险",X600="低滞销风险",X600="健康")),AND(X599="中滞销风险",OR(X600="低滞销风险",X600="健康")),AND(X599="低滞销风险",X600="健康")),"变好",X599=X600,"维持不变",OR(AND(X599="健康",OR(X600="低滞销风险",X600="中滞销风险",X600="高滞销风险")),AND(X599="低滞销风险",OR(X600="中滞销风险",X600="高滞销风险")),AND(X599="中滞销风险",X600="高滞销风险")),"变差")</f>
        <v>维持不变</v>
      </c>
      <c r="Z600" s="7">
        <f t="shared" si="122"/>
        <v>0</v>
      </c>
      <c r="AA600" s="7">
        <f t="shared" si="116"/>
        <v>116.5</v>
      </c>
      <c r="AB600" s="7">
        <f t="shared" si="123"/>
        <v>116.5</v>
      </c>
      <c r="AC600" s="7">
        <f t="shared" si="124"/>
        <v>175.2</v>
      </c>
      <c r="AD600" s="7">
        <f t="shared" si="125"/>
        <v>93.1999999999971</v>
      </c>
      <c r="AE600" s="8">
        <f t="shared" si="126"/>
        <v>2.67073170731707</v>
      </c>
    </row>
    <row r="601" spans="1:31">
      <c r="A601" s="1">
        <v>45901</v>
      </c>
      <c r="B601" t="s">
        <v>446</v>
      </c>
      <c r="C601" t="s">
        <v>447</v>
      </c>
      <c r="D601" t="s">
        <v>423</v>
      </c>
      <c r="E601">
        <v>1.24</v>
      </c>
      <c r="F601">
        <v>1.29</v>
      </c>
      <c r="G601">
        <v>1.43</v>
      </c>
      <c r="H601">
        <v>1.14</v>
      </c>
      <c r="I601" t="s">
        <v>34</v>
      </c>
      <c r="J601">
        <v>9</v>
      </c>
      <c r="K601" t="s">
        <v>42</v>
      </c>
      <c r="L601" t="s">
        <v>43</v>
      </c>
      <c r="M601" t="s">
        <v>44</v>
      </c>
      <c r="N601">
        <v>22</v>
      </c>
      <c r="O601">
        <v>50</v>
      </c>
      <c r="P601">
        <v>0</v>
      </c>
      <c r="Q601">
        <v>140</v>
      </c>
      <c r="R601">
        <v>0</v>
      </c>
      <c r="S601">
        <v>0</v>
      </c>
      <c r="T601">
        <f t="shared" si="117"/>
        <v>72</v>
      </c>
      <c r="U601">
        <f t="shared" si="118"/>
        <v>212</v>
      </c>
      <c r="V601" s="1">
        <f t="shared" si="119"/>
        <v>45959.064516129</v>
      </c>
      <c r="W601" s="1">
        <f t="shared" si="120"/>
        <v>46071.9677419355</v>
      </c>
      <c r="X601" t="str">
        <f t="shared" si="121"/>
        <v>高滞销风险</v>
      </c>
      <c r="Y601" s="6" t="str">
        <f>_xlfn.IFS(COUNTIF($B$2:B601,B601)=1,"-",OR(AND(X600="高滞销风险",OR(X601="中滞销风险",X601="低滞销风险",X601="健康")),AND(X600="中滞销风险",OR(X601="低滞销风险",X601="健康")),AND(X600="低滞销风险",X601="健康")),"变好",X600=X601,"维持不变",OR(AND(X600="健康",OR(X601="低滞销风险",X601="中滞销风险",X601="高滞销风险")),AND(X600="低滞销风险",OR(X601="中滞销风险",X601="高滞销风险")),AND(X600="中滞销风险",X601="高滞销风险")),"变差")</f>
        <v>维持不变</v>
      </c>
      <c r="Z601" s="7">
        <f t="shared" si="122"/>
        <v>0</v>
      </c>
      <c r="AA601" s="7">
        <f t="shared" si="116"/>
        <v>119</v>
      </c>
      <c r="AB601" s="7">
        <f t="shared" si="123"/>
        <v>119</v>
      </c>
      <c r="AC601" s="7">
        <f t="shared" si="124"/>
        <v>170.967741935484</v>
      </c>
      <c r="AD601" s="7">
        <f t="shared" si="125"/>
        <v>95.9677419354994</v>
      </c>
      <c r="AE601" s="8">
        <f t="shared" si="126"/>
        <v>2.82666666666667</v>
      </c>
    </row>
    <row r="602" spans="1:31">
      <c r="A602" s="1">
        <v>45887</v>
      </c>
      <c r="B602" t="s">
        <v>448</v>
      </c>
      <c r="C602" t="s">
        <v>449</v>
      </c>
      <c r="D602" t="s">
        <v>423</v>
      </c>
      <c r="E602">
        <v>1.5</v>
      </c>
      <c r="F602">
        <v>1.43</v>
      </c>
      <c r="G602">
        <v>1.71</v>
      </c>
      <c r="H602">
        <v>1.46</v>
      </c>
      <c r="I602" t="s">
        <v>34</v>
      </c>
      <c r="J602">
        <v>10</v>
      </c>
      <c r="K602" t="s">
        <v>35</v>
      </c>
      <c r="L602" t="s">
        <v>36</v>
      </c>
      <c r="M602" t="s">
        <v>37</v>
      </c>
      <c r="N602">
        <v>71</v>
      </c>
      <c r="O602">
        <v>50</v>
      </c>
      <c r="P602">
        <v>0</v>
      </c>
      <c r="Q602">
        <v>40</v>
      </c>
      <c r="R602">
        <v>0</v>
      </c>
      <c r="S602">
        <v>0</v>
      </c>
      <c r="T602">
        <f t="shared" si="117"/>
        <v>121</v>
      </c>
      <c r="U602">
        <f t="shared" si="118"/>
        <v>161</v>
      </c>
      <c r="V602" s="1">
        <f t="shared" si="119"/>
        <v>45967.6666666667</v>
      </c>
      <c r="W602" s="1">
        <f t="shared" si="120"/>
        <v>45994.3333333333</v>
      </c>
      <c r="X602" t="str">
        <f t="shared" si="121"/>
        <v>中滞销风险</v>
      </c>
      <c r="Y602" s="6" t="str">
        <f>_xlfn.IFS(COUNTIF($B$2:B602,B602)=1,"-",OR(AND(X601="高滞销风险",OR(X602="中滞销风险",X602="低滞销风险",X602="健康")),AND(X601="中滞销风险",OR(X602="低滞销风险",X602="健康")),AND(X601="低滞销风险",X602="健康")),"变好",X601=X602,"维持不变",OR(AND(X601="健康",OR(X602="低滞销风险",X602="中滞销风险",X602="高滞销风险")),AND(X601="低滞销风险",OR(X602="中滞销风险",X602="高滞销风险")),AND(X601="中滞销风险",X602="高滞销风险")),"变差")</f>
        <v>-</v>
      </c>
      <c r="Z602" s="7">
        <f t="shared" si="122"/>
        <v>0</v>
      </c>
      <c r="AA602" s="7">
        <f t="shared" si="116"/>
        <v>27.5</v>
      </c>
      <c r="AB602" s="7">
        <f t="shared" si="123"/>
        <v>27.5</v>
      </c>
      <c r="AC602" s="7">
        <f t="shared" si="124"/>
        <v>107.333333333333</v>
      </c>
      <c r="AD602" s="7">
        <f t="shared" si="125"/>
        <v>18.3333333332994</v>
      </c>
      <c r="AE602" s="8">
        <f t="shared" si="126"/>
        <v>1.80898876404494</v>
      </c>
    </row>
    <row r="603" spans="1:31">
      <c r="A603" s="1">
        <v>45894</v>
      </c>
      <c r="B603" t="s">
        <v>448</v>
      </c>
      <c r="C603" t="s">
        <v>449</v>
      </c>
      <c r="D603" t="s">
        <v>423</v>
      </c>
      <c r="E603">
        <v>0.71</v>
      </c>
      <c r="F603">
        <v>0.71</v>
      </c>
      <c r="G603">
        <v>1.07</v>
      </c>
      <c r="H603">
        <v>1.29</v>
      </c>
      <c r="I603" t="s">
        <v>41</v>
      </c>
      <c r="J603">
        <v>5</v>
      </c>
      <c r="K603" t="s">
        <v>38</v>
      </c>
      <c r="L603" t="s">
        <v>39</v>
      </c>
      <c r="M603" t="s">
        <v>40</v>
      </c>
      <c r="N603">
        <v>80</v>
      </c>
      <c r="O603">
        <v>40</v>
      </c>
      <c r="P603">
        <v>0</v>
      </c>
      <c r="Q603">
        <v>40</v>
      </c>
      <c r="R603">
        <v>0</v>
      </c>
      <c r="S603">
        <v>0</v>
      </c>
      <c r="T603">
        <f t="shared" si="117"/>
        <v>120</v>
      </c>
      <c r="U603">
        <f t="shared" si="118"/>
        <v>160</v>
      </c>
      <c r="V603" s="1">
        <f t="shared" si="119"/>
        <v>46063.014084507</v>
      </c>
      <c r="W603" s="1">
        <f t="shared" si="120"/>
        <v>46119.3521126761</v>
      </c>
      <c r="X603" t="str">
        <f t="shared" si="121"/>
        <v>高滞销风险</v>
      </c>
      <c r="Y603" s="6" t="str">
        <f>_xlfn.IFS(COUNTIF($B$2:B603,B603)=1,"-",OR(AND(X602="高滞销风险",OR(X603="中滞销风险",X603="低滞销风险",X603="健康")),AND(X602="中滞销风险",OR(X603="低滞销风险",X603="健康")),AND(X602="低滞销风险",X603="健康")),"变好",X602=X603,"维持不变",OR(AND(X602="健康",OR(X603="低滞销风险",X603="中滞销风险",X603="高滞销风险")),AND(X602="低滞销风险",OR(X603="中滞销风险",X603="高滞销风险")),AND(X602="中滞销风险",X603="高滞销风险")),"变差")</f>
        <v>变差</v>
      </c>
      <c r="Z603" s="7">
        <f t="shared" si="122"/>
        <v>61.78</v>
      </c>
      <c r="AA603" s="7">
        <f t="shared" si="116"/>
        <v>40</v>
      </c>
      <c r="AB603" s="7">
        <f t="shared" si="123"/>
        <v>101.78</v>
      </c>
      <c r="AC603" s="7">
        <f t="shared" si="124"/>
        <v>225.352112676056</v>
      </c>
      <c r="AD603" s="7">
        <f t="shared" si="125"/>
        <v>143.352112676097</v>
      </c>
      <c r="AE603" s="8">
        <f t="shared" si="126"/>
        <v>1.95121951219512</v>
      </c>
    </row>
    <row r="604" spans="1:31">
      <c r="A604" s="1">
        <v>45901</v>
      </c>
      <c r="B604" t="s">
        <v>448</v>
      </c>
      <c r="C604" t="s">
        <v>449</v>
      </c>
      <c r="D604" t="s">
        <v>423</v>
      </c>
      <c r="E604">
        <v>1</v>
      </c>
      <c r="F604">
        <v>1</v>
      </c>
      <c r="G604">
        <v>0.86</v>
      </c>
      <c r="H604">
        <v>1.29</v>
      </c>
      <c r="I604" t="s">
        <v>41</v>
      </c>
      <c r="J604">
        <v>7</v>
      </c>
      <c r="K604" t="s">
        <v>42</v>
      </c>
      <c r="L604" t="s">
        <v>43</v>
      </c>
      <c r="M604" t="s">
        <v>44</v>
      </c>
      <c r="N604">
        <v>84</v>
      </c>
      <c r="O604">
        <v>30</v>
      </c>
      <c r="P604">
        <v>0</v>
      </c>
      <c r="Q604">
        <v>40</v>
      </c>
      <c r="R604">
        <v>0</v>
      </c>
      <c r="S604">
        <v>0</v>
      </c>
      <c r="T604">
        <f t="shared" si="117"/>
        <v>114</v>
      </c>
      <c r="U604">
        <f t="shared" si="118"/>
        <v>154</v>
      </c>
      <c r="V604" s="1">
        <f t="shared" si="119"/>
        <v>46015</v>
      </c>
      <c r="W604" s="1">
        <f t="shared" si="120"/>
        <v>46055</v>
      </c>
      <c r="X604" t="str">
        <f t="shared" si="121"/>
        <v>高滞销风险</v>
      </c>
      <c r="Y604" s="6" t="str">
        <f>_xlfn.IFS(COUNTIF($B$2:B604,B604)=1,"-",OR(AND(X603="高滞销风险",OR(X604="中滞销风险",X604="低滞销风险",X604="健康")),AND(X603="中滞销风险",OR(X604="低滞销风险",X604="健康")),AND(X603="低滞销风险",X604="健康")),"变好",X603=X604,"维持不变",OR(AND(X603="健康",OR(X604="低滞销风险",X604="中滞销风险",X604="高滞销风险")),AND(X603="低滞销风险",OR(X604="中滞销风险",X604="高滞销风险")),AND(X603="中滞销风险",X604="高滞销风险")),"变差")</f>
        <v>维持不变</v>
      </c>
      <c r="Z604" s="7">
        <f t="shared" si="122"/>
        <v>39</v>
      </c>
      <c r="AA604" s="7">
        <f t="shared" si="116"/>
        <v>40</v>
      </c>
      <c r="AB604" s="7">
        <f t="shared" si="123"/>
        <v>79</v>
      </c>
      <c r="AC604" s="7">
        <f t="shared" si="124"/>
        <v>154</v>
      </c>
      <c r="AD604" s="7">
        <f t="shared" si="125"/>
        <v>79</v>
      </c>
      <c r="AE604" s="8">
        <f t="shared" si="126"/>
        <v>2.05333333333333</v>
      </c>
    </row>
    <row r="605" spans="1:31">
      <c r="A605" s="1">
        <v>45887</v>
      </c>
      <c r="B605" t="s">
        <v>450</v>
      </c>
      <c r="C605" t="s">
        <v>451</v>
      </c>
      <c r="D605" t="s">
        <v>423</v>
      </c>
      <c r="E605">
        <v>2.15</v>
      </c>
      <c r="F605">
        <v>2.43</v>
      </c>
      <c r="G605">
        <v>2.29</v>
      </c>
      <c r="H605">
        <v>1.93</v>
      </c>
      <c r="I605" t="s">
        <v>34</v>
      </c>
      <c r="J605">
        <v>17</v>
      </c>
      <c r="K605" t="s">
        <v>35</v>
      </c>
      <c r="L605" t="s">
        <v>36</v>
      </c>
      <c r="M605" t="s">
        <v>37</v>
      </c>
      <c r="N605">
        <v>55</v>
      </c>
      <c r="O605">
        <v>70</v>
      </c>
      <c r="P605">
        <v>0</v>
      </c>
      <c r="Q605">
        <v>100</v>
      </c>
      <c r="R605">
        <v>0</v>
      </c>
      <c r="S605">
        <v>0</v>
      </c>
      <c r="T605">
        <f t="shared" si="117"/>
        <v>125</v>
      </c>
      <c r="U605">
        <f t="shared" si="118"/>
        <v>225</v>
      </c>
      <c r="V605" s="1">
        <f t="shared" si="119"/>
        <v>45945.1395348837</v>
      </c>
      <c r="W605" s="1">
        <f t="shared" si="120"/>
        <v>45991.6511627907</v>
      </c>
      <c r="X605" t="str">
        <f t="shared" si="121"/>
        <v>中滞销风险</v>
      </c>
      <c r="Y605" s="6" t="str">
        <f>_xlfn.IFS(COUNTIF($B$2:B605,B605)=1,"-",OR(AND(X604="高滞销风险",OR(X605="中滞销风险",X605="低滞销风险",X605="健康")),AND(X604="中滞销风险",OR(X605="低滞销风险",X605="健康")),AND(X604="低滞销风险",X605="健康")),"变好",X604=X605,"维持不变",OR(AND(X604="健康",OR(X605="低滞销风险",X605="中滞销风险",X605="高滞销风险")),AND(X604="低滞销风险",OR(X605="中滞销风险",X605="高滞销风险")),AND(X604="中滞销风险",X605="高滞销风险")),"变差")</f>
        <v>-</v>
      </c>
      <c r="Z605" s="7">
        <f t="shared" si="122"/>
        <v>0</v>
      </c>
      <c r="AA605" s="7">
        <f t="shared" si="116"/>
        <v>33.65</v>
      </c>
      <c r="AB605" s="7">
        <f t="shared" si="123"/>
        <v>33.65</v>
      </c>
      <c r="AC605" s="7">
        <f t="shared" si="124"/>
        <v>104.651162790698</v>
      </c>
      <c r="AD605" s="7">
        <f t="shared" si="125"/>
        <v>15.6511627907021</v>
      </c>
      <c r="AE605" s="8">
        <f t="shared" si="126"/>
        <v>2.52808988764045</v>
      </c>
    </row>
    <row r="606" spans="1:31">
      <c r="A606" s="1">
        <v>45894</v>
      </c>
      <c r="B606" t="s">
        <v>450</v>
      </c>
      <c r="C606" t="s">
        <v>451</v>
      </c>
      <c r="D606" t="s">
        <v>423</v>
      </c>
      <c r="E606">
        <v>1.43</v>
      </c>
      <c r="F606">
        <v>1.43</v>
      </c>
      <c r="G606">
        <v>1.93</v>
      </c>
      <c r="H606">
        <v>1.82</v>
      </c>
      <c r="I606" t="s">
        <v>41</v>
      </c>
      <c r="J606">
        <v>10</v>
      </c>
      <c r="K606" t="s">
        <v>38</v>
      </c>
      <c r="L606" t="s">
        <v>39</v>
      </c>
      <c r="M606" t="s">
        <v>40</v>
      </c>
      <c r="N606">
        <v>59</v>
      </c>
      <c r="O606">
        <v>84</v>
      </c>
      <c r="P606">
        <v>0</v>
      </c>
      <c r="Q606">
        <v>70</v>
      </c>
      <c r="R606">
        <v>0</v>
      </c>
      <c r="S606">
        <v>0</v>
      </c>
      <c r="T606">
        <f t="shared" si="117"/>
        <v>143</v>
      </c>
      <c r="U606">
        <f t="shared" si="118"/>
        <v>213</v>
      </c>
      <c r="V606" s="1">
        <f t="shared" si="119"/>
        <v>45994</v>
      </c>
      <c r="W606" s="1">
        <f t="shared" si="120"/>
        <v>46042.9510489511</v>
      </c>
      <c r="X606" t="str">
        <f t="shared" si="121"/>
        <v>高滞销风险</v>
      </c>
      <c r="Y606" s="6" t="str">
        <f>_xlfn.IFS(COUNTIF($B$2:B606,B606)=1,"-",OR(AND(X605="高滞销风险",OR(X606="中滞销风险",X606="低滞销风险",X606="健康")),AND(X605="中滞销风险",OR(X606="低滞销风险",X606="健康")),AND(X605="低滞销风险",X606="健康")),"变好",X605=X606,"维持不变",OR(AND(X605="健康",OR(X606="低滞销风险",X606="中滞销风险",X606="高滞销风险")),AND(X605="低滞销风险",OR(X606="中滞销风险",X606="高滞销风险")),AND(X605="中滞销风险",X606="高滞销风险")),"变差")</f>
        <v>变差</v>
      </c>
      <c r="Z606" s="7">
        <f t="shared" si="122"/>
        <v>25.74</v>
      </c>
      <c r="AA606" s="7">
        <f t="shared" si="116"/>
        <v>70</v>
      </c>
      <c r="AB606" s="7">
        <f t="shared" si="123"/>
        <v>95.74</v>
      </c>
      <c r="AC606" s="7">
        <f t="shared" si="124"/>
        <v>148.951048951049</v>
      </c>
      <c r="AD606" s="7">
        <f t="shared" si="125"/>
        <v>66.9510489511013</v>
      </c>
      <c r="AE606" s="8">
        <f t="shared" si="126"/>
        <v>2.59756097560976</v>
      </c>
    </row>
    <row r="607" spans="1:31">
      <c r="A607" s="1">
        <v>45901</v>
      </c>
      <c r="B607" t="s">
        <v>450</v>
      </c>
      <c r="C607" t="s">
        <v>451</v>
      </c>
      <c r="D607" t="s">
        <v>423</v>
      </c>
      <c r="E607">
        <v>2.34</v>
      </c>
      <c r="F607">
        <v>2.76</v>
      </c>
      <c r="G607">
        <v>2.09</v>
      </c>
      <c r="H607">
        <v>2.19</v>
      </c>
      <c r="I607" t="s">
        <v>34</v>
      </c>
      <c r="J607">
        <v>19.29</v>
      </c>
      <c r="K607" t="s">
        <v>42</v>
      </c>
      <c r="L607" t="s">
        <v>43</v>
      </c>
      <c r="M607" t="s">
        <v>44</v>
      </c>
      <c r="N607">
        <v>61</v>
      </c>
      <c r="O607">
        <v>68</v>
      </c>
      <c r="P607">
        <v>0</v>
      </c>
      <c r="Q607">
        <v>70</v>
      </c>
      <c r="R607">
        <v>0</v>
      </c>
      <c r="S607">
        <v>0</v>
      </c>
      <c r="T607">
        <f t="shared" si="117"/>
        <v>129</v>
      </c>
      <c r="U607">
        <f t="shared" si="118"/>
        <v>199</v>
      </c>
      <c r="V607" s="1">
        <f t="shared" si="119"/>
        <v>45956.1282051282</v>
      </c>
      <c r="W607" s="1">
        <f t="shared" si="120"/>
        <v>45986.0427350427</v>
      </c>
      <c r="X607" t="str">
        <f t="shared" si="121"/>
        <v>低滞销风险</v>
      </c>
      <c r="Y607" s="6" t="str">
        <f>_xlfn.IFS(COUNTIF($B$2:B607,B607)=1,"-",OR(AND(X606="高滞销风险",OR(X607="中滞销风险",X607="低滞销风险",X607="健康")),AND(X606="中滞销风险",OR(X607="低滞销风险",X607="健康")),AND(X606="低滞销风险",X607="健康")),"变好",X606=X607,"维持不变",OR(AND(X606="健康",OR(X607="低滞销风险",X607="中滞销风险",X607="高滞销风险")),AND(X606="低滞销风险",OR(X607="中滞销风险",X607="高滞销风险")),AND(X606="中滞销风险",X607="高滞销风险")),"变差")</f>
        <v>变好</v>
      </c>
      <c r="Z607" s="7">
        <f t="shared" si="122"/>
        <v>0</v>
      </c>
      <c r="AA607" s="7">
        <f t="shared" si="116"/>
        <v>23.5</v>
      </c>
      <c r="AB607" s="7">
        <f t="shared" si="123"/>
        <v>23.5</v>
      </c>
      <c r="AC607" s="7">
        <f t="shared" si="124"/>
        <v>85.042735042735</v>
      </c>
      <c r="AD607" s="7">
        <f t="shared" si="125"/>
        <v>10.042735042698</v>
      </c>
      <c r="AE607" s="8">
        <f t="shared" si="126"/>
        <v>2.65333333333333</v>
      </c>
    </row>
    <row r="608" spans="1:31">
      <c r="A608" s="1">
        <v>45887</v>
      </c>
      <c r="B608" t="s">
        <v>452</v>
      </c>
      <c r="C608" t="s">
        <v>453</v>
      </c>
      <c r="D608" t="s">
        <v>423</v>
      </c>
      <c r="E608">
        <v>1.87</v>
      </c>
      <c r="F608">
        <v>2.43</v>
      </c>
      <c r="G608">
        <v>1.86</v>
      </c>
      <c r="H608">
        <v>1.54</v>
      </c>
      <c r="I608" t="s">
        <v>34</v>
      </c>
      <c r="J608">
        <v>17</v>
      </c>
      <c r="K608" t="s">
        <v>35</v>
      </c>
      <c r="L608" t="s">
        <v>36</v>
      </c>
      <c r="M608" t="s">
        <v>37</v>
      </c>
      <c r="N608">
        <v>84</v>
      </c>
      <c r="O608">
        <v>0</v>
      </c>
      <c r="P608">
        <v>0</v>
      </c>
      <c r="Q608">
        <v>59</v>
      </c>
      <c r="R608">
        <v>0</v>
      </c>
      <c r="S608">
        <v>0</v>
      </c>
      <c r="T608">
        <f t="shared" si="117"/>
        <v>84</v>
      </c>
      <c r="U608">
        <f t="shared" si="118"/>
        <v>143</v>
      </c>
      <c r="V608" s="1">
        <f t="shared" si="119"/>
        <v>45931.9197860963</v>
      </c>
      <c r="W608" s="1">
        <f t="shared" si="120"/>
        <v>45963.4705882353</v>
      </c>
      <c r="X608" t="str">
        <f t="shared" si="121"/>
        <v>健康</v>
      </c>
      <c r="Y608" s="6" t="str">
        <f>_xlfn.IFS(COUNTIF($B$2:B608,B608)=1,"-",OR(AND(X607="高滞销风险",OR(X608="中滞销风险",X608="低滞销风险",X608="健康")),AND(X607="中滞销风险",OR(X608="低滞销风险",X608="健康")),AND(X607="低滞销风险",X608="健康")),"变好",X607=X608,"维持不变",OR(AND(X607="健康",OR(X608="低滞销风险",X608="中滞销风险",X608="高滞销风险")),AND(X607="低滞销风险",OR(X608="中滞销风险",X608="高滞销风险")),AND(X607="中滞销风险",X608="高滞销风险")),"变差")</f>
        <v>-</v>
      </c>
      <c r="Z608" s="7">
        <f t="shared" si="122"/>
        <v>0</v>
      </c>
      <c r="AA608" s="7">
        <f t="shared" si="116"/>
        <v>0</v>
      </c>
      <c r="AB608" s="7">
        <f t="shared" si="123"/>
        <v>0</v>
      </c>
      <c r="AC608" s="7">
        <f t="shared" si="124"/>
        <v>76.4705882352941</v>
      </c>
      <c r="AD608" s="7">
        <f t="shared" si="125"/>
        <v>0</v>
      </c>
      <c r="AE608" s="8">
        <f t="shared" si="126"/>
        <v>1.87</v>
      </c>
    </row>
    <row r="609" spans="1:31">
      <c r="A609" s="1">
        <v>45894</v>
      </c>
      <c r="B609" t="s">
        <v>452</v>
      </c>
      <c r="C609" t="s">
        <v>453</v>
      </c>
      <c r="D609" t="s">
        <v>423</v>
      </c>
      <c r="E609">
        <v>1.57</v>
      </c>
      <c r="F609">
        <v>1.57</v>
      </c>
      <c r="G609">
        <v>2</v>
      </c>
      <c r="H609">
        <v>1.39</v>
      </c>
      <c r="I609" t="s">
        <v>34</v>
      </c>
      <c r="J609">
        <v>11</v>
      </c>
      <c r="K609" t="s">
        <v>38</v>
      </c>
      <c r="L609" t="s">
        <v>39</v>
      </c>
      <c r="M609" t="s">
        <v>40</v>
      </c>
      <c r="N609">
        <v>72</v>
      </c>
      <c r="O609">
        <v>55</v>
      </c>
      <c r="P609">
        <v>0</v>
      </c>
      <c r="Q609">
        <v>4</v>
      </c>
      <c r="R609">
        <v>0</v>
      </c>
      <c r="S609">
        <v>0</v>
      </c>
      <c r="T609">
        <f t="shared" si="117"/>
        <v>127</v>
      </c>
      <c r="U609">
        <f t="shared" si="118"/>
        <v>131</v>
      </c>
      <c r="V609" s="1">
        <f t="shared" si="119"/>
        <v>45974.8917197452</v>
      </c>
      <c r="W609" s="1">
        <f t="shared" si="120"/>
        <v>45977.4394904459</v>
      </c>
      <c r="X609" t="str">
        <f t="shared" si="121"/>
        <v>低滞销风险</v>
      </c>
      <c r="Y609" s="6" t="str">
        <f>_xlfn.IFS(COUNTIF($B$2:B609,B609)=1,"-",OR(AND(X608="高滞销风险",OR(X609="中滞销风险",X609="低滞销风险",X609="健康")),AND(X608="中滞销风险",OR(X609="低滞销风险",X609="健康")),AND(X608="低滞销风险",X609="健康")),"变好",X608=X609,"维持不变",OR(AND(X608="健康",OR(X609="低滞销风险",X609="中滞销风险",X609="高滞销风险")),AND(X608="低滞销风险",OR(X609="中滞销风险",X609="高滞销风险")),AND(X608="中滞销风险",X609="高滞销风险")),"变差")</f>
        <v>变差</v>
      </c>
      <c r="Z609" s="7">
        <f t="shared" si="122"/>
        <v>0</v>
      </c>
      <c r="AA609" s="7">
        <f t="shared" si="116"/>
        <v>2.25999999999999</v>
      </c>
      <c r="AB609" s="7">
        <f t="shared" si="123"/>
        <v>2.25999999999999</v>
      </c>
      <c r="AC609" s="7">
        <f t="shared" si="124"/>
        <v>83.4394904458599</v>
      </c>
      <c r="AD609" s="7">
        <f t="shared" si="125"/>
        <v>1.43949044589681</v>
      </c>
      <c r="AE609" s="8">
        <f t="shared" si="126"/>
        <v>1.59756097560976</v>
      </c>
    </row>
    <row r="610" spans="1:31">
      <c r="A610" s="1">
        <v>45901</v>
      </c>
      <c r="B610" t="s">
        <v>452</v>
      </c>
      <c r="C610" t="s">
        <v>453</v>
      </c>
      <c r="D610" t="s">
        <v>423</v>
      </c>
      <c r="E610">
        <v>1.43</v>
      </c>
      <c r="F610">
        <v>1.43</v>
      </c>
      <c r="G610">
        <v>1.5</v>
      </c>
      <c r="H610">
        <v>1.68</v>
      </c>
      <c r="I610" t="s">
        <v>41</v>
      </c>
      <c r="J610">
        <v>10</v>
      </c>
      <c r="K610" t="s">
        <v>42</v>
      </c>
      <c r="L610" t="s">
        <v>43</v>
      </c>
      <c r="M610" t="s">
        <v>44</v>
      </c>
      <c r="N610">
        <v>67</v>
      </c>
      <c r="O610">
        <v>55</v>
      </c>
      <c r="P610">
        <v>0</v>
      </c>
      <c r="Q610">
        <v>4</v>
      </c>
      <c r="R610">
        <v>0</v>
      </c>
      <c r="S610">
        <v>0</v>
      </c>
      <c r="T610">
        <f t="shared" si="117"/>
        <v>122</v>
      </c>
      <c r="U610">
        <f t="shared" si="118"/>
        <v>126</v>
      </c>
      <c r="V610" s="1">
        <f t="shared" si="119"/>
        <v>45986.3146853147</v>
      </c>
      <c r="W610" s="1">
        <f t="shared" si="120"/>
        <v>45989.1118881119</v>
      </c>
      <c r="X610" t="str">
        <f t="shared" si="121"/>
        <v>低滞销风险</v>
      </c>
      <c r="Y610" s="6" t="str">
        <f>_xlfn.IFS(COUNTIF($B$2:B610,B610)=1,"-",OR(AND(X609="高滞销风险",OR(X610="中滞销风险",X610="低滞销风险",X610="健康")),AND(X609="中滞销风险",OR(X610="低滞销风险",X610="健康")),AND(X609="低滞销风险",X610="健康")),"变好",X609=X610,"维持不变",OR(AND(X609="健康",OR(X610="低滞销风险",X610="中滞销风险",X610="高滞销风险")),AND(X609="低滞销风险",OR(X610="中滞销风险",X610="高滞销风险")),AND(X609="中滞销风险",X610="高滞销风险")),"变差")</f>
        <v>维持不变</v>
      </c>
      <c r="Z610" s="7">
        <f t="shared" si="122"/>
        <v>14.75</v>
      </c>
      <c r="AA610" s="7">
        <f t="shared" si="116"/>
        <v>4</v>
      </c>
      <c r="AB610" s="7">
        <f t="shared" si="123"/>
        <v>18.75</v>
      </c>
      <c r="AC610" s="7">
        <f t="shared" si="124"/>
        <v>88.1118881118881</v>
      </c>
      <c r="AD610" s="7">
        <f t="shared" si="125"/>
        <v>13.1118881118964</v>
      </c>
      <c r="AE610" s="8">
        <f t="shared" si="126"/>
        <v>1.68</v>
      </c>
    </row>
    <row r="611" spans="1:31">
      <c r="A611" s="1">
        <v>45887</v>
      </c>
      <c r="B611" t="s">
        <v>454</v>
      </c>
      <c r="C611" t="s">
        <v>455</v>
      </c>
      <c r="D611" t="s">
        <v>423</v>
      </c>
      <c r="E611">
        <v>2.29</v>
      </c>
      <c r="F611">
        <v>2.29</v>
      </c>
      <c r="G611">
        <v>2.57</v>
      </c>
      <c r="H611">
        <v>2.75</v>
      </c>
      <c r="I611" t="s">
        <v>41</v>
      </c>
      <c r="J611">
        <v>16</v>
      </c>
      <c r="K611" t="s">
        <v>35</v>
      </c>
      <c r="L611" t="s">
        <v>36</v>
      </c>
      <c r="M611" t="s">
        <v>37</v>
      </c>
      <c r="N611">
        <v>45</v>
      </c>
      <c r="O611">
        <v>129</v>
      </c>
      <c r="P611">
        <v>0</v>
      </c>
      <c r="Q611">
        <v>63</v>
      </c>
      <c r="R611">
        <v>0</v>
      </c>
      <c r="S611">
        <v>0</v>
      </c>
      <c r="T611">
        <f t="shared" si="117"/>
        <v>174</v>
      </c>
      <c r="U611">
        <f t="shared" si="118"/>
        <v>237</v>
      </c>
      <c r="V611" s="1">
        <f t="shared" si="119"/>
        <v>45962.9825327511</v>
      </c>
      <c r="W611" s="1">
        <f t="shared" si="120"/>
        <v>45990.4934497817</v>
      </c>
      <c r="X611" t="str">
        <f t="shared" si="121"/>
        <v>低滞销风险</v>
      </c>
      <c r="Y611" s="6" t="str">
        <f>_xlfn.IFS(COUNTIF($B$2:B611,B611)=1,"-",OR(AND(X610="高滞销风险",OR(X611="中滞销风险",X611="低滞销风险",X611="健康")),AND(X610="中滞销风险",OR(X611="低滞销风险",X611="健康")),AND(X610="低滞销风险",X611="健康")),"变好",X610=X611,"维持不变",OR(AND(X610="健康",OR(X611="低滞销风险",X611="中滞销风险",X611="高滞销风险")),AND(X610="低滞销风险",OR(X611="中滞销风险",X611="高滞销风险")),AND(X610="中滞销风险",X611="高滞销风险")),"变差")</f>
        <v>-</v>
      </c>
      <c r="Z611" s="7">
        <f t="shared" si="122"/>
        <v>0</v>
      </c>
      <c r="AA611" s="7">
        <f t="shared" si="116"/>
        <v>33.19</v>
      </c>
      <c r="AB611" s="7">
        <f t="shared" si="123"/>
        <v>33.19</v>
      </c>
      <c r="AC611" s="7">
        <f t="shared" si="124"/>
        <v>103.493449781659</v>
      </c>
      <c r="AD611" s="7">
        <f t="shared" si="125"/>
        <v>14.4934497817012</v>
      </c>
      <c r="AE611" s="8">
        <f t="shared" si="126"/>
        <v>2.66292134831461</v>
      </c>
    </row>
    <row r="612" spans="1:31">
      <c r="A612" s="1">
        <v>45894</v>
      </c>
      <c r="B612" t="s">
        <v>454</v>
      </c>
      <c r="C612" t="s">
        <v>455</v>
      </c>
      <c r="D612" t="s">
        <v>423</v>
      </c>
      <c r="E612">
        <v>1.29</v>
      </c>
      <c r="F612">
        <v>1.29</v>
      </c>
      <c r="G612">
        <v>1.79</v>
      </c>
      <c r="H612">
        <v>2.21</v>
      </c>
      <c r="I612" t="s">
        <v>41</v>
      </c>
      <c r="J612">
        <v>9</v>
      </c>
      <c r="K612" t="s">
        <v>38</v>
      </c>
      <c r="L612" t="s">
        <v>39</v>
      </c>
      <c r="M612" t="s">
        <v>40</v>
      </c>
      <c r="N612">
        <v>49</v>
      </c>
      <c r="O612">
        <v>117</v>
      </c>
      <c r="P612">
        <v>0</v>
      </c>
      <c r="Q612">
        <v>63</v>
      </c>
      <c r="R612">
        <v>0</v>
      </c>
      <c r="S612">
        <v>0</v>
      </c>
      <c r="T612">
        <f t="shared" si="117"/>
        <v>166</v>
      </c>
      <c r="U612">
        <f t="shared" si="118"/>
        <v>229</v>
      </c>
      <c r="V612" s="1">
        <f t="shared" si="119"/>
        <v>46022.6821705426</v>
      </c>
      <c r="W612" s="1">
        <f t="shared" si="120"/>
        <v>46071.519379845</v>
      </c>
      <c r="X612" t="str">
        <f t="shared" si="121"/>
        <v>高滞销风险</v>
      </c>
      <c r="Y612" s="6" t="str">
        <f>_xlfn.IFS(COUNTIF($B$2:B612,B612)=1,"-",OR(AND(X611="高滞销风险",OR(X612="中滞销风险",X612="低滞销风险",X612="健康")),AND(X611="中滞销风险",OR(X612="低滞销风险",X612="健康")),AND(X611="低滞销风险",X612="健康")),"变好",X611=X612,"维持不变",OR(AND(X611="健康",OR(X612="低滞销风险",X612="中滞销风险",X612="高滞销风险")),AND(X611="低滞销风险",OR(X612="中滞销风险",X612="高滞销风险")),AND(X611="中滞销风险",X612="高滞销风险")),"变差")</f>
        <v>变差</v>
      </c>
      <c r="Z612" s="7">
        <f t="shared" si="122"/>
        <v>60.22</v>
      </c>
      <c r="AA612" s="7">
        <f t="shared" si="116"/>
        <v>63</v>
      </c>
      <c r="AB612" s="7">
        <f t="shared" si="123"/>
        <v>123.22</v>
      </c>
      <c r="AC612" s="7">
        <f t="shared" si="124"/>
        <v>177.519379844961</v>
      </c>
      <c r="AD612" s="7">
        <f t="shared" si="125"/>
        <v>95.5193798449982</v>
      </c>
      <c r="AE612" s="8">
        <f t="shared" si="126"/>
        <v>2.79268292682927</v>
      </c>
    </row>
    <row r="613" spans="1:31">
      <c r="A613" s="1">
        <v>45901</v>
      </c>
      <c r="B613" t="s">
        <v>454</v>
      </c>
      <c r="C613" t="s">
        <v>455</v>
      </c>
      <c r="D613" t="s">
        <v>423</v>
      </c>
      <c r="E613">
        <v>1.71</v>
      </c>
      <c r="F613">
        <v>1.71</v>
      </c>
      <c r="G613">
        <v>1.5</v>
      </c>
      <c r="H613">
        <v>2.04</v>
      </c>
      <c r="I613" t="s">
        <v>41</v>
      </c>
      <c r="J613">
        <v>12</v>
      </c>
      <c r="K613" t="s">
        <v>42</v>
      </c>
      <c r="L613" t="s">
        <v>43</v>
      </c>
      <c r="M613" t="s">
        <v>44</v>
      </c>
      <c r="N613">
        <v>77</v>
      </c>
      <c r="O613">
        <v>79</v>
      </c>
      <c r="P613">
        <v>0</v>
      </c>
      <c r="Q613">
        <v>63</v>
      </c>
      <c r="R613">
        <v>0</v>
      </c>
      <c r="S613">
        <v>0</v>
      </c>
      <c r="T613">
        <f t="shared" si="117"/>
        <v>156</v>
      </c>
      <c r="U613">
        <f t="shared" si="118"/>
        <v>219</v>
      </c>
      <c r="V613" s="1">
        <f t="shared" si="119"/>
        <v>45992.2280701754</v>
      </c>
      <c r="W613" s="1">
        <f t="shared" si="120"/>
        <v>46029.0701754386</v>
      </c>
      <c r="X613" t="str">
        <f t="shared" si="121"/>
        <v>高滞销风险</v>
      </c>
      <c r="Y613" s="6" t="str">
        <f>_xlfn.IFS(COUNTIF($B$2:B613,B613)=1,"-",OR(AND(X612="高滞销风险",OR(X613="中滞销风险",X613="低滞销风险",X613="健康")),AND(X612="中滞销风险",OR(X613="低滞销风险",X613="健康")),AND(X612="低滞销风险",X613="健康")),"变好",X612=X613,"维持不变",OR(AND(X612="健康",OR(X613="低滞销风险",X613="中滞销风险",X613="高滞销风险")),AND(X612="低滞销风险",OR(X613="中滞销风险",X613="高滞销风险")),AND(X612="中滞销风险",X613="高滞销风险")),"变差")</f>
        <v>维持不变</v>
      </c>
      <c r="Z613" s="7">
        <f t="shared" si="122"/>
        <v>27.75</v>
      </c>
      <c r="AA613" s="7">
        <f t="shared" ref="AA613:AA646" si="127">AB613-Z613</f>
        <v>63</v>
      </c>
      <c r="AB613" s="7">
        <f t="shared" si="123"/>
        <v>90.75</v>
      </c>
      <c r="AC613" s="7">
        <f t="shared" si="124"/>
        <v>128.070175438596</v>
      </c>
      <c r="AD613" s="7">
        <f t="shared" si="125"/>
        <v>53.0701754386027</v>
      </c>
      <c r="AE613" s="8">
        <f t="shared" si="126"/>
        <v>2.92</v>
      </c>
    </row>
    <row r="614" spans="1:31">
      <c r="A614" s="1">
        <v>45887</v>
      </c>
      <c r="B614" t="s">
        <v>456</v>
      </c>
      <c r="C614" t="s">
        <v>457</v>
      </c>
      <c r="D614" t="s">
        <v>423</v>
      </c>
      <c r="E614">
        <v>0.34</v>
      </c>
      <c r="F614">
        <v>0.43</v>
      </c>
      <c r="G614">
        <v>0.36</v>
      </c>
      <c r="H614">
        <v>0.29</v>
      </c>
      <c r="I614" t="s">
        <v>34</v>
      </c>
      <c r="J614">
        <v>3</v>
      </c>
      <c r="K614" t="s">
        <v>35</v>
      </c>
      <c r="L614" t="s">
        <v>36</v>
      </c>
      <c r="M614" t="s">
        <v>37</v>
      </c>
      <c r="N614">
        <v>35</v>
      </c>
      <c r="O614">
        <v>0</v>
      </c>
      <c r="P614">
        <v>0</v>
      </c>
      <c r="Q614">
        <v>164</v>
      </c>
      <c r="R614">
        <v>0</v>
      </c>
      <c r="S614">
        <v>0</v>
      </c>
      <c r="T614">
        <f t="shared" si="117"/>
        <v>35</v>
      </c>
      <c r="U614">
        <f t="shared" si="118"/>
        <v>199</v>
      </c>
      <c r="V614" s="1">
        <f t="shared" si="119"/>
        <v>45989.9411764706</v>
      </c>
      <c r="W614" s="1">
        <f t="shared" si="120"/>
        <v>46472.2941176471</v>
      </c>
      <c r="X614" t="str">
        <f t="shared" si="121"/>
        <v>高滞销风险</v>
      </c>
      <c r="Y614" s="6" t="str">
        <f>_xlfn.IFS(COUNTIF($B$2:B614,B614)=1,"-",OR(AND(X613="高滞销风险",OR(X614="中滞销风险",X614="低滞销风险",X614="健康")),AND(X613="中滞销风险",OR(X614="低滞销风险",X614="健康")),AND(X613="低滞销风险",X614="健康")),"变好",X613=X614,"维持不变",OR(AND(X613="健康",OR(X614="低滞销风险",X614="中滞销风险",X614="高滞销风险")),AND(X613="低滞销风险",OR(X614="中滞销风险",X614="高滞销风险")),AND(X613="中滞销风险",X614="高滞销风险")),"变差")</f>
        <v>-</v>
      </c>
      <c r="Z614" s="7">
        <f t="shared" si="122"/>
        <v>4.74</v>
      </c>
      <c r="AA614" s="7">
        <f t="shared" si="127"/>
        <v>164</v>
      </c>
      <c r="AB614" s="7">
        <f t="shared" si="123"/>
        <v>168.74</v>
      </c>
      <c r="AC614" s="7">
        <f t="shared" si="124"/>
        <v>585.294117647059</v>
      </c>
      <c r="AD614" s="7">
        <f t="shared" si="125"/>
        <v>496.294117647099</v>
      </c>
      <c r="AE614" s="8">
        <f t="shared" si="126"/>
        <v>2.23595505617978</v>
      </c>
    </row>
    <row r="615" spans="1:31">
      <c r="A615" s="1">
        <v>45894</v>
      </c>
      <c r="B615" t="s">
        <v>456</v>
      </c>
      <c r="C615" t="s">
        <v>457</v>
      </c>
      <c r="D615" t="s">
        <v>423</v>
      </c>
      <c r="E615">
        <v>0.14</v>
      </c>
      <c r="F615">
        <v>0.14</v>
      </c>
      <c r="G615">
        <v>0.29</v>
      </c>
      <c r="H615">
        <v>0.32</v>
      </c>
      <c r="I615" t="s">
        <v>41</v>
      </c>
      <c r="J615">
        <v>1</v>
      </c>
      <c r="K615" t="s">
        <v>38</v>
      </c>
      <c r="L615" t="s">
        <v>39</v>
      </c>
      <c r="M615" t="s">
        <v>40</v>
      </c>
      <c r="N615">
        <v>33</v>
      </c>
      <c r="O615">
        <v>0</v>
      </c>
      <c r="P615">
        <v>0</v>
      </c>
      <c r="Q615">
        <v>164</v>
      </c>
      <c r="R615">
        <v>0</v>
      </c>
      <c r="S615">
        <v>0</v>
      </c>
      <c r="T615">
        <f t="shared" si="117"/>
        <v>33</v>
      </c>
      <c r="U615">
        <f t="shared" si="118"/>
        <v>197</v>
      </c>
      <c r="V615" s="1">
        <f t="shared" si="119"/>
        <v>46129.7142857143</v>
      </c>
      <c r="W615" s="1">
        <f t="shared" si="120"/>
        <v>47301.1428571429</v>
      </c>
      <c r="X615" t="str">
        <f t="shared" si="121"/>
        <v>高滞销风险</v>
      </c>
      <c r="Y615" s="6" t="str">
        <f>_xlfn.IFS(COUNTIF($B$2:B615,B615)=1,"-",OR(AND(X614="高滞销风险",OR(X615="中滞销风险",X615="低滞销风险",X615="健康")),AND(X614="中滞销风险",OR(X615="低滞销风险",X615="健康")),AND(X614="低滞销风险",X615="健康")),"变好",X614=X615,"维持不变",OR(AND(X614="健康",OR(X615="低滞销风险",X615="中滞销风险",X615="高滞销风险")),AND(X614="低滞销风险",OR(X615="中滞销风险",X615="高滞销风险")),AND(X614="中滞销风险",X615="高滞销风险")),"变差")</f>
        <v>维持不变</v>
      </c>
      <c r="Z615" s="7">
        <f t="shared" si="122"/>
        <v>21.52</v>
      </c>
      <c r="AA615" s="7">
        <f t="shared" si="127"/>
        <v>164</v>
      </c>
      <c r="AB615" s="7">
        <f t="shared" si="123"/>
        <v>185.52</v>
      </c>
      <c r="AC615" s="7">
        <f t="shared" si="124"/>
        <v>1407.14285714286</v>
      </c>
      <c r="AD615" s="7">
        <f t="shared" si="125"/>
        <v>1325.1428571429</v>
      </c>
      <c r="AE615" s="8">
        <f t="shared" si="126"/>
        <v>2.40243902439024</v>
      </c>
    </row>
    <row r="616" spans="1:31">
      <c r="A616" s="1">
        <v>45901</v>
      </c>
      <c r="B616" t="s">
        <v>456</v>
      </c>
      <c r="C616" t="s">
        <v>457</v>
      </c>
      <c r="D616" t="s">
        <v>423</v>
      </c>
      <c r="E616">
        <v>0.14</v>
      </c>
      <c r="F616">
        <v>0.14</v>
      </c>
      <c r="G616">
        <v>0.14</v>
      </c>
      <c r="H616">
        <v>0.25</v>
      </c>
      <c r="I616" t="s">
        <v>41</v>
      </c>
      <c r="J616">
        <v>1</v>
      </c>
      <c r="K616" t="s">
        <v>42</v>
      </c>
      <c r="L616" t="s">
        <v>43</v>
      </c>
      <c r="M616" t="s">
        <v>44</v>
      </c>
      <c r="N616">
        <v>32</v>
      </c>
      <c r="O616">
        <v>0</v>
      </c>
      <c r="P616">
        <v>0</v>
      </c>
      <c r="Q616">
        <v>164</v>
      </c>
      <c r="R616">
        <v>0</v>
      </c>
      <c r="S616">
        <v>0</v>
      </c>
      <c r="T616">
        <f t="shared" si="117"/>
        <v>32</v>
      </c>
      <c r="U616">
        <f t="shared" si="118"/>
        <v>196</v>
      </c>
      <c r="V616" s="1">
        <f t="shared" si="119"/>
        <v>46129.5714285714</v>
      </c>
      <c r="W616" s="1">
        <f t="shared" si="120"/>
        <v>47301</v>
      </c>
      <c r="X616" t="str">
        <f t="shared" si="121"/>
        <v>高滞销风险</v>
      </c>
      <c r="Y616" s="6" t="str">
        <f>_xlfn.IFS(COUNTIF($B$2:B616,B616)=1,"-",OR(AND(X615="高滞销风险",OR(X616="中滞销风险",X616="低滞销风险",X616="健康")),AND(X615="中滞销风险",OR(X616="低滞销风险",X616="健康")),AND(X615="低滞销风险",X616="健康")),"变好",X615=X616,"维持不变",OR(AND(X615="健康",OR(X616="低滞销风险",X616="中滞销风险",X616="高滞销风险")),AND(X615="低滞销风险",OR(X616="中滞销风险",X616="高滞销风险")),AND(X615="中滞销风险",X616="高滞销风险")),"变差")</f>
        <v>维持不变</v>
      </c>
      <c r="Z616" s="7">
        <f t="shared" si="122"/>
        <v>21.5</v>
      </c>
      <c r="AA616" s="7">
        <f t="shared" si="127"/>
        <v>164</v>
      </c>
      <c r="AB616" s="7">
        <f t="shared" si="123"/>
        <v>185.5</v>
      </c>
      <c r="AC616" s="7">
        <f t="shared" si="124"/>
        <v>1400</v>
      </c>
      <c r="AD616" s="7">
        <f t="shared" si="125"/>
        <v>1325</v>
      </c>
      <c r="AE616" s="8">
        <f t="shared" si="126"/>
        <v>2.61333333333333</v>
      </c>
    </row>
    <row r="617" spans="1:31">
      <c r="A617" s="1">
        <v>45887</v>
      </c>
      <c r="B617" t="s">
        <v>458</v>
      </c>
      <c r="C617" t="s">
        <v>459</v>
      </c>
      <c r="D617" t="s">
        <v>423</v>
      </c>
      <c r="E617">
        <v>5</v>
      </c>
      <c r="F617">
        <v>5</v>
      </c>
      <c r="G617">
        <v>5.5</v>
      </c>
      <c r="H617">
        <v>5.71</v>
      </c>
      <c r="I617" t="s">
        <v>41</v>
      </c>
      <c r="J617">
        <v>35</v>
      </c>
      <c r="K617" t="s">
        <v>35</v>
      </c>
      <c r="L617" t="s">
        <v>36</v>
      </c>
      <c r="M617" t="s">
        <v>37</v>
      </c>
      <c r="N617">
        <v>91</v>
      </c>
      <c r="O617">
        <v>303</v>
      </c>
      <c r="P617">
        <v>0</v>
      </c>
      <c r="Q617">
        <v>0</v>
      </c>
      <c r="R617">
        <v>0</v>
      </c>
      <c r="S617">
        <v>150</v>
      </c>
      <c r="T617">
        <f t="shared" si="117"/>
        <v>394</v>
      </c>
      <c r="U617">
        <f t="shared" si="118"/>
        <v>544</v>
      </c>
      <c r="V617" s="1">
        <f t="shared" si="119"/>
        <v>45965.8</v>
      </c>
      <c r="W617" s="1">
        <f t="shared" si="120"/>
        <v>45995.8</v>
      </c>
      <c r="X617" t="str">
        <f t="shared" si="121"/>
        <v>中滞销风险</v>
      </c>
      <c r="Y617" s="6" t="str">
        <f>_xlfn.IFS(COUNTIF($B$2:B617,B617)=1,"-",OR(AND(X616="高滞销风险",OR(X617="中滞销风险",X617="低滞销风险",X617="健康")),AND(X616="中滞销风险",OR(X617="低滞销风险",X617="健康")),AND(X616="低滞销风险",X617="健康")),"变好",X616=X617,"维持不变",OR(AND(X616="健康",OR(X617="低滞销风险",X617="中滞销风险",X617="高滞销风险")),AND(X616="低滞销风险",OR(X617="中滞销风险",X617="高滞销风险")),AND(X616="中滞销风险",X617="高滞销风险")),"变差")</f>
        <v>-</v>
      </c>
      <c r="Z617" s="7">
        <f t="shared" si="122"/>
        <v>0</v>
      </c>
      <c r="AA617" s="7">
        <f t="shared" si="127"/>
        <v>99</v>
      </c>
      <c r="AB617" s="7">
        <f t="shared" si="123"/>
        <v>99</v>
      </c>
      <c r="AC617" s="7">
        <f t="shared" si="124"/>
        <v>108.8</v>
      </c>
      <c r="AD617" s="7">
        <f t="shared" si="125"/>
        <v>19.8000000000029</v>
      </c>
      <c r="AE617" s="8">
        <f t="shared" si="126"/>
        <v>6.1123595505618</v>
      </c>
    </row>
    <row r="618" spans="1:31">
      <c r="A618" s="1">
        <v>45894</v>
      </c>
      <c r="B618" t="s">
        <v>458</v>
      </c>
      <c r="C618" t="s">
        <v>459</v>
      </c>
      <c r="D618" t="s">
        <v>423</v>
      </c>
      <c r="E618">
        <v>5.71</v>
      </c>
      <c r="F618">
        <v>5.71</v>
      </c>
      <c r="G618">
        <v>5.36</v>
      </c>
      <c r="H618">
        <v>5.79</v>
      </c>
      <c r="I618" t="s">
        <v>41</v>
      </c>
      <c r="J618">
        <v>40</v>
      </c>
      <c r="K618" t="s">
        <v>38</v>
      </c>
      <c r="L618" t="s">
        <v>39</v>
      </c>
      <c r="M618" t="s">
        <v>40</v>
      </c>
      <c r="N618">
        <v>100</v>
      </c>
      <c r="O618">
        <v>286</v>
      </c>
      <c r="P618">
        <v>0</v>
      </c>
      <c r="Q618">
        <v>120</v>
      </c>
      <c r="R618">
        <v>0</v>
      </c>
      <c r="S618">
        <v>0</v>
      </c>
      <c r="T618">
        <f t="shared" si="117"/>
        <v>386</v>
      </c>
      <c r="U618">
        <f t="shared" si="118"/>
        <v>506</v>
      </c>
      <c r="V618" s="1">
        <f t="shared" si="119"/>
        <v>45961.6007005254</v>
      </c>
      <c r="W618" s="1">
        <f t="shared" si="120"/>
        <v>45982.6164623468</v>
      </c>
      <c r="X618" t="str">
        <f t="shared" si="121"/>
        <v>低滞销风险</v>
      </c>
      <c r="Y618" s="6" t="str">
        <f>_xlfn.IFS(COUNTIF($B$2:B618,B618)=1,"-",OR(AND(X617="高滞销风险",OR(X618="中滞销风险",X618="低滞销风险",X618="健康")),AND(X617="中滞销风险",OR(X618="低滞销风险",X618="健康")),AND(X617="低滞销风险",X618="健康")),"变好",X617=X618,"维持不变",OR(AND(X617="健康",OR(X618="低滞销风险",X618="中滞销风险",X618="高滞销风险")),AND(X617="低滞销风险",OR(X618="中滞销风险",X618="高滞销风险")),AND(X617="中滞销风险",X618="高滞销风险")),"变差")</f>
        <v>变好</v>
      </c>
      <c r="Z618" s="7">
        <f t="shared" si="122"/>
        <v>0</v>
      </c>
      <c r="AA618" s="7">
        <f t="shared" si="127"/>
        <v>37.78</v>
      </c>
      <c r="AB618" s="7">
        <f t="shared" si="123"/>
        <v>37.78</v>
      </c>
      <c r="AC618" s="7">
        <f t="shared" si="124"/>
        <v>88.6164623467601</v>
      </c>
      <c r="AD618" s="7">
        <f t="shared" si="125"/>
        <v>6.61646234679938</v>
      </c>
      <c r="AE618" s="8">
        <f t="shared" si="126"/>
        <v>6.17073170731707</v>
      </c>
    </row>
    <row r="619" spans="1:31">
      <c r="A619" s="1">
        <v>45901</v>
      </c>
      <c r="B619" t="s">
        <v>458</v>
      </c>
      <c r="C619" t="s">
        <v>459</v>
      </c>
      <c r="D619" t="s">
        <v>423</v>
      </c>
      <c r="E619">
        <v>5.19</v>
      </c>
      <c r="F619">
        <v>5.19</v>
      </c>
      <c r="G619">
        <v>5.45</v>
      </c>
      <c r="H619">
        <v>5.48</v>
      </c>
      <c r="I619" t="s">
        <v>41</v>
      </c>
      <c r="J619">
        <v>36.31</v>
      </c>
      <c r="K619" t="s">
        <v>42</v>
      </c>
      <c r="L619" t="s">
        <v>43</v>
      </c>
      <c r="M619" t="s">
        <v>44</v>
      </c>
      <c r="N619">
        <v>134</v>
      </c>
      <c r="O619">
        <v>252</v>
      </c>
      <c r="P619">
        <v>0</v>
      </c>
      <c r="Q619">
        <v>90</v>
      </c>
      <c r="R619">
        <v>0</v>
      </c>
      <c r="S619">
        <v>0</v>
      </c>
      <c r="T619">
        <f t="shared" si="117"/>
        <v>386</v>
      </c>
      <c r="U619">
        <f t="shared" si="118"/>
        <v>476</v>
      </c>
      <c r="V619" s="1">
        <f t="shared" si="119"/>
        <v>45975.3737957611</v>
      </c>
      <c r="W619" s="1">
        <f t="shared" si="120"/>
        <v>45992.7148362235</v>
      </c>
      <c r="X619" t="str">
        <f t="shared" si="121"/>
        <v>中滞销风险</v>
      </c>
      <c r="Y619" s="6" t="str">
        <f>_xlfn.IFS(COUNTIF($B$2:B619,B619)=1,"-",OR(AND(X618="高滞销风险",OR(X619="中滞销风险",X619="低滞销风险",X619="健康")),AND(X618="中滞销风险",OR(X619="低滞销风险",X619="健康")),AND(X618="低滞销风险",X619="健康")),"变好",X618=X619,"维持不变",OR(AND(X618="健康",OR(X619="低滞销风险",X619="中滞销风险",X619="高滞销风险")),AND(X618="低滞销风险",OR(X619="中滞销风险",X619="高滞销风险")),AND(X618="中滞销风险",X619="高滞销风险")),"变差")</f>
        <v>变差</v>
      </c>
      <c r="Z619" s="7">
        <f t="shared" si="122"/>
        <v>0</v>
      </c>
      <c r="AA619" s="7">
        <f t="shared" si="127"/>
        <v>86.7499999999999</v>
      </c>
      <c r="AB619" s="7">
        <f t="shared" si="123"/>
        <v>86.7499999999999</v>
      </c>
      <c r="AC619" s="7">
        <f t="shared" si="124"/>
        <v>91.7148362235067</v>
      </c>
      <c r="AD619" s="7">
        <f t="shared" si="125"/>
        <v>16.7148362235021</v>
      </c>
      <c r="AE619" s="8">
        <f t="shared" si="126"/>
        <v>6.34666666666667</v>
      </c>
    </row>
    <row r="620" spans="1:31">
      <c r="A620" s="1">
        <v>45887</v>
      </c>
      <c r="B620" t="s">
        <v>460</v>
      </c>
      <c r="C620" t="s">
        <v>461</v>
      </c>
      <c r="D620" t="s">
        <v>423</v>
      </c>
      <c r="E620">
        <v>2.66</v>
      </c>
      <c r="F620">
        <v>3.14</v>
      </c>
      <c r="G620">
        <v>2.79</v>
      </c>
      <c r="H620">
        <v>2.32</v>
      </c>
      <c r="I620" t="s">
        <v>34</v>
      </c>
      <c r="J620">
        <v>22</v>
      </c>
      <c r="K620" t="s">
        <v>35</v>
      </c>
      <c r="L620" t="s">
        <v>36</v>
      </c>
      <c r="M620" t="s">
        <v>37</v>
      </c>
      <c r="N620">
        <v>115</v>
      </c>
      <c r="O620">
        <v>25</v>
      </c>
      <c r="P620">
        <v>0</v>
      </c>
      <c r="Q620">
        <v>98</v>
      </c>
      <c r="R620">
        <v>0</v>
      </c>
      <c r="S620">
        <v>0</v>
      </c>
      <c r="T620">
        <f t="shared" si="117"/>
        <v>140</v>
      </c>
      <c r="U620">
        <f t="shared" si="118"/>
        <v>238</v>
      </c>
      <c r="V620" s="1">
        <f t="shared" si="119"/>
        <v>45939.6315789474</v>
      </c>
      <c r="W620" s="1">
        <f t="shared" si="120"/>
        <v>45976.4736842105</v>
      </c>
      <c r="X620" t="str">
        <f t="shared" si="121"/>
        <v>低滞销风险</v>
      </c>
      <c r="Y620" s="6" t="str">
        <f>_xlfn.IFS(COUNTIF($B$2:B620,B620)=1,"-",OR(AND(X619="高滞销风险",OR(X620="中滞销风险",X620="低滞销风险",X620="健康")),AND(X619="中滞销风险",OR(X620="低滞销风险",X620="健康")),AND(X619="低滞销风险",X620="健康")),"变好",X619=X620,"维持不变",OR(AND(X619="健康",OR(X620="低滞销风险",X620="中滞销风险",X620="高滞销风险")),AND(X619="低滞销风险",OR(X620="中滞销风险",X620="高滞销风险")),AND(X619="中滞销风险",X620="高滞销风险")),"变差")</f>
        <v>-</v>
      </c>
      <c r="Z620" s="7">
        <f t="shared" si="122"/>
        <v>0</v>
      </c>
      <c r="AA620" s="7">
        <f t="shared" si="127"/>
        <v>1.25999999999999</v>
      </c>
      <c r="AB620" s="7">
        <f t="shared" si="123"/>
        <v>1.25999999999999</v>
      </c>
      <c r="AC620" s="7">
        <f t="shared" si="124"/>
        <v>89.4736842105263</v>
      </c>
      <c r="AD620" s="7">
        <f t="shared" si="125"/>
        <v>0.473684210497595</v>
      </c>
      <c r="AE620" s="8">
        <f t="shared" si="126"/>
        <v>2.67415730337079</v>
      </c>
    </row>
    <row r="621" spans="1:31">
      <c r="A621" s="1">
        <v>45894</v>
      </c>
      <c r="B621" t="s">
        <v>460</v>
      </c>
      <c r="C621" t="s">
        <v>461</v>
      </c>
      <c r="D621" t="s">
        <v>423</v>
      </c>
      <c r="E621">
        <v>2.78</v>
      </c>
      <c r="F621">
        <v>3</v>
      </c>
      <c r="G621">
        <v>3.07</v>
      </c>
      <c r="H621">
        <v>2.54</v>
      </c>
      <c r="I621" t="s">
        <v>34</v>
      </c>
      <c r="J621">
        <v>21</v>
      </c>
      <c r="K621" t="s">
        <v>38</v>
      </c>
      <c r="L621" t="s">
        <v>39</v>
      </c>
      <c r="M621" t="s">
        <v>40</v>
      </c>
      <c r="N621">
        <v>85</v>
      </c>
      <c r="O621">
        <v>75</v>
      </c>
      <c r="P621">
        <v>0</v>
      </c>
      <c r="Q621">
        <v>48</v>
      </c>
      <c r="R621">
        <v>0</v>
      </c>
      <c r="S621">
        <v>0</v>
      </c>
      <c r="T621">
        <f t="shared" si="117"/>
        <v>160</v>
      </c>
      <c r="U621">
        <f t="shared" si="118"/>
        <v>208</v>
      </c>
      <c r="V621" s="1">
        <f t="shared" si="119"/>
        <v>45951.5539568345</v>
      </c>
      <c r="W621" s="1">
        <f t="shared" si="120"/>
        <v>45968.8201438849</v>
      </c>
      <c r="X621" t="str">
        <f t="shared" si="121"/>
        <v>健康</v>
      </c>
      <c r="Y621" s="6" t="str">
        <f>_xlfn.IFS(COUNTIF($B$2:B621,B621)=1,"-",OR(AND(X620="高滞销风险",OR(X621="中滞销风险",X621="低滞销风险",X621="健康")),AND(X620="中滞销风险",OR(X621="低滞销风险",X621="健康")),AND(X620="低滞销风险",X621="健康")),"变好",X620=X621,"维持不变",OR(AND(X620="健康",OR(X621="低滞销风险",X621="中滞销风险",X621="高滞销风险")),AND(X620="低滞销风险",OR(X621="中滞销风险",X621="高滞销风险")),AND(X620="中滞销风险",X621="高滞销风险")),"变差")</f>
        <v>变好</v>
      </c>
      <c r="Z621" s="7">
        <f t="shared" si="122"/>
        <v>0</v>
      </c>
      <c r="AA621" s="7">
        <f t="shared" si="127"/>
        <v>0</v>
      </c>
      <c r="AB621" s="7">
        <f t="shared" si="123"/>
        <v>0</v>
      </c>
      <c r="AC621" s="7">
        <f t="shared" si="124"/>
        <v>74.8201438848921</v>
      </c>
      <c r="AD621" s="7">
        <f t="shared" si="125"/>
        <v>0</v>
      </c>
      <c r="AE621" s="8">
        <f t="shared" si="126"/>
        <v>2.78</v>
      </c>
    </row>
    <row r="622" spans="1:31">
      <c r="A622" s="1">
        <v>45901</v>
      </c>
      <c r="B622" t="s">
        <v>460</v>
      </c>
      <c r="C622" t="s">
        <v>461</v>
      </c>
      <c r="D622" t="s">
        <v>423</v>
      </c>
      <c r="E622">
        <v>2.57</v>
      </c>
      <c r="F622">
        <v>2.57</v>
      </c>
      <c r="G622">
        <v>2.79</v>
      </c>
      <c r="H622">
        <v>2.79</v>
      </c>
      <c r="I622" t="s">
        <v>41</v>
      </c>
      <c r="J622">
        <v>18</v>
      </c>
      <c r="K622" t="s">
        <v>42</v>
      </c>
      <c r="L622" t="s">
        <v>43</v>
      </c>
      <c r="M622" t="s">
        <v>44</v>
      </c>
      <c r="N622">
        <v>47</v>
      </c>
      <c r="O622">
        <v>143</v>
      </c>
      <c r="P622">
        <v>0</v>
      </c>
      <c r="Q622">
        <v>3</v>
      </c>
      <c r="R622">
        <v>0</v>
      </c>
      <c r="S622">
        <v>0</v>
      </c>
      <c r="T622">
        <f t="shared" si="117"/>
        <v>190</v>
      </c>
      <c r="U622">
        <f t="shared" si="118"/>
        <v>193</v>
      </c>
      <c r="V622" s="1">
        <f t="shared" si="119"/>
        <v>45974.9299610895</v>
      </c>
      <c r="W622" s="1">
        <f t="shared" si="120"/>
        <v>45976.0972762646</v>
      </c>
      <c r="X622" t="str">
        <f t="shared" si="121"/>
        <v>低滞销风险</v>
      </c>
      <c r="Y622" s="6" t="str">
        <f>_xlfn.IFS(COUNTIF($B$2:B622,B622)=1,"-",OR(AND(X621="高滞销风险",OR(X622="中滞销风险",X622="低滞销风险",X622="健康")),AND(X621="中滞销风险",OR(X622="低滞销风险",X622="健康")),AND(X621="低滞销风险",X622="健康")),"变好",X621=X622,"维持不变",OR(AND(X621="健康",OR(X622="低滞销风险",X622="中滞销风险",X622="高滞销风险")),AND(X621="低滞销风险",OR(X622="中滞销风险",X622="高滞销风险")),AND(X621="中滞销风险",X622="高滞销风险")),"变差")</f>
        <v>变差</v>
      </c>
      <c r="Z622" s="7">
        <f t="shared" si="122"/>
        <v>0</v>
      </c>
      <c r="AA622" s="7">
        <f t="shared" si="127"/>
        <v>0.25</v>
      </c>
      <c r="AB622" s="7">
        <f t="shared" si="123"/>
        <v>0.25</v>
      </c>
      <c r="AC622" s="7">
        <f t="shared" si="124"/>
        <v>75.0972762645914</v>
      </c>
      <c r="AD622" s="7">
        <f t="shared" si="125"/>
        <v>0.0972762645978946</v>
      </c>
      <c r="AE622" s="8">
        <f t="shared" si="126"/>
        <v>2.57333333333333</v>
      </c>
    </row>
    <row r="623" spans="1:31">
      <c r="A623" s="1">
        <v>45887</v>
      </c>
      <c r="B623" t="s">
        <v>462</v>
      </c>
      <c r="C623" t="s">
        <v>463</v>
      </c>
      <c r="D623" t="s">
        <v>423</v>
      </c>
      <c r="E623">
        <v>6</v>
      </c>
      <c r="F623">
        <v>6</v>
      </c>
      <c r="G623">
        <v>6.86</v>
      </c>
      <c r="H623">
        <v>6.75</v>
      </c>
      <c r="I623" t="s">
        <v>41</v>
      </c>
      <c r="J623">
        <v>42</v>
      </c>
      <c r="K623" t="s">
        <v>35</v>
      </c>
      <c r="L623" t="s">
        <v>36</v>
      </c>
      <c r="M623" t="s">
        <v>37</v>
      </c>
      <c r="N623">
        <v>156</v>
      </c>
      <c r="O623">
        <v>417</v>
      </c>
      <c r="P623">
        <v>0</v>
      </c>
      <c r="Q623">
        <v>20</v>
      </c>
      <c r="R623">
        <v>0</v>
      </c>
      <c r="S623">
        <v>0</v>
      </c>
      <c r="T623">
        <f t="shared" si="117"/>
        <v>573</v>
      </c>
      <c r="U623">
        <f t="shared" si="118"/>
        <v>593</v>
      </c>
      <c r="V623" s="1">
        <f t="shared" si="119"/>
        <v>45982.5</v>
      </c>
      <c r="W623" s="1">
        <f t="shared" si="120"/>
        <v>45985.8333333333</v>
      </c>
      <c r="X623" t="str">
        <f t="shared" si="121"/>
        <v>低滞销风险</v>
      </c>
      <c r="Y623" s="6" t="str">
        <f>_xlfn.IFS(COUNTIF($B$2:B623,B623)=1,"-",OR(AND(X622="高滞销风险",OR(X623="中滞销风险",X623="低滞销风险",X623="健康")),AND(X622="中滞销风险",OR(X623="低滞销风险",X623="健康")),AND(X622="低滞销风险",X623="健康")),"变好",X622=X623,"维持不变",OR(AND(X622="健康",OR(X623="低滞销风险",X623="中滞销风险",X623="高滞销风险")),AND(X622="低滞销风险",OR(X623="中滞销风险",X623="高滞销风险")),AND(X622="中滞销风险",X623="高滞销风险")),"变差")</f>
        <v>-</v>
      </c>
      <c r="Z623" s="7">
        <f t="shared" si="122"/>
        <v>39</v>
      </c>
      <c r="AA623" s="7">
        <f t="shared" si="127"/>
        <v>20</v>
      </c>
      <c r="AB623" s="7">
        <f t="shared" si="123"/>
        <v>59</v>
      </c>
      <c r="AC623" s="7">
        <f t="shared" si="124"/>
        <v>98.8333333333333</v>
      </c>
      <c r="AD623" s="7">
        <f t="shared" si="125"/>
        <v>9.83333333329938</v>
      </c>
      <c r="AE623" s="8">
        <f t="shared" si="126"/>
        <v>6.66292134831461</v>
      </c>
    </row>
    <row r="624" spans="1:31">
      <c r="A624" s="1">
        <v>45894</v>
      </c>
      <c r="B624" t="s">
        <v>462</v>
      </c>
      <c r="C624" t="s">
        <v>463</v>
      </c>
      <c r="D624" t="s">
        <v>423</v>
      </c>
      <c r="E624">
        <v>6.86</v>
      </c>
      <c r="F624">
        <v>6.86</v>
      </c>
      <c r="G624">
        <v>6.43</v>
      </c>
      <c r="H624">
        <v>7.14</v>
      </c>
      <c r="I624" t="s">
        <v>41</v>
      </c>
      <c r="J624">
        <v>48</v>
      </c>
      <c r="K624" t="s">
        <v>38</v>
      </c>
      <c r="L624" t="s">
        <v>39</v>
      </c>
      <c r="M624" t="s">
        <v>40</v>
      </c>
      <c r="N624">
        <v>138</v>
      </c>
      <c r="O624">
        <v>378</v>
      </c>
      <c r="P624">
        <v>0</v>
      </c>
      <c r="Q624">
        <v>20</v>
      </c>
      <c r="R624">
        <v>0</v>
      </c>
      <c r="S624">
        <v>0</v>
      </c>
      <c r="T624">
        <f t="shared" si="117"/>
        <v>516</v>
      </c>
      <c r="U624">
        <f t="shared" si="118"/>
        <v>536</v>
      </c>
      <c r="V624" s="1">
        <f t="shared" si="119"/>
        <v>45969.2186588921</v>
      </c>
      <c r="W624" s="1">
        <f t="shared" si="120"/>
        <v>45972.1341107872</v>
      </c>
      <c r="X624" t="str">
        <f t="shared" si="121"/>
        <v>健康</v>
      </c>
      <c r="Y624" s="6" t="str">
        <f>_xlfn.IFS(COUNTIF($B$2:B624,B624)=1,"-",OR(AND(X623="高滞销风险",OR(X624="中滞销风险",X624="低滞销风险",X624="健康")),AND(X623="中滞销风险",OR(X624="低滞销风险",X624="健康")),AND(X623="低滞销风险",X624="健康")),"变好",X623=X624,"维持不变",OR(AND(X623="健康",OR(X624="低滞销风险",X624="中滞销风险",X624="高滞销风险")),AND(X623="低滞销风险",OR(X624="中滞销风险",X624="高滞销风险")),AND(X623="中滞销风险",X624="高滞销风险")),"变差")</f>
        <v>变好</v>
      </c>
      <c r="Z624" s="7">
        <f t="shared" si="122"/>
        <v>0</v>
      </c>
      <c r="AA624" s="7">
        <f t="shared" si="127"/>
        <v>0</v>
      </c>
      <c r="AB624" s="7">
        <f t="shared" si="123"/>
        <v>0</v>
      </c>
      <c r="AC624" s="7">
        <f t="shared" si="124"/>
        <v>78.134110787172</v>
      </c>
      <c r="AD624" s="7">
        <f t="shared" si="125"/>
        <v>0</v>
      </c>
      <c r="AE624" s="8">
        <f t="shared" si="126"/>
        <v>6.86</v>
      </c>
    </row>
    <row r="625" spans="1:31">
      <c r="A625" s="1">
        <v>45901</v>
      </c>
      <c r="B625" t="s">
        <v>462</v>
      </c>
      <c r="C625" t="s">
        <v>463</v>
      </c>
      <c r="D625" t="s">
        <v>423</v>
      </c>
      <c r="E625">
        <v>6.14</v>
      </c>
      <c r="F625">
        <v>6.14</v>
      </c>
      <c r="G625">
        <v>6.5</v>
      </c>
      <c r="H625">
        <v>6.68</v>
      </c>
      <c r="I625" t="s">
        <v>41</v>
      </c>
      <c r="J625">
        <v>43</v>
      </c>
      <c r="K625" t="s">
        <v>42</v>
      </c>
      <c r="L625" t="s">
        <v>43</v>
      </c>
      <c r="M625" t="s">
        <v>44</v>
      </c>
      <c r="N625">
        <v>156</v>
      </c>
      <c r="O625">
        <v>331</v>
      </c>
      <c r="P625">
        <v>0</v>
      </c>
      <c r="Q625">
        <v>20</v>
      </c>
      <c r="R625">
        <v>0</v>
      </c>
      <c r="S625">
        <v>0</v>
      </c>
      <c r="T625">
        <f t="shared" si="117"/>
        <v>487</v>
      </c>
      <c r="U625">
        <f t="shared" si="118"/>
        <v>507</v>
      </c>
      <c r="V625" s="1">
        <f t="shared" si="119"/>
        <v>45980.3159609121</v>
      </c>
      <c r="W625" s="1">
        <f t="shared" si="120"/>
        <v>45983.5732899023</v>
      </c>
      <c r="X625" t="str">
        <f t="shared" si="121"/>
        <v>低滞销风险</v>
      </c>
      <c r="Y625" s="6" t="str">
        <f>_xlfn.IFS(COUNTIF($B$2:B625,B625)=1,"-",OR(AND(X624="高滞销风险",OR(X625="中滞销风险",X625="低滞销风险",X625="健康")),AND(X624="中滞销风险",OR(X625="低滞销风险",X625="健康")),AND(X624="低滞销风险",X625="健康")),"变好",X624=X625,"维持不变",OR(AND(X624="健康",OR(X625="低滞销风险",X625="中滞销风险",X625="高滞销风险")),AND(X624="低滞销风险",OR(X625="中滞销风险",X625="高滞销风险")),AND(X624="中滞销风险",X625="高滞销风险")),"变差")</f>
        <v>变差</v>
      </c>
      <c r="Z625" s="7">
        <f t="shared" si="122"/>
        <v>26.5</v>
      </c>
      <c r="AA625" s="7">
        <f t="shared" si="127"/>
        <v>20</v>
      </c>
      <c r="AB625" s="7">
        <f t="shared" si="123"/>
        <v>46.5</v>
      </c>
      <c r="AC625" s="7">
        <f t="shared" si="124"/>
        <v>82.5732899022801</v>
      </c>
      <c r="AD625" s="7">
        <f t="shared" si="125"/>
        <v>7.57328990229871</v>
      </c>
      <c r="AE625" s="8">
        <f t="shared" si="126"/>
        <v>6.76</v>
      </c>
    </row>
    <row r="626" spans="1:31">
      <c r="A626" s="1">
        <v>45887</v>
      </c>
      <c r="B626" t="s">
        <v>464</v>
      </c>
      <c r="C626" t="s">
        <v>465</v>
      </c>
      <c r="D626" t="s">
        <v>423</v>
      </c>
      <c r="E626">
        <v>9.85</v>
      </c>
      <c r="F626">
        <v>10.57</v>
      </c>
      <c r="G626">
        <v>8.86</v>
      </c>
      <c r="H626">
        <v>9.82</v>
      </c>
      <c r="I626" t="s">
        <v>34</v>
      </c>
      <c r="J626">
        <v>74</v>
      </c>
      <c r="K626" t="s">
        <v>35</v>
      </c>
      <c r="L626" t="s">
        <v>36</v>
      </c>
      <c r="M626" t="s">
        <v>37</v>
      </c>
      <c r="N626">
        <v>219</v>
      </c>
      <c r="O626">
        <v>448</v>
      </c>
      <c r="P626">
        <v>0</v>
      </c>
      <c r="Q626">
        <v>340</v>
      </c>
      <c r="R626">
        <v>0</v>
      </c>
      <c r="S626">
        <v>0</v>
      </c>
      <c r="T626">
        <f t="shared" si="117"/>
        <v>667</v>
      </c>
      <c r="U626">
        <f t="shared" si="118"/>
        <v>1007</v>
      </c>
      <c r="V626" s="1">
        <f t="shared" si="119"/>
        <v>45954.7157360406</v>
      </c>
      <c r="W626" s="1">
        <f t="shared" si="120"/>
        <v>45989.2335025381</v>
      </c>
      <c r="X626" t="str">
        <f t="shared" si="121"/>
        <v>低滞销风险</v>
      </c>
      <c r="Y626" s="6" t="str">
        <f>_xlfn.IFS(COUNTIF($B$2:B626,B626)=1,"-",OR(AND(X625="高滞销风险",OR(X626="中滞销风险",X626="低滞销风险",X626="健康")),AND(X625="中滞销风险",OR(X626="低滞销风险",X626="健康")),AND(X625="低滞销风险",X626="健康")),"变好",X625=X626,"维持不变",OR(AND(X625="健康",OR(X626="低滞销风险",X626="中滞销风险",X626="高滞销风险")),AND(X625="低滞销风险",OR(X626="中滞销风险",X626="高滞销风险")),AND(X625="中滞销风险",X626="高滞销风险")),"变差")</f>
        <v>-</v>
      </c>
      <c r="Z626" s="7">
        <f t="shared" si="122"/>
        <v>0</v>
      </c>
      <c r="AA626" s="7">
        <f t="shared" si="127"/>
        <v>130.35</v>
      </c>
      <c r="AB626" s="7">
        <f t="shared" si="123"/>
        <v>130.35</v>
      </c>
      <c r="AC626" s="7">
        <f t="shared" si="124"/>
        <v>102.233502538071</v>
      </c>
      <c r="AD626" s="7">
        <f t="shared" si="125"/>
        <v>13.2335025381035</v>
      </c>
      <c r="AE626" s="8">
        <f t="shared" si="126"/>
        <v>11.314606741573</v>
      </c>
    </row>
    <row r="627" spans="1:31">
      <c r="A627" s="1">
        <v>45894</v>
      </c>
      <c r="B627" t="s">
        <v>464</v>
      </c>
      <c r="C627" t="s">
        <v>465</v>
      </c>
      <c r="D627" t="s">
        <v>423</v>
      </c>
      <c r="E627">
        <v>9.12</v>
      </c>
      <c r="F627">
        <v>9</v>
      </c>
      <c r="G627">
        <v>9.79</v>
      </c>
      <c r="H627">
        <v>8.93</v>
      </c>
      <c r="I627" t="s">
        <v>34</v>
      </c>
      <c r="J627">
        <v>63</v>
      </c>
      <c r="K627" t="s">
        <v>38</v>
      </c>
      <c r="L627" t="s">
        <v>39</v>
      </c>
      <c r="M627" t="s">
        <v>40</v>
      </c>
      <c r="N627">
        <v>324</v>
      </c>
      <c r="O627">
        <v>347</v>
      </c>
      <c r="P627">
        <v>0</v>
      </c>
      <c r="Q627">
        <v>270</v>
      </c>
      <c r="R627">
        <v>0</v>
      </c>
      <c r="S627">
        <v>0</v>
      </c>
      <c r="T627">
        <f t="shared" ref="T627:T646" si="128">N627+O627+P627</f>
        <v>671</v>
      </c>
      <c r="U627">
        <f t="shared" ref="U627:U646" si="129">T627+Q627+R627+S627</f>
        <v>941</v>
      </c>
      <c r="V627" s="1">
        <f t="shared" ref="V627:V646" si="130">A627+T627/E627</f>
        <v>45967.5745614035</v>
      </c>
      <c r="W627" s="1">
        <f t="shared" ref="W627:W646" si="131">A627+U627/E627</f>
        <v>45997.1798245614</v>
      </c>
      <c r="X627" t="str">
        <f t="shared" si="121"/>
        <v>中滞销风险</v>
      </c>
      <c r="Y627" s="6" t="str">
        <f>_xlfn.IFS(COUNTIF($B$2:B627,B627)=1,"-",OR(AND(X626="高滞销风险",OR(X627="中滞销风险",X627="低滞销风险",X627="健康")),AND(X626="中滞销风险",OR(X627="低滞销风险",X627="健康")),AND(X626="低滞销风险",X627="健康")),"变好",X626=X627,"维持不变",OR(AND(X626="健康",OR(X627="低滞销风险",X627="中滞销风险",X627="高滞销风险")),AND(X626="低滞销风险",OR(X627="中滞销风险",X627="高滞销风险")),AND(X626="中滞销风险",X627="高滞销风险")),"变差")</f>
        <v>变差</v>
      </c>
      <c r="Z627" s="7">
        <f t="shared" si="122"/>
        <v>0</v>
      </c>
      <c r="AA627" s="7">
        <f t="shared" si="127"/>
        <v>193.16</v>
      </c>
      <c r="AB627" s="7">
        <f t="shared" si="123"/>
        <v>193.16</v>
      </c>
      <c r="AC627" s="7">
        <f t="shared" si="124"/>
        <v>103.179824561404</v>
      </c>
      <c r="AD627" s="7">
        <f t="shared" si="125"/>
        <v>21.1798245613973</v>
      </c>
      <c r="AE627" s="8">
        <f t="shared" si="126"/>
        <v>11.4756097560976</v>
      </c>
    </row>
    <row r="628" spans="1:31">
      <c r="A628" s="1">
        <v>45901</v>
      </c>
      <c r="B628" t="s">
        <v>464</v>
      </c>
      <c r="C628" t="s">
        <v>465</v>
      </c>
      <c r="D628" t="s">
        <v>423</v>
      </c>
      <c r="E628">
        <v>10.31</v>
      </c>
      <c r="F628">
        <v>11.57</v>
      </c>
      <c r="G628">
        <v>10.29</v>
      </c>
      <c r="H628">
        <v>9.57</v>
      </c>
      <c r="I628" t="s">
        <v>34</v>
      </c>
      <c r="J628">
        <v>81</v>
      </c>
      <c r="K628" t="s">
        <v>42</v>
      </c>
      <c r="L628" t="s">
        <v>43</v>
      </c>
      <c r="M628" t="s">
        <v>44</v>
      </c>
      <c r="N628">
        <v>491</v>
      </c>
      <c r="O628">
        <v>152</v>
      </c>
      <c r="P628">
        <v>0</v>
      </c>
      <c r="Q628">
        <v>220</v>
      </c>
      <c r="R628">
        <v>0</v>
      </c>
      <c r="S628">
        <v>0</v>
      </c>
      <c r="T628">
        <f t="shared" si="128"/>
        <v>643</v>
      </c>
      <c r="U628">
        <f t="shared" si="129"/>
        <v>863</v>
      </c>
      <c r="V628" s="1">
        <f t="shared" si="130"/>
        <v>45963.3666343356</v>
      </c>
      <c r="W628" s="1">
        <f t="shared" si="131"/>
        <v>45984.7051406402</v>
      </c>
      <c r="X628" t="str">
        <f t="shared" si="121"/>
        <v>低滞销风险</v>
      </c>
      <c r="Y628" s="6" t="str">
        <f>_xlfn.IFS(COUNTIF($B$2:B628,B628)=1,"-",OR(AND(X627="高滞销风险",OR(X628="中滞销风险",X628="低滞销风险",X628="健康")),AND(X627="中滞销风险",OR(X628="低滞销风险",X628="健康")),AND(X627="低滞销风险",X628="健康")),"变好",X627=X628,"维持不变",OR(AND(X627="健康",OR(X628="低滞销风险",X628="中滞销风险",X628="高滞销风险")),AND(X627="低滞销风险",OR(X628="中滞销风险",X628="高滞销风险")),AND(X627="中滞销风险",X628="高滞销风险")),"变差")</f>
        <v>变好</v>
      </c>
      <c r="Z628" s="7">
        <f t="shared" si="122"/>
        <v>0</v>
      </c>
      <c r="AA628" s="7">
        <f t="shared" si="127"/>
        <v>89.75</v>
      </c>
      <c r="AB628" s="7">
        <f t="shared" si="123"/>
        <v>89.75</v>
      </c>
      <c r="AC628" s="7">
        <f t="shared" si="124"/>
        <v>83.7051406401552</v>
      </c>
      <c r="AD628" s="7">
        <f t="shared" si="125"/>
        <v>8.70514064020244</v>
      </c>
      <c r="AE628" s="8">
        <f t="shared" si="126"/>
        <v>11.5066666666667</v>
      </c>
    </row>
    <row r="629" spans="1:31">
      <c r="A629" s="1">
        <v>45887</v>
      </c>
      <c r="B629" t="s">
        <v>466</v>
      </c>
      <c r="C629" t="s">
        <v>467</v>
      </c>
      <c r="D629" t="s">
        <v>423</v>
      </c>
      <c r="E629">
        <v>3.11</v>
      </c>
      <c r="F629">
        <v>3.57</v>
      </c>
      <c r="G629">
        <v>3.1</v>
      </c>
      <c r="H629">
        <v>2.84</v>
      </c>
      <c r="I629" t="s">
        <v>34</v>
      </c>
      <c r="J629">
        <v>25</v>
      </c>
      <c r="K629" t="s">
        <v>35</v>
      </c>
      <c r="L629" t="s">
        <v>36</v>
      </c>
      <c r="M629" t="s">
        <v>37</v>
      </c>
      <c r="N629">
        <v>101</v>
      </c>
      <c r="O629">
        <v>54</v>
      </c>
      <c r="P629">
        <v>0</v>
      </c>
      <c r="Q629">
        <v>174</v>
      </c>
      <c r="R629">
        <v>0</v>
      </c>
      <c r="S629">
        <v>0</v>
      </c>
      <c r="T629">
        <f t="shared" si="128"/>
        <v>155</v>
      </c>
      <c r="U629">
        <f t="shared" si="129"/>
        <v>329</v>
      </c>
      <c r="V629" s="1">
        <f t="shared" si="130"/>
        <v>45936.8392282958</v>
      </c>
      <c r="W629" s="1">
        <f t="shared" si="131"/>
        <v>45992.7877813505</v>
      </c>
      <c r="X629" t="str">
        <f t="shared" si="121"/>
        <v>中滞销风险</v>
      </c>
      <c r="Y629" s="6" t="str">
        <f>_xlfn.IFS(COUNTIF($B$2:B629,B629)=1,"-",OR(AND(X628="高滞销风险",OR(X629="中滞销风险",X629="低滞销风险",X629="健康")),AND(X628="中滞销风险",OR(X629="低滞销风险",X629="健康")),AND(X628="低滞销风险",X629="健康")),"变好",X628=X629,"维持不变",OR(AND(X628="健康",OR(X629="低滞销风险",X629="中滞销风险",X629="高滞销风险")),AND(X628="低滞销风险",OR(X629="中滞销风险",X629="高滞销风险")),AND(X628="中滞销风险",X629="高滞销风险")),"变差")</f>
        <v>-</v>
      </c>
      <c r="Z629" s="7">
        <f t="shared" si="122"/>
        <v>0</v>
      </c>
      <c r="AA629" s="7">
        <f t="shared" si="127"/>
        <v>52.21</v>
      </c>
      <c r="AB629" s="7">
        <f t="shared" si="123"/>
        <v>52.21</v>
      </c>
      <c r="AC629" s="7">
        <f t="shared" si="124"/>
        <v>105.787781350482</v>
      </c>
      <c r="AD629" s="7">
        <f t="shared" si="125"/>
        <v>16.7877813504965</v>
      </c>
      <c r="AE629" s="8">
        <f t="shared" si="126"/>
        <v>3.69662921348315</v>
      </c>
    </row>
    <row r="630" spans="1:31">
      <c r="A630" s="1">
        <v>45894</v>
      </c>
      <c r="B630" t="s">
        <v>466</v>
      </c>
      <c r="C630" t="s">
        <v>467</v>
      </c>
      <c r="D630" t="s">
        <v>423</v>
      </c>
      <c r="E630">
        <v>2.57</v>
      </c>
      <c r="F630">
        <v>2.57</v>
      </c>
      <c r="G630">
        <v>3.07</v>
      </c>
      <c r="H630">
        <v>2.87</v>
      </c>
      <c r="I630" t="s">
        <v>41</v>
      </c>
      <c r="J630">
        <v>18</v>
      </c>
      <c r="K630" t="s">
        <v>38</v>
      </c>
      <c r="L630" t="s">
        <v>39</v>
      </c>
      <c r="M630" t="s">
        <v>40</v>
      </c>
      <c r="N630">
        <v>80</v>
      </c>
      <c r="O630">
        <v>124</v>
      </c>
      <c r="P630">
        <v>0</v>
      </c>
      <c r="Q630">
        <v>104</v>
      </c>
      <c r="R630">
        <v>0</v>
      </c>
      <c r="S630">
        <v>0</v>
      </c>
      <c r="T630">
        <f t="shared" si="128"/>
        <v>204</v>
      </c>
      <c r="U630">
        <f t="shared" si="129"/>
        <v>308</v>
      </c>
      <c r="V630" s="1">
        <f t="shared" si="130"/>
        <v>45973.3774319066</v>
      </c>
      <c r="W630" s="1">
        <f t="shared" si="131"/>
        <v>46013.8443579767</v>
      </c>
      <c r="X630" t="str">
        <f t="shared" si="121"/>
        <v>高滞销风险</v>
      </c>
      <c r="Y630" s="6" t="str">
        <f>_xlfn.IFS(COUNTIF($B$2:B630,B630)=1,"-",OR(AND(X629="高滞销风险",OR(X630="中滞销风险",X630="低滞销风险",X630="健康")),AND(X629="中滞销风险",OR(X630="低滞销风险",X630="健康")),AND(X629="低滞销风险",X630="健康")),"变好",X629=X630,"维持不变",OR(AND(X629="健康",OR(X630="低滞销风险",X630="中滞销风险",X630="高滞销风险")),AND(X629="低滞销风险",OR(X630="中滞销风险",X630="高滞销风险")),AND(X629="中滞销风险",X630="高滞销风险")),"变差")</f>
        <v>变差</v>
      </c>
      <c r="Z630" s="7">
        <f t="shared" si="122"/>
        <v>0</v>
      </c>
      <c r="AA630" s="7">
        <f t="shared" si="127"/>
        <v>97.26</v>
      </c>
      <c r="AB630" s="7">
        <f t="shared" si="123"/>
        <v>97.26</v>
      </c>
      <c r="AC630" s="7">
        <f t="shared" si="124"/>
        <v>119.844357976654</v>
      </c>
      <c r="AD630" s="7">
        <f t="shared" si="125"/>
        <v>37.8443579766972</v>
      </c>
      <c r="AE630" s="8">
        <f t="shared" si="126"/>
        <v>3.75609756097561</v>
      </c>
    </row>
    <row r="631" spans="1:31">
      <c r="A631" s="1">
        <v>45901</v>
      </c>
      <c r="B631" t="s">
        <v>466</v>
      </c>
      <c r="C631" t="s">
        <v>467</v>
      </c>
      <c r="D631" t="s">
        <v>423</v>
      </c>
      <c r="E631">
        <v>3.3</v>
      </c>
      <c r="F631">
        <v>3.71</v>
      </c>
      <c r="G631">
        <v>3.14</v>
      </c>
      <c r="H631">
        <v>3.12</v>
      </c>
      <c r="I631" t="s">
        <v>34</v>
      </c>
      <c r="J631">
        <v>26</v>
      </c>
      <c r="K631" t="s">
        <v>42</v>
      </c>
      <c r="L631" t="s">
        <v>43</v>
      </c>
      <c r="M631" t="s">
        <v>44</v>
      </c>
      <c r="N631">
        <v>66</v>
      </c>
      <c r="O631">
        <v>146</v>
      </c>
      <c r="P631">
        <v>0</v>
      </c>
      <c r="Q631">
        <v>74</v>
      </c>
      <c r="R631">
        <v>0</v>
      </c>
      <c r="S631">
        <v>0</v>
      </c>
      <c r="T631">
        <f t="shared" si="128"/>
        <v>212</v>
      </c>
      <c r="U631">
        <f t="shared" si="129"/>
        <v>286</v>
      </c>
      <c r="V631" s="1">
        <f t="shared" si="130"/>
        <v>45965.2424242424</v>
      </c>
      <c r="W631" s="1">
        <f t="shared" si="131"/>
        <v>45987.6666666667</v>
      </c>
      <c r="X631" t="str">
        <f t="shared" si="121"/>
        <v>低滞销风险</v>
      </c>
      <c r="Y631" s="6" t="str">
        <f>_xlfn.IFS(COUNTIF($B$2:B631,B631)=1,"-",OR(AND(X630="高滞销风险",OR(X631="中滞销风险",X631="低滞销风险",X631="健康")),AND(X630="中滞销风险",OR(X631="低滞销风险",X631="健康")),AND(X630="低滞销风险",X631="健康")),"变好",X630=X631,"维持不变",OR(AND(X630="健康",OR(X631="低滞销风险",X631="中滞销风险",X631="高滞销风险")),AND(X630="低滞销风险",OR(X631="中滞销风险",X631="高滞销风险")),AND(X630="中滞销风险",X631="高滞销风险")),"变差")</f>
        <v>变好</v>
      </c>
      <c r="Z631" s="7">
        <f t="shared" si="122"/>
        <v>0</v>
      </c>
      <c r="AA631" s="7">
        <f t="shared" si="127"/>
        <v>38.5</v>
      </c>
      <c r="AB631" s="7">
        <f t="shared" si="123"/>
        <v>38.5</v>
      </c>
      <c r="AC631" s="7">
        <f t="shared" si="124"/>
        <v>86.6666666666667</v>
      </c>
      <c r="AD631" s="7">
        <f t="shared" si="125"/>
        <v>11.6666666667006</v>
      </c>
      <c r="AE631" s="8">
        <f t="shared" si="126"/>
        <v>3.81333333333333</v>
      </c>
    </row>
    <row r="632" spans="1:31">
      <c r="A632" s="1">
        <v>45887</v>
      </c>
      <c r="B632" t="s">
        <v>468</v>
      </c>
      <c r="C632" t="s">
        <v>469</v>
      </c>
      <c r="D632" t="s">
        <v>423</v>
      </c>
      <c r="E632">
        <v>2.79</v>
      </c>
      <c r="F632">
        <v>3.29</v>
      </c>
      <c r="G632">
        <v>2.21</v>
      </c>
      <c r="H632">
        <v>2.71</v>
      </c>
      <c r="I632" t="s">
        <v>34</v>
      </c>
      <c r="J632">
        <v>23</v>
      </c>
      <c r="K632" t="s">
        <v>35</v>
      </c>
      <c r="L632" t="s">
        <v>36</v>
      </c>
      <c r="M632" t="s">
        <v>37</v>
      </c>
      <c r="N632">
        <v>80</v>
      </c>
      <c r="O632">
        <v>92</v>
      </c>
      <c r="P632">
        <v>0</v>
      </c>
      <c r="Q632">
        <v>0</v>
      </c>
      <c r="R632">
        <v>0</v>
      </c>
      <c r="S632">
        <v>0</v>
      </c>
      <c r="T632">
        <f t="shared" si="128"/>
        <v>172</v>
      </c>
      <c r="U632">
        <f t="shared" si="129"/>
        <v>172</v>
      </c>
      <c r="V632" s="1">
        <f t="shared" si="130"/>
        <v>45948.6487455197</v>
      </c>
      <c r="W632" s="1">
        <f t="shared" si="131"/>
        <v>45948.6487455197</v>
      </c>
      <c r="X632" t="str">
        <f t="shared" si="121"/>
        <v>健康</v>
      </c>
      <c r="Y632" s="6" t="str">
        <f>_xlfn.IFS(COUNTIF($B$2:B632,B632)=1,"-",OR(AND(X631="高滞销风险",OR(X632="中滞销风险",X632="低滞销风险",X632="健康")),AND(X631="中滞销风险",OR(X632="低滞销风险",X632="健康")),AND(X631="低滞销风险",X632="健康")),"变好",X631=X632,"维持不变",OR(AND(X631="健康",OR(X632="低滞销风险",X632="中滞销风险",X632="高滞销风险")),AND(X631="低滞销风险",OR(X632="中滞销风险",X632="高滞销风险")),AND(X631="中滞销风险",X632="高滞销风险")),"变差")</f>
        <v>-</v>
      </c>
      <c r="Z632" s="7">
        <f t="shared" si="122"/>
        <v>0</v>
      </c>
      <c r="AA632" s="7">
        <f t="shared" si="127"/>
        <v>0</v>
      </c>
      <c r="AB632" s="7">
        <f t="shared" si="123"/>
        <v>0</v>
      </c>
      <c r="AC632" s="7">
        <f t="shared" si="124"/>
        <v>61.6487455197133</v>
      </c>
      <c r="AD632" s="7">
        <f t="shared" si="125"/>
        <v>0</v>
      </c>
      <c r="AE632" s="8">
        <f t="shared" si="126"/>
        <v>2.79</v>
      </c>
    </row>
    <row r="633" spans="1:31">
      <c r="A633" s="1">
        <v>45894</v>
      </c>
      <c r="B633" t="s">
        <v>468</v>
      </c>
      <c r="C633" t="s">
        <v>469</v>
      </c>
      <c r="D633" t="s">
        <v>423</v>
      </c>
      <c r="E633">
        <v>3.49</v>
      </c>
      <c r="F633">
        <v>4.29</v>
      </c>
      <c r="G633">
        <v>3.79</v>
      </c>
      <c r="H633">
        <v>2.89</v>
      </c>
      <c r="I633" t="s">
        <v>34</v>
      </c>
      <c r="J633">
        <v>30</v>
      </c>
      <c r="K633" t="s">
        <v>38</v>
      </c>
      <c r="L633" t="s">
        <v>39</v>
      </c>
      <c r="M633" t="s">
        <v>40</v>
      </c>
      <c r="N633">
        <v>57</v>
      </c>
      <c r="O633">
        <v>80</v>
      </c>
      <c r="P633">
        <v>0</v>
      </c>
      <c r="Q633">
        <v>0</v>
      </c>
      <c r="R633">
        <v>0</v>
      </c>
      <c r="S633">
        <v>150</v>
      </c>
      <c r="T633">
        <f t="shared" si="128"/>
        <v>137</v>
      </c>
      <c r="U633">
        <f t="shared" si="129"/>
        <v>287</v>
      </c>
      <c r="V633" s="1">
        <f t="shared" si="130"/>
        <v>45933.2550143266</v>
      </c>
      <c r="W633" s="1">
        <f t="shared" si="131"/>
        <v>45976.2349570201</v>
      </c>
      <c r="X633" t="str">
        <f t="shared" si="121"/>
        <v>低滞销风险</v>
      </c>
      <c r="Y633" s="6" t="str">
        <f>_xlfn.IFS(COUNTIF($B$2:B633,B633)=1,"-",OR(AND(X632="高滞销风险",OR(X633="中滞销风险",X633="低滞销风险",X633="健康")),AND(X632="中滞销风险",OR(X633="低滞销风险",X633="健康")),AND(X632="低滞销风险",X633="健康")),"变好",X632=X633,"维持不变",OR(AND(X632="健康",OR(X633="低滞销风险",X633="中滞销风险",X633="高滞销风险")),AND(X632="低滞销风险",OR(X633="中滞销风险",X633="高滞销风险")),AND(X632="中滞销风险",X633="高滞销风险")),"变差")</f>
        <v>变差</v>
      </c>
      <c r="Z633" s="7">
        <f t="shared" si="122"/>
        <v>0</v>
      </c>
      <c r="AA633" s="7">
        <f t="shared" si="127"/>
        <v>0.819999999999993</v>
      </c>
      <c r="AB633" s="7">
        <f t="shared" si="123"/>
        <v>0.819999999999993</v>
      </c>
      <c r="AC633" s="7">
        <f t="shared" si="124"/>
        <v>82.2349570200573</v>
      </c>
      <c r="AD633" s="7">
        <f t="shared" si="125"/>
        <v>0.234957020096772</v>
      </c>
      <c r="AE633" s="8">
        <f t="shared" si="126"/>
        <v>3.5</v>
      </c>
    </row>
    <row r="634" spans="1:31">
      <c r="A634" s="1">
        <v>45901</v>
      </c>
      <c r="B634" t="s">
        <v>468</v>
      </c>
      <c r="C634" t="s">
        <v>469</v>
      </c>
      <c r="D634" t="s">
        <v>423</v>
      </c>
      <c r="E634">
        <v>3.47</v>
      </c>
      <c r="F634">
        <v>3.71</v>
      </c>
      <c r="G634">
        <v>4</v>
      </c>
      <c r="H634">
        <v>3.11</v>
      </c>
      <c r="I634" t="s">
        <v>34</v>
      </c>
      <c r="J634">
        <v>26</v>
      </c>
      <c r="K634" t="s">
        <v>42</v>
      </c>
      <c r="L634" t="s">
        <v>43</v>
      </c>
      <c r="M634" t="s">
        <v>44</v>
      </c>
      <c r="N634">
        <v>71</v>
      </c>
      <c r="O634">
        <v>46</v>
      </c>
      <c r="P634">
        <v>0</v>
      </c>
      <c r="Q634">
        <v>0</v>
      </c>
      <c r="R634">
        <v>0</v>
      </c>
      <c r="S634">
        <v>150</v>
      </c>
      <c r="T634">
        <f t="shared" si="128"/>
        <v>117</v>
      </c>
      <c r="U634">
        <f t="shared" si="129"/>
        <v>267</v>
      </c>
      <c r="V634" s="1">
        <f t="shared" si="130"/>
        <v>45934.7175792507</v>
      </c>
      <c r="W634" s="1">
        <f t="shared" si="131"/>
        <v>45977.9452449568</v>
      </c>
      <c r="X634" t="str">
        <f t="shared" si="121"/>
        <v>低滞销风险</v>
      </c>
      <c r="Y634" s="6" t="str">
        <f>_xlfn.IFS(COUNTIF($B$2:B634,B634)=1,"-",OR(AND(X633="高滞销风险",OR(X634="中滞销风险",X634="低滞销风险",X634="健康")),AND(X633="中滞销风险",OR(X634="低滞销风险",X634="健康")),AND(X633="低滞销风险",X634="健康")),"变好",X633=X634,"维持不变",OR(AND(X633="健康",OR(X634="低滞销风险",X634="中滞销风险",X634="高滞销风险")),AND(X633="低滞销风险",OR(X634="中滞销风险",X634="高滞销风险")),AND(X633="中滞销风险",X634="高滞销风险")),"变差")</f>
        <v>维持不变</v>
      </c>
      <c r="Z634" s="7">
        <f t="shared" si="122"/>
        <v>0</v>
      </c>
      <c r="AA634" s="7">
        <f t="shared" si="127"/>
        <v>6.75</v>
      </c>
      <c r="AB634" s="7">
        <f t="shared" si="123"/>
        <v>6.75</v>
      </c>
      <c r="AC634" s="7">
        <f t="shared" si="124"/>
        <v>76.9452449567723</v>
      </c>
      <c r="AD634" s="7">
        <f t="shared" si="125"/>
        <v>1.94524495679798</v>
      </c>
      <c r="AE634" s="8">
        <f t="shared" si="126"/>
        <v>3.56</v>
      </c>
    </row>
    <row r="635" spans="1:31">
      <c r="A635" s="1">
        <v>45887</v>
      </c>
      <c r="B635" t="s">
        <v>470</v>
      </c>
      <c r="C635" t="s">
        <v>471</v>
      </c>
      <c r="D635" t="s">
        <v>423</v>
      </c>
      <c r="E635">
        <v>3.71</v>
      </c>
      <c r="F635">
        <v>3.71</v>
      </c>
      <c r="G635">
        <v>4.36</v>
      </c>
      <c r="H635">
        <v>4.75</v>
      </c>
      <c r="I635" t="s">
        <v>41</v>
      </c>
      <c r="J635">
        <v>26</v>
      </c>
      <c r="K635" t="s">
        <v>35</v>
      </c>
      <c r="L635" t="s">
        <v>36</v>
      </c>
      <c r="M635" t="s">
        <v>37</v>
      </c>
      <c r="N635">
        <v>90</v>
      </c>
      <c r="O635">
        <v>233</v>
      </c>
      <c r="P635">
        <v>0</v>
      </c>
      <c r="Q635">
        <v>60</v>
      </c>
      <c r="R635">
        <v>0</v>
      </c>
      <c r="S635">
        <v>0</v>
      </c>
      <c r="T635">
        <f t="shared" si="128"/>
        <v>323</v>
      </c>
      <c r="U635">
        <f t="shared" si="129"/>
        <v>383</v>
      </c>
      <c r="V635" s="1">
        <f t="shared" si="130"/>
        <v>45974.0619946092</v>
      </c>
      <c r="W635" s="1">
        <f t="shared" si="131"/>
        <v>45990.2345013477</v>
      </c>
      <c r="X635" t="str">
        <f t="shared" si="121"/>
        <v>低滞销风险</v>
      </c>
      <c r="Y635" s="6" t="str">
        <f>_xlfn.IFS(COUNTIF($B$2:B635,B635)=1,"-",OR(AND(X634="高滞销风险",OR(X635="中滞销风险",X635="低滞销风险",X635="健康")),AND(X634="中滞销风险",OR(X635="低滞销风险",X635="健康")),AND(X634="低滞销风险",X635="健康")),"变好",X634=X635,"维持不变",OR(AND(X634="健康",OR(X635="低滞销风险",X635="中滞销风险",X635="高滞销风险")),AND(X634="低滞销风险",OR(X635="中滞销风险",X635="高滞销风险")),AND(X634="中滞销风险",X635="高滞销风险")),"变差")</f>
        <v>-</v>
      </c>
      <c r="Z635" s="7">
        <f t="shared" si="122"/>
        <v>0</v>
      </c>
      <c r="AA635" s="7">
        <f t="shared" si="127"/>
        <v>52.81</v>
      </c>
      <c r="AB635" s="7">
        <f t="shared" si="123"/>
        <v>52.81</v>
      </c>
      <c r="AC635" s="7">
        <f t="shared" si="124"/>
        <v>103.234501347709</v>
      </c>
      <c r="AD635" s="7">
        <f t="shared" si="125"/>
        <v>14.2345013477025</v>
      </c>
      <c r="AE635" s="8">
        <f t="shared" si="126"/>
        <v>4.30337078651685</v>
      </c>
    </row>
    <row r="636" spans="1:31">
      <c r="A636" s="1">
        <v>45894</v>
      </c>
      <c r="B636" t="s">
        <v>470</v>
      </c>
      <c r="C636" t="s">
        <v>471</v>
      </c>
      <c r="D636" t="s">
        <v>423</v>
      </c>
      <c r="E636">
        <v>4.29</v>
      </c>
      <c r="F636">
        <v>4.29</v>
      </c>
      <c r="G636">
        <v>4</v>
      </c>
      <c r="H636">
        <v>4.46</v>
      </c>
      <c r="I636" t="s">
        <v>41</v>
      </c>
      <c r="J636">
        <v>30</v>
      </c>
      <c r="K636" t="s">
        <v>38</v>
      </c>
      <c r="L636" t="s">
        <v>39</v>
      </c>
      <c r="M636" t="s">
        <v>40</v>
      </c>
      <c r="N636">
        <v>78</v>
      </c>
      <c r="O636">
        <v>212</v>
      </c>
      <c r="P636">
        <v>0</v>
      </c>
      <c r="Q636">
        <v>60</v>
      </c>
      <c r="R636">
        <v>0</v>
      </c>
      <c r="S636">
        <v>0</v>
      </c>
      <c r="T636">
        <f t="shared" si="128"/>
        <v>290</v>
      </c>
      <c r="U636">
        <f t="shared" si="129"/>
        <v>350</v>
      </c>
      <c r="V636" s="1">
        <f t="shared" si="130"/>
        <v>45961.5990675991</v>
      </c>
      <c r="W636" s="1">
        <f t="shared" si="131"/>
        <v>45975.5850815851</v>
      </c>
      <c r="X636" t="str">
        <f t="shared" si="121"/>
        <v>健康</v>
      </c>
      <c r="Y636" s="6" t="str">
        <f>_xlfn.IFS(COUNTIF($B$2:B636,B636)=1,"-",OR(AND(X635="高滞销风险",OR(X636="中滞销风险",X636="低滞销风险",X636="健康")),AND(X635="中滞销风险",OR(X636="低滞销风险",X636="健康")),AND(X635="低滞销风险",X636="健康")),"变好",X635=X636,"维持不变",OR(AND(X635="健康",OR(X636="低滞销风险",X636="中滞销风险",X636="高滞销风险")),AND(X635="低滞销风险",OR(X636="中滞销风险",X636="高滞销风险")),AND(X635="中滞销风险",X636="高滞销风险")),"变差")</f>
        <v>变好</v>
      </c>
      <c r="Z636" s="7">
        <f t="shared" si="122"/>
        <v>0</v>
      </c>
      <c r="AA636" s="7">
        <f t="shared" si="127"/>
        <v>0</v>
      </c>
      <c r="AB636" s="7">
        <f t="shared" si="123"/>
        <v>0</v>
      </c>
      <c r="AC636" s="7">
        <f t="shared" si="124"/>
        <v>81.5850815850816</v>
      </c>
      <c r="AD636" s="7">
        <f t="shared" si="125"/>
        <v>0</v>
      </c>
      <c r="AE636" s="8">
        <f t="shared" si="126"/>
        <v>4.29</v>
      </c>
    </row>
    <row r="637" spans="1:31">
      <c r="A637" s="1">
        <v>45901</v>
      </c>
      <c r="B637" t="s">
        <v>470</v>
      </c>
      <c r="C637" t="s">
        <v>471</v>
      </c>
      <c r="D637" t="s">
        <v>423</v>
      </c>
      <c r="E637">
        <v>3.57</v>
      </c>
      <c r="F637">
        <v>3.57</v>
      </c>
      <c r="G637">
        <v>3.93</v>
      </c>
      <c r="H637">
        <v>4.14</v>
      </c>
      <c r="I637" t="s">
        <v>41</v>
      </c>
      <c r="J637">
        <v>25</v>
      </c>
      <c r="K637" t="s">
        <v>42</v>
      </c>
      <c r="L637" t="s">
        <v>43</v>
      </c>
      <c r="M637" t="s">
        <v>44</v>
      </c>
      <c r="N637">
        <v>94</v>
      </c>
      <c r="O637">
        <v>208</v>
      </c>
      <c r="P637">
        <v>0</v>
      </c>
      <c r="Q637">
        <v>30</v>
      </c>
      <c r="R637">
        <v>0</v>
      </c>
      <c r="S637">
        <v>0</v>
      </c>
      <c r="T637">
        <f t="shared" si="128"/>
        <v>302</v>
      </c>
      <c r="U637">
        <f t="shared" si="129"/>
        <v>332</v>
      </c>
      <c r="V637" s="1">
        <f t="shared" si="130"/>
        <v>45985.593837535</v>
      </c>
      <c r="W637" s="1">
        <f t="shared" si="131"/>
        <v>45993.9971988796</v>
      </c>
      <c r="X637" t="str">
        <f t="shared" si="121"/>
        <v>中滞销风险</v>
      </c>
      <c r="Y637" s="6" t="str">
        <f>_xlfn.IFS(COUNTIF($B$2:B637,B637)=1,"-",OR(AND(X636="高滞销风险",OR(X637="中滞销风险",X637="低滞销风险",X637="健康")),AND(X636="中滞销风险",OR(X637="低滞销风险",X637="健康")),AND(X636="低滞销风险",X637="健康")),"变好",X636=X637,"维持不变",OR(AND(X636="健康",OR(X637="低滞销风险",X637="中滞销风险",X637="高滞销风险")),AND(X636="低滞销风险",OR(X637="中滞销风险",X637="高滞销风险")),AND(X636="中滞销风险",X637="高滞销风险")),"变差")</f>
        <v>变差</v>
      </c>
      <c r="Z637" s="7">
        <f t="shared" si="122"/>
        <v>34.25</v>
      </c>
      <c r="AA637" s="7">
        <f t="shared" si="127"/>
        <v>30</v>
      </c>
      <c r="AB637" s="7">
        <f t="shared" si="123"/>
        <v>64.25</v>
      </c>
      <c r="AC637" s="7">
        <f t="shared" si="124"/>
        <v>92.9971988795518</v>
      </c>
      <c r="AD637" s="7">
        <f t="shared" si="125"/>
        <v>17.9971988796024</v>
      </c>
      <c r="AE637" s="8">
        <f t="shared" si="126"/>
        <v>4.42666666666667</v>
      </c>
    </row>
    <row r="638" spans="1:31">
      <c r="A638" s="1">
        <v>45887</v>
      </c>
      <c r="B638" t="s">
        <v>472</v>
      </c>
      <c r="C638" t="s">
        <v>473</v>
      </c>
      <c r="D638" t="s">
        <v>423</v>
      </c>
      <c r="E638">
        <v>1.86</v>
      </c>
      <c r="F638">
        <v>1.86</v>
      </c>
      <c r="G638">
        <v>2.57</v>
      </c>
      <c r="H638">
        <v>2.57</v>
      </c>
      <c r="I638" t="s">
        <v>41</v>
      </c>
      <c r="J638">
        <v>13</v>
      </c>
      <c r="K638" t="s">
        <v>35</v>
      </c>
      <c r="L638" t="s">
        <v>36</v>
      </c>
      <c r="M638" t="s">
        <v>37</v>
      </c>
      <c r="N638">
        <v>68</v>
      </c>
      <c r="O638">
        <v>130</v>
      </c>
      <c r="P638">
        <v>0</v>
      </c>
      <c r="Q638">
        <v>84</v>
      </c>
      <c r="R638">
        <v>0</v>
      </c>
      <c r="S638">
        <v>0</v>
      </c>
      <c r="T638">
        <f t="shared" si="128"/>
        <v>198</v>
      </c>
      <c r="U638">
        <f t="shared" si="129"/>
        <v>282</v>
      </c>
      <c r="V638" s="1">
        <f t="shared" si="130"/>
        <v>45993.4516129032</v>
      </c>
      <c r="W638" s="1">
        <f t="shared" si="131"/>
        <v>46038.6129032258</v>
      </c>
      <c r="X638" t="str">
        <f t="shared" si="121"/>
        <v>高滞销风险</v>
      </c>
      <c r="Y638" s="6" t="str">
        <f>_xlfn.IFS(COUNTIF($B$2:B638,B638)=1,"-",OR(AND(X637="高滞销风险",OR(X638="中滞销风险",X638="低滞销风险",X638="健康")),AND(X637="中滞销风险",OR(X638="低滞销风险",X638="健康")),AND(X637="低滞销风险",X638="健康")),"变好",X637=X638,"维持不变",OR(AND(X637="健康",OR(X638="低滞销风险",X638="中滞销风险",X638="高滞销风险")),AND(X637="低滞销风险",OR(X638="中滞销风险",X638="高滞销风险")),AND(X637="中滞销风险",X638="高滞销风险")),"变差")</f>
        <v>-</v>
      </c>
      <c r="Z638" s="7">
        <f t="shared" si="122"/>
        <v>32.46</v>
      </c>
      <c r="AA638" s="7">
        <f t="shared" si="127"/>
        <v>84</v>
      </c>
      <c r="AB638" s="7">
        <f t="shared" si="123"/>
        <v>116.46</v>
      </c>
      <c r="AC638" s="7">
        <f t="shared" si="124"/>
        <v>151.612903225806</v>
      </c>
      <c r="AD638" s="7">
        <f t="shared" si="125"/>
        <v>62.6129032258032</v>
      </c>
      <c r="AE638" s="8">
        <f t="shared" si="126"/>
        <v>3.1685393258427</v>
      </c>
    </row>
    <row r="639" spans="1:31">
      <c r="A639" s="1">
        <v>45894</v>
      </c>
      <c r="B639" t="s">
        <v>472</v>
      </c>
      <c r="C639" t="s">
        <v>473</v>
      </c>
      <c r="D639" t="s">
        <v>423</v>
      </c>
      <c r="E639">
        <v>2.54</v>
      </c>
      <c r="F639">
        <v>2.71</v>
      </c>
      <c r="G639">
        <v>2.29</v>
      </c>
      <c r="H639">
        <v>2.54</v>
      </c>
      <c r="I639" t="s">
        <v>34</v>
      </c>
      <c r="J639">
        <v>19</v>
      </c>
      <c r="K639" t="s">
        <v>38</v>
      </c>
      <c r="L639" t="s">
        <v>39</v>
      </c>
      <c r="M639" t="s">
        <v>40</v>
      </c>
      <c r="N639">
        <v>61</v>
      </c>
      <c r="O639">
        <v>118</v>
      </c>
      <c r="P639">
        <v>0</v>
      </c>
      <c r="Q639">
        <v>84</v>
      </c>
      <c r="R639">
        <v>0</v>
      </c>
      <c r="S639">
        <v>0</v>
      </c>
      <c r="T639">
        <f t="shared" si="128"/>
        <v>179</v>
      </c>
      <c r="U639">
        <f t="shared" si="129"/>
        <v>263</v>
      </c>
      <c r="V639" s="1">
        <f t="shared" si="130"/>
        <v>45964.4724409449</v>
      </c>
      <c r="W639" s="1">
        <f t="shared" si="131"/>
        <v>45997.5433070866</v>
      </c>
      <c r="X639" t="str">
        <f t="shared" si="121"/>
        <v>中滞销风险</v>
      </c>
      <c r="Y639" s="6" t="str">
        <f>_xlfn.IFS(COUNTIF($B$2:B639,B639)=1,"-",OR(AND(X638="高滞销风险",OR(X639="中滞销风险",X639="低滞销风险",X639="健康")),AND(X638="中滞销风险",OR(X639="低滞销风险",X639="健康")),AND(X638="低滞销风险",X639="健康")),"变好",X638=X639,"维持不变",OR(AND(X638="健康",OR(X639="低滞销风险",X639="中滞销风险",X639="高滞销风险")),AND(X638="低滞销风险",OR(X639="中滞销风险",X639="高滞销风险")),AND(X638="中滞销风险",X639="高滞销风险")),"变差")</f>
        <v>变好</v>
      </c>
      <c r="Z639" s="7">
        <f t="shared" si="122"/>
        <v>0</v>
      </c>
      <c r="AA639" s="7">
        <f t="shared" si="127"/>
        <v>54.72</v>
      </c>
      <c r="AB639" s="7">
        <f t="shared" si="123"/>
        <v>54.72</v>
      </c>
      <c r="AC639" s="7">
        <f t="shared" si="124"/>
        <v>103.543307086614</v>
      </c>
      <c r="AD639" s="7">
        <f t="shared" si="125"/>
        <v>21.5433070865984</v>
      </c>
      <c r="AE639" s="8">
        <f t="shared" si="126"/>
        <v>3.20731707317073</v>
      </c>
    </row>
    <row r="640" spans="1:31">
      <c r="A640" s="1">
        <v>45901</v>
      </c>
      <c r="B640" t="s">
        <v>472</v>
      </c>
      <c r="C640" t="s">
        <v>473</v>
      </c>
      <c r="D640" t="s">
        <v>423</v>
      </c>
      <c r="E640">
        <v>2.43</v>
      </c>
      <c r="F640">
        <v>2.43</v>
      </c>
      <c r="G640">
        <v>2.57</v>
      </c>
      <c r="H640">
        <v>2.57</v>
      </c>
      <c r="I640" t="s">
        <v>41</v>
      </c>
      <c r="J640">
        <v>17</v>
      </c>
      <c r="K640" t="s">
        <v>42</v>
      </c>
      <c r="L640" t="s">
        <v>43</v>
      </c>
      <c r="M640" t="s">
        <v>44</v>
      </c>
      <c r="N640">
        <v>69</v>
      </c>
      <c r="O640">
        <v>114</v>
      </c>
      <c r="P640">
        <v>0</v>
      </c>
      <c r="Q640">
        <v>64</v>
      </c>
      <c r="R640">
        <v>0</v>
      </c>
      <c r="S640">
        <v>0</v>
      </c>
      <c r="T640">
        <f t="shared" si="128"/>
        <v>183</v>
      </c>
      <c r="U640">
        <f t="shared" si="129"/>
        <v>247</v>
      </c>
      <c r="V640" s="1">
        <f t="shared" si="130"/>
        <v>45976.3086419753</v>
      </c>
      <c r="W640" s="1">
        <f t="shared" si="131"/>
        <v>46002.646090535</v>
      </c>
      <c r="X640" t="str">
        <f t="shared" si="121"/>
        <v>中滞销风险</v>
      </c>
      <c r="Y640" s="6" t="str">
        <f>_xlfn.IFS(COUNTIF($B$2:B640,B640)=1,"-",OR(AND(X639="高滞销风险",OR(X640="中滞销风险",X640="低滞销风险",X640="健康")),AND(X639="中滞销风险",OR(X640="低滞销风险",X640="健康")),AND(X639="低滞销风险",X640="健康")),"变好",X639=X640,"维持不变",OR(AND(X639="健康",OR(X640="低滞销风险",X640="中滞销风险",X640="高滞销风险")),AND(X639="低滞销风险",OR(X640="中滞销风险",X640="高滞销风险")),AND(X639="中滞销风险",X640="高滞销风险")),"变差")</f>
        <v>维持不变</v>
      </c>
      <c r="Z640" s="7">
        <f t="shared" si="122"/>
        <v>0.75</v>
      </c>
      <c r="AA640" s="7">
        <f t="shared" si="127"/>
        <v>64</v>
      </c>
      <c r="AB640" s="7">
        <f t="shared" si="123"/>
        <v>64.75</v>
      </c>
      <c r="AC640" s="7">
        <f t="shared" si="124"/>
        <v>101.646090534979</v>
      </c>
      <c r="AD640" s="7">
        <f t="shared" si="125"/>
        <v>26.6460905350032</v>
      </c>
      <c r="AE640" s="8">
        <f t="shared" si="126"/>
        <v>3.29333333333333</v>
      </c>
    </row>
    <row r="641" spans="1:31">
      <c r="A641" s="1">
        <v>45887</v>
      </c>
      <c r="B641" t="s">
        <v>474</v>
      </c>
      <c r="C641" t="s">
        <v>475</v>
      </c>
      <c r="D641" t="s">
        <v>423</v>
      </c>
      <c r="E641">
        <v>0.71</v>
      </c>
      <c r="F641">
        <v>0.71</v>
      </c>
      <c r="G641">
        <v>1.21</v>
      </c>
      <c r="H641">
        <v>1.82</v>
      </c>
      <c r="I641" t="s">
        <v>41</v>
      </c>
      <c r="J641">
        <v>5</v>
      </c>
      <c r="K641" t="s">
        <v>35</v>
      </c>
      <c r="L641" t="s">
        <v>36</v>
      </c>
      <c r="M641" t="s">
        <v>37</v>
      </c>
      <c r="N641">
        <v>49</v>
      </c>
      <c r="O641">
        <v>72</v>
      </c>
      <c r="P641">
        <v>0</v>
      </c>
      <c r="Q641">
        <v>80</v>
      </c>
      <c r="R641">
        <v>0</v>
      </c>
      <c r="S641">
        <v>0</v>
      </c>
      <c r="T641">
        <f t="shared" si="128"/>
        <v>121</v>
      </c>
      <c r="U641">
        <f t="shared" si="129"/>
        <v>201</v>
      </c>
      <c r="V641" s="1">
        <f t="shared" si="130"/>
        <v>46057.4225352113</v>
      </c>
      <c r="W641" s="1">
        <f t="shared" si="131"/>
        <v>46170.0985915493</v>
      </c>
      <c r="X641" t="str">
        <f t="shared" si="121"/>
        <v>高滞销风险</v>
      </c>
      <c r="Y641" s="6" t="str">
        <f>_xlfn.IFS(COUNTIF($B$2:B641,B641)=1,"-",OR(AND(X640="高滞销风险",OR(X641="中滞销风险",X641="低滞销风险",X641="健康")),AND(X640="中滞销风险",OR(X641="低滞销风险",X641="健康")),AND(X640="低滞销风险",X641="健康")),"变好",X640=X641,"维持不变",OR(AND(X640="健康",OR(X641="低滞销风险",X641="中滞销风险",X641="高滞销风险")),AND(X640="低滞销风险",OR(X641="中滞销风险",X641="高滞销风险")),AND(X640="中滞销风险",X641="高滞销风险")),"变差")</f>
        <v>-</v>
      </c>
      <c r="Z641" s="7">
        <f t="shared" si="122"/>
        <v>57.81</v>
      </c>
      <c r="AA641" s="7">
        <f t="shared" si="127"/>
        <v>80</v>
      </c>
      <c r="AB641" s="7">
        <f t="shared" si="123"/>
        <v>137.81</v>
      </c>
      <c r="AC641" s="7">
        <f t="shared" si="124"/>
        <v>283.098591549296</v>
      </c>
      <c r="AD641" s="7">
        <f t="shared" si="125"/>
        <v>194.0985915493</v>
      </c>
      <c r="AE641" s="8">
        <f t="shared" si="126"/>
        <v>2.25842696629213</v>
      </c>
    </row>
    <row r="642" spans="1:31">
      <c r="A642" s="1">
        <v>45894</v>
      </c>
      <c r="B642" t="s">
        <v>474</v>
      </c>
      <c r="C642" t="s">
        <v>475</v>
      </c>
      <c r="D642" t="s">
        <v>423</v>
      </c>
      <c r="E642">
        <v>1.45</v>
      </c>
      <c r="F642">
        <v>1.57</v>
      </c>
      <c r="G642">
        <v>1.14</v>
      </c>
      <c r="H642">
        <v>1.5</v>
      </c>
      <c r="I642" t="s">
        <v>34</v>
      </c>
      <c r="J642">
        <v>11</v>
      </c>
      <c r="K642" t="s">
        <v>38</v>
      </c>
      <c r="L642" t="s">
        <v>39</v>
      </c>
      <c r="M642" t="s">
        <v>40</v>
      </c>
      <c r="N642">
        <v>65</v>
      </c>
      <c r="O642">
        <v>46</v>
      </c>
      <c r="P642">
        <v>0</v>
      </c>
      <c r="Q642">
        <v>80</v>
      </c>
      <c r="R642">
        <v>0</v>
      </c>
      <c r="S642">
        <v>0</v>
      </c>
      <c r="T642">
        <f t="shared" si="128"/>
        <v>111</v>
      </c>
      <c r="U642">
        <f t="shared" si="129"/>
        <v>191</v>
      </c>
      <c r="V642" s="1">
        <f t="shared" si="130"/>
        <v>45970.5517241379</v>
      </c>
      <c r="W642" s="1">
        <f t="shared" si="131"/>
        <v>46025.724137931</v>
      </c>
      <c r="X642" t="str">
        <f t="shared" si="121"/>
        <v>高滞销风险</v>
      </c>
      <c r="Y642" s="6" t="str">
        <f>_xlfn.IFS(COUNTIF($B$2:B642,B642)=1,"-",OR(AND(X641="高滞销风险",OR(X642="中滞销风险",X642="低滞销风险",X642="健康")),AND(X641="中滞销风险",OR(X642="低滞销风险",X642="健康")),AND(X641="低滞销风险",X642="健康")),"变好",X641=X642,"维持不变",OR(AND(X641="健康",OR(X642="低滞销风险",X642="中滞销风险",X642="高滞销风险")),AND(X641="低滞销风险",OR(X642="中滞销风险",X642="高滞销风险")),AND(X641="中滞销风险",X642="高滞销风险")),"变差")</f>
        <v>维持不变</v>
      </c>
      <c r="Z642" s="7">
        <f t="shared" si="122"/>
        <v>0</v>
      </c>
      <c r="AA642" s="7">
        <f t="shared" si="127"/>
        <v>72.1</v>
      </c>
      <c r="AB642" s="7">
        <f t="shared" si="123"/>
        <v>72.1</v>
      </c>
      <c r="AC642" s="7">
        <f t="shared" si="124"/>
        <v>131.724137931034</v>
      </c>
      <c r="AD642" s="7">
        <f t="shared" si="125"/>
        <v>49.7241379309999</v>
      </c>
      <c r="AE642" s="8">
        <f t="shared" si="126"/>
        <v>2.32926829268293</v>
      </c>
    </row>
    <row r="643" spans="1:31">
      <c r="A643" s="1">
        <v>45901</v>
      </c>
      <c r="B643" t="s">
        <v>474</v>
      </c>
      <c r="C643" t="s">
        <v>475</v>
      </c>
      <c r="D643" t="s">
        <v>423</v>
      </c>
      <c r="E643">
        <v>1.56</v>
      </c>
      <c r="F643">
        <v>1.71</v>
      </c>
      <c r="G643">
        <v>1.64</v>
      </c>
      <c r="H643">
        <v>1.43</v>
      </c>
      <c r="I643" t="s">
        <v>34</v>
      </c>
      <c r="J643">
        <v>12</v>
      </c>
      <c r="K643" t="s">
        <v>42</v>
      </c>
      <c r="L643" t="s">
        <v>43</v>
      </c>
      <c r="M643" t="s">
        <v>44</v>
      </c>
      <c r="N643">
        <v>67</v>
      </c>
      <c r="O643">
        <v>33</v>
      </c>
      <c r="P643">
        <v>0</v>
      </c>
      <c r="Q643">
        <v>80</v>
      </c>
      <c r="R643">
        <v>0</v>
      </c>
      <c r="S643">
        <v>0</v>
      </c>
      <c r="T643">
        <f t="shared" si="128"/>
        <v>100</v>
      </c>
      <c r="U643">
        <f t="shared" si="129"/>
        <v>180</v>
      </c>
      <c r="V643" s="1">
        <f t="shared" si="130"/>
        <v>45965.1025641026</v>
      </c>
      <c r="W643" s="1">
        <f t="shared" si="131"/>
        <v>46016.3846153846</v>
      </c>
      <c r="X643" t="str">
        <f>_xlfn.IFS(AD643&gt;=30,"高滞销风险",AD643&gt;=15,"中滞销风险",AD643&gt;0,"低滞销风险",AD643=0,"健康")</f>
        <v>高滞销风险</v>
      </c>
      <c r="Y643" s="6" t="str">
        <f>_xlfn.IFS(COUNTIF($B$2:B643,B643)=1,"-",OR(AND(X642="高滞销风险",OR(X643="中滞销风险",X643="低滞销风险",X643="健康")),AND(X642="中滞销风险",OR(X643="低滞销风险",X643="健康")),AND(X642="低滞销风险",X643="健康")),"变好",X642=X643,"维持不变",OR(AND(X642="健康",OR(X643="低滞销风险",X643="中滞销风险",X643="高滞销风险")),AND(X642="低滞销风险",OR(X643="中滞销风险",X643="高滞销风险")),AND(X642="中滞销风险",X643="高滞销风险")),"变差")</f>
        <v>维持不变</v>
      </c>
      <c r="Z643" s="7">
        <f>IF(V643&gt;=DATE(2025,11,15),T643-(DATE(2025,11,15)-A643)*E643,0)</f>
        <v>0</v>
      </c>
      <c r="AA643" s="7">
        <f t="shared" si="127"/>
        <v>63</v>
      </c>
      <c r="AB643" s="7">
        <f>IF(W643&gt;=DATE(2025,11,15),U643-(DATE(2025,11,15)-A643)*E643,0)</f>
        <v>63</v>
      </c>
      <c r="AC643" s="7">
        <f>U643/E643</f>
        <v>115.384615384615</v>
      </c>
      <c r="AD643" s="7">
        <f>IF(W643&gt;DATE(2025,11,15),W643-DATE(2025,11,15),0)</f>
        <v>40.3846153846025</v>
      </c>
      <c r="AE643" s="8">
        <f>IF(X643="健康",E643,U643/(DATE(2025,11,15)-A643))</f>
        <v>2.4</v>
      </c>
    </row>
    <row r="644" spans="1:31">
      <c r="A644" s="1">
        <v>45887</v>
      </c>
      <c r="B644" t="s">
        <v>476</v>
      </c>
      <c r="C644" t="s">
        <v>477</v>
      </c>
      <c r="D644" t="s">
        <v>423</v>
      </c>
      <c r="E644">
        <v>2.25</v>
      </c>
      <c r="F644">
        <v>2.57</v>
      </c>
      <c r="G644">
        <v>2.21</v>
      </c>
      <c r="H644">
        <v>2.07</v>
      </c>
      <c r="I644" t="s">
        <v>34</v>
      </c>
      <c r="J644">
        <v>18</v>
      </c>
      <c r="K644" t="s">
        <v>35</v>
      </c>
      <c r="L644" t="s">
        <v>36</v>
      </c>
      <c r="M644" t="s">
        <v>37</v>
      </c>
      <c r="N644">
        <v>62</v>
      </c>
      <c r="O644">
        <v>72</v>
      </c>
      <c r="P644">
        <v>0</v>
      </c>
      <c r="Q644">
        <v>80</v>
      </c>
      <c r="R644">
        <v>0</v>
      </c>
      <c r="S644">
        <v>0</v>
      </c>
      <c r="T644">
        <f t="shared" si="128"/>
        <v>134</v>
      </c>
      <c r="U644">
        <f t="shared" si="129"/>
        <v>214</v>
      </c>
      <c r="V644" s="1">
        <f t="shared" si="130"/>
        <v>45946.5555555556</v>
      </c>
      <c r="W644" s="1">
        <f t="shared" si="131"/>
        <v>45982.1111111111</v>
      </c>
      <c r="X644" t="str">
        <f>_xlfn.IFS(AD644&gt;=30,"高滞销风险",AD644&gt;=15,"中滞销风险",AD644&gt;0,"低滞销风险",AD644=0,"健康")</f>
        <v>低滞销风险</v>
      </c>
      <c r="Y644" s="6" t="str">
        <f>_xlfn.IFS(COUNTIF($B$2:B644,B644)=1,"-",OR(AND(X643="高滞销风险",OR(X644="中滞销风险",X644="低滞销风险",X644="健康")),AND(X643="中滞销风险",OR(X644="低滞销风险",X644="健康")),AND(X643="低滞销风险",X644="健康")),"变好",X643=X644,"维持不变",OR(AND(X643="健康",OR(X644="低滞销风险",X644="中滞销风险",X644="高滞销风险")),AND(X643="低滞销风险",OR(X644="中滞销风险",X644="高滞销风险")),AND(X643="中滞销风险",X644="高滞销风险")),"变差")</f>
        <v>-</v>
      </c>
      <c r="Z644" s="7">
        <f>IF(V644&gt;=DATE(2025,11,15),T644-(DATE(2025,11,15)-A644)*E644,0)</f>
        <v>0</v>
      </c>
      <c r="AA644" s="7">
        <f t="shared" si="127"/>
        <v>13.75</v>
      </c>
      <c r="AB644" s="7">
        <f>IF(W644&gt;=DATE(2025,11,15),U644-(DATE(2025,11,15)-A644)*E644,0)</f>
        <v>13.75</v>
      </c>
      <c r="AC644" s="7">
        <f>U644/E644</f>
        <v>95.1111111111111</v>
      </c>
      <c r="AD644" s="7">
        <f>IF(W644&gt;DATE(2025,11,15),W644-DATE(2025,11,15),0)</f>
        <v>6.11111111110222</v>
      </c>
      <c r="AE644" s="8">
        <f>IF(X644="健康",E644,U644/(DATE(2025,11,15)-A644))</f>
        <v>2.40449438202247</v>
      </c>
    </row>
    <row r="645" spans="1:31">
      <c r="A645" s="1">
        <v>45894</v>
      </c>
      <c r="B645" t="s">
        <v>476</v>
      </c>
      <c r="C645" t="s">
        <v>477</v>
      </c>
      <c r="D645" t="s">
        <v>423</v>
      </c>
      <c r="E645">
        <v>2.68</v>
      </c>
      <c r="F645">
        <v>3.29</v>
      </c>
      <c r="G645">
        <v>2.93</v>
      </c>
      <c r="H645">
        <v>2.21</v>
      </c>
      <c r="I645" t="s">
        <v>34</v>
      </c>
      <c r="J645">
        <v>23</v>
      </c>
      <c r="K645" t="s">
        <v>38</v>
      </c>
      <c r="L645" t="s">
        <v>39</v>
      </c>
      <c r="M645" t="s">
        <v>40</v>
      </c>
      <c r="N645">
        <v>47</v>
      </c>
      <c r="O645">
        <v>104</v>
      </c>
      <c r="P645">
        <v>0</v>
      </c>
      <c r="Q645">
        <v>40</v>
      </c>
      <c r="R645">
        <v>0</v>
      </c>
      <c r="S645">
        <v>0</v>
      </c>
      <c r="T645">
        <f t="shared" si="128"/>
        <v>151</v>
      </c>
      <c r="U645">
        <f t="shared" si="129"/>
        <v>191</v>
      </c>
      <c r="V645" s="1">
        <f t="shared" si="130"/>
        <v>45950.3432835821</v>
      </c>
      <c r="W645" s="1">
        <f t="shared" si="131"/>
        <v>45965.2686567164</v>
      </c>
      <c r="X645" t="str">
        <f>_xlfn.IFS(AD645&gt;=30,"高滞销风险",AD645&gt;=15,"中滞销风险",AD645&gt;0,"低滞销风险",AD645=0,"健康")</f>
        <v>健康</v>
      </c>
      <c r="Y645" s="6" t="str">
        <f>_xlfn.IFS(COUNTIF($B$2:B645,B645)=1,"-",OR(AND(X644="高滞销风险",OR(X645="中滞销风险",X645="低滞销风险",X645="健康")),AND(X644="中滞销风险",OR(X645="低滞销风险",X645="健康")),AND(X644="低滞销风险",X645="健康")),"变好",X644=X645,"维持不变",OR(AND(X644="健康",OR(X645="低滞销风险",X645="中滞销风险",X645="高滞销风险")),AND(X644="低滞销风险",OR(X645="中滞销风险",X645="高滞销风险")),AND(X644="中滞销风险",X645="高滞销风险")),"变差")</f>
        <v>变好</v>
      </c>
      <c r="Z645" s="7">
        <f>IF(V645&gt;=DATE(2025,11,15),T645-(DATE(2025,11,15)-A645)*E645,0)</f>
        <v>0</v>
      </c>
      <c r="AA645" s="7">
        <f t="shared" si="127"/>
        <v>0</v>
      </c>
      <c r="AB645" s="7">
        <f>IF(W645&gt;=DATE(2025,11,15),U645-(DATE(2025,11,15)-A645)*E645,0)</f>
        <v>0</v>
      </c>
      <c r="AC645" s="7">
        <f>U645/E645</f>
        <v>71.2686567164179</v>
      </c>
      <c r="AD645" s="7">
        <f>IF(W645&gt;DATE(2025,11,15),W645-DATE(2025,11,15),0)</f>
        <v>0</v>
      </c>
      <c r="AE645" s="8">
        <f>IF(X645="健康",E645,U645/(DATE(2025,11,15)-A645))</f>
        <v>2.68</v>
      </c>
    </row>
    <row r="646" spans="1:31">
      <c r="A646" s="1">
        <v>45901</v>
      </c>
      <c r="B646" t="s">
        <v>476</v>
      </c>
      <c r="C646" t="s">
        <v>477</v>
      </c>
      <c r="D646" t="s">
        <v>423</v>
      </c>
      <c r="E646">
        <v>2.29</v>
      </c>
      <c r="F646">
        <v>2.29</v>
      </c>
      <c r="G646">
        <v>2.79</v>
      </c>
      <c r="H646">
        <v>2.5</v>
      </c>
      <c r="I646" t="s">
        <v>41</v>
      </c>
      <c r="J646">
        <v>16</v>
      </c>
      <c r="K646" t="s">
        <v>42</v>
      </c>
      <c r="L646" t="s">
        <v>43</v>
      </c>
      <c r="M646" t="s">
        <v>44</v>
      </c>
      <c r="N646">
        <v>50</v>
      </c>
      <c r="O646">
        <v>124</v>
      </c>
      <c r="P646">
        <v>0</v>
      </c>
      <c r="Q646">
        <v>0</v>
      </c>
      <c r="R646">
        <v>0</v>
      </c>
      <c r="S646">
        <v>100</v>
      </c>
      <c r="T646">
        <f t="shared" si="128"/>
        <v>174</v>
      </c>
      <c r="U646">
        <f t="shared" si="129"/>
        <v>274</v>
      </c>
      <c r="V646" s="1">
        <f t="shared" si="130"/>
        <v>45976.9825327511</v>
      </c>
      <c r="W646" s="1">
        <f t="shared" si="131"/>
        <v>46020.6506550218</v>
      </c>
      <c r="X646" t="str">
        <f>_xlfn.IFS(AD646&gt;=30,"高滞销风险",AD646&gt;=15,"中滞销风险",AD646&gt;0,"低滞销风险",AD646=0,"健康")</f>
        <v>高滞销风险</v>
      </c>
      <c r="Y646" s="6" t="str">
        <f>_xlfn.IFS(COUNTIF($B$2:B646,B646)=1,"-",OR(AND(X645="高滞销风险",OR(X646="中滞销风险",X646="低滞销风险",X646="健康")),AND(X645="中滞销风险",OR(X646="低滞销风险",X646="健康")),AND(X645="低滞销风险",X646="健康")),"变好",X645=X646,"维持不变",OR(AND(X645="健康",OR(X646="低滞销风险",X646="中滞销风险",X646="高滞销风险")),AND(X645="低滞销风险",OR(X646="中滞销风险",X646="高滞销风险")),AND(X645="中滞销风险",X646="高滞销风险")),"变差")</f>
        <v>变差</v>
      </c>
      <c r="Z646" s="7">
        <f>IF(V646&gt;=DATE(2025,11,15),T646-(DATE(2025,11,15)-A646)*E646,0)</f>
        <v>2.25</v>
      </c>
      <c r="AA646" s="7">
        <f t="shared" si="127"/>
        <v>100</v>
      </c>
      <c r="AB646" s="7">
        <f>IF(W646&gt;=DATE(2025,11,15),U646-(DATE(2025,11,15)-A646)*E646,0)</f>
        <v>102.25</v>
      </c>
      <c r="AC646" s="7">
        <f>U646/E646</f>
        <v>119.650655021834</v>
      </c>
      <c r="AD646" s="7">
        <f>IF(W646&gt;DATE(2025,11,15),W646-DATE(2025,11,15),0)</f>
        <v>44.6506550217964</v>
      </c>
      <c r="AE646" s="8">
        <f>IF(X646="健康",E646,U646/(DATE(2025,11,15)-A646))</f>
        <v>3.65333333333333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当前数据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yjbq</cp:lastModifiedBy>
  <dcterms:created xsi:type="dcterms:W3CDTF">2025-09-03T06:02:00Z</dcterms:created>
  <dcterms:modified xsi:type="dcterms:W3CDTF">2025-09-05T10:25:24Z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402412EBECF44EF987135033041BE20B</vt:lpwstr>
  </property>
  <property fmtid="{D5CDD505-2E9C-101B-9397-08002B2CF9AE}" pid="3" name="KSOProductBuildVer">
    <vt:lpwstr>2052-11.1.0.12173</vt:lpwstr>
  </property>
</Properties>
</file>