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20"/>
  </bookViews>
  <sheets>
    <sheet name="当前数据" sheetId="1" r:id="rId1"/>
  </sheets>
  <definedNames>
    <definedName name="_xlnm._FilterDatabase" localSheetId="0" hidden="1">当前数据!$A$1:$AE$881</definedName>
  </definedNames>
  <calcPr calcId="144525"/>
</workbook>
</file>

<file path=xl/sharedStrings.xml><?xml version="1.0" encoding="utf-8"?>
<sst xmlns="http://schemas.openxmlformats.org/spreadsheetml/2006/main" count="6191" uniqueCount="497">
  <si>
    <t>记录时间</t>
  </si>
  <si>
    <t>MSKU</t>
  </si>
  <si>
    <t>品名</t>
  </si>
  <si>
    <t>店铺</t>
  </si>
  <si>
    <t>日均</t>
  </si>
  <si>
    <t>7天日均</t>
  </si>
  <si>
    <t>14天日均</t>
  </si>
  <si>
    <t>28天日均</t>
  </si>
  <si>
    <t>应用规则</t>
  </si>
  <si>
    <t>7天销量总和</t>
  </si>
  <si>
    <t>7天日期范围</t>
  </si>
  <si>
    <t>14天日期范围</t>
  </si>
  <si>
    <t>28天日期范围</t>
  </si>
  <si>
    <t>FBA库存</t>
  </si>
  <si>
    <t>FBA在途</t>
  </si>
  <si>
    <t>海外仓在途</t>
  </si>
  <si>
    <t>本地可用</t>
  </si>
  <si>
    <t>待检待上架量</t>
  </si>
  <si>
    <t>待交付</t>
  </si>
  <si>
    <t>FBA+AWD+在途库存</t>
  </si>
  <si>
    <t>全部总库存</t>
  </si>
  <si>
    <t>预计FBA用完时间</t>
  </si>
  <si>
    <t>预计总库存用完</t>
  </si>
  <si>
    <t>状态判断</t>
  </si>
  <si>
    <t>状态变化情况</t>
  </si>
  <si>
    <t>FBA滞销数量</t>
  </si>
  <si>
    <t>本地滞销数量</t>
  </si>
  <si>
    <t>总滞销库存</t>
  </si>
  <si>
    <t>预计总库存需要消耗天数</t>
  </si>
  <si>
    <t>预计用完时间比目标时间多出来的天数</t>
  </si>
  <si>
    <t>理想日均</t>
  </si>
  <si>
    <t>ZY02219</t>
  </si>
  <si>
    <t>2025-【ZY02219】-玫瑰金1985年份皇冠套装-争艳</t>
  </si>
  <si>
    <t>争艳-US</t>
  </si>
  <si>
    <t>规则④-老品(加权)</t>
  </si>
  <si>
    <t>2025-08-10~2025-08-16</t>
  </si>
  <si>
    <t>2025-08-03~2025-08-16</t>
  </si>
  <si>
    <t>2025-07-20~2025-08-16</t>
  </si>
  <si>
    <t>2025-08-17~2025-08-23</t>
  </si>
  <si>
    <t>2025-08-10~2025-08-23</t>
  </si>
  <si>
    <t>2025-07-27~2025-08-23</t>
  </si>
  <si>
    <t>规则④-老品(7天)</t>
  </si>
  <si>
    <t>2025-08-24~2025-08-30</t>
  </si>
  <si>
    <t>2025-08-17~2025-08-30</t>
  </si>
  <si>
    <t>2025-08-03~2025-08-30</t>
  </si>
  <si>
    <t>2025-08-31~2025-09-06</t>
  </si>
  <si>
    <t>2025-08-24~2025-09-06</t>
  </si>
  <si>
    <t>2025-08-10~2025-09-06</t>
  </si>
  <si>
    <t>ZY02228</t>
  </si>
  <si>
    <t>2025-【ZY02228】-黑金1965年份三角拉旗套装-争艳（点胶固定）</t>
  </si>
  <si>
    <t>ZY02227</t>
  </si>
  <si>
    <t>2025-【ZY02227】-黑金1985年份三角拉旗套装-争艳（点胶固定）</t>
  </si>
  <si>
    <t>ZY02216</t>
  </si>
  <si>
    <t>2025-【ZY02216】-黑金1975年份三角拉旗套装-争艳</t>
  </si>
  <si>
    <t>ZY02230</t>
  </si>
  <si>
    <t>2025-【ZY02230】-绿金18岁三角拉旗套装-争艳（点胶固定）</t>
  </si>
  <si>
    <t>ZY02221</t>
  </si>
  <si>
    <t>2025-【ZY02221】-金粉2007异形签名本-争艳</t>
  </si>
  <si>
    <t>ZY02220</t>
  </si>
  <si>
    <t>2025-【ZY02220】-金粉2012异形签名本-争艳</t>
  </si>
  <si>
    <t>ZY02213</t>
  </si>
  <si>
    <t>2025-【ZY02213】-金粉2009异形签名本-争艳</t>
  </si>
  <si>
    <t>ZY02241</t>
  </si>
  <si>
    <t>2025-【ZY02241】-玫瑰金2009年份三角拉旗套装-争艳</t>
  </si>
  <si>
    <t>ZY02224</t>
  </si>
  <si>
    <t>2025-【ZY02224】-玫瑰金2009年份三角拉旗套装-争艳（点胶固定）</t>
  </si>
  <si>
    <t>ZY02226</t>
  </si>
  <si>
    <t>2025-【ZY02226】-玫瑰金2004年份三角拉旗套装-争艳（点胶固定）</t>
  </si>
  <si>
    <t>ZY02225</t>
  </si>
  <si>
    <t>2025-【ZY02225】-玫瑰金2007年份三角拉旗套装-争艳（点胶固定）</t>
  </si>
  <si>
    <t>ZY02218</t>
  </si>
  <si>
    <t>2025-【ZY02218】-玫瑰金1945年份三角拉旗套装-争艳</t>
  </si>
  <si>
    <t>ZY02217</t>
  </si>
  <si>
    <t>2025-【ZY02217】-玫瑰金1955年份三角拉旗套装-争艳</t>
  </si>
  <si>
    <t>ZY02215</t>
  </si>
  <si>
    <t>2025-【ZY02215】-玫瑰金1965年份三角拉旗套装-争艳</t>
  </si>
  <si>
    <t>ZY02214</t>
  </si>
  <si>
    <t>2025-【ZY02214】-玫瑰金1985年份三角拉旗套装-争艳</t>
  </si>
  <si>
    <t>ZY02212</t>
  </si>
  <si>
    <t>2025-【ZY02212】-玫瑰金1975年份三角拉旗套装-争艳</t>
  </si>
  <si>
    <t>ZY02211</t>
  </si>
  <si>
    <t>2025-【ZY02211】-金粉80岁生日横幅套装-争艳（淘汰）</t>
  </si>
  <si>
    <t>SYC481</t>
  </si>
  <si>
    <t>2025-【SYC481】-金粉18岁墙面装饰9件套-思业成</t>
  </si>
  <si>
    <t>思业成-US</t>
  </si>
  <si>
    <t>SYC454</t>
  </si>
  <si>
    <t>2025-【SYC454】-金粉50岁墙面装饰9件套-思业成（淘汰）</t>
  </si>
  <si>
    <t>SYC452</t>
  </si>
  <si>
    <t>2025-【SYC452】-金粉13岁墙面装饰9件套-思业成</t>
  </si>
  <si>
    <t>SYC436</t>
  </si>
  <si>
    <t>2025-【SYC436】-金粉16岁墙面装饰9件套 -思业成</t>
  </si>
  <si>
    <t>SYC473</t>
  </si>
  <si>
    <t>2025-【SYC473】-报纸色2009年份签名本-思业成</t>
  </si>
  <si>
    <t>SYC451</t>
  </si>
  <si>
    <t>2025-【SYC451】-黑金2007卡纸海报套装-思业成（淘汰）</t>
  </si>
  <si>
    <t>SYC450</t>
  </si>
  <si>
    <t>2025-【SYC450】-黑金1965卡纸海报套装-思业成</t>
  </si>
  <si>
    <t>SYC437</t>
  </si>
  <si>
    <t>2025-【SYC437】-黑金1975卡纸海报套装-思业成</t>
  </si>
  <si>
    <t>SYC403</t>
  </si>
  <si>
    <t>2025-【SYC403】-黑金60岁1965年份桌面插件-思业成（淘汰）</t>
  </si>
  <si>
    <t>SYC402</t>
  </si>
  <si>
    <t>2025-【SYC402】-黑金50岁1975年份桌面插件-思业成（淘汰）</t>
  </si>
  <si>
    <t>SYC401</t>
  </si>
  <si>
    <t>2025-【SYC401】-黑金40岁1985年份桌面插件-思业成（淘汰）</t>
  </si>
  <si>
    <t>SYC379</t>
  </si>
  <si>
    <t>2025-【SYC379】-黑金40岁木摆件4件套-思业成</t>
  </si>
  <si>
    <t>SYC378</t>
  </si>
  <si>
    <t>2025-【SYC378】-黑金90岁木摆件4件套-思业成</t>
  </si>
  <si>
    <t>SYC377</t>
  </si>
  <si>
    <t>2025-【SYC377】-黑金80岁木摆件4件套-思业成</t>
  </si>
  <si>
    <t>SYC376</t>
  </si>
  <si>
    <t>2025-【SYC376】-黑金50岁木摆件4件套-思业成</t>
  </si>
  <si>
    <t>SYC375</t>
  </si>
  <si>
    <t>2025-【SYC375】-黑金60岁木摆件4件套-思业成</t>
  </si>
  <si>
    <t>SYC374</t>
  </si>
  <si>
    <t>2025-【SYC374】-黑金70岁木摆件4件套-思业成</t>
  </si>
  <si>
    <t>SYC416</t>
  </si>
  <si>
    <t>2025-【SYC416】-玫瑰金60岁1965年漩涡16件套-思业成（淘汰）</t>
  </si>
  <si>
    <t>SYC415</t>
  </si>
  <si>
    <t>2025-【SYC415】-玫瑰金50岁1975年漩涡16件套-思业成（淘汰）</t>
  </si>
  <si>
    <t>SYC414</t>
  </si>
  <si>
    <t>2025-【SYC414】-玫瑰金40岁1985年漩涡16件套-思业成</t>
  </si>
  <si>
    <t>SYC413</t>
  </si>
  <si>
    <t>2025-【SYC413】-玫瑰金30岁1995年漩涡16件套-思业成（淘汰）</t>
  </si>
  <si>
    <t>SYC412</t>
  </si>
  <si>
    <t>2025-【SYC412】-黑金80岁1945年漩涡16件套-思业成</t>
  </si>
  <si>
    <t>SYC411</t>
  </si>
  <si>
    <t>2025-【SYC411】-黑金60岁1965年漩涡16件套-思业成（淘汰）</t>
  </si>
  <si>
    <t>SYC410</t>
  </si>
  <si>
    <t>2025-【SYC410】-黑金50岁1975年漩涡16件套-思业成</t>
  </si>
  <si>
    <t>SYC409</t>
  </si>
  <si>
    <t>2025-【SYC409】-黑金40岁1985年漩涡16件套-思业成</t>
  </si>
  <si>
    <t>SYC408</t>
  </si>
  <si>
    <t>2025-【SYC408】-黑金30岁1995年漩涡16件套-思业成</t>
  </si>
  <si>
    <t>SYC407</t>
  </si>
  <si>
    <t>2025-【SYC407】-黑金21岁2004年漩涡16件套-思业成</t>
  </si>
  <si>
    <t>SYC406</t>
  </si>
  <si>
    <t>2025-【SYC406】-黑金18岁2007年漩涡16件套-思业成</t>
  </si>
  <si>
    <t>SYC405</t>
  </si>
  <si>
    <t>2025-【SYC405】-黑金16岁2009年漩涡16件套-思业成</t>
  </si>
  <si>
    <t>SYC456</t>
  </si>
  <si>
    <t>2025-【SYC456】-玫瑰金60岁眼镜24件套-思业成</t>
  </si>
  <si>
    <t>SYC435</t>
  </si>
  <si>
    <t>2025-【SYC435】-黑金90岁眼镜24件套-思业成</t>
  </si>
  <si>
    <t>SYC434</t>
  </si>
  <si>
    <t>2025-【SYC434】-黑金75岁眼镜24件套-思业成</t>
  </si>
  <si>
    <t>SYC425</t>
  </si>
  <si>
    <t>2025-【SYC425】-黑金70岁眼镜24件套-思业成</t>
  </si>
  <si>
    <t>SYC424</t>
  </si>
  <si>
    <t>2025-【SYC424】-黑金30岁眼镜24件套-思业成</t>
  </si>
  <si>
    <t>SYC423</t>
  </si>
  <si>
    <t>2025-【SYC423】-黑金80岁眼镜24件套-思业成</t>
  </si>
  <si>
    <t>SYC422</t>
  </si>
  <si>
    <t>2025-【SYC422】-黑金60岁眼镜24件套-思业成</t>
  </si>
  <si>
    <t>SYC421</t>
  </si>
  <si>
    <t>2025-【SYC421】-黑金40岁眼镜24件套-思业成</t>
  </si>
  <si>
    <t>SYC420</t>
  </si>
  <si>
    <t>2025-【SYC420】-黑金1975眼镜24件套-思业成</t>
  </si>
  <si>
    <t>SYC444</t>
  </si>
  <si>
    <t>2025-【SYC444】-黑金80岁墙面装饰9件套-思业成（淘汰）</t>
  </si>
  <si>
    <t>SYC443</t>
  </si>
  <si>
    <t>2025-【SYC443】-黑金70岁墙面装饰9件套-思业成</t>
  </si>
  <si>
    <t>SYC431</t>
  </si>
  <si>
    <t>2025-【SYC431】-黑金60岁墙面装饰9件套-思业成</t>
  </si>
  <si>
    <t>SYC430</t>
  </si>
  <si>
    <t>2025-【SYC430】-黑金50岁墙面装饰9件套-思业成</t>
  </si>
  <si>
    <t>SYC429</t>
  </si>
  <si>
    <t>2025-【SYC429】-黑金40岁墙面装饰9件套-思业成</t>
  </si>
  <si>
    <t>SYC484</t>
  </si>
  <si>
    <t>2025-【SYC484】-黑金复古2000年份签名本-思业成</t>
  </si>
  <si>
    <t>SYC483</t>
  </si>
  <si>
    <t>2025-【SYC483】-黑金复古1940年份签名本-思业成</t>
  </si>
  <si>
    <t>SYC472</t>
  </si>
  <si>
    <t>2025-【SYC472】-黑金复古1970年份签名本-思业成</t>
  </si>
  <si>
    <t>SYC471</t>
  </si>
  <si>
    <t>2025-【SYC471】-黑金复古1960年份签名本-思业成</t>
  </si>
  <si>
    <t>SYC458</t>
  </si>
  <si>
    <t>2025-【SYC458】-黑金复古2012年份签名本-思业成</t>
  </si>
  <si>
    <t>SYC457</t>
  </si>
  <si>
    <t>2025-【SYC457】-黑金复古2010年份签名本-思业成</t>
  </si>
  <si>
    <t>SYC426</t>
  </si>
  <si>
    <t>2025-【SYC426】-黑金复古1935年份签名本-思业成</t>
  </si>
  <si>
    <t>SYC396</t>
  </si>
  <si>
    <t>2025-【SYC396】-黑金复古1950年份签名本-思业成</t>
  </si>
  <si>
    <t>SYC395</t>
  </si>
  <si>
    <t>2025-【SYC395】-黑金复古1995年份签名本-思业成</t>
  </si>
  <si>
    <t>SYC394</t>
  </si>
  <si>
    <t>2025-【SYC394】-黑金复古2004年份签名本-思业成</t>
  </si>
  <si>
    <t>SYC393</t>
  </si>
  <si>
    <t>2025-【SYC393】-黑金复古2009年份签名本-思业成</t>
  </si>
  <si>
    <t>SYC386</t>
  </si>
  <si>
    <t>2025-【SYC386】-黑金复古1955年份签名本-思业成</t>
  </si>
  <si>
    <t>SYC385</t>
  </si>
  <si>
    <t>2025-【SYC385】-黑金复古1965年份签名本-思业成</t>
  </si>
  <si>
    <t>SYC384</t>
  </si>
  <si>
    <t>2025-【SYC384】-黑金复古2007年份签名本-思业成</t>
  </si>
  <si>
    <t>SYC383</t>
  </si>
  <si>
    <t>2025-【SYC383】-黑金复古1945年份签名本-思业成</t>
  </si>
  <si>
    <t>SYC382</t>
  </si>
  <si>
    <t>2025-【SYC382】-黑金复古1975年份签名本-思业成</t>
  </si>
  <si>
    <t>SYC381</t>
  </si>
  <si>
    <t>2025-【SYC381】-黑金复古1985年份签名本-思业成</t>
  </si>
  <si>
    <t>SYC485</t>
  </si>
  <si>
    <t>2025-【SYC485】-金粉1960年份签名本-思业成</t>
  </si>
  <si>
    <t>SYC460</t>
  </si>
  <si>
    <t>2025-【SYC460】-金粉2010年份签名本加丝带-思业成</t>
  </si>
  <si>
    <t>SYC449</t>
  </si>
  <si>
    <t>2025-【SYC449】-金粉2012年份签名本加丝带-思业成</t>
  </si>
  <si>
    <t>SYC427</t>
  </si>
  <si>
    <t>2025-【SYC427】-金粉1935年份签名本加丝带-思业成</t>
  </si>
  <si>
    <t>SYC400</t>
  </si>
  <si>
    <t>2025-【SYC400】金粉2007年份签名本加丝带-思业成</t>
  </si>
  <si>
    <t>SYC399</t>
  </si>
  <si>
    <t>2025-【SYC399】金粉1985年份签名本加丝带-思业成</t>
  </si>
  <si>
    <t>SYC398</t>
  </si>
  <si>
    <t>2025-【SYC398】金粉1975年份签名本加丝带-思业成</t>
  </si>
  <si>
    <t>SYC397</t>
  </si>
  <si>
    <t>2025-【SYC397】金粉1955年份签名本加丝带-思业成</t>
  </si>
  <si>
    <t>SYC392</t>
  </si>
  <si>
    <t>2025-【SYC392】-金粉1950年份签名本加丝带-思业成</t>
  </si>
  <si>
    <t>SYC391</t>
  </si>
  <si>
    <t>2025-【SYC391】-金粉1995年份签名本加丝带-思业成</t>
  </si>
  <si>
    <t>SYC390</t>
  </si>
  <si>
    <t>2025-【SYC390】-金粉2004年份签名本加丝带-思业成</t>
  </si>
  <si>
    <t>SYC389</t>
  </si>
  <si>
    <t>2025-【SYC389】-金粉1945年份签名本加丝带-思业成</t>
  </si>
  <si>
    <t>SYC388</t>
  </si>
  <si>
    <t>2025-【SYC388】-金粉1965年份签名本加丝带-思业成</t>
  </si>
  <si>
    <t>SYC387</t>
  </si>
  <si>
    <t>2025-【SYC387】-金粉2009年份签名本加丝带-思业成</t>
  </si>
  <si>
    <t>SYC433</t>
  </si>
  <si>
    <t>2025-【SYC433】-玫瑰金40岁墙面装饰9件套-思业成（淘汰）</t>
  </si>
  <si>
    <t>SYC380</t>
  </si>
  <si>
    <t>2025-【SYC380】-玫瑰金60岁木摆件4件套-思业成（淘汰）</t>
  </si>
  <si>
    <t>SYC419</t>
  </si>
  <si>
    <t>2025-【SYC419】-金粉1935年份漩涡16件套-思业成</t>
  </si>
  <si>
    <t>SYC418</t>
  </si>
  <si>
    <t>2025-【SYC418】-金粉1945年份漩涡16件套-思业成（淘汰）</t>
  </si>
  <si>
    <t>SYC417</t>
  </si>
  <si>
    <t>2025-【SYC417】-金粉1975年份漩涡16件套-思业成</t>
  </si>
  <si>
    <t>SYC404</t>
  </si>
  <si>
    <t>2025-【SYC404】-蓝银1975年份大海报-思业成</t>
  </si>
  <si>
    <t>PT53567</t>
  </si>
  <si>
    <t>2025-【PT53567】-粉金90岁木摆件4件套-拼途</t>
  </si>
  <si>
    <t>拼途-US</t>
  </si>
  <si>
    <t>PT53565</t>
  </si>
  <si>
    <t>2025-【PT53565】-粉金70岁木摆件4件套-拼途</t>
  </si>
  <si>
    <t>PT53564</t>
  </si>
  <si>
    <t>2025-【PT53564】-粉金60岁木摆件4件套-拼途</t>
  </si>
  <si>
    <t>PT53563</t>
  </si>
  <si>
    <t>2025-【PT53563】-粉金50岁木摆件4件套-拼途</t>
  </si>
  <si>
    <t>PT53562</t>
  </si>
  <si>
    <t>2025-【PT53562】-粉金40岁木摆件4件套-拼途</t>
  </si>
  <si>
    <t>PT53561</t>
  </si>
  <si>
    <t>2025-【PT53561】-粉金30岁木摆件4件套-拼途</t>
  </si>
  <si>
    <t>PT53558</t>
  </si>
  <si>
    <t>2025-【PT53558】-粉金90岁木摆件4件套-拼途</t>
  </si>
  <si>
    <t>PT53527</t>
  </si>
  <si>
    <t>2025-【PT53527】-粉金80岁木摆件4件套-拼途</t>
  </si>
  <si>
    <t>PT53557</t>
  </si>
  <si>
    <t>2025-【PT53557】-粉金70岁木摆件4件套-拼途</t>
  </si>
  <si>
    <t>PT53529</t>
  </si>
  <si>
    <t>2025-【PT53529】-粉金60岁木摆件4件套-拼途</t>
  </si>
  <si>
    <t>PT53526</t>
  </si>
  <si>
    <t>2025-【PT53526】-粉金50岁木摆件4件套-拼途</t>
  </si>
  <si>
    <t>PT53556</t>
  </si>
  <si>
    <t>2025-【PT53556】-粉金40岁木摆件4件套-拼途</t>
  </si>
  <si>
    <t>PT53555</t>
  </si>
  <si>
    <t>2025-【PT53555】-粉金30岁木摆件4件套-拼途</t>
  </si>
  <si>
    <t>PT53528</t>
  </si>
  <si>
    <t>2025-【PT53528】-粉金15岁木摆件4件套-拼途（淘汰）</t>
  </si>
  <si>
    <t>PT53525</t>
  </si>
  <si>
    <t>2025-【PT53525】-粉金16岁木摆件4件套-拼途</t>
  </si>
  <si>
    <t>PT53553</t>
  </si>
  <si>
    <t>2025-【PT53553】-玫瑰金30岁年份气球签名本-拼途（淘汰）</t>
  </si>
  <si>
    <t>PT53552</t>
  </si>
  <si>
    <t>2025-【PT53552】-玫瑰金50岁年份气球签名本-拼途</t>
  </si>
  <si>
    <t>PT53551</t>
  </si>
  <si>
    <t>2025-【PT53551】-玫瑰金60岁年份气球签名本-拼途（淘汰）</t>
  </si>
  <si>
    <t>PT53550</t>
  </si>
  <si>
    <t>2025-【PT53550】-玫瑰金40岁年份气球签名本-拼途（淘汰）</t>
  </si>
  <si>
    <t>PT53549</t>
  </si>
  <si>
    <t>2025-【PT53549】-玫瑰金16岁年份气球签名本-拼途（淘汰）</t>
  </si>
  <si>
    <t>PT53554</t>
  </si>
  <si>
    <t>2025-【PT53554】-金粉80岁年份海报套装-拼途（淘汰）</t>
  </si>
  <si>
    <t>PT53531</t>
  </si>
  <si>
    <t>2025-【PT53531】-蓝银复古年份2007签名本-拼途</t>
  </si>
  <si>
    <t>PT53530</t>
  </si>
  <si>
    <t>2025-【PT53530】-蓝银复古年份2009签名本-拼途</t>
  </si>
  <si>
    <t>PT53548</t>
  </si>
  <si>
    <t>2025-【PT53548】-玫瑰金1935蜂窝横幅套装-拼途（淘汰）</t>
  </si>
  <si>
    <t>PT53547</t>
  </si>
  <si>
    <t>2025-【PT53547】-玫瑰金1945蜂窝横幅套装-拼途（淘汰）</t>
  </si>
  <si>
    <t>PT53546</t>
  </si>
  <si>
    <t>2025-【PT53546】-玫瑰金1965蜂窝横幅套装-拼途</t>
  </si>
  <si>
    <t>PT53545</t>
  </si>
  <si>
    <t>2025-【PT53545】-玫瑰金1975蜂窝横幅套装-拼途</t>
  </si>
  <si>
    <t>PT53544</t>
  </si>
  <si>
    <t>2025-【PT53544】-玫瑰金1985蜂窝横幅套装-拼途</t>
  </si>
  <si>
    <t>PT53536</t>
  </si>
  <si>
    <t>2025-【PT53536】-黑金50岁1975插牌-拼途</t>
  </si>
  <si>
    <t>PT53535</t>
  </si>
  <si>
    <t>2025-【PT53535】-黑金60岁1965插牌-拼途</t>
  </si>
  <si>
    <t>PT53534</t>
  </si>
  <si>
    <t>2025-【PT53534】-黑金70岁1955插牌-拼途</t>
  </si>
  <si>
    <t>PT53533</t>
  </si>
  <si>
    <t>2025-【PT53533】-黑金75岁1950插牌-拼途</t>
  </si>
  <si>
    <t>PT53532</t>
  </si>
  <si>
    <t>2025-【PT53532】-黑金90岁1935插牌-拼途</t>
  </si>
  <si>
    <t>PT53543</t>
  </si>
  <si>
    <t>2025-【PT53543】-玫瑰金90岁1935插牌-拼途</t>
  </si>
  <si>
    <t>PT53542</t>
  </si>
  <si>
    <t>2025-【PT53542】-玫瑰金50岁1975插牌-拼途（淘汰）</t>
  </si>
  <si>
    <t>PT53541</t>
  </si>
  <si>
    <t>2025-【PT53541】-玫瑰金40岁1985插牌-拼途</t>
  </si>
  <si>
    <t>PT53540</t>
  </si>
  <si>
    <t>2025-【PT53540】-玫瑰金30岁1995插牌-拼途</t>
  </si>
  <si>
    <t>PT53539</t>
  </si>
  <si>
    <t>2025-【PT53539】-玫瑰金18岁2007插牌-拼途</t>
  </si>
  <si>
    <t>PT53538</t>
  </si>
  <si>
    <t>2025-【PT53538】-玫瑰金13岁2012插牌-拼途（淘汰）</t>
  </si>
  <si>
    <t>PT53537</t>
  </si>
  <si>
    <t>2025-【PT53537】-玫瑰金10岁2015插牌-拼途（淘汰）</t>
  </si>
  <si>
    <t>DX05895</t>
  </si>
  <si>
    <t>2025-【DX05895】-绿金1995星星蜂窝套装-定行（点胶固定）</t>
  </si>
  <si>
    <t>定行-US</t>
  </si>
  <si>
    <t>DX05886</t>
  </si>
  <si>
    <t>2025-【DX05886】-黑金18岁年份双横幅套装-定行</t>
  </si>
  <si>
    <t>DX05885</t>
  </si>
  <si>
    <t>2025-【DX05885】-黑金30岁年份双横幅套装-定行</t>
  </si>
  <si>
    <t>DX05887</t>
  </si>
  <si>
    <t>2025-【DX05887】-黑金90岁年份双横幅套装-定行</t>
  </si>
  <si>
    <t>DX05898</t>
  </si>
  <si>
    <t>2025-【DX05898】-玫瑰金21岁年份双横幅套装-定行（点胶固定）</t>
  </si>
  <si>
    <t>DX05897</t>
  </si>
  <si>
    <t>2025-【DX05897】-玫瑰金16岁年份双横幅套装-定行（点胶固定）</t>
  </si>
  <si>
    <t>DX05884</t>
  </si>
  <si>
    <t>2025-【DX05884】-玫瑰金80岁年份双横幅套装-定行</t>
  </si>
  <si>
    <t>DX05883</t>
  </si>
  <si>
    <t>2025-【DX05883】-玫瑰金90岁年份双横幅套装-定行</t>
  </si>
  <si>
    <t>DX05882</t>
  </si>
  <si>
    <t>2025-【DX05882】-玫瑰金30岁年份双横幅套装-定行</t>
  </si>
  <si>
    <t>DX05878</t>
  </si>
  <si>
    <t>2025-【DX05878】-玫瑰金70岁年份双横幅套装-定行</t>
  </si>
  <si>
    <t>DX05877</t>
  </si>
  <si>
    <t>2025-【DX05877】-玫瑰金60岁年份双横幅套装-定行</t>
  </si>
  <si>
    <t>DX05876</t>
  </si>
  <si>
    <t>2025-【DX05876】-玫瑰金50岁年份双横幅套装-定行</t>
  </si>
  <si>
    <t>DX05861</t>
  </si>
  <si>
    <t>2025-【DX05861】-玫瑰金40岁年份双横幅套装-定行</t>
  </si>
  <si>
    <t>DX05879</t>
  </si>
  <si>
    <t>2025-【DX05879】-金粉16岁皇冠蜂窝套装-定行</t>
  </si>
  <si>
    <t>DX05873</t>
  </si>
  <si>
    <t>2025-【DX05873】-黑金1985年份盒子3件套-定行</t>
  </si>
  <si>
    <t>DX05862</t>
  </si>
  <si>
    <t>2025-【DX05862】-黑金40年份文字蜂窝8件套-定行（淘汰）</t>
  </si>
  <si>
    <t>DX05854</t>
  </si>
  <si>
    <t>2025-【DX05854】-金粉60岁年份照片道具30件套-定行</t>
  </si>
  <si>
    <t>DX05853</t>
  </si>
  <si>
    <t>2025-【DX05853】-金粉18岁年份照片道具30件套-定行</t>
  </si>
  <si>
    <t>DX05850</t>
  </si>
  <si>
    <t>2025-【DX05850】-金粉80岁年份照片道具30件套-定行</t>
  </si>
  <si>
    <t>DX05849</t>
  </si>
  <si>
    <t>2025-【DX05849】-金粉50岁年份照片道具30件套-定行</t>
  </si>
  <si>
    <t>DX05839</t>
  </si>
  <si>
    <t>2025-【DX05839】-金粉16岁年份照片道具30件套-定行</t>
  </si>
  <si>
    <t>DX05872</t>
  </si>
  <si>
    <t>2025-【DX05872】-黑金60岁气球年份海报-定行（淘汰）</t>
  </si>
  <si>
    <t>DX05865</t>
  </si>
  <si>
    <t>2025-【DX05865】-玫瑰金60年份文字蜂窝8件套-定行（淘汰）</t>
  </si>
  <si>
    <t>DX05864</t>
  </si>
  <si>
    <t>2025-【DX05864】-黑金70年份文字蜂窝8件套-定行（淘汰）</t>
  </si>
  <si>
    <t>DX05863</t>
  </si>
  <si>
    <t>2025-【DX05863】-黑金50年份文字蜂窝8件套-定行（淘汰）</t>
  </si>
  <si>
    <t>DX05860</t>
  </si>
  <si>
    <t>2025-【DX05860】-黑金80岁年份双横幅套装-定行</t>
  </si>
  <si>
    <t>DX05859</t>
  </si>
  <si>
    <t>2025-【DX05859】-黑金75岁年份双横幅套装-定行</t>
  </si>
  <si>
    <t>DX05857</t>
  </si>
  <si>
    <t>2025-【DX05857】-黑金60岁年份双横幅套装-定行</t>
  </si>
  <si>
    <t>DX05856</t>
  </si>
  <si>
    <t>2025-【DX05856】-黑金50岁年份双横幅套装-定行</t>
  </si>
  <si>
    <t>DX05858</t>
  </si>
  <si>
    <t>2025-【DX05858】-黑金70岁年份双横幅套装-定行</t>
  </si>
  <si>
    <t>DX05852</t>
  </si>
  <si>
    <t>2025-【DX05852】-报纸色60岁小海报木板-定行（淘汰）</t>
  </si>
  <si>
    <t>DX05855</t>
  </si>
  <si>
    <t>2025-【DX05855】-黑金40岁年份双横幅套装-定行</t>
  </si>
  <si>
    <t>DX05869</t>
  </si>
  <si>
    <t>2025-【DX05869】-黑金75岁年份气球签名本-定行</t>
  </si>
  <si>
    <t>DX05868</t>
  </si>
  <si>
    <t>2025-【DX05868】-黑金21岁年份气球签名本-定行</t>
  </si>
  <si>
    <t>DX05867</t>
  </si>
  <si>
    <t>2025-【DX05867】-黑金16岁年份气球签名本-定行</t>
  </si>
  <si>
    <t>DX05866</t>
  </si>
  <si>
    <t>2025-【DX05866】-黑金13岁年份气球签名本-定行</t>
  </si>
  <si>
    <t>DX05846</t>
  </si>
  <si>
    <t>2025-【DX05846】-黑金30岁年份气球签名本-定行</t>
  </si>
  <si>
    <t>DX05845</t>
  </si>
  <si>
    <t>2025-【DX05845】-黑金18岁年份气球签名本-定行</t>
  </si>
  <si>
    <t>DX05844</t>
  </si>
  <si>
    <t>2025-【DX05844】-黑金70岁年份气球签名本-定行</t>
  </si>
  <si>
    <t>DX05843</t>
  </si>
  <si>
    <t>2025-【DX05843】-黑金90岁年份气球签名本-定行</t>
  </si>
  <si>
    <t>DX05837</t>
  </si>
  <si>
    <t>2025-【DX05837】-黑金80岁年份气球签名本-定行</t>
  </si>
  <si>
    <t>DX05836</t>
  </si>
  <si>
    <t>2025-【DX05836】-黑金60岁年份气球签名本-定行</t>
  </si>
  <si>
    <t>DX05835</t>
  </si>
  <si>
    <t>2025-【DX05835】-黑金50岁年份气球签名本-定行</t>
  </si>
  <si>
    <t>DX05822</t>
  </si>
  <si>
    <t>2025-【DX05822】-黑金40岁年份气球签名本-定行</t>
  </si>
  <si>
    <t>DX05848</t>
  </si>
  <si>
    <t>2025-【DX05848】-报纸色80岁小海报木板-定行（淘汰）</t>
  </si>
  <si>
    <t>DX05834</t>
  </si>
  <si>
    <t>2025-【DX05834】-金粉2007小海报木板-定行</t>
  </si>
  <si>
    <t>DX05833</t>
  </si>
  <si>
    <t>2025-【DX05833】-金粉2009小海报木板-定行</t>
  </si>
  <si>
    <t>DX05832</t>
  </si>
  <si>
    <t>2025-【DX05832】-金粉1985小海报木板-定行</t>
  </si>
  <si>
    <t>DX05831</t>
  </si>
  <si>
    <t>2025-【DX05831】-金粉1965小海报木板-定行</t>
  </si>
  <si>
    <t>DX05830</t>
  </si>
  <si>
    <t>2025-【DX05830】-金粉1945小海报木板-定行</t>
  </si>
  <si>
    <t>DX05829</t>
  </si>
  <si>
    <t>2025-【DX05829】-金粉2010小海报木板-定行</t>
  </si>
  <si>
    <t>DX05827</t>
  </si>
  <si>
    <t>2025-【DX05827】-金粉1995小海报木板-定行</t>
  </si>
  <si>
    <t>DX05826</t>
  </si>
  <si>
    <t>2025-【DX05826】-金粉1955小海报木板-定行</t>
  </si>
  <si>
    <t>DX05825</t>
  </si>
  <si>
    <t>2025-【DX05825】-金粉1935小海报木板-定行</t>
  </si>
  <si>
    <t>DX05824</t>
  </si>
  <si>
    <t>2025-【DX05824】-金粉1950小海报木板-定行</t>
  </si>
  <si>
    <t>DX05823</t>
  </si>
  <si>
    <t>2025-【DX05823】-金粉1975小海报木板-定行</t>
  </si>
  <si>
    <t>DX05838</t>
  </si>
  <si>
    <t>2025-【DX05838】-黑金1975周年蜂窝横幅套装-定行</t>
  </si>
  <si>
    <t>规则③-周年</t>
  </si>
  <si>
    <t>CR32479</t>
  </si>
  <si>
    <t>2025【CR32479】-玫瑰金13岁年份照片道具30件套-辰瑞</t>
  </si>
  <si>
    <t>辰瑞-US</t>
  </si>
  <si>
    <t>CR32462</t>
  </si>
  <si>
    <t>2025-【CR32462】-玫瑰金16岁年份照片道具30件套-辰瑞</t>
  </si>
  <si>
    <t>CR32473</t>
  </si>
  <si>
    <t>2025-【CR32473】-金粉80岁年份双横幅套装-辰瑞（点胶固定）</t>
  </si>
  <si>
    <t>CR32477</t>
  </si>
  <si>
    <t>2025-【CR32477】-黑金2004年份桌布2件套-辰瑞</t>
  </si>
  <si>
    <t>CR32476</t>
  </si>
  <si>
    <t>2025-【CR32476】-黑金1945年份桌布2件套-辰瑞</t>
  </si>
  <si>
    <t>CR32475</t>
  </si>
  <si>
    <t>2025-【CR32475】-黑金2007年份桌布2件套-辰瑞</t>
  </si>
  <si>
    <t>CR32471</t>
  </si>
  <si>
    <t>2025-【CR32471】-黑金1985年份桌布2件套-辰瑞</t>
  </si>
  <si>
    <t>CR32470</t>
  </si>
  <si>
    <t>2025-【CR32470】-黑金1975年份桌布2件套-辰瑞</t>
  </si>
  <si>
    <t>CR32469</t>
  </si>
  <si>
    <t>2025-【CR32469】-黑金1955年份桌布2件套-辰瑞</t>
  </si>
  <si>
    <t>CR32458</t>
  </si>
  <si>
    <t>2025-【CR32458】-黑金1965年份桌布2件套-辰瑞</t>
  </si>
  <si>
    <t>CR32445</t>
  </si>
  <si>
    <t>2025-【CR32445】-黑金70岁拉旗横幅套装-辰瑞（淘汰）</t>
  </si>
  <si>
    <t>CR32444</t>
  </si>
  <si>
    <t>2025-【CR32444】-黑金40岁拉旗横幅套装-辰瑞（淘汰）</t>
  </si>
  <si>
    <t>CR32443</t>
  </si>
  <si>
    <t>2025-【CR32443】-黑金60岁拉旗横幅套装-辰瑞（淘汰）</t>
  </si>
  <si>
    <t>CR32442</t>
  </si>
  <si>
    <t>2025-【CR32442】-黑金50岁拉旗横幅套装-辰瑞（淘汰）</t>
  </si>
  <si>
    <t>CR32449</t>
  </si>
  <si>
    <t>2025-【CR32449】-玫瑰金60岁拉旗横幅套装-辰瑞（淘汰）</t>
  </si>
  <si>
    <t>CR32448</t>
  </si>
  <si>
    <t>2025-【CR32448】-玫瑰金40岁拉旗横幅套装-辰瑞（淘汰）</t>
  </si>
  <si>
    <t>CR32446</t>
  </si>
  <si>
    <t>2025-【CR32446】-玫瑰金50岁拉旗横幅套装-辰瑞（淘汰）</t>
  </si>
  <si>
    <t>CR32450</t>
  </si>
  <si>
    <t>2025-【CR32450】-多彩1965年份生日签名本-辰瑞（淘汰）</t>
  </si>
  <si>
    <t>CR32441</t>
  </si>
  <si>
    <t>2025-【CR32441】-玫瑰金1935年份签名本加丝带-辰瑞</t>
  </si>
  <si>
    <t>CR32440</t>
  </si>
  <si>
    <t>2025-【CR32440】-玫瑰金1950年份签名本加丝带-辰瑞</t>
  </si>
  <si>
    <t>CR32439</t>
  </si>
  <si>
    <t>2025-【CR32439】-玫瑰金1955年份签名本加丝带-辰瑞</t>
  </si>
  <si>
    <t>CR32438</t>
  </si>
  <si>
    <t>2025-【CR32438】-玫瑰金1975年份签名本加丝带-辰瑞</t>
  </si>
  <si>
    <t>CR32437</t>
  </si>
  <si>
    <t>2025-【CR32437】-玫瑰金1995年份签名本加丝带-辰瑞</t>
  </si>
  <si>
    <t>CR32436</t>
  </si>
  <si>
    <t>2025-【CR32436】-玫瑰金1965年份签名本加丝带-辰瑞</t>
  </si>
  <si>
    <t>CR32435</t>
  </si>
  <si>
    <t>2025-【CR32435】-玫瑰金1945年份签名本加丝带-辰瑞</t>
  </si>
  <si>
    <t>CR32434</t>
  </si>
  <si>
    <t>2025-【CR32434】-玫瑰金1985年份签名本加丝带-辰瑞</t>
  </si>
  <si>
    <t>CR32432</t>
  </si>
  <si>
    <t>2025-【CR32432】-玫瑰金21岁指示牌10件套-辰瑞</t>
  </si>
  <si>
    <t>CR32431</t>
  </si>
  <si>
    <t>2025-【CR32431】-玫瑰金40岁指示牌10件套-辰瑞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</si>
</sst>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-mm\-dd\ hh:mm:ss"/>
    <numFmt numFmtId="178" formatCode="0_ "/>
    <numFmt numFmtId="179" formatCode="0.00_);[Red]\(0.00\)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7" fontId="2" fillId="0" borderId="0" xfId="0" applyNumberFormat="1" applyFont="1" applyFill="1" applyAlignment="1"/>
    <xf numFmtId="0" fontId="2" fillId="0" borderId="0" xfId="0" applyFont="1" applyFill="1" applyAlignment="1"/>
    <xf numFmtId="0" fontId="3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78" fontId="0" fillId="0" borderId="0" xfId="0" applyNumberFormat="1"/>
    <xf numFmtId="17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81"/>
  <sheetViews>
    <sheetView tabSelected="1" topLeftCell="K1" workbookViewId="0">
      <selection activeCell="Z1" sqref="Z1"/>
    </sheetView>
  </sheetViews>
  <sheetFormatPr defaultColWidth="9" defaultRowHeight="13.5"/>
  <cols>
    <col min="1" max="1" width="21.5" style="1" customWidth="1"/>
    <col min="3" max="3" width="12.25" customWidth="1"/>
    <col min="4" max="21" width="9" customWidth="1"/>
    <col min="22" max="23" width="12.5" style="1" customWidth="1"/>
    <col min="24" max="24" width="10.875" customWidth="1"/>
    <col min="25" max="25" width="12.875" customWidth="1"/>
    <col min="26" max="28" width="13.75" customWidth="1"/>
    <col min="29" max="30" width="12.875" customWidth="1"/>
    <col min="31" max="31" width="12.625"/>
  </cols>
  <sheetData>
    <row r="1" ht="40.5" spans="1:3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 t="s">
        <v>19</v>
      </c>
      <c r="U1" s="6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7" t="s">
        <v>28</v>
      </c>
      <c r="AD1" s="7" t="s">
        <v>29</v>
      </c>
      <c r="AE1" t="s">
        <v>30</v>
      </c>
    </row>
    <row r="2" spans="1:31">
      <c r="A2" s="4">
        <v>45887</v>
      </c>
      <c r="B2" s="5" t="s">
        <v>31</v>
      </c>
      <c r="C2" s="5" t="s">
        <v>32</v>
      </c>
      <c r="D2" s="5" t="s">
        <v>33</v>
      </c>
      <c r="E2" s="5">
        <v>6.58</v>
      </c>
      <c r="F2" s="5">
        <v>6.71</v>
      </c>
      <c r="G2" s="5">
        <v>6.57</v>
      </c>
      <c r="H2" s="5">
        <v>6.5</v>
      </c>
      <c r="I2" s="5" t="s">
        <v>34</v>
      </c>
      <c r="J2" s="5">
        <v>47</v>
      </c>
      <c r="K2" s="5" t="s">
        <v>35</v>
      </c>
      <c r="L2" s="5" t="s">
        <v>36</v>
      </c>
      <c r="M2" s="5" t="s">
        <v>37</v>
      </c>
      <c r="N2" s="5">
        <v>274</v>
      </c>
      <c r="O2" s="5">
        <v>141</v>
      </c>
      <c r="P2" s="5">
        <v>0</v>
      </c>
      <c r="Q2" s="5">
        <v>215</v>
      </c>
      <c r="R2" s="5">
        <v>0</v>
      </c>
      <c r="S2" s="5">
        <v>2</v>
      </c>
      <c r="T2">
        <f>N2+O2+P2</f>
        <v>415</v>
      </c>
      <c r="U2">
        <f>T2+Q2+R2+S2</f>
        <v>632</v>
      </c>
      <c r="V2" s="1">
        <f>A2+T2/E2</f>
        <v>45950.0699088146</v>
      </c>
      <c r="W2" s="1">
        <f>A2+U2/E2</f>
        <v>45983.0486322188</v>
      </c>
      <c r="X2" t="str">
        <f>_xlfn.IFS(AD2&gt;=30,"高滞销风险",AD2&gt;=15,"中滞销风险",AD2&gt;0,"低滞销风险",AD2=0,"健康")</f>
        <v>健康</v>
      </c>
      <c r="Y2" s="8" t="str">
        <f>_xlfn.IFS(COUNTIF($B$2:B2,B2)=1,"-",OR(AND(X1="高滞销风险",OR(X2="中滞销风险",X2="低滞销风险",X2="健康")),AND(X1="中滞销风险",OR(X2="低滞销风险",X2="健康")),AND(X1="低滞销风险",X2="健康")),"变好",X1=X2,"维持不变",OR(AND(X1="健康",OR(X2="低滞销风险",X2="中滞销风险",X2="高滞销风险")),AND(X1="低滞销风险",OR(X2="中滞销风险",X2="高滞销风险")),AND(X1="中滞销风险",X2="高滞销风险")),"变差")</f>
        <v>-</v>
      </c>
      <c r="Z2" s="9">
        <f>IF(V2&gt;=DATE(2025,12,1),T2-(DATE(2025,12,1)-A2)*E2,0)</f>
        <v>0</v>
      </c>
      <c r="AA2" s="9">
        <f>AB2-Z2</f>
        <v>0</v>
      </c>
      <c r="AB2" s="9">
        <f>IF(W2&gt;=DATE(2025,12,1),U2-(DATE(2025,12,1)-A2)*E2,0)</f>
        <v>0</v>
      </c>
      <c r="AC2" s="9">
        <f>U2/E2</f>
        <v>96.048632218845</v>
      </c>
      <c r="AD2" s="9">
        <f>IF(W2&gt;DATE(2025,12,1),W2-DATE(2025,12,1),0)</f>
        <v>0</v>
      </c>
      <c r="AE2" s="10">
        <f>IF(X2="健康",E2,U2/(DATE(2025,12,1)-A2))</f>
        <v>6.58</v>
      </c>
    </row>
    <row r="3" spans="1:31">
      <c r="A3" s="4">
        <v>45894</v>
      </c>
      <c r="B3" s="5" t="s">
        <v>31</v>
      </c>
      <c r="C3" s="5" t="s">
        <v>32</v>
      </c>
      <c r="D3" s="5" t="s">
        <v>33</v>
      </c>
      <c r="E3" s="5">
        <v>6.65</v>
      </c>
      <c r="F3" s="5">
        <v>6.86</v>
      </c>
      <c r="G3" s="5">
        <v>6.79</v>
      </c>
      <c r="H3" s="5">
        <v>6.46</v>
      </c>
      <c r="I3" s="5" t="s">
        <v>34</v>
      </c>
      <c r="J3" s="5">
        <v>48</v>
      </c>
      <c r="K3" s="5" t="s">
        <v>38</v>
      </c>
      <c r="L3" s="5" t="s">
        <v>39</v>
      </c>
      <c r="M3" s="5" t="s">
        <v>40</v>
      </c>
      <c r="N3" s="5">
        <v>287</v>
      </c>
      <c r="O3" s="5">
        <v>132</v>
      </c>
      <c r="P3" s="5">
        <v>0</v>
      </c>
      <c r="Q3" s="5">
        <v>165</v>
      </c>
      <c r="R3" s="5">
        <v>0</v>
      </c>
      <c r="S3" s="5">
        <v>2</v>
      </c>
      <c r="T3">
        <f>N3+O3+P3</f>
        <v>419</v>
      </c>
      <c r="U3">
        <f>T3+Q3+R3+S3</f>
        <v>586</v>
      </c>
      <c r="V3" s="1">
        <f>A3+T3/E3</f>
        <v>45957.007518797</v>
      </c>
      <c r="W3" s="1">
        <f>A3+U3/E3</f>
        <v>45982.1203007519</v>
      </c>
      <c r="X3" t="str">
        <f>_xlfn.IFS(AD3&gt;=30,"高滞销风险",AD3&gt;=15,"中滞销风险",AD3&gt;0,"低滞销风险",AD3=0,"健康")</f>
        <v>健康</v>
      </c>
      <c r="Y3" s="8" t="str">
        <f>_xlfn.IFS(COUNTIF($B$2:B3,B3)=1,"-",OR(AND(X2="高滞销风险",OR(X3="中滞销风险",X3="低滞销风险",X3="健康")),AND(X2="中滞销风险",OR(X3="低滞销风险",X3="健康")),AND(X2="低滞销风险",X3="健康")),"变好",X2=X3,"维持不变",OR(AND(X2="健康",OR(X3="低滞销风险",X3="中滞销风险",X3="高滞销风险")),AND(X2="低滞销风险",OR(X3="中滞销风险",X3="高滞销风险")),AND(X2="中滞销风险",X3="高滞销风险")),"变差")</f>
        <v>维持不变</v>
      </c>
      <c r="Z3" s="9">
        <f t="shared" ref="Z3:Z66" si="0">IF(V3&gt;=DATE(2025,12,1),T3-(DATE(2025,12,1)-A3)*E3,0)</f>
        <v>0</v>
      </c>
      <c r="AA3" s="9">
        <f>AB3-Z3</f>
        <v>0</v>
      </c>
      <c r="AB3" s="9">
        <f t="shared" ref="AB3:AB66" si="1">IF(W3&gt;=DATE(2025,12,1),U3-(DATE(2025,12,1)-A3)*E3,0)</f>
        <v>0</v>
      </c>
      <c r="AC3" s="9">
        <f>U3/E3</f>
        <v>88.1203007518797</v>
      </c>
      <c r="AD3" s="9">
        <f t="shared" ref="AD3:AD66" si="2">IF(W3&gt;DATE(2025,12,1),W3-DATE(2025,12,1),0)</f>
        <v>0</v>
      </c>
      <c r="AE3" s="10">
        <f t="shared" ref="AE3:AE66" si="3">IF(X3="健康",E3,U3/(DATE(2025,12,1)-A3))</f>
        <v>6.65</v>
      </c>
    </row>
    <row r="4" spans="1:31">
      <c r="A4" s="4">
        <v>45901</v>
      </c>
      <c r="B4" s="5" t="s">
        <v>31</v>
      </c>
      <c r="C4" s="5" t="s">
        <v>32</v>
      </c>
      <c r="D4" s="5" t="s">
        <v>33</v>
      </c>
      <c r="E4" s="5">
        <v>6.29</v>
      </c>
      <c r="F4" s="5">
        <v>6.29</v>
      </c>
      <c r="G4" s="5">
        <v>6.57</v>
      </c>
      <c r="H4" s="5">
        <v>6.57</v>
      </c>
      <c r="I4" s="5" t="s">
        <v>41</v>
      </c>
      <c r="J4" s="5">
        <v>44</v>
      </c>
      <c r="K4" s="5" t="s">
        <v>42</v>
      </c>
      <c r="L4" s="5" t="s">
        <v>43</v>
      </c>
      <c r="M4" s="5" t="s">
        <v>44</v>
      </c>
      <c r="N4" s="5">
        <v>310</v>
      </c>
      <c r="O4" s="5">
        <v>129</v>
      </c>
      <c r="P4" s="5">
        <v>0</v>
      </c>
      <c r="Q4" s="5">
        <v>100</v>
      </c>
      <c r="R4" s="5">
        <v>0</v>
      </c>
      <c r="S4" s="5">
        <v>0</v>
      </c>
      <c r="T4">
        <f>N4+O4+P4</f>
        <v>439</v>
      </c>
      <c r="U4">
        <f>T4+Q4+R4+S4</f>
        <v>539</v>
      </c>
      <c r="V4" s="1">
        <f>A4+T4/E4</f>
        <v>45970.7933227345</v>
      </c>
      <c r="W4" s="1">
        <f>A4+U4/E4</f>
        <v>45986.6915739269</v>
      </c>
      <c r="X4" t="str">
        <f>_xlfn.IFS(AD4&gt;=30,"高滞销风险",AD4&gt;=15,"中滞销风险",AD4&gt;0,"低滞销风险",AD4=0,"健康")</f>
        <v>健康</v>
      </c>
      <c r="Y4" s="8" t="str">
        <f>_xlfn.IFS(COUNTIF($B$2:B4,B4)=1,"-",OR(AND(X3="高滞销风险",OR(X4="中滞销风险",X4="低滞销风险",X4="健康")),AND(X3="中滞销风险",OR(X4="低滞销风险",X4="健康")),AND(X3="低滞销风险",X4="健康")),"变好",X3=X4,"维持不变",OR(AND(X3="健康",OR(X4="低滞销风险",X4="中滞销风险",X4="高滞销风险")),AND(X3="低滞销风险",OR(X4="中滞销风险",X4="高滞销风险")),AND(X3="中滞销风险",X4="高滞销风险")),"变差")</f>
        <v>维持不变</v>
      </c>
      <c r="Z4" s="9">
        <f t="shared" si="0"/>
        <v>0</v>
      </c>
      <c r="AA4" s="9">
        <f>AB4-Z4</f>
        <v>0</v>
      </c>
      <c r="AB4" s="9">
        <f t="shared" si="1"/>
        <v>0</v>
      </c>
      <c r="AC4" s="9">
        <f>U4/E4</f>
        <v>85.691573926868</v>
      </c>
      <c r="AD4" s="9">
        <f t="shared" si="2"/>
        <v>0</v>
      </c>
      <c r="AE4" s="10">
        <f t="shared" si="3"/>
        <v>6.29</v>
      </c>
    </row>
    <row r="5" spans="1:31">
      <c r="A5" s="4">
        <v>45908</v>
      </c>
      <c r="B5" s="5" t="s">
        <v>31</v>
      </c>
      <c r="C5" s="5" t="s">
        <v>32</v>
      </c>
      <c r="D5" s="5" t="s">
        <v>33</v>
      </c>
      <c r="E5" s="5">
        <v>5.57</v>
      </c>
      <c r="F5" s="5">
        <v>5.57</v>
      </c>
      <c r="G5" s="5">
        <v>5.93</v>
      </c>
      <c r="H5" s="5">
        <v>6.36</v>
      </c>
      <c r="I5" s="5" t="s">
        <v>41</v>
      </c>
      <c r="J5" s="5">
        <v>39</v>
      </c>
      <c r="K5" s="5" t="s">
        <v>45</v>
      </c>
      <c r="L5" s="5" t="s">
        <v>46</v>
      </c>
      <c r="M5" s="5" t="s">
        <v>47</v>
      </c>
      <c r="N5" s="5">
        <v>272</v>
      </c>
      <c r="O5" s="5">
        <v>170</v>
      </c>
      <c r="P5" s="5">
        <v>0</v>
      </c>
      <c r="Q5" s="5">
        <v>60</v>
      </c>
      <c r="R5" s="5">
        <v>0</v>
      </c>
      <c r="S5" s="5">
        <v>0</v>
      </c>
      <c r="T5">
        <f>N5+O5+P5</f>
        <v>442</v>
      </c>
      <c r="U5">
        <f>T5+Q5+R5+S5</f>
        <v>502</v>
      </c>
      <c r="V5" s="1">
        <f>A5+T5/E5</f>
        <v>45987.3536804309</v>
      </c>
      <c r="W5" s="1">
        <f>A5+U5/E5</f>
        <v>45998.1256732496</v>
      </c>
      <c r="X5" t="str">
        <f>_xlfn.IFS(AD5&gt;=30,"高滞销风险",AD5&gt;=15,"中滞销风险",AD5&gt;0,"低滞销风险",AD5=0,"健康")</f>
        <v>低滞销风险</v>
      </c>
      <c r="Y5" s="8" t="str">
        <f>_xlfn.IFS(COUNTIF($B$2:B5,B5)=1,"-",OR(AND(X4="高滞销风险",OR(X5="中滞销风险",X5="低滞销风险",X5="健康")),AND(X4="中滞销风险",OR(X5="低滞销风险",X5="健康")),AND(X4="低滞销风险",X5="健康")),"变好",X4=X5,"维持不变",OR(AND(X4="健康",OR(X5="低滞销风险",X5="中滞销风险",X5="高滞销风险")),AND(X4="低滞销风险",OR(X5="中滞销风险",X5="高滞销风险")),AND(X4="中滞销风险",X5="高滞销风险")),"变差")</f>
        <v>变差</v>
      </c>
      <c r="Z5" s="9">
        <f t="shared" si="0"/>
        <v>0</v>
      </c>
      <c r="AA5" s="9">
        <f>AB5-Z5</f>
        <v>34.12</v>
      </c>
      <c r="AB5" s="9">
        <f t="shared" si="1"/>
        <v>34.12</v>
      </c>
      <c r="AC5" s="9">
        <f>U5/E5</f>
        <v>90.1256732495512</v>
      </c>
      <c r="AD5" s="9">
        <f t="shared" si="2"/>
        <v>6.12567324955307</v>
      </c>
      <c r="AE5" s="10">
        <f t="shared" si="3"/>
        <v>5.97619047619048</v>
      </c>
    </row>
    <row r="6" spans="1:31">
      <c r="A6" s="4">
        <v>45887</v>
      </c>
      <c r="B6" s="5" t="s">
        <v>48</v>
      </c>
      <c r="C6" s="5" t="s">
        <v>49</v>
      </c>
      <c r="D6" s="5" t="s">
        <v>33</v>
      </c>
      <c r="E6" s="5">
        <v>3.43</v>
      </c>
      <c r="F6" s="5">
        <v>3.43</v>
      </c>
      <c r="G6" s="5">
        <v>5.57</v>
      </c>
      <c r="H6" s="5">
        <v>4.31</v>
      </c>
      <c r="I6" s="5" t="s">
        <v>41</v>
      </c>
      <c r="J6" s="5">
        <v>24</v>
      </c>
      <c r="K6" s="5" t="s">
        <v>35</v>
      </c>
      <c r="L6" s="5" t="s">
        <v>36</v>
      </c>
      <c r="M6" s="5" t="s">
        <v>37</v>
      </c>
      <c r="N6" s="5">
        <v>193</v>
      </c>
      <c r="O6" s="5">
        <v>180</v>
      </c>
      <c r="P6" s="5">
        <v>0</v>
      </c>
      <c r="Q6" s="5">
        <v>0</v>
      </c>
      <c r="R6" s="5">
        <v>0</v>
      </c>
      <c r="S6" s="5">
        <v>150</v>
      </c>
      <c r="T6">
        <f t="shared" ref="T6:T15" si="4">N6+O6+P6</f>
        <v>373</v>
      </c>
      <c r="U6">
        <f t="shared" ref="U6:U15" si="5">T6+Q6+R6+S6</f>
        <v>523</v>
      </c>
      <c r="V6" s="1">
        <f t="shared" ref="V6:V15" si="6">A6+T6/E6</f>
        <v>45995.7463556851</v>
      </c>
      <c r="W6" s="1">
        <f t="shared" ref="W6:W15" si="7">A6+U6/E6</f>
        <v>46039.4781341108</v>
      </c>
      <c r="X6" t="str">
        <f t="shared" ref="X6:X33" si="8">_xlfn.IFS(AD6&gt;=30,"高滞销风险",AD6&gt;=15,"中滞销风险",AD6&gt;0,"低滞销风险",AD6=0,"健康")</f>
        <v>高滞销风险</v>
      </c>
      <c r="Y6" s="8" t="str">
        <f>_xlfn.IFS(COUNTIF($B$2:B6,B6)=1,"-",OR(AND(X5="高滞销风险",OR(X6="中滞销风险",X6="低滞销风险",X6="健康")),AND(X5="中滞销风险",OR(X6="低滞销风险",X6="健康")),AND(X5="低滞销风险",X6="健康")),"变好",X5=X6,"维持不变",OR(AND(X5="健康",OR(X6="低滞销风险",X6="中滞销风险",X6="高滞销风险")),AND(X5="低滞销风险",OR(X6="中滞销风险",X6="高滞销风险")),AND(X5="中滞销风险",X6="高滞销风险")),"变差")</f>
        <v>-</v>
      </c>
      <c r="Z6" s="9">
        <f t="shared" si="0"/>
        <v>12.85</v>
      </c>
      <c r="AA6" s="9">
        <f t="shared" ref="AA6:AA33" si="9">AB6-Z6</f>
        <v>150</v>
      </c>
      <c r="AB6" s="9">
        <f t="shared" si="1"/>
        <v>162.85</v>
      </c>
      <c r="AC6" s="9">
        <f t="shared" ref="AC6:AC33" si="10">U6/E6</f>
        <v>152.478134110787</v>
      </c>
      <c r="AD6" s="9">
        <f t="shared" si="2"/>
        <v>47.4781341107882</v>
      </c>
      <c r="AE6" s="10">
        <f t="shared" si="3"/>
        <v>4.98095238095238</v>
      </c>
    </row>
    <row r="7" spans="1:31">
      <c r="A7" s="4">
        <v>45894</v>
      </c>
      <c r="B7" s="5" t="s">
        <v>48</v>
      </c>
      <c r="C7" s="5" t="s">
        <v>49</v>
      </c>
      <c r="D7" s="5" t="s">
        <v>33</v>
      </c>
      <c r="E7" s="5">
        <v>4.82</v>
      </c>
      <c r="F7" s="5">
        <v>5</v>
      </c>
      <c r="G7" s="5">
        <v>4.21</v>
      </c>
      <c r="H7" s="5">
        <v>4.96</v>
      </c>
      <c r="I7" s="5" t="s">
        <v>34</v>
      </c>
      <c r="J7" s="5">
        <v>35</v>
      </c>
      <c r="K7" s="5" t="s">
        <v>38</v>
      </c>
      <c r="L7" s="5" t="s">
        <v>39</v>
      </c>
      <c r="M7" s="5" t="s">
        <v>40</v>
      </c>
      <c r="N7" s="5">
        <v>191</v>
      </c>
      <c r="O7" s="5">
        <v>160</v>
      </c>
      <c r="P7" s="5">
        <v>0</v>
      </c>
      <c r="Q7" s="5">
        <v>150</v>
      </c>
      <c r="R7" s="5">
        <v>0</v>
      </c>
      <c r="S7" s="5">
        <v>0</v>
      </c>
      <c r="T7">
        <f t="shared" si="4"/>
        <v>351</v>
      </c>
      <c r="U7">
        <f t="shared" si="5"/>
        <v>501</v>
      </c>
      <c r="V7" s="1">
        <f t="shared" si="6"/>
        <v>45966.8215767635</v>
      </c>
      <c r="W7" s="1">
        <f t="shared" si="7"/>
        <v>45997.9419087137</v>
      </c>
      <c r="X7" t="str">
        <f t="shared" si="8"/>
        <v>低滞销风险</v>
      </c>
      <c r="Y7" s="8" t="str">
        <f>_xlfn.IFS(COUNTIF($B$2:B7,B7)=1,"-",OR(AND(X6="高滞销风险",OR(X7="中滞销风险",X7="低滞销风险",X7="健康")),AND(X6="中滞销风险",OR(X7="低滞销风险",X7="健康")),AND(X6="低滞销风险",X7="健康")),"变好",X6=X7,"维持不变",OR(AND(X6="健康",OR(X7="低滞销风险",X7="中滞销风险",X7="高滞销风险")),AND(X6="低滞销风险",OR(X7="中滞销风险",X7="高滞销风险")),AND(X6="中滞销风险",X7="高滞销风险")),"变差")</f>
        <v>变好</v>
      </c>
      <c r="Z7" s="9">
        <f t="shared" si="0"/>
        <v>0</v>
      </c>
      <c r="AA7" s="9">
        <f t="shared" si="9"/>
        <v>28.64</v>
      </c>
      <c r="AB7" s="9">
        <f t="shared" si="1"/>
        <v>28.64</v>
      </c>
      <c r="AC7" s="9">
        <f t="shared" si="10"/>
        <v>103.941908713693</v>
      </c>
      <c r="AD7" s="9">
        <f t="shared" si="2"/>
        <v>5.9419087136921</v>
      </c>
      <c r="AE7" s="10">
        <f t="shared" si="3"/>
        <v>5.11224489795918</v>
      </c>
    </row>
    <row r="8" spans="1:31">
      <c r="A8" s="4">
        <v>45901</v>
      </c>
      <c r="B8" s="5" t="s">
        <v>48</v>
      </c>
      <c r="C8" s="5" t="s">
        <v>49</v>
      </c>
      <c r="D8" s="5" t="s">
        <v>33</v>
      </c>
      <c r="E8" s="5">
        <v>5.97</v>
      </c>
      <c r="F8" s="5">
        <v>6.57</v>
      </c>
      <c r="G8" s="5">
        <v>5.79</v>
      </c>
      <c r="H8" s="5">
        <v>5.68</v>
      </c>
      <c r="I8" s="5" t="s">
        <v>34</v>
      </c>
      <c r="J8" s="5">
        <v>46</v>
      </c>
      <c r="K8" s="5" t="s">
        <v>42</v>
      </c>
      <c r="L8" s="5" t="s">
        <v>43</v>
      </c>
      <c r="M8" s="5" t="s">
        <v>44</v>
      </c>
      <c r="N8" s="5">
        <v>156</v>
      </c>
      <c r="O8" s="5">
        <v>230</v>
      </c>
      <c r="P8" s="5">
        <v>0</v>
      </c>
      <c r="Q8" s="5">
        <v>70</v>
      </c>
      <c r="R8" s="5">
        <v>0</v>
      </c>
      <c r="S8" s="5">
        <v>0</v>
      </c>
      <c r="T8">
        <f t="shared" si="4"/>
        <v>386</v>
      </c>
      <c r="U8">
        <f t="shared" si="5"/>
        <v>456</v>
      </c>
      <c r="V8" s="1">
        <f t="shared" si="6"/>
        <v>45965.6566164154</v>
      </c>
      <c r="W8" s="1">
        <f t="shared" si="7"/>
        <v>45977.3819095477</v>
      </c>
      <c r="X8" t="str">
        <f t="shared" si="8"/>
        <v>健康</v>
      </c>
      <c r="Y8" s="8" t="str">
        <f>_xlfn.IFS(COUNTIF($B$2:B8,B8)=1,"-",OR(AND(X7="高滞销风险",OR(X8="中滞销风险",X8="低滞销风险",X8="健康")),AND(X7="中滞销风险",OR(X8="低滞销风险",X8="健康")),AND(X7="低滞销风险",X8="健康")),"变好",X7=X8,"维持不变",OR(AND(X7="健康",OR(X8="低滞销风险",X8="中滞销风险",X8="高滞销风险")),AND(X7="低滞销风险",OR(X8="中滞销风险",X8="高滞销风险")),AND(X7="中滞销风险",X8="高滞销风险")),"变差")</f>
        <v>变好</v>
      </c>
      <c r="Z8" s="9">
        <f t="shared" si="0"/>
        <v>0</v>
      </c>
      <c r="AA8" s="9">
        <f t="shared" si="9"/>
        <v>0</v>
      </c>
      <c r="AB8" s="9">
        <f t="shared" si="1"/>
        <v>0</v>
      </c>
      <c r="AC8" s="9">
        <f t="shared" si="10"/>
        <v>76.3819095477387</v>
      </c>
      <c r="AD8" s="9">
        <f t="shared" si="2"/>
        <v>0</v>
      </c>
      <c r="AE8" s="10">
        <f t="shared" si="3"/>
        <v>5.97</v>
      </c>
    </row>
    <row r="9" spans="1:31">
      <c r="A9" s="4">
        <v>45908</v>
      </c>
      <c r="B9" s="5" t="s">
        <v>48</v>
      </c>
      <c r="C9" s="5" t="s">
        <v>49</v>
      </c>
      <c r="D9" s="5" t="s">
        <v>33</v>
      </c>
      <c r="E9" s="5">
        <v>6.66</v>
      </c>
      <c r="F9" s="5">
        <v>7.86</v>
      </c>
      <c r="G9" s="5">
        <v>7.21</v>
      </c>
      <c r="H9" s="5">
        <v>5.71</v>
      </c>
      <c r="I9" s="5" t="s">
        <v>34</v>
      </c>
      <c r="J9" s="5">
        <v>55</v>
      </c>
      <c r="K9" s="5" t="s">
        <v>45</v>
      </c>
      <c r="L9" s="5" t="s">
        <v>46</v>
      </c>
      <c r="M9" s="5" t="s">
        <v>47</v>
      </c>
      <c r="N9" s="5">
        <v>165</v>
      </c>
      <c r="O9" s="5">
        <v>236</v>
      </c>
      <c r="P9" s="5">
        <v>0</v>
      </c>
      <c r="Q9" s="5">
        <v>0</v>
      </c>
      <c r="R9" s="5">
        <v>0</v>
      </c>
      <c r="S9" s="5">
        <v>0</v>
      </c>
      <c r="T9">
        <f t="shared" si="4"/>
        <v>401</v>
      </c>
      <c r="U9">
        <f t="shared" si="5"/>
        <v>401</v>
      </c>
      <c r="V9" s="1">
        <f t="shared" si="6"/>
        <v>45968.2102102102</v>
      </c>
      <c r="W9" s="1">
        <f t="shared" si="7"/>
        <v>45968.2102102102</v>
      </c>
      <c r="X9" t="str">
        <f t="shared" si="8"/>
        <v>健康</v>
      </c>
      <c r="Y9" s="8" t="str">
        <f>_xlfn.IFS(COUNTIF($B$2:B9,B9)=1,"-",OR(AND(X8="高滞销风险",OR(X9="中滞销风险",X9="低滞销风险",X9="健康")),AND(X8="中滞销风险",OR(X9="低滞销风险",X9="健康")),AND(X8="低滞销风险",X9="健康")),"变好",X8=X9,"维持不变",OR(AND(X8="健康",OR(X9="低滞销风险",X9="中滞销风险",X9="高滞销风险")),AND(X8="低滞销风险",OR(X9="中滞销风险",X9="高滞销风险")),AND(X8="中滞销风险",X9="高滞销风险")),"变差")</f>
        <v>维持不变</v>
      </c>
      <c r="Z9" s="9">
        <f t="shared" si="0"/>
        <v>0</v>
      </c>
      <c r="AA9" s="9">
        <f t="shared" si="9"/>
        <v>0</v>
      </c>
      <c r="AB9" s="9">
        <f t="shared" si="1"/>
        <v>0</v>
      </c>
      <c r="AC9" s="9">
        <f t="shared" si="10"/>
        <v>60.2102102102102</v>
      </c>
      <c r="AD9" s="9">
        <f t="shared" si="2"/>
        <v>0</v>
      </c>
      <c r="AE9" s="10">
        <f t="shared" si="3"/>
        <v>6.66</v>
      </c>
    </row>
    <row r="10" spans="1:31">
      <c r="A10" s="4">
        <v>45887</v>
      </c>
      <c r="B10" s="5" t="s">
        <v>50</v>
      </c>
      <c r="C10" s="5" t="s">
        <v>51</v>
      </c>
      <c r="D10" s="5" t="s">
        <v>33</v>
      </c>
      <c r="E10" s="5">
        <v>7.49</v>
      </c>
      <c r="F10" s="5">
        <v>7.02</v>
      </c>
      <c r="G10" s="5">
        <v>8.87</v>
      </c>
      <c r="H10" s="5">
        <v>7.22</v>
      </c>
      <c r="I10" s="5" t="s">
        <v>34</v>
      </c>
      <c r="J10" s="5">
        <v>49.14</v>
      </c>
      <c r="K10" s="5" t="s">
        <v>35</v>
      </c>
      <c r="L10" s="5" t="s">
        <v>36</v>
      </c>
      <c r="M10" s="5" t="s">
        <v>37</v>
      </c>
      <c r="N10" s="5">
        <v>99</v>
      </c>
      <c r="O10" s="5">
        <v>221</v>
      </c>
      <c r="P10" s="5">
        <v>0</v>
      </c>
      <c r="Q10" s="5">
        <v>0</v>
      </c>
      <c r="R10" s="5">
        <v>0</v>
      </c>
      <c r="S10" s="5">
        <v>500</v>
      </c>
      <c r="T10">
        <f t="shared" si="4"/>
        <v>320</v>
      </c>
      <c r="U10">
        <f t="shared" si="5"/>
        <v>820</v>
      </c>
      <c r="V10" s="1">
        <f t="shared" si="6"/>
        <v>45929.7236315087</v>
      </c>
      <c r="W10" s="1">
        <f t="shared" si="7"/>
        <v>45996.479305741</v>
      </c>
      <c r="X10" t="str">
        <f t="shared" si="8"/>
        <v>低滞销风险</v>
      </c>
      <c r="Y10" s="8" t="str">
        <f>_xlfn.IFS(COUNTIF($B$2:B10,B10)=1,"-",OR(AND(X9="高滞销风险",OR(X10="中滞销风险",X10="低滞销风险",X10="健康")),AND(X9="中滞销风险",OR(X10="低滞销风险",X10="健康")),AND(X9="低滞销风险",X10="健康")),"变好",X9=X10,"维持不变",OR(AND(X9="健康",OR(X10="低滞销风险",X10="中滞销风险",X10="高滞销风险")),AND(X9="低滞销风险",OR(X10="中滞销风险",X10="高滞销风险")),AND(X9="中滞销风险",X10="高滞销风险")),"变差")</f>
        <v>-</v>
      </c>
      <c r="Z10" s="9">
        <f t="shared" si="0"/>
        <v>0</v>
      </c>
      <c r="AA10" s="9">
        <f t="shared" si="9"/>
        <v>33.55</v>
      </c>
      <c r="AB10" s="9">
        <f t="shared" si="1"/>
        <v>33.55</v>
      </c>
      <c r="AC10" s="9">
        <f t="shared" si="10"/>
        <v>109.479305740988</v>
      </c>
      <c r="AD10" s="9">
        <f t="shared" si="2"/>
        <v>4.47930574099155</v>
      </c>
      <c r="AE10" s="10">
        <f t="shared" si="3"/>
        <v>7.80952380952381</v>
      </c>
    </row>
    <row r="11" spans="1:31">
      <c r="A11" s="4">
        <v>45894</v>
      </c>
      <c r="B11" s="5" t="s">
        <v>50</v>
      </c>
      <c r="C11" s="5" t="s">
        <v>51</v>
      </c>
      <c r="D11" s="5" t="s">
        <v>33</v>
      </c>
      <c r="E11" s="5">
        <v>6.29</v>
      </c>
      <c r="F11" s="5">
        <v>6.29</v>
      </c>
      <c r="G11" s="5">
        <v>6.65</v>
      </c>
      <c r="H11" s="5">
        <v>7.79</v>
      </c>
      <c r="I11" s="5" t="s">
        <v>41</v>
      </c>
      <c r="J11" s="5">
        <v>44</v>
      </c>
      <c r="K11" s="5" t="s">
        <v>38</v>
      </c>
      <c r="L11" s="5" t="s">
        <v>39</v>
      </c>
      <c r="M11" s="5" t="s">
        <v>40</v>
      </c>
      <c r="N11" s="5">
        <v>87</v>
      </c>
      <c r="O11" s="5">
        <v>401</v>
      </c>
      <c r="P11" s="5">
        <v>0</v>
      </c>
      <c r="Q11" s="5">
        <v>100</v>
      </c>
      <c r="R11" s="5">
        <v>0</v>
      </c>
      <c r="S11" s="5">
        <v>200</v>
      </c>
      <c r="T11">
        <f t="shared" si="4"/>
        <v>488</v>
      </c>
      <c r="U11">
        <f t="shared" si="5"/>
        <v>788</v>
      </c>
      <c r="V11" s="1">
        <f t="shared" si="6"/>
        <v>45971.5834658188</v>
      </c>
      <c r="W11" s="1">
        <f t="shared" si="7"/>
        <v>46019.2782193959</v>
      </c>
      <c r="X11" t="str">
        <f t="shared" si="8"/>
        <v>中滞销风险</v>
      </c>
      <c r="Y11" s="8" t="str">
        <f>_xlfn.IFS(COUNTIF($B$2:B11,B11)=1,"-",OR(AND(X10="高滞销风险",OR(X11="中滞销风险",X11="低滞销风险",X11="健康")),AND(X10="中滞销风险",OR(X11="低滞销风险",X11="健康")),AND(X10="低滞销风险",X11="健康")),"变好",X10=X11,"维持不变",OR(AND(X10="健康",OR(X11="低滞销风险",X11="中滞销风险",X11="高滞销风险")),AND(X10="低滞销风险",OR(X11="中滞销风险",X11="高滞销风险")),AND(X10="中滞销风险",X11="高滞销风险")),"变差")</f>
        <v>变差</v>
      </c>
      <c r="Z11" s="9">
        <f t="shared" si="0"/>
        <v>0</v>
      </c>
      <c r="AA11" s="9">
        <f t="shared" si="9"/>
        <v>171.58</v>
      </c>
      <c r="AB11" s="9">
        <f t="shared" si="1"/>
        <v>171.58</v>
      </c>
      <c r="AC11" s="9">
        <f t="shared" si="10"/>
        <v>125.278219395866</v>
      </c>
      <c r="AD11" s="9">
        <f t="shared" si="2"/>
        <v>27.2782193958628</v>
      </c>
      <c r="AE11" s="10">
        <f t="shared" si="3"/>
        <v>8.04081632653061</v>
      </c>
    </row>
    <row r="12" spans="1:31">
      <c r="A12" s="4">
        <v>45901</v>
      </c>
      <c r="B12" s="5" t="s">
        <v>50</v>
      </c>
      <c r="C12" s="5" t="s">
        <v>51</v>
      </c>
      <c r="D12" s="5" t="s">
        <v>33</v>
      </c>
      <c r="E12" s="5">
        <v>8.66</v>
      </c>
      <c r="F12" s="5">
        <v>9.57</v>
      </c>
      <c r="G12" s="5">
        <v>7.93</v>
      </c>
      <c r="H12" s="5">
        <v>8.4</v>
      </c>
      <c r="I12" s="5" t="s">
        <v>34</v>
      </c>
      <c r="J12" s="5">
        <v>67</v>
      </c>
      <c r="K12" s="5" t="s">
        <v>42</v>
      </c>
      <c r="L12" s="5" t="s">
        <v>43</v>
      </c>
      <c r="M12" s="5" t="s">
        <v>44</v>
      </c>
      <c r="N12" s="5">
        <v>81</v>
      </c>
      <c r="O12" s="5">
        <v>473</v>
      </c>
      <c r="P12" s="5">
        <v>0</v>
      </c>
      <c r="Q12" s="5">
        <v>180</v>
      </c>
      <c r="R12" s="5">
        <v>0</v>
      </c>
      <c r="S12" s="5">
        <v>0</v>
      </c>
      <c r="T12">
        <f t="shared" si="4"/>
        <v>554</v>
      </c>
      <c r="U12">
        <f t="shared" si="5"/>
        <v>734</v>
      </c>
      <c r="V12" s="1">
        <f t="shared" si="6"/>
        <v>45964.9722863741</v>
      </c>
      <c r="W12" s="1">
        <f t="shared" si="7"/>
        <v>45985.7575057737</v>
      </c>
      <c r="X12" t="str">
        <f t="shared" si="8"/>
        <v>健康</v>
      </c>
      <c r="Y12" s="8" t="str">
        <f>_xlfn.IFS(COUNTIF($B$2:B12,B12)=1,"-",OR(AND(X11="高滞销风险",OR(X12="中滞销风险",X12="低滞销风险",X12="健康")),AND(X11="中滞销风险",OR(X12="低滞销风险",X12="健康")),AND(X11="低滞销风险",X12="健康")),"变好",X11=X12,"维持不变",OR(AND(X11="健康",OR(X12="低滞销风险",X12="中滞销风险",X12="高滞销风险")),AND(X11="低滞销风险",OR(X12="中滞销风险",X12="高滞销风险")),AND(X11="中滞销风险",X12="高滞销风险")),"变差")</f>
        <v>变好</v>
      </c>
      <c r="Z12" s="9">
        <f t="shared" si="0"/>
        <v>0</v>
      </c>
      <c r="AA12" s="9">
        <f t="shared" si="9"/>
        <v>0</v>
      </c>
      <c r="AB12" s="9">
        <f t="shared" si="1"/>
        <v>0</v>
      </c>
      <c r="AC12" s="9">
        <f t="shared" si="10"/>
        <v>84.7575057736721</v>
      </c>
      <c r="AD12" s="9">
        <f t="shared" si="2"/>
        <v>0</v>
      </c>
      <c r="AE12" s="10">
        <f t="shared" si="3"/>
        <v>8.66</v>
      </c>
    </row>
    <row r="13" spans="1:31">
      <c r="A13" s="4">
        <v>45908</v>
      </c>
      <c r="B13" s="5" t="s">
        <v>50</v>
      </c>
      <c r="C13" s="5" t="s">
        <v>51</v>
      </c>
      <c r="D13" s="5" t="s">
        <v>33</v>
      </c>
      <c r="E13" s="5">
        <v>8.09</v>
      </c>
      <c r="F13" s="5">
        <v>8.14</v>
      </c>
      <c r="G13" s="5">
        <v>8.86</v>
      </c>
      <c r="H13" s="5">
        <v>7.76</v>
      </c>
      <c r="I13" s="5" t="s">
        <v>34</v>
      </c>
      <c r="J13" s="5">
        <v>57</v>
      </c>
      <c r="K13" s="5" t="s">
        <v>45</v>
      </c>
      <c r="L13" s="5" t="s">
        <v>46</v>
      </c>
      <c r="M13" s="5" t="s">
        <v>47</v>
      </c>
      <c r="N13" s="5">
        <v>93</v>
      </c>
      <c r="O13" s="5">
        <v>483</v>
      </c>
      <c r="P13" s="5">
        <v>0</v>
      </c>
      <c r="Q13" s="5">
        <v>100</v>
      </c>
      <c r="R13" s="5">
        <v>0</v>
      </c>
      <c r="S13" s="5">
        <v>0</v>
      </c>
      <c r="T13">
        <f>N13+O13+P13</f>
        <v>576</v>
      </c>
      <c r="U13">
        <f>T13+Q13+R13+S13</f>
        <v>676</v>
      </c>
      <c r="V13" s="1">
        <f>A13+T13/E13</f>
        <v>45979.1990111248</v>
      </c>
      <c r="W13" s="1">
        <f>A13+U13/E13</f>
        <v>45991.5599505562</v>
      </c>
      <c r="X13" t="str">
        <f t="shared" si="8"/>
        <v>健康</v>
      </c>
      <c r="Y13" s="8" t="str">
        <f>_xlfn.IFS(COUNTIF($B$2:B13,B13)=1,"-",OR(AND(X12="高滞销风险",OR(X13="中滞销风险",X13="低滞销风险",X13="健康")),AND(X12="中滞销风险",OR(X13="低滞销风险",X13="健康")),AND(X12="低滞销风险",X13="健康")),"变好",X12=X13,"维持不变",OR(AND(X12="健康",OR(X13="低滞销风险",X13="中滞销风险",X13="高滞销风险")),AND(X12="低滞销风险",OR(X13="中滞销风险",X13="高滞销风险")),AND(X12="中滞销风险",X13="高滞销风险")),"变差")</f>
        <v>维持不变</v>
      </c>
      <c r="Z13" s="9">
        <f t="shared" si="0"/>
        <v>0</v>
      </c>
      <c r="AA13" s="9">
        <f t="shared" si="9"/>
        <v>0</v>
      </c>
      <c r="AB13" s="9">
        <f t="shared" si="1"/>
        <v>0</v>
      </c>
      <c r="AC13" s="9">
        <f t="shared" si="10"/>
        <v>83.5599505562423</v>
      </c>
      <c r="AD13" s="9">
        <f t="shared" si="2"/>
        <v>0</v>
      </c>
      <c r="AE13" s="10">
        <f t="shared" si="3"/>
        <v>8.09</v>
      </c>
    </row>
    <row r="14" spans="1:31">
      <c r="A14" s="4">
        <v>45887</v>
      </c>
      <c r="B14" s="5" t="s">
        <v>52</v>
      </c>
      <c r="C14" s="5" t="s">
        <v>53</v>
      </c>
      <c r="D14" s="5" t="s">
        <v>33</v>
      </c>
      <c r="E14" s="5">
        <v>8.78</v>
      </c>
      <c r="F14" s="5">
        <v>8.87</v>
      </c>
      <c r="G14" s="5">
        <v>9.44</v>
      </c>
      <c r="H14" s="5">
        <v>8.47</v>
      </c>
      <c r="I14" s="5" t="s">
        <v>34</v>
      </c>
      <c r="J14" s="5">
        <v>62.12</v>
      </c>
      <c r="K14" s="5" t="s">
        <v>35</v>
      </c>
      <c r="L14" s="5" t="s">
        <v>36</v>
      </c>
      <c r="M14" s="5" t="s">
        <v>37</v>
      </c>
      <c r="N14" s="5">
        <v>84</v>
      </c>
      <c r="O14" s="5">
        <v>355</v>
      </c>
      <c r="P14" s="5">
        <v>0</v>
      </c>
      <c r="Q14" s="5">
        <v>0</v>
      </c>
      <c r="R14" s="5">
        <v>0</v>
      </c>
      <c r="S14" s="5">
        <v>250</v>
      </c>
      <c r="T14">
        <f>N14+O14+P14</f>
        <v>439</v>
      </c>
      <c r="U14">
        <f>T14+Q14+R14+S14</f>
        <v>689</v>
      </c>
      <c r="V14" s="1">
        <f>A14+T14/E14</f>
        <v>45937</v>
      </c>
      <c r="W14" s="1">
        <f>A14+U14/E14</f>
        <v>45965.4738041002</v>
      </c>
      <c r="X14" t="str">
        <f t="shared" si="8"/>
        <v>健康</v>
      </c>
      <c r="Y14" s="8" t="str">
        <f>_xlfn.IFS(COUNTIF($B$2:B14,B14)=1,"-",OR(AND(X13="高滞销风险",OR(X14="中滞销风险",X14="低滞销风险",X14="健康")),AND(X13="中滞销风险",OR(X14="低滞销风险",X14="健康")),AND(X13="低滞销风险",X14="健康")),"变好",X13=X14,"维持不变",OR(AND(X13="健康",OR(X14="低滞销风险",X14="中滞销风险",X14="高滞销风险")),AND(X13="低滞销风险",OR(X14="中滞销风险",X14="高滞销风险")),AND(X13="中滞销风险",X14="高滞销风险")),"变差")</f>
        <v>-</v>
      </c>
      <c r="Z14" s="9">
        <f t="shared" si="0"/>
        <v>0</v>
      </c>
      <c r="AA14" s="9">
        <f t="shared" si="9"/>
        <v>0</v>
      </c>
      <c r="AB14" s="9">
        <f t="shared" si="1"/>
        <v>0</v>
      </c>
      <c r="AC14" s="9">
        <f t="shared" si="10"/>
        <v>78.4738041002278</v>
      </c>
      <c r="AD14" s="9">
        <f t="shared" si="2"/>
        <v>0</v>
      </c>
      <c r="AE14" s="10">
        <f t="shared" si="3"/>
        <v>8.78</v>
      </c>
    </row>
    <row r="15" spans="1:31">
      <c r="A15" s="4">
        <v>45894</v>
      </c>
      <c r="B15" s="5" t="s">
        <v>52</v>
      </c>
      <c r="C15" s="5" t="s">
        <v>53</v>
      </c>
      <c r="D15" s="5" t="s">
        <v>33</v>
      </c>
      <c r="E15" s="5">
        <v>6.72</v>
      </c>
      <c r="F15" s="5">
        <v>6.72</v>
      </c>
      <c r="G15" s="5">
        <v>7.8</v>
      </c>
      <c r="H15" s="5">
        <v>8.26</v>
      </c>
      <c r="I15" s="5" t="s">
        <v>41</v>
      </c>
      <c r="J15" s="5">
        <v>47.04</v>
      </c>
      <c r="K15" s="5" t="s">
        <v>38</v>
      </c>
      <c r="L15" s="5" t="s">
        <v>39</v>
      </c>
      <c r="M15" s="5" t="s">
        <v>40</v>
      </c>
      <c r="N15" s="5">
        <v>170</v>
      </c>
      <c r="O15" s="5">
        <v>305</v>
      </c>
      <c r="P15" s="5">
        <v>0</v>
      </c>
      <c r="Q15" s="5">
        <v>100</v>
      </c>
      <c r="R15" s="5">
        <v>0</v>
      </c>
      <c r="S15" s="5">
        <v>100</v>
      </c>
      <c r="T15">
        <f>N15+O15+P15</f>
        <v>475</v>
      </c>
      <c r="U15">
        <f>T15+Q15+R15+S15</f>
        <v>675</v>
      </c>
      <c r="V15" s="1">
        <f>A15+T15/E15</f>
        <v>45964.6845238095</v>
      </c>
      <c r="W15" s="1">
        <f>A15+U15/E15</f>
        <v>45994.4464285714</v>
      </c>
      <c r="X15" t="str">
        <f t="shared" si="8"/>
        <v>低滞销风险</v>
      </c>
      <c r="Y15" s="8" t="str">
        <f>_xlfn.IFS(COUNTIF($B$2:B15,B15)=1,"-",OR(AND(X14="高滞销风险",OR(X15="中滞销风险",X15="低滞销风险",X15="健康")),AND(X14="中滞销风险",OR(X15="低滞销风险",X15="健康")),AND(X14="低滞销风险",X15="健康")),"变好",X14=X15,"维持不变",OR(AND(X14="健康",OR(X15="低滞销风险",X15="中滞销风险",X15="高滞销风险")),AND(X14="低滞销风险",OR(X15="中滞销风险",X15="高滞销风险")),AND(X14="中滞销风险",X15="高滞销风险")),"变差")</f>
        <v>变差</v>
      </c>
      <c r="Z15" s="9">
        <f t="shared" si="0"/>
        <v>0</v>
      </c>
      <c r="AA15" s="9">
        <f t="shared" si="9"/>
        <v>16.4400000000001</v>
      </c>
      <c r="AB15" s="9">
        <f t="shared" si="1"/>
        <v>16.4400000000001</v>
      </c>
      <c r="AC15" s="9">
        <f t="shared" si="10"/>
        <v>100.446428571429</v>
      </c>
      <c r="AD15" s="9">
        <f t="shared" si="2"/>
        <v>2.44642857142753</v>
      </c>
      <c r="AE15" s="10">
        <f t="shared" si="3"/>
        <v>6.88775510204082</v>
      </c>
    </row>
    <row r="16" spans="1:31">
      <c r="A16" s="4">
        <v>45901</v>
      </c>
      <c r="B16" s="5" t="s">
        <v>52</v>
      </c>
      <c r="C16" s="5" t="s">
        <v>53</v>
      </c>
      <c r="D16" s="5" t="s">
        <v>33</v>
      </c>
      <c r="E16" s="5">
        <v>9.57</v>
      </c>
      <c r="F16" s="5">
        <v>10.86</v>
      </c>
      <c r="G16" s="5">
        <v>8.79</v>
      </c>
      <c r="H16" s="5">
        <v>9.11</v>
      </c>
      <c r="I16" s="5" t="s">
        <v>34</v>
      </c>
      <c r="J16" s="5">
        <v>76</v>
      </c>
      <c r="K16" s="5" t="s">
        <v>42</v>
      </c>
      <c r="L16" s="5" t="s">
        <v>43</v>
      </c>
      <c r="M16" s="5" t="s">
        <v>44</v>
      </c>
      <c r="N16" s="5">
        <v>200</v>
      </c>
      <c r="O16" s="5">
        <v>326</v>
      </c>
      <c r="P16" s="5">
        <v>0</v>
      </c>
      <c r="Q16" s="5">
        <v>80</v>
      </c>
      <c r="R16" s="5">
        <v>0</v>
      </c>
      <c r="S16" s="5">
        <v>50</v>
      </c>
      <c r="T16">
        <f>N16+O16+P16</f>
        <v>526</v>
      </c>
      <c r="U16">
        <f>T16+Q16+R16+S16</f>
        <v>656</v>
      </c>
      <c r="V16" s="1">
        <f>A16+T16/E16</f>
        <v>45955.9634273772</v>
      </c>
      <c r="W16" s="1">
        <f>A16+U16/E16</f>
        <v>45969.5475444096</v>
      </c>
      <c r="X16" t="str">
        <f t="shared" si="8"/>
        <v>健康</v>
      </c>
      <c r="Y16" s="8" t="str">
        <f>_xlfn.IFS(COUNTIF($B$2:B16,B16)=1,"-",OR(AND(X15="高滞销风险",OR(X16="中滞销风险",X16="低滞销风险",X16="健康")),AND(X15="中滞销风险",OR(X16="低滞销风险",X16="健康")),AND(X15="低滞销风险",X16="健康")),"变好",X15=X16,"维持不变",OR(AND(X15="健康",OR(X16="低滞销风险",X16="中滞销风险",X16="高滞销风险")),AND(X15="低滞销风险",OR(X16="中滞销风险",X16="高滞销风险")),AND(X15="中滞销风险",X16="高滞销风险")),"变差")</f>
        <v>变好</v>
      </c>
      <c r="Z16" s="9">
        <f t="shared" si="0"/>
        <v>0</v>
      </c>
      <c r="AA16" s="9">
        <f t="shared" si="9"/>
        <v>0</v>
      </c>
      <c r="AB16" s="9">
        <f t="shared" si="1"/>
        <v>0</v>
      </c>
      <c r="AC16" s="9">
        <f t="shared" si="10"/>
        <v>68.5475444096134</v>
      </c>
      <c r="AD16" s="9">
        <f t="shared" si="2"/>
        <v>0</v>
      </c>
      <c r="AE16" s="10">
        <f t="shared" si="3"/>
        <v>9.57</v>
      </c>
    </row>
    <row r="17" spans="1:31">
      <c r="A17" s="4">
        <v>45908</v>
      </c>
      <c r="B17" s="5" t="s">
        <v>52</v>
      </c>
      <c r="C17" s="5" t="s">
        <v>53</v>
      </c>
      <c r="D17" s="5" t="s">
        <v>33</v>
      </c>
      <c r="E17" s="5">
        <v>10.77</v>
      </c>
      <c r="F17" s="5">
        <v>12.14</v>
      </c>
      <c r="G17" s="5">
        <v>11.5</v>
      </c>
      <c r="H17" s="5">
        <v>9.65</v>
      </c>
      <c r="I17" s="5" t="s">
        <v>34</v>
      </c>
      <c r="J17" s="5">
        <v>85</v>
      </c>
      <c r="K17" s="5" t="s">
        <v>45</v>
      </c>
      <c r="L17" s="5" t="s">
        <v>46</v>
      </c>
      <c r="M17" s="5" t="s">
        <v>47</v>
      </c>
      <c r="N17" s="5">
        <v>181</v>
      </c>
      <c r="O17" s="5">
        <v>339</v>
      </c>
      <c r="P17" s="5">
        <v>0</v>
      </c>
      <c r="Q17" s="5">
        <v>0</v>
      </c>
      <c r="R17" s="5">
        <v>0</v>
      </c>
      <c r="S17" s="5">
        <v>200</v>
      </c>
      <c r="T17">
        <f>N17+O17+P17</f>
        <v>520</v>
      </c>
      <c r="U17">
        <f>T17+Q17+R17+S17</f>
        <v>720</v>
      </c>
      <c r="V17" s="1">
        <f>A17+T17/E17</f>
        <v>45956.2822655525</v>
      </c>
      <c r="W17" s="1">
        <f>A17+U17/E17</f>
        <v>45974.852367688</v>
      </c>
      <c r="X17" t="str">
        <f t="shared" si="8"/>
        <v>健康</v>
      </c>
      <c r="Y17" s="8" t="str">
        <f>_xlfn.IFS(COUNTIF($B$2:B17,B17)=1,"-",OR(AND(X16="高滞销风险",OR(X17="中滞销风险",X17="低滞销风险",X17="健康")),AND(X16="中滞销风险",OR(X17="低滞销风险",X17="健康")),AND(X16="低滞销风险",X17="健康")),"变好",X16=X17,"维持不变",OR(AND(X16="健康",OR(X17="低滞销风险",X17="中滞销风险",X17="高滞销风险")),AND(X16="低滞销风险",OR(X17="中滞销风险",X17="高滞销风险")),AND(X16="中滞销风险",X17="高滞销风险")),"变差")</f>
        <v>维持不变</v>
      </c>
      <c r="Z17" s="9">
        <f t="shared" si="0"/>
        <v>0</v>
      </c>
      <c r="AA17" s="9">
        <f t="shared" si="9"/>
        <v>0</v>
      </c>
      <c r="AB17" s="9">
        <f t="shared" si="1"/>
        <v>0</v>
      </c>
      <c r="AC17" s="9">
        <f t="shared" si="10"/>
        <v>66.8523676880223</v>
      </c>
      <c r="AD17" s="9">
        <f t="shared" si="2"/>
        <v>0</v>
      </c>
      <c r="AE17" s="10">
        <f t="shared" si="3"/>
        <v>10.77</v>
      </c>
    </row>
    <row r="18" spans="1:31">
      <c r="A18" s="4">
        <v>45887</v>
      </c>
      <c r="B18" s="5" t="s">
        <v>54</v>
      </c>
      <c r="C18" s="5" t="s">
        <v>55</v>
      </c>
      <c r="D18" s="5" t="s">
        <v>33</v>
      </c>
      <c r="E18" s="5">
        <v>2.59</v>
      </c>
      <c r="F18" s="5">
        <v>2.57</v>
      </c>
      <c r="G18" s="5">
        <v>3.36</v>
      </c>
      <c r="H18" s="5">
        <v>2.29</v>
      </c>
      <c r="I18" s="5" t="s">
        <v>34</v>
      </c>
      <c r="J18" s="5">
        <v>18</v>
      </c>
      <c r="K18" s="5" t="s">
        <v>35</v>
      </c>
      <c r="L18" s="5" t="s">
        <v>36</v>
      </c>
      <c r="M18" s="5" t="s">
        <v>37</v>
      </c>
      <c r="N18" s="5">
        <v>37</v>
      </c>
      <c r="O18" s="5">
        <v>50</v>
      </c>
      <c r="P18" s="5">
        <v>0</v>
      </c>
      <c r="Q18" s="5">
        <v>4</v>
      </c>
      <c r="R18" s="5">
        <v>0</v>
      </c>
      <c r="S18" s="5">
        <v>200</v>
      </c>
      <c r="T18">
        <f>N18+O18+P18</f>
        <v>87</v>
      </c>
      <c r="U18">
        <f>T18+Q18+R18+S18</f>
        <v>291</v>
      </c>
      <c r="V18" s="1">
        <f>A18+T18/E18</f>
        <v>45920.5907335907</v>
      </c>
      <c r="W18" s="1">
        <f>A18+U18/E18</f>
        <v>45999.3552123552</v>
      </c>
      <c r="X18" t="str">
        <f t="shared" si="8"/>
        <v>低滞销风险</v>
      </c>
      <c r="Y18" s="8" t="str">
        <f>_xlfn.IFS(COUNTIF($B$2:B18,B18)=1,"-",OR(AND(X17="高滞销风险",OR(X18="中滞销风险",X18="低滞销风险",X18="健康")),AND(X17="中滞销风险",OR(X18="低滞销风险",X18="健康")),AND(X17="低滞销风险",X18="健康")),"变好",X17=X18,"维持不变",OR(AND(X17="健康",OR(X18="低滞销风险",X18="中滞销风险",X18="高滞销风险")),AND(X17="低滞销风险",OR(X18="中滞销风险",X18="高滞销风险")),AND(X17="中滞销风险",X18="高滞销风险")),"变差")</f>
        <v>-</v>
      </c>
      <c r="Z18" s="9">
        <f t="shared" si="0"/>
        <v>0</v>
      </c>
      <c r="AA18" s="9">
        <f t="shared" si="9"/>
        <v>19.05</v>
      </c>
      <c r="AB18" s="9">
        <f t="shared" si="1"/>
        <v>19.05</v>
      </c>
      <c r="AC18" s="9">
        <f t="shared" si="10"/>
        <v>112.355212355212</v>
      </c>
      <c r="AD18" s="9">
        <f t="shared" si="2"/>
        <v>7.35521235521446</v>
      </c>
      <c r="AE18" s="10">
        <f t="shared" si="3"/>
        <v>2.77142857142857</v>
      </c>
    </row>
    <row r="19" spans="1:31">
      <c r="A19" s="4">
        <v>45894</v>
      </c>
      <c r="B19" s="5" t="s">
        <v>54</v>
      </c>
      <c r="C19" s="5" t="s">
        <v>55</v>
      </c>
      <c r="D19" s="5" t="s">
        <v>33</v>
      </c>
      <c r="E19" s="5">
        <v>2.78</v>
      </c>
      <c r="F19" s="5">
        <v>2.86</v>
      </c>
      <c r="G19" s="5">
        <v>2.71</v>
      </c>
      <c r="H19" s="5">
        <v>2.75</v>
      </c>
      <c r="I19" s="5" t="s">
        <v>34</v>
      </c>
      <c r="J19" s="5">
        <v>20</v>
      </c>
      <c r="K19" s="5" t="s">
        <v>38</v>
      </c>
      <c r="L19" s="5" t="s">
        <v>39</v>
      </c>
      <c r="M19" s="5" t="s">
        <v>40</v>
      </c>
      <c r="N19" s="5">
        <v>33</v>
      </c>
      <c r="O19" s="5">
        <v>144</v>
      </c>
      <c r="P19" s="5">
        <v>0</v>
      </c>
      <c r="Q19" s="5">
        <v>2</v>
      </c>
      <c r="R19" s="5">
        <v>0</v>
      </c>
      <c r="S19" s="5">
        <v>100</v>
      </c>
      <c r="T19">
        <f>N19+O19+P19</f>
        <v>177</v>
      </c>
      <c r="U19">
        <f>T19+Q19+R19+S19</f>
        <v>279</v>
      </c>
      <c r="V19" s="1">
        <f>A19+T19/E19</f>
        <v>45957.6690647482</v>
      </c>
      <c r="W19" s="1">
        <f>A19+U19/E19</f>
        <v>45994.3597122302</v>
      </c>
      <c r="X19" t="str">
        <f t="shared" si="8"/>
        <v>低滞销风险</v>
      </c>
      <c r="Y19" s="8" t="str">
        <f>_xlfn.IFS(COUNTIF($B$2:B19,B19)=1,"-",OR(AND(X18="高滞销风险",OR(X19="中滞销风险",X19="低滞销风险",X19="健康")),AND(X18="中滞销风险",OR(X19="低滞销风险",X19="健康")),AND(X18="低滞销风险",X19="健康")),"变好",X18=X19,"维持不变",OR(AND(X18="健康",OR(X19="低滞销风险",X19="中滞销风险",X19="高滞销风险")),AND(X18="低滞销风险",OR(X19="中滞销风险",X19="高滞销风险")),AND(X18="中滞销风险",X19="高滞销风险")),"变差")</f>
        <v>维持不变</v>
      </c>
      <c r="Z19" s="9">
        <f t="shared" si="0"/>
        <v>0</v>
      </c>
      <c r="AA19" s="9">
        <f t="shared" si="9"/>
        <v>6.56</v>
      </c>
      <c r="AB19" s="9">
        <f t="shared" si="1"/>
        <v>6.56</v>
      </c>
      <c r="AC19" s="9">
        <f t="shared" si="10"/>
        <v>100.359712230216</v>
      </c>
      <c r="AD19" s="9">
        <f t="shared" si="2"/>
        <v>2.35971223021625</v>
      </c>
      <c r="AE19" s="10">
        <f t="shared" si="3"/>
        <v>2.8469387755102</v>
      </c>
    </row>
    <row r="20" spans="1:31">
      <c r="A20" s="4">
        <v>45901</v>
      </c>
      <c r="B20" s="5" t="s">
        <v>54</v>
      </c>
      <c r="C20" s="5" t="s">
        <v>55</v>
      </c>
      <c r="D20" s="5" t="s">
        <v>33</v>
      </c>
      <c r="E20" s="5">
        <v>1.86</v>
      </c>
      <c r="F20" s="5">
        <v>1.86</v>
      </c>
      <c r="G20" s="5">
        <v>2.36</v>
      </c>
      <c r="H20" s="5">
        <v>2.86</v>
      </c>
      <c r="I20" s="5" t="s">
        <v>41</v>
      </c>
      <c r="J20" s="5">
        <v>13</v>
      </c>
      <c r="K20" s="5" t="s">
        <v>42</v>
      </c>
      <c r="L20" s="5" t="s">
        <v>43</v>
      </c>
      <c r="M20" s="5" t="s">
        <v>44</v>
      </c>
      <c r="N20" s="5">
        <v>70</v>
      </c>
      <c r="O20" s="5">
        <v>94</v>
      </c>
      <c r="P20" s="5">
        <v>0</v>
      </c>
      <c r="Q20" s="5">
        <v>102</v>
      </c>
      <c r="R20" s="5">
        <v>0</v>
      </c>
      <c r="S20" s="5">
        <v>0</v>
      </c>
      <c r="T20">
        <f>N20+O20+P20</f>
        <v>164</v>
      </c>
      <c r="U20">
        <f>T20+Q20+R20+S20</f>
        <v>266</v>
      </c>
      <c r="V20" s="1">
        <f>A20+T20/E20</f>
        <v>45989.1720430108</v>
      </c>
      <c r="W20" s="1">
        <f>A20+U20/E20</f>
        <v>46044.0107526882</v>
      </c>
      <c r="X20" t="str">
        <f t="shared" si="8"/>
        <v>高滞销风险</v>
      </c>
      <c r="Y20" s="8" t="str">
        <f>_xlfn.IFS(COUNTIF($B$2:B20,B20)=1,"-",OR(AND(X19="高滞销风险",OR(X20="中滞销风险",X20="低滞销风险",X20="健康")),AND(X19="中滞销风险",OR(X20="低滞销风险",X20="健康")),AND(X19="低滞销风险",X20="健康")),"变好",X19=X20,"维持不变",OR(AND(X19="健康",OR(X20="低滞销风险",X20="中滞销风险",X20="高滞销风险")),AND(X19="低滞销风险",OR(X20="中滞销风险",X20="高滞销风险")),AND(X19="中滞销风险",X20="高滞销风险")),"变差")</f>
        <v>变差</v>
      </c>
      <c r="Z20" s="9">
        <f t="shared" si="0"/>
        <v>0</v>
      </c>
      <c r="AA20" s="9">
        <f t="shared" si="9"/>
        <v>96.74</v>
      </c>
      <c r="AB20" s="9">
        <f t="shared" si="1"/>
        <v>96.74</v>
      </c>
      <c r="AC20" s="9">
        <f t="shared" si="10"/>
        <v>143.010752688172</v>
      </c>
      <c r="AD20" s="9">
        <f t="shared" si="2"/>
        <v>52.0107526881693</v>
      </c>
      <c r="AE20" s="10">
        <f t="shared" si="3"/>
        <v>2.92307692307692</v>
      </c>
    </row>
    <row r="21" spans="1:31">
      <c r="A21" s="4">
        <v>45908</v>
      </c>
      <c r="B21" s="5" t="s">
        <v>54</v>
      </c>
      <c r="C21" s="5" t="s">
        <v>55</v>
      </c>
      <c r="D21" s="5" t="s">
        <v>33</v>
      </c>
      <c r="E21" s="5">
        <v>1</v>
      </c>
      <c r="F21" s="5">
        <v>1</v>
      </c>
      <c r="G21" s="5">
        <v>1.43</v>
      </c>
      <c r="H21" s="5">
        <v>2.07</v>
      </c>
      <c r="I21" s="5" t="s">
        <v>41</v>
      </c>
      <c r="J21" s="5">
        <v>7</v>
      </c>
      <c r="K21" s="5" t="s">
        <v>45</v>
      </c>
      <c r="L21" s="5" t="s">
        <v>46</v>
      </c>
      <c r="M21" s="5" t="s">
        <v>47</v>
      </c>
      <c r="N21" s="5">
        <v>75</v>
      </c>
      <c r="O21" s="5">
        <v>84</v>
      </c>
      <c r="P21" s="5">
        <v>0</v>
      </c>
      <c r="Q21" s="5">
        <v>102</v>
      </c>
      <c r="R21" s="5">
        <v>0</v>
      </c>
      <c r="S21" s="5">
        <v>0</v>
      </c>
      <c r="T21">
        <f>N21+O21+P21</f>
        <v>159</v>
      </c>
      <c r="U21">
        <f>T21+Q21+R21+S21</f>
        <v>261</v>
      </c>
      <c r="V21" s="1">
        <f>A21+T21/E21</f>
        <v>46067</v>
      </c>
      <c r="W21" s="1">
        <f>A21+U21/E21</f>
        <v>46169</v>
      </c>
      <c r="X21" t="str">
        <f t="shared" si="8"/>
        <v>高滞销风险</v>
      </c>
      <c r="Y21" s="8" t="str">
        <f>_xlfn.IFS(COUNTIF($B$2:B21,B21)=1,"-",OR(AND(X20="高滞销风险",OR(X21="中滞销风险",X21="低滞销风险",X21="健康")),AND(X20="中滞销风险",OR(X21="低滞销风险",X21="健康")),AND(X20="低滞销风险",X21="健康")),"变好",X20=X21,"维持不变",OR(AND(X20="健康",OR(X21="低滞销风险",X21="中滞销风险",X21="高滞销风险")),AND(X20="低滞销风险",OR(X21="中滞销风险",X21="高滞销风险")),AND(X20="中滞销风险",X21="高滞销风险")),"变差")</f>
        <v>维持不变</v>
      </c>
      <c r="Z21" s="9">
        <f t="shared" si="0"/>
        <v>75</v>
      </c>
      <c r="AA21" s="9">
        <f t="shared" si="9"/>
        <v>102</v>
      </c>
      <c r="AB21" s="9">
        <f t="shared" si="1"/>
        <v>177</v>
      </c>
      <c r="AC21" s="9">
        <f t="shared" si="10"/>
        <v>261</v>
      </c>
      <c r="AD21" s="9">
        <f t="shared" si="2"/>
        <v>177</v>
      </c>
      <c r="AE21" s="10">
        <f t="shared" si="3"/>
        <v>3.10714285714286</v>
      </c>
    </row>
    <row r="22" spans="1:31">
      <c r="A22" s="4">
        <v>45887</v>
      </c>
      <c r="B22" s="5" t="s">
        <v>56</v>
      </c>
      <c r="C22" s="5" t="s">
        <v>57</v>
      </c>
      <c r="D22" s="5" t="s">
        <v>33</v>
      </c>
      <c r="E22" s="5">
        <v>2.6</v>
      </c>
      <c r="F22" s="5">
        <v>3.14</v>
      </c>
      <c r="G22" s="5">
        <v>2.64</v>
      </c>
      <c r="H22" s="5">
        <v>2.25</v>
      </c>
      <c r="I22" s="5" t="s">
        <v>34</v>
      </c>
      <c r="J22" s="5">
        <v>22</v>
      </c>
      <c r="K22" s="5" t="s">
        <v>35</v>
      </c>
      <c r="L22" s="5" t="s">
        <v>36</v>
      </c>
      <c r="M22" s="5" t="s">
        <v>37</v>
      </c>
      <c r="N22" s="5">
        <v>58</v>
      </c>
      <c r="O22" s="5">
        <v>52</v>
      </c>
      <c r="P22" s="5">
        <v>0</v>
      </c>
      <c r="Q22" s="5">
        <v>64</v>
      </c>
      <c r="R22" s="5">
        <v>0</v>
      </c>
      <c r="S22" s="5">
        <v>0</v>
      </c>
      <c r="T22">
        <f>N22+O22+P22</f>
        <v>110</v>
      </c>
      <c r="U22">
        <f>T22+Q22+R22+S22</f>
        <v>174</v>
      </c>
      <c r="V22" s="1">
        <f>A22+T22/E22</f>
        <v>45929.3076923077</v>
      </c>
      <c r="W22" s="1">
        <f>A22+U22/E22</f>
        <v>45953.9230769231</v>
      </c>
      <c r="X22" t="str">
        <f t="shared" si="8"/>
        <v>健康</v>
      </c>
      <c r="Y22" s="8" t="str">
        <f>_xlfn.IFS(COUNTIF($B$2:B22,B22)=1,"-",OR(AND(X21="高滞销风险",OR(X22="中滞销风险",X22="低滞销风险",X22="健康")),AND(X21="中滞销风险",OR(X22="低滞销风险",X22="健康")),AND(X21="低滞销风险",X22="健康")),"变好",X21=X22,"维持不变",OR(AND(X21="健康",OR(X22="低滞销风险",X22="中滞销风险",X22="高滞销风险")),AND(X21="低滞销风险",OR(X22="中滞销风险",X22="高滞销风险")),AND(X21="中滞销风险",X22="高滞销风险")),"变差")</f>
        <v>-</v>
      </c>
      <c r="Z22" s="9">
        <f t="shared" si="0"/>
        <v>0</v>
      </c>
      <c r="AA22" s="9">
        <f t="shared" si="9"/>
        <v>0</v>
      </c>
      <c r="AB22" s="9">
        <f t="shared" si="1"/>
        <v>0</v>
      </c>
      <c r="AC22" s="9">
        <f t="shared" si="10"/>
        <v>66.9230769230769</v>
      </c>
      <c r="AD22" s="9">
        <f t="shared" si="2"/>
        <v>0</v>
      </c>
      <c r="AE22" s="10">
        <f t="shared" si="3"/>
        <v>2.6</v>
      </c>
    </row>
    <row r="23" spans="1:31">
      <c r="A23" s="4">
        <v>45894</v>
      </c>
      <c r="B23" s="5" t="s">
        <v>56</v>
      </c>
      <c r="C23" s="5" t="s">
        <v>57</v>
      </c>
      <c r="D23" s="5" t="s">
        <v>33</v>
      </c>
      <c r="E23" s="5">
        <v>2</v>
      </c>
      <c r="F23" s="5">
        <v>2</v>
      </c>
      <c r="G23" s="5">
        <v>2.57</v>
      </c>
      <c r="H23" s="5">
        <v>2.21</v>
      </c>
      <c r="I23" s="5" t="s">
        <v>41</v>
      </c>
      <c r="J23" s="5">
        <v>14</v>
      </c>
      <c r="K23" s="5" t="s">
        <v>38</v>
      </c>
      <c r="L23" s="5" t="s">
        <v>39</v>
      </c>
      <c r="M23" s="5" t="s">
        <v>40</v>
      </c>
      <c r="N23" s="5">
        <v>52</v>
      </c>
      <c r="O23" s="5">
        <v>111</v>
      </c>
      <c r="P23" s="5">
        <v>0</v>
      </c>
      <c r="Q23" s="5">
        <v>0</v>
      </c>
      <c r="R23" s="5">
        <v>0</v>
      </c>
      <c r="S23" s="5">
        <v>0</v>
      </c>
      <c r="T23">
        <f>N23+O23+P23</f>
        <v>163</v>
      </c>
      <c r="U23">
        <f>T23+Q23+R23+S23</f>
        <v>163</v>
      </c>
      <c r="V23" s="1">
        <f>A23+T23/E23</f>
        <v>45975.5</v>
      </c>
      <c r="W23" s="1">
        <f>A23+U23/E23</f>
        <v>45975.5</v>
      </c>
      <c r="X23" t="str">
        <f t="shared" si="8"/>
        <v>健康</v>
      </c>
      <c r="Y23" s="8" t="str">
        <f>_xlfn.IFS(COUNTIF($B$2:B23,B23)=1,"-",OR(AND(X22="高滞销风险",OR(X23="中滞销风险",X23="低滞销风险",X23="健康")),AND(X22="中滞销风险",OR(X23="低滞销风险",X23="健康")),AND(X22="低滞销风险",X23="健康")),"变好",X22=X23,"维持不变",OR(AND(X22="健康",OR(X23="低滞销风险",X23="中滞销风险",X23="高滞销风险")),AND(X22="低滞销风险",OR(X23="中滞销风险",X23="高滞销风险")),AND(X22="中滞销风险",X23="高滞销风险")),"变差")</f>
        <v>维持不变</v>
      </c>
      <c r="Z23" s="9">
        <f t="shared" si="0"/>
        <v>0</v>
      </c>
      <c r="AA23" s="9">
        <f t="shared" si="9"/>
        <v>0</v>
      </c>
      <c r="AB23" s="9">
        <f t="shared" si="1"/>
        <v>0</v>
      </c>
      <c r="AC23" s="9">
        <f t="shared" si="10"/>
        <v>81.5</v>
      </c>
      <c r="AD23" s="9">
        <f t="shared" si="2"/>
        <v>0</v>
      </c>
      <c r="AE23" s="10">
        <f t="shared" si="3"/>
        <v>2</v>
      </c>
    </row>
    <row r="24" spans="1:31">
      <c r="A24" s="4">
        <v>45901</v>
      </c>
      <c r="B24" s="5" t="s">
        <v>56</v>
      </c>
      <c r="C24" s="5" t="s">
        <v>57</v>
      </c>
      <c r="D24" s="5" t="s">
        <v>33</v>
      </c>
      <c r="E24" s="5">
        <v>2.46</v>
      </c>
      <c r="F24" s="5">
        <v>2.57</v>
      </c>
      <c r="G24" s="5">
        <v>2.29</v>
      </c>
      <c r="H24" s="5">
        <v>2.46</v>
      </c>
      <c r="I24" s="5" t="s">
        <v>34</v>
      </c>
      <c r="J24" s="5">
        <v>18</v>
      </c>
      <c r="K24" s="5" t="s">
        <v>42</v>
      </c>
      <c r="L24" s="5" t="s">
        <v>43</v>
      </c>
      <c r="M24" s="5" t="s">
        <v>44</v>
      </c>
      <c r="N24" s="5">
        <v>42</v>
      </c>
      <c r="O24" s="5">
        <v>102</v>
      </c>
      <c r="P24" s="5">
        <v>0</v>
      </c>
      <c r="Q24" s="5">
        <v>0</v>
      </c>
      <c r="R24" s="5">
        <v>0</v>
      </c>
      <c r="S24" s="5">
        <v>0</v>
      </c>
      <c r="T24">
        <f>N24+O24+P24</f>
        <v>144</v>
      </c>
      <c r="U24">
        <f>T24+Q24+R24+S24</f>
        <v>144</v>
      </c>
      <c r="V24" s="1">
        <f>A24+T24/E24</f>
        <v>45959.5365853659</v>
      </c>
      <c r="W24" s="1">
        <f>A24+U24/E24</f>
        <v>45959.5365853659</v>
      </c>
      <c r="X24" t="str">
        <f t="shared" si="8"/>
        <v>健康</v>
      </c>
      <c r="Y24" s="8" t="str">
        <f>_xlfn.IFS(COUNTIF($B$2:B24,B24)=1,"-",OR(AND(X23="高滞销风险",OR(X24="中滞销风险",X24="低滞销风险",X24="健康")),AND(X23="中滞销风险",OR(X24="低滞销风险",X24="健康")),AND(X23="低滞销风险",X24="健康")),"变好",X23=X24,"维持不变",OR(AND(X23="健康",OR(X24="低滞销风险",X24="中滞销风险",X24="高滞销风险")),AND(X23="低滞销风险",OR(X24="中滞销风险",X24="高滞销风险")),AND(X23="中滞销风险",X24="高滞销风险")),"变差")</f>
        <v>维持不变</v>
      </c>
      <c r="Z24" s="9">
        <f t="shared" si="0"/>
        <v>0</v>
      </c>
      <c r="AA24" s="9">
        <f t="shared" si="9"/>
        <v>0</v>
      </c>
      <c r="AB24" s="9">
        <f t="shared" si="1"/>
        <v>0</v>
      </c>
      <c r="AC24" s="9">
        <f t="shared" si="10"/>
        <v>58.5365853658537</v>
      </c>
      <c r="AD24" s="9">
        <f t="shared" si="2"/>
        <v>0</v>
      </c>
      <c r="AE24" s="10">
        <f t="shared" si="3"/>
        <v>2.46</v>
      </c>
    </row>
    <row r="25" spans="1:31">
      <c r="A25" s="4">
        <v>45908</v>
      </c>
      <c r="B25" s="5" t="s">
        <v>56</v>
      </c>
      <c r="C25" s="5" t="s">
        <v>57</v>
      </c>
      <c r="D25" s="5" t="s">
        <v>33</v>
      </c>
      <c r="E25" s="5">
        <v>2.8</v>
      </c>
      <c r="F25" s="5">
        <v>3</v>
      </c>
      <c r="G25" s="5">
        <v>2.79</v>
      </c>
      <c r="H25" s="5">
        <v>2.68</v>
      </c>
      <c r="I25" s="5" t="s">
        <v>34</v>
      </c>
      <c r="J25" s="5">
        <v>21</v>
      </c>
      <c r="K25" s="5" t="s">
        <v>45</v>
      </c>
      <c r="L25" s="5" t="s">
        <v>46</v>
      </c>
      <c r="M25" s="5" t="s">
        <v>47</v>
      </c>
      <c r="N25" s="5">
        <v>36</v>
      </c>
      <c r="O25" s="5">
        <v>90</v>
      </c>
      <c r="P25" s="5">
        <v>0</v>
      </c>
      <c r="Q25" s="5">
        <v>0</v>
      </c>
      <c r="R25" s="5">
        <v>0</v>
      </c>
      <c r="S25" s="5">
        <v>0</v>
      </c>
      <c r="T25">
        <f>N25+O25+P25</f>
        <v>126</v>
      </c>
      <c r="U25">
        <f>T25+Q25+R25+S25</f>
        <v>126</v>
      </c>
      <c r="V25" s="1">
        <f>A25+T25/E25</f>
        <v>45953</v>
      </c>
      <c r="W25" s="1">
        <f>A25+U25/E25</f>
        <v>45953</v>
      </c>
      <c r="X25" t="str">
        <f t="shared" si="8"/>
        <v>健康</v>
      </c>
      <c r="Y25" s="8" t="str">
        <f>_xlfn.IFS(COUNTIF($B$2:B25,B25)=1,"-",OR(AND(X24="高滞销风险",OR(X25="中滞销风险",X25="低滞销风险",X25="健康")),AND(X24="中滞销风险",OR(X25="低滞销风险",X25="健康")),AND(X24="低滞销风险",X25="健康")),"变好",X24=X25,"维持不变",OR(AND(X24="健康",OR(X25="低滞销风险",X25="中滞销风险",X25="高滞销风险")),AND(X24="低滞销风险",OR(X25="中滞销风险",X25="高滞销风险")),AND(X24="中滞销风险",X25="高滞销风险")),"变差")</f>
        <v>维持不变</v>
      </c>
      <c r="Z25" s="9">
        <f t="shared" si="0"/>
        <v>0</v>
      </c>
      <c r="AA25" s="9">
        <f t="shared" si="9"/>
        <v>0</v>
      </c>
      <c r="AB25" s="9">
        <f t="shared" si="1"/>
        <v>0</v>
      </c>
      <c r="AC25" s="9">
        <f t="shared" si="10"/>
        <v>45</v>
      </c>
      <c r="AD25" s="9">
        <f t="shared" si="2"/>
        <v>0</v>
      </c>
      <c r="AE25" s="10">
        <f t="shared" si="3"/>
        <v>2.8</v>
      </c>
    </row>
    <row r="26" spans="1:31">
      <c r="A26" s="4">
        <v>45887</v>
      </c>
      <c r="B26" s="5" t="s">
        <v>58</v>
      </c>
      <c r="C26" s="5" t="s">
        <v>59</v>
      </c>
      <c r="D26" s="5" t="s">
        <v>33</v>
      </c>
      <c r="E26" s="5">
        <v>2.71</v>
      </c>
      <c r="F26" s="5">
        <v>2.71</v>
      </c>
      <c r="G26" s="5">
        <v>2.86</v>
      </c>
      <c r="H26" s="5">
        <v>2.96</v>
      </c>
      <c r="I26" s="5" t="s">
        <v>41</v>
      </c>
      <c r="J26" s="5">
        <v>19</v>
      </c>
      <c r="K26" s="5" t="s">
        <v>35</v>
      </c>
      <c r="L26" s="5" t="s">
        <v>36</v>
      </c>
      <c r="M26" s="5" t="s">
        <v>37</v>
      </c>
      <c r="N26" s="5">
        <v>32</v>
      </c>
      <c r="O26" s="5">
        <v>127</v>
      </c>
      <c r="P26" s="5">
        <v>0</v>
      </c>
      <c r="Q26" s="5">
        <v>0</v>
      </c>
      <c r="R26" s="5">
        <v>0</v>
      </c>
      <c r="S26" s="5">
        <v>0</v>
      </c>
      <c r="T26">
        <f>N26+O26+P26</f>
        <v>159</v>
      </c>
      <c r="U26">
        <f>T26+Q26+R26+S26</f>
        <v>159</v>
      </c>
      <c r="V26" s="1">
        <f>A26+T26/E26</f>
        <v>45945.6715867159</v>
      </c>
      <c r="W26" s="1">
        <f>A26+U26/E26</f>
        <v>45945.6715867159</v>
      </c>
      <c r="X26" t="str">
        <f t="shared" si="8"/>
        <v>健康</v>
      </c>
      <c r="Y26" s="8" t="str">
        <f>_xlfn.IFS(COUNTIF($B$2:B26,B26)=1,"-",OR(AND(X25="高滞销风险",OR(X26="中滞销风险",X26="低滞销风险",X26="健康")),AND(X25="中滞销风险",OR(X26="低滞销风险",X26="健康")),AND(X25="低滞销风险",X26="健康")),"变好",X25=X26,"维持不变",OR(AND(X25="健康",OR(X26="低滞销风险",X26="中滞销风险",X26="高滞销风险")),AND(X25="低滞销风险",OR(X26="中滞销风险",X26="高滞销风险")),AND(X25="中滞销风险",X26="高滞销风险")),"变差")</f>
        <v>-</v>
      </c>
      <c r="Z26" s="9">
        <f t="shared" si="0"/>
        <v>0</v>
      </c>
      <c r="AA26" s="9">
        <f t="shared" si="9"/>
        <v>0</v>
      </c>
      <c r="AB26" s="9">
        <f t="shared" si="1"/>
        <v>0</v>
      </c>
      <c r="AC26" s="9">
        <f t="shared" si="10"/>
        <v>58.6715867158672</v>
      </c>
      <c r="AD26" s="9">
        <f t="shared" si="2"/>
        <v>0</v>
      </c>
      <c r="AE26" s="10">
        <f t="shared" si="3"/>
        <v>2.71</v>
      </c>
    </row>
    <row r="27" spans="1:31">
      <c r="A27" s="4">
        <v>45894</v>
      </c>
      <c r="B27" s="5" t="s">
        <v>58</v>
      </c>
      <c r="C27" s="5" t="s">
        <v>59</v>
      </c>
      <c r="D27" s="5" t="s">
        <v>33</v>
      </c>
      <c r="E27" s="5">
        <v>2.43</v>
      </c>
      <c r="F27" s="5">
        <v>2.43</v>
      </c>
      <c r="G27" s="5">
        <v>2.57</v>
      </c>
      <c r="H27" s="5">
        <v>2.68</v>
      </c>
      <c r="I27" s="5" t="s">
        <v>41</v>
      </c>
      <c r="J27" s="5">
        <v>17</v>
      </c>
      <c r="K27" s="5" t="s">
        <v>38</v>
      </c>
      <c r="L27" s="5" t="s">
        <v>39</v>
      </c>
      <c r="M27" s="5" t="s">
        <v>40</v>
      </c>
      <c r="N27" s="5">
        <v>50</v>
      </c>
      <c r="O27" s="5">
        <v>95</v>
      </c>
      <c r="P27" s="5">
        <v>0</v>
      </c>
      <c r="Q27" s="5">
        <v>0</v>
      </c>
      <c r="R27" s="5">
        <v>0</v>
      </c>
      <c r="S27" s="5">
        <v>0</v>
      </c>
      <c r="T27">
        <f>N27+O27+P27</f>
        <v>145</v>
      </c>
      <c r="U27">
        <f>T27+Q27+R27+S27</f>
        <v>145</v>
      </c>
      <c r="V27" s="1">
        <f>A27+T27/E27</f>
        <v>45953.670781893</v>
      </c>
      <c r="W27" s="1">
        <f>A27+U27/E27</f>
        <v>45953.670781893</v>
      </c>
      <c r="X27" t="str">
        <f t="shared" si="8"/>
        <v>健康</v>
      </c>
      <c r="Y27" s="8" t="str">
        <f>_xlfn.IFS(COUNTIF($B$2:B27,B27)=1,"-",OR(AND(X26="高滞销风险",OR(X27="中滞销风险",X27="低滞销风险",X27="健康")),AND(X26="中滞销风险",OR(X27="低滞销风险",X27="健康")),AND(X26="低滞销风险",X27="健康")),"变好",X26=X27,"维持不变",OR(AND(X26="健康",OR(X27="低滞销风险",X27="中滞销风险",X27="高滞销风险")),AND(X26="低滞销风险",OR(X27="中滞销风险",X27="高滞销风险")),AND(X26="中滞销风险",X27="高滞销风险")),"变差")</f>
        <v>维持不变</v>
      </c>
      <c r="Z27" s="9">
        <f t="shared" si="0"/>
        <v>0</v>
      </c>
      <c r="AA27" s="9">
        <f t="shared" si="9"/>
        <v>0</v>
      </c>
      <c r="AB27" s="9">
        <f t="shared" si="1"/>
        <v>0</v>
      </c>
      <c r="AC27" s="9">
        <f t="shared" si="10"/>
        <v>59.6707818930041</v>
      </c>
      <c r="AD27" s="9">
        <f t="shared" si="2"/>
        <v>0</v>
      </c>
      <c r="AE27" s="10">
        <f t="shared" si="3"/>
        <v>2.43</v>
      </c>
    </row>
    <row r="28" spans="1:31">
      <c r="A28" s="4">
        <v>45901</v>
      </c>
      <c r="B28" s="5" t="s">
        <v>58</v>
      </c>
      <c r="C28" s="5" t="s">
        <v>59</v>
      </c>
      <c r="D28" s="5" t="s">
        <v>33</v>
      </c>
      <c r="E28" s="5">
        <v>1.14</v>
      </c>
      <c r="F28" s="5">
        <v>1.14</v>
      </c>
      <c r="G28" s="5">
        <v>1.79</v>
      </c>
      <c r="H28" s="5">
        <v>2.32</v>
      </c>
      <c r="I28" s="5" t="s">
        <v>41</v>
      </c>
      <c r="J28" s="5">
        <v>8</v>
      </c>
      <c r="K28" s="5" t="s">
        <v>42</v>
      </c>
      <c r="L28" s="5" t="s">
        <v>43</v>
      </c>
      <c r="M28" s="5" t="s">
        <v>44</v>
      </c>
      <c r="N28" s="5">
        <v>113</v>
      </c>
      <c r="O28" s="5">
        <v>23</v>
      </c>
      <c r="P28" s="5">
        <v>0</v>
      </c>
      <c r="Q28" s="5">
        <v>0</v>
      </c>
      <c r="R28" s="5">
        <v>0</v>
      </c>
      <c r="S28" s="5">
        <v>0</v>
      </c>
      <c r="T28">
        <f>N28+O28+P28</f>
        <v>136</v>
      </c>
      <c r="U28">
        <f>T28+Q28+R28+S28</f>
        <v>136</v>
      </c>
      <c r="V28" s="1">
        <f>A28+T28/E28</f>
        <v>46020.298245614</v>
      </c>
      <c r="W28" s="1">
        <f>A28+U28/E28</f>
        <v>46020.298245614</v>
      </c>
      <c r="X28" t="str">
        <f t="shared" si="8"/>
        <v>中滞销风险</v>
      </c>
      <c r="Y28" s="8" t="str">
        <f>_xlfn.IFS(COUNTIF($B$2:B28,B28)=1,"-",OR(AND(X27="高滞销风险",OR(X28="中滞销风险",X28="低滞销风险",X28="健康")),AND(X27="中滞销风险",OR(X28="低滞销风险",X28="健康")),AND(X27="低滞销风险",X28="健康")),"变好",X27=X28,"维持不变",OR(AND(X27="健康",OR(X28="低滞销风险",X28="中滞销风险",X28="高滞销风险")),AND(X27="低滞销风险",OR(X28="中滞销风险",X28="高滞销风险")),AND(X27="中滞销风险",X28="高滞销风险")),"变差")</f>
        <v>变差</v>
      </c>
      <c r="Z28" s="9">
        <f t="shared" si="0"/>
        <v>32.26</v>
      </c>
      <c r="AA28" s="9">
        <f t="shared" si="9"/>
        <v>0</v>
      </c>
      <c r="AB28" s="9">
        <f t="shared" si="1"/>
        <v>32.26</v>
      </c>
      <c r="AC28" s="9">
        <f t="shared" si="10"/>
        <v>119.298245614035</v>
      </c>
      <c r="AD28" s="9">
        <f t="shared" si="2"/>
        <v>28.298245614038</v>
      </c>
      <c r="AE28" s="10">
        <f t="shared" si="3"/>
        <v>1.49450549450549</v>
      </c>
    </row>
    <row r="29" spans="1:31">
      <c r="A29" s="4">
        <v>45908</v>
      </c>
      <c r="B29" s="5" t="s">
        <v>58</v>
      </c>
      <c r="C29" s="5" t="s">
        <v>59</v>
      </c>
      <c r="D29" s="5" t="s">
        <v>33</v>
      </c>
      <c r="E29" s="5">
        <v>2.62</v>
      </c>
      <c r="F29" s="5">
        <v>3.29</v>
      </c>
      <c r="G29" s="5">
        <v>2.21</v>
      </c>
      <c r="H29" s="5">
        <v>2.39</v>
      </c>
      <c r="I29" s="5" t="s">
        <v>34</v>
      </c>
      <c r="J29" s="5">
        <v>23</v>
      </c>
      <c r="K29" s="5" t="s">
        <v>45</v>
      </c>
      <c r="L29" s="5" t="s">
        <v>46</v>
      </c>
      <c r="M29" s="5" t="s">
        <v>47</v>
      </c>
      <c r="N29" s="5">
        <v>95</v>
      </c>
      <c r="O29" s="5">
        <v>13</v>
      </c>
      <c r="P29" s="5">
        <v>0</v>
      </c>
      <c r="Q29" s="5">
        <v>0</v>
      </c>
      <c r="R29" s="5">
        <v>0</v>
      </c>
      <c r="S29" s="5">
        <v>0</v>
      </c>
      <c r="T29">
        <f>N29+O29+P29</f>
        <v>108</v>
      </c>
      <c r="U29">
        <f>T29+Q29+R29+S29</f>
        <v>108</v>
      </c>
      <c r="V29" s="1">
        <f>A29+T29/E29</f>
        <v>45949.2213740458</v>
      </c>
      <c r="W29" s="1">
        <f>A29+U29/E29</f>
        <v>45949.2213740458</v>
      </c>
      <c r="X29" t="str">
        <f t="shared" si="8"/>
        <v>健康</v>
      </c>
      <c r="Y29" s="8" t="str">
        <f>_xlfn.IFS(COUNTIF($B$2:B29,B29)=1,"-",OR(AND(X28="高滞销风险",OR(X29="中滞销风险",X29="低滞销风险",X29="健康")),AND(X28="中滞销风险",OR(X29="低滞销风险",X29="健康")),AND(X28="低滞销风险",X29="健康")),"变好",X28=X29,"维持不变",OR(AND(X28="健康",OR(X29="低滞销风险",X29="中滞销风险",X29="高滞销风险")),AND(X28="低滞销风险",OR(X29="中滞销风险",X29="高滞销风险")),AND(X28="中滞销风险",X29="高滞销风险")),"变差")</f>
        <v>变好</v>
      </c>
      <c r="Z29" s="9">
        <f t="shared" si="0"/>
        <v>0</v>
      </c>
      <c r="AA29" s="9">
        <f t="shared" si="9"/>
        <v>0</v>
      </c>
      <c r="AB29" s="9">
        <f t="shared" si="1"/>
        <v>0</v>
      </c>
      <c r="AC29" s="9">
        <f t="shared" si="10"/>
        <v>41.2213740458015</v>
      </c>
      <c r="AD29" s="9">
        <f t="shared" si="2"/>
        <v>0</v>
      </c>
      <c r="AE29" s="10">
        <f t="shared" si="3"/>
        <v>2.62</v>
      </c>
    </row>
    <row r="30" spans="1:31">
      <c r="A30" s="4">
        <v>45887</v>
      </c>
      <c r="B30" s="5" t="s">
        <v>60</v>
      </c>
      <c r="C30" s="5" t="s">
        <v>61</v>
      </c>
      <c r="D30" s="5" t="s">
        <v>33</v>
      </c>
      <c r="E30" s="5">
        <v>1.71</v>
      </c>
      <c r="F30" s="5">
        <v>1.71</v>
      </c>
      <c r="G30" s="5">
        <v>3.14</v>
      </c>
      <c r="H30" s="5">
        <v>2.96</v>
      </c>
      <c r="I30" s="5" t="s">
        <v>41</v>
      </c>
      <c r="J30" s="5">
        <v>12</v>
      </c>
      <c r="K30" s="5" t="s">
        <v>35</v>
      </c>
      <c r="L30" s="5" t="s">
        <v>36</v>
      </c>
      <c r="M30" s="5" t="s">
        <v>37</v>
      </c>
      <c r="N30" s="5">
        <v>90</v>
      </c>
      <c r="O30" s="5">
        <v>142</v>
      </c>
      <c r="P30" s="5">
        <v>0</v>
      </c>
      <c r="Q30" s="5">
        <v>110</v>
      </c>
      <c r="R30" s="5">
        <v>0</v>
      </c>
      <c r="S30" s="5">
        <v>0</v>
      </c>
      <c r="T30">
        <f>N30+O30+P30</f>
        <v>232</v>
      </c>
      <c r="U30">
        <f>T30+Q30+R30+S30</f>
        <v>342</v>
      </c>
      <c r="V30" s="1">
        <f>A30+T30/E30</f>
        <v>46022.6725146199</v>
      </c>
      <c r="W30" s="1">
        <f>A30+U30/E30</f>
        <v>46087</v>
      </c>
      <c r="X30" t="str">
        <f t="shared" si="8"/>
        <v>高滞销风险</v>
      </c>
      <c r="Y30" s="8" t="str">
        <f>_xlfn.IFS(COUNTIF($B$2:B30,B30)=1,"-",OR(AND(X29="高滞销风险",OR(X30="中滞销风险",X30="低滞销风险",X30="健康")),AND(X29="中滞销风险",OR(X30="低滞销风险",X30="健康")),AND(X29="低滞销风险",X30="健康")),"变好",X29=X30,"维持不变",OR(AND(X29="健康",OR(X30="低滞销风险",X30="中滞销风险",X30="高滞销风险")),AND(X29="低滞销风险",OR(X30="中滞销风险",X30="高滞销风险")),AND(X29="中滞销风险",X30="高滞销风险")),"变差")</f>
        <v>-</v>
      </c>
      <c r="Z30" s="9">
        <f t="shared" si="0"/>
        <v>52.45</v>
      </c>
      <c r="AA30" s="9">
        <f t="shared" si="9"/>
        <v>110</v>
      </c>
      <c r="AB30" s="9">
        <f t="shared" si="1"/>
        <v>162.45</v>
      </c>
      <c r="AC30" s="9">
        <f t="shared" si="10"/>
        <v>200</v>
      </c>
      <c r="AD30" s="9">
        <f t="shared" si="2"/>
        <v>95</v>
      </c>
      <c r="AE30" s="10">
        <f t="shared" si="3"/>
        <v>3.25714285714286</v>
      </c>
    </row>
    <row r="31" spans="1:31">
      <c r="A31" s="4">
        <v>45894</v>
      </c>
      <c r="B31" s="5" t="s">
        <v>60</v>
      </c>
      <c r="C31" s="5" t="s">
        <v>61</v>
      </c>
      <c r="D31" s="5" t="s">
        <v>33</v>
      </c>
      <c r="E31" s="5">
        <v>3.04</v>
      </c>
      <c r="F31" s="5">
        <v>3.43</v>
      </c>
      <c r="G31" s="5">
        <v>2.57</v>
      </c>
      <c r="H31" s="5">
        <v>3</v>
      </c>
      <c r="I31" s="5" t="s">
        <v>34</v>
      </c>
      <c r="J31" s="5">
        <v>24</v>
      </c>
      <c r="K31" s="5" t="s">
        <v>38</v>
      </c>
      <c r="L31" s="5" t="s">
        <v>39</v>
      </c>
      <c r="M31" s="5" t="s">
        <v>40</v>
      </c>
      <c r="N31" s="5">
        <v>108</v>
      </c>
      <c r="O31" s="5">
        <v>102</v>
      </c>
      <c r="P31" s="5">
        <v>0</v>
      </c>
      <c r="Q31" s="5">
        <v>110</v>
      </c>
      <c r="R31" s="5">
        <v>0</v>
      </c>
      <c r="S31" s="5">
        <v>0</v>
      </c>
      <c r="T31">
        <f>N31+O31+P31</f>
        <v>210</v>
      </c>
      <c r="U31">
        <f>T31+Q31+R31+S31</f>
        <v>320</v>
      </c>
      <c r="V31" s="1">
        <f>A31+T31/E31</f>
        <v>45963.0789473684</v>
      </c>
      <c r="W31" s="1">
        <f>A31+U31/E31</f>
        <v>45999.2631578947</v>
      </c>
      <c r="X31" t="str">
        <f t="shared" si="8"/>
        <v>低滞销风险</v>
      </c>
      <c r="Y31" s="8" t="str">
        <f>_xlfn.IFS(COUNTIF($B$2:B31,B31)=1,"-",OR(AND(X30="高滞销风险",OR(X31="中滞销风险",X31="低滞销风险",X31="健康")),AND(X30="中滞销风险",OR(X31="低滞销风险",X31="健康")),AND(X30="低滞销风险",X31="健康")),"变好",X30=X31,"维持不变",OR(AND(X30="健康",OR(X31="低滞销风险",X31="中滞销风险",X31="高滞销风险")),AND(X30="低滞销风险",OR(X31="中滞销风险",X31="高滞销风险")),AND(X30="中滞销风险",X31="高滞销风险")),"变差")</f>
        <v>变好</v>
      </c>
      <c r="Z31" s="9">
        <f t="shared" si="0"/>
        <v>0</v>
      </c>
      <c r="AA31" s="9">
        <f t="shared" si="9"/>
        <v>22.08</v>
      </c>
      <c r="AB31" s="9">
        <f t="shared" si="1"/>
        <v>22.08</v>
      </c>
      <c r="AC31" s="9">
        <f t="shared" si="10"/>
        <v>105.263157894737</v>
      </c>
      <c r="AD31" s="9">
        <f t="shared" si="2"/>
        <v>7.26315789474029</v>
      </c>
      <c r="AE31" s="10">
        <f t="shared" si="3"/>
        <v>3.26530612244898</v>
      </c>
    </row>
    <row r="32" spans="1:31">
      <c r="A32" s="4">
        <v>45901</v>
      </c>
      <c r="B32" s="5" t="s">
        <v>60</v>
      </c>
      <c r="C32" s="5" t="s">
        <v>61</v>
      </c>
      <c r="D32" s="5" t="s">
        <v>33</v>
      </c>
      <c r="E32" s="5">
        <v>2.57</v>
      </c>
      <c r="F32" s="5">
        <v>2.57</v>
      </c>
      <c r="G32" s="5">
        <v>3</v>
      </c>
      <c r="H32" s="5">
        <v>3.07</v>
      </c>
      <c r="I32" s="5" t="s">
        <v>41</v>
      </c>
      <c r="J32" s="5">
        <v>18</v>
      </c>
      <c r="K32" s="5" t="s">
        <v>42</v>
      </c>
      <c r="L32" s="5" t="s">
        <v>43</v>
      </c>
      <c r="M32" s="5" t="s">
        <v>44</v>
      </c>
      <c r="N32" s="5">
        <v>133</v>
      </c>
      <c r="O32" s="5">
        <v>62</v>
      </c>
      <c r="P32" s="5">
        <v>0</v>
      </c>
      <c r="Q32" s="5">
        <v>110</v>
      </c>
      <c r="R32" s="5">
        <v>0</v>
      </c>
      <c r="S32" s="5">
        <v>0</v>
      </c>
      <c r="T32">
        <f>N32+O32+P32</f>
        <v>195</v>
      </c>
      <c r="U32">
        <f>T32+Q32+R32+S32</f>
        <v>305</v>
      </c>
      <c r="V32" s="1">
        <f>A32+T32/E32</f>
        <v>45976.8754863813</v>
      </c>
      <c r="W32" s="1">
        <f>A32+U32/E32</f>
        <v>46019.6770428016</v>
      </c>
      <c r="X32" t="str">
        <f t="shared" si="8"/>
        <v>中滞销风险</v>
      </c>
      <c r="Y32" s="8" t="str">
        <f>_xlfn.IFS(COUNTIF($B$2:B32,B32)=1,"-",OR(AND(X31="高滞销风险",OR(X32="中滞销风险",X32="低滞销风险",X32="健康")),AND(X31="中滞销风险",OR(X32="低滞销风险",X32="健康")),AND(X31="低滞销风险",X32="健康")),"变好",X31=X32,"维持不变",OR(AND(X31="健康",OR(X32="低滞销风险",X32="中滞销风险",X32="高滞销风险")),AND(X31="低滞销风险",OR(X32="中滞销风险",X32="高滞销风险")),AND(X31="中滞销风险",X32="高滞销风险")),"变差")</f>
        <v>变差</v>
      </c>
      <c r="Z32" s="9">
        <f t="shared" si="0"/>
        <v>0</v>
      </c>
      <c r="AA32" s="9">
        <f t="shared" si="9"/>
        <v>71.13</v>
      </c>
      <c r="AB32" s="9">
        <f t="shared" si="1"/>
        <v>71.13</v>
      </c>
      <c r="AC32" s="9">
        <f t="shared" si="10"/>
        <v>118.677042801556</v>
      </c>
      <c r="AD32" s="9">
        <f t="shared" si="2"/>
        <v>27.6770428015589</v>
      </c>
      <c r="AE32" s="10">
        <f t="shared" si="3"/>
        <v>3.35164835164835</v>
      </c>
    </row>
    <row r="33" spans="1:31">
      <c r="A33" s="4">
        <v>45908</v>
      </c>
      <c r="B33" s="5" t="s">
        <v>60</v>
      </c>
      <c r="C33" s="5" t="s">
        <v>61</v>
      </c>
      <c r="D33" s="5" t="s">
        <v>33</v>
      </c>
      <c r="E33" s="5">
        <v>2.95</v>
      </c>
      <c r="F33" s="5">
        <v>3.29</v>
      </c>
      <c r="G33" s="5">
        <v>2.93</v>
      </c>
      <c r="H33" s="5">
        <v>2.75</v>
      </c>
      <c r="I33" s="5" t="s">
        <v>34</v>
      </c>
      <c r="J33" s="5">
        <v>23</v>
      </c>
      <c r="K33" s="5" t="s">
        <v>45</v>
      </c>
      <c r="L33" s="5" t="s">
        <v>46</v>
      </c>
      <c r="M33" s="5" t="s">
        <v>47</v>
      </c>
      <c r="N33" s="5">
        <v>108</v>
      </c>
      <c r="O33" s="5">
        <v>62</v>
      </c>
      <c r="P33" s="5">
        <v>0</v>
      </c>
      <c r="Q33" s="5">
        <v>110</v>
      </c>
      <c r="R33" s="5">
        <v>0</v>
      </c>
      <c r="S33" s="5">
        <v>0</v>
      </c>
      <c r="T33">
        <f>N33+O33+P33</f>
        <v>170</v>
      </c>
      <c r="U33">
        <f>T33+Q33+R33+S33</f>
        <v>280</v>
      </c>
      <c r="V33" s="1">
        <f>A33+T33/E33</f>
        <v>45965.6271186441</v>
      </c>
      <c r="W33" s="1">
        <f>A33+U33/E33</f>
        <v>46002.9152542373</v>
      </c>
      <c r="X33" t="str">
        <f t="shared" si="8"/>
        <v>低滞销风险</v>
      </c>
      <c r="Y33" s="8" t="str">
        <f>_xlfn.IFS(COUNTIF($B$2:B33,B33)=1,"-",OR(AND(X32="高滞销风险",OR(X33="中滞销风险",X33="低滞销风险",X33="健康")),AND(X32="中滞销风险",OR(X33="低滞销风险",X33="健康")),AND(X32="低滞销风险",X33="健康")),"变好",X32=X33,"维持不变",OR(AND(X32="健康",OR(X33="低滞销风险",X33="中滞销风险",X33="高滞销风险")),AND(X32="低滞销风险",OR(X33="中滞销风险",X33="高滞销风险")),AND(X32="中滞销风险",X33="高滞销风险")),"变差")</f>
        <v>变好</v>
      </c>
      <c r="Z33" s="9">
        <f t="shared" si="0"/>
        <v>0</v>
      </c>
      <c r="AA33" s="9">
        <f t="shared" si="9"/>
        <v>32.2</v>
      </c>
      <c r="AB33" s="9">
        <f t="shared" si="1"/>
        <v>32.2</v>
      </c>
      <c r="AC33" s="9">
        <f t="shared" si="10"/>
        <v>94.9152542372881</v>
      </c>
      <c r="AD33" s="9">
        <f t="shared" si="2"/>
        <v>10.9152542372904</v>
      </c>
      <c r="AE33" s="10">
        <f t="shared" si="3"/>
        <v>3.33333333333333</v>
      </c>
    </row>
    <row r="34" spans="1:31">
      <c r="A34" s="4">
        <v>45901</v>
      </c>
      <c r="B34" s="5" t="s">
        <v>62</v>
      </c>
      <c r="C34" s="5" t="s">
        <v>63</v>
      </c>
      <c r="D34" s="5" t="s">
        <v>33</v>
      </c>
      <c r="E34" s="5">
        <v>0.98</v>
      </c>
      <c r="F34" s="5">
        <v>1.86</v>
      </c>
      <c r="G34" s="5">
        <v>0.93</v>
      </c>
      <c r="H34" s="5">
        <v>0.46</v>
      </c>
      <c r="I34" s="5" t="s">
        <v>34</v>
      </c>
      <c r="J34" s="5">
        <v>13</v>
      </c>
      <c r="K34" s="5" t="s">
        <v>42</v>
      </c>
      <c r="L34" s="5" t="s">
        <v>43</v>
      </c>
      <c r="M34" s="5" t="s">
        <v>44</v>
      </c>
      <c r="N34" s="5">
        <v>313</v>
      </c>
      <c r="O34" s="5">
        <v>311</v>
      </c>
      <c r="P34" s="5">
        <v>0</v>
      </c>
      <c r="Q34" s="5">
        <v>455</v>
      </c>
      <c r="R34" s="5">
        <v>0</v>
      </c>
      <c r="S34" s="5">
        <v>0</v>
      </c>
      <c r="T34">
        <f>N34+O34+P34</f>
        <v>624</v>
      </c>
      <c r="U34">
        <f>T34+Q34+R34+S34</f>
        <v>1079</v>
      </c>
      <c r="V34" s="1">
        <f>A34+T34/E34</f>
        <v>46537.7346938776</v>
      </c>
      <c r="W34" s="1">
        <f>A34+U34/E34</f>
        <v>47002.0204081633</v>
      </c>
      <c r="X34" t="str">
        <f>_xlfn.IFS(AD34&gt;=30,"高滞销风险",AD34&gt;=15,"中滞销风险",AD34&gt;0,"低滞销风险",AD34=0,"健康")</f>
        <v>高滞销风险</v>
      </c>
      <c r="Y34" s="8" t="str">
        <f>_xlfn.IFS(COUNTIF($B$2:B34,B34)=1,"-",OR(AND(X33="高滞销风险",OR(X34="中滞销风险",X34="低滞销风险",X34="健康")),AND(X33="中滞销风险",OR(X34="低滞销风险",X34="健康")),AND(X33="低滞销风险",X34="健康")),"变好",X33=X34,"维持不变",OR(AND(X33="健康",OR(X34="低滞销风险",X34="中滞销风险",X34="高滞销风险")),AND(X33="低滞销风险",OR(X34="中滞销风险",X34="高滞销风险")),AND(X33="中滞销风险",X34="高滞销风险")),"变差")</f>
        <v>-</v>
      </c>
      <c r="Z34" s="9">
        <f t="shared" si="0"/>
        <v>534.82</v>
      </c>
      <c r="AA34" s="9">
        <f>AB34-Z34</f>
        <v>455</v>
      </c>
      <c r="AB34" s="9">
        <f t="shared" si="1"/>
        <v>989.82</v>
      </c>
      <c r="AC34" s="9">
        <f>U34/E34</f>
        <v>1101.02040816327</v>
      </c>
      <c r="AD34" s="9">
        <f t="shared" si="2"/>
        <v>1010.02040816326</v>
      </c>
      <c r="AE34" s="10">
        <f t="shared" si="3"/>
        <v>11.8571428571429</v>
      </c>
    </row>
    <row r="35" spans="1:31">
      <c r="A35" s="4">
        <v>45908</v>
      </c>
      <c r="B35" s="5" t="s">
        <v>62</v>
      </c>
      <c r="C35" s="5" t="s">
        <v>63</v>
      </c>
      <c r="D35" s="5" t="s">
        <v>33</v>
      </c>
      <c r="E35" s="5">
        <v>4.47</v>
      </c>
      <c r="F35" s="5">
        <v>7.71</v>
      </c>
      <c r="G35" s="5">
        <v>4.79</v>
      </c>
      <c r="H35" s="5">
        <v>2.39</v>
      </c>
      <c r="I35" s="5" t="s">
        <v>34</v>
      </c>
      <c r="J35" s="5">
        <v>54</v>
      </c>
      <c r="K35" s="5" t="s">
        <v>45</v>
      </c>
      <c r="L35" s="5" t="s">
        <v>46</v>
      </c>
      <c r="M35" s="5" t="s">
        <v>47</v>
      </c>
      <c r="N35" s="5">
        <v>454</v>
      </c>
      <c r="O35" s="5">
        <v>111</v>
      </c>
      <c r="P35" s="5">
        <v>0</v>
      </c>
      <c r="Q35" s="5">
        <v>455</v>
      </c>
      <c r="R35" s="5">
        <v>0</v>
      </c>
      <c r="S35" s="5">
        <v>0</v>
      </c>
      <c r="T35">
        <f>N35+O35+P35</f>
        <v>565</v>
      </c>
      <c r="U35">
        <f>T35+Q35+R35+S35</f>
        <v>1020</v>
      </c>
      <c r="V35" s="1">
        <f>A35+T35/E35</f>
        <v>46034.3982102908</v>
      </c>
      <c r="W35" s="1">
        <f>A35+U35/E35</f>
        <v>46136.1879194631</v>
      </c>
      <c r="X35" t="str">
        <f>_xlfn.IFS(AD35&gt;=30,"高滞销风险",AD35&gt;=15,"中滞销风险",AD35&gt;0,"低滞销风险",AD35=0,"健康")</f>
        <v>高滞销风险</v>
      </c>
      <c r="Y35" s="8" t="str">
        <f>_xlfn.IFS(COUNTIF($B$2:B35,B35)=1,"-",OR(AND(X34="高滞销风险",OR(X35="中滞销风险",X35="低滞销风险",X35="健康")),AND(X34="中滞销风险",OR(X35="低滞销风险",X35="健康")),AND(X34="低滞销风险",X35="健康")),"变好",X34=X35,"维持不变",OR(AND(X34="健康",OR(X35="低滞销风险",X35="中滞销风险",X35="高滞销风险")),AND(X34="低滞销风险",OR(X35="中滞销风险",X35="高滞销风险")),AND(X34="中滞销风险",X35="高滞销风险")),"变差")</f>
        <v>维持不变</v>
      </c>
      <c r="Z35" s="9">
        <f t="shared" si="0"/>
        <v>189.52</v>
      </c>
      <c r="AA35" s="9">
        <f>AB35-Z35</f>
        <v>455</v>
      </c>
      <c r="AB35" s="9">
        <f t="shared" si="1"/>
        <v>644.52</v>
      </c>
      <c r="AC35" s="9">
        <f>U35/E35</f>
        <v>228.187919463087</v>
      </c>
      <c r="AD35" s="9">
        <f t="shared" si="2"/>
        <v>144.187919463089</v>
      </c>
      <c r="AE35" s="10">
        <f t="shared" si="3"/>
        <v>12.1428571428571</v>
      </c>
    </row>
    <row r="36" spans="1:31">
      <c r="A36" s="4">
        <v>45887</v>
      </c>
      <c r="B36" s="5" t="s">
        <v>64</v>
      </c>
      <c r="C36" s="5" t="s">
        <v>65</v>
      </c>
      <c r="D36" s="5" t="s">
        <v>33</v>
      </c>
      <c r="E36" s="5">
        <v>8.43</v>
      </c>
      <c r="F36" s="5">
        <v>8.43</v>
      </c>
      <c r="G36" s="5">
        <v>10.21</v>
      </c>
      <c r="H36" s="5">
        <v>12.43</v>
      </c>
      <c r="I36" s="5" t="s">
        <v>41</v>
      </c>
      <c r="J36" s="5">
        <v>59</v>
      </c>
      <c r="K36" s="5" t="s">
        <v>35</v>
      </c>
      <c r="L36" s="5" t="s">
        <v>36</v>
      </c>
      <c r="M36" s="5" t="s">
        <v>37</v>
      </c>
      <c r="N36" s="5">
        <v>85</v>
      </c>
      <c r="O36" s="5">
        <v>4</v>
      </c>
      <c r="P36" s="5">
        <v>0</v>
      </c>
      <c r="Q36" s="5">
        <v>150</v>
      </c>
      <c r="R36" s="5">
        <v>0</v>
      </c>
      <c r="S36" s="5">
        <v>0</v>
      </c>
      <c r="T36">
        <f>N36+O36+P36</f>
        <v>89</v>
      </c>
      <c r="U36">
        <f>T36+Q36+R36+S36</f>
        <v>239</v>
      </c>
      <c r="V36" s="1">
        <f>A36+T36/E36</f>
        <v>45897.5575326216</v>
      </c>
      <c r="W36" s="1">
        <f>A36+U36/E36</f>
        <v>45915.3511269276</v>
      </c>
      <c r="X36" t="str">
        <f>_xlfn.IFS(AD36&gt;=30,"高滞销风险",AD36&gt;=15,"中滞销风险",AD36&gt;0,"低滞销风险",AD36=0,"健康")</f>
        <v>健康</v>
      </c>
      <c r="Y36" s="8" t="str">
        <f>_xlfn.IFS(COUNTIF($B$2:B36,B36)=1,"-",OR(AND(X35="高滞销风险",OR(X36="中滞销风险",X36="低滞销风险",X36="健康")),AND(X35="中滞销风险",OR(X36="低滞销风险",X36="健康")),AND(X35="低滞销风险",X36="健康")),"变好",X35=X36,"维持不变",OR(AND(X35="健康",OR(X36="低滞销风险",X36="中滞销风险",X36="高滞销风险")),AND(X35="低滞销风险",OR(X36="中滞销风险",X36="高滞销风险")),AND(X35="中滞销风险",X36="高滞销风险")),"变差")</f>
        <v>-</v>
      </c>
      <c r="Z36" s="9">
        <f t="shared" si="0"/>
        <v>0</v>
      </c>
      <c r="AA36" s="9">
        <f>AB36-Z36</f>
        <v>0</v>
      </c>
      <c r="AB36" s="9">
        <f t="shared" si="1"/>
        <v>0</v>
      </c>
      <c r="AC36" s="9">
        <f>U36/E36</f>
        <v>28.3511269276394</v>
      </c>
      <c r="AD36" s="9">
        <f t="shared" si="2"/>
        <v>0</v>
      </c>
      <c r="AE36" s="10">
        <f t="shared" si="3"/>
        <v>8.43</v>
      </c>
    </row>
    <row r="37" spans="1:31">
      <c r="A37" s="4">
        <v>45894</v>
      </c>
      <c r="B37" s="5" t="s">
        <v>64</v>
      </c>
      <c r="C37" s="5" t="s">
        <v>65</v>
      </c>
      <c r="D37" s="5" t="s">
        <v>33</v>
      </c>
      <c r="E37" s="5">
        <v>9</v>
      </c>
      <c r="F37" s="5">
        <v>9</v>
      </c>
      <c r="G37" s="5">
        <v>8.71</v>
      </c>
      <c r="H37" s="5">
        <v>11.82</v>
      </c>
      <c r="I37" s="5" t="s">
        <v>41</v>
      </c>
      <c r="J37" s="5">
        <v>63</v>
      </c>
      <c r="K37" s="5" t="s">
        <v>38</v>
      </c>
      <c r="L37" s="5" t="s">
        <v>39</v>
      </c>
      <c r="M37" s="5" t="s">
        <v>40</v>
      </c>
      <c r="N37" s="5">
        <v>22</v>
      </c>
      <c r="O37" s="5">
        <v>6</v>
      </c>
      <c r="P37" s="5">
        <v>0</v>
      </c>
      <c r="Q37" s="5">
        <v>150</v>
      </c>
      <c r="R37" s="5">
        <v>0</v>
      </c>
      <c r="S37" s="5">
        <v>0</v>
      </c>
      <c r="T37">
        <f>N37+O37+P37</f>
        <v>28</v>
      </c>
      <c r="U37">
        <f>T37+Q37+R37+S37</f>
        <v>178</v>
      </c>
      <c r="V37" s="1">
        <f>A37+T37/E37</f>
        <v>45897.1111111111</v>
      </c>
      <c r="W37" s="1">
        <f>A37+U37/E37</f>
        <v>45913.7777777778</v>
      </c>
      <c r="X37" t="str">
        <f>_xlfn.IFS(AD37&gt;=30,"高滞销风险",AD37&gt;=15,"中滞销风险",AD37&gt;0,"低滞销风险",AD37=0,"健康")</f>
        <v>健康</v>
      </c>
      <c r="Y37" s="8" t="str">
        <f>_xlfn.IFS(COUNTIF($B$2:B37,B37)=1,"-",OR(AND(X36="高滞销风险",OR(X37="中滞销风险",X37="低滞销风险",X37="健康")),AND(X36="中滞销风险",OR(X37="低滞销风险",X37="健康")),AND(X36="低滞销风险",X37="健康")),"变好",X36=X37,"维持不变",OR(AND(X36="健康",OR(X37="低滞销风险",X37="中滞销风险",X37="高滞销风险")),AND(X36="低滞销风险",OR(X37="中滞销风险",X37="高滞销风险")),AND(X36="中滞销风险",X37="高滞销风险")),"变差")</f>
        <v>维持不变</v>
      </c>
      <c r="Z37" s="9">
        <f t="shared" si="0"/>
        <v>0</v>
      </c>
      <c r="AA37" s="9">
        <f>AB37-Z37</f>
        <v>0</v>
      </c>
      <c r="AB37" s="9">
        <f t="shared" si="1"/>
        <v>0</v>
      </c>
      <c r="AC37" s="9">
        <f>U37/E37</f>
        <v>19.7777777777778</v>
      </c>
      <c r="AD37" s="9">
        <f t="shared" si="2"/>
        <v>0</v>
      </c>
      <c r="AE37" s="10">
        <f t="shared" si="3"/>
        <v>9</v>
      </c>
    </row>
    <row r="38" spans="1:31">
      <c r="A38" s="4">
        <v>45901</v>
      </c>
      <c r="B38" s="5" t="s">
        <v>64</v>
      </c>
      <c r="C38" s="5" t="s">
        <v>65</v>
      </c>
      <c r="D38" s="5" t="s">
        <v>33</v>
      </c>
      <c r="E38" s="5">
        <v>9</v>
      </c>
      <c r="F38" s="5">
        <v>9</v>
      </c>
      <c r="G38" s="5">
        <v>9</v>
      </c>
      <c r="H38" s="5">
        <v>9.61</v>
      </c>
      <c r="I38" s="5" t="s">
        <v>41</v>
      </c>
      <c r="J38" s="5">
        <v>63</v>
      </c>
      <c r="K38" s="5" t="s">
        <v>42</v>
      </c>
      <c r="L38" s="5" t="s">
        <v>43</v>
      </c>
      <c r="M38" s="5" t="s">
        <v>44</v>
      </c>
      <c r="N38" s="5">
        <v>0</v>
      </c>
      <c r="O38" s="5">
        <v>6</v>
      </c>
      <c r="P38" s="5">
        <v>0</v>
      </c>
      <c r="Q38" s="5">
        <v>0</v>
      </c>
      <c r="R38" s="5">
        <v>0</v>
      </c>
      <c r="S38" s="5">
        <v>0</v>
      </c>
      <c r="T38">
        <f>N38+O38+P38</f>
        <v>6</v>
      </c>
      <c r="U38">
        <f>T38+Q38+R38+S38</f>
        <v>6</v>
      </c>
      <c r="V38" s="1">
        <f>A38+T38/E38</f>
        <v>45901.6666666667</v>
      </c>
      <c r="W38" s="1">
        <f>A38+U38/E38</f>
        <v>45901.6666666667</v>
      </c>
      <c r="X38" t="str">
        <f>_xlfn.IFS(AD38&gt;=30,"高滞销风险",AD38&gt;=15,"中滞销风险",AD38&gt;0,"低滞销风险",AD38=0,"健康")</f>
        <v>健康</v>
      </c>
      <c r="Y38" s="8" t="str">
        <f>_xlfn.IFS(COUNTIF($B$2:B38,B38)=1,"-",OR(AND(X37="高滞销风险",OR(X38="中滞销风险",X38="低滞销风险",X38="健康")),AND(X37="中滞销风险",OR(X38="低滞销风险",X38="健康")),AND(X37="低滞销风险",X38="健康")),"变好",X37=X38,"维持不变",OR(AND(X37="健康",OR(X38="低滞销风险",X38="中滞销风险",X38="高滞销风险")),AND(X37="低滞销风险",OR(X38="中滞销风险",X38="高滞销风险")),AND(X37="中滞销风险",X38="高滞销风险")),"变差")</f>
        <v>维持不变</v>
      </c>
      <c r="Z38" s="9">
        <f t="shared" si="0"/>
        <v>0</v>
      </c>
      <c r="AA38" s="9">
        <f>AB38-Z38</f>
        <v>0</v>
      </c>
      <c r="AB38" s="9">
        <f t="shared" si="1"/>
        <v>0</v>
      </c>
      <c r="AC38" s="9">
        <f>U38/E38</f>
        <v>0.666666666666667</v>
      </c>
      <c r="AD38" s="9">
        <f t="shared" si="2"/>
        <v>0</v>
      </c>
      <c r="AE38" s="10">
        <f t="shared" si="3"/>
        <v>9</v>
      </c>
    </row>
    <row r="39" spans="1:31">
      <c r="A39" s="4">
        <v>45908</v>
      </c>
      <c r="B39" s="5" t="s">
        <v>64</v>
      </c>
      <c r="C39" s="5" t="s">
        <v>65</v>
      </c>
      <c r="D39" s="5" t="s">
        <v>33</v>
      </c>
      <c r="E39" s="5">
        <v>0.14</v>
      </c>
      <c r="F39" s="5">
        <v>0.14</v>
      </c>
      <c r="G39" s="5">
        <v>4.57</v>
      </c>
      <c r="H39" s="5">
        <v>6.64</v>
      </c>
      <c r="I39" s="5" t="s">
        <v>41</v>
      </c>
      <c r="J39" s="5">
        <v>1</v>
      </c>
      <c r="K39" s="5" t="s">
        <v>45</v>
      </c>
      <c r="L39" s="5" t="s">
        <v>46</v>
      </c>
      <c r="M39" s="5" t="s">
        <v>47</v>
      </c>
      <c r="N39" s="5">
        <v>2</v>
      </c>
      <c r="O39" s="5">
        <v>6</v>
      </c>
      <c r="P39" s="5">
        <v>0</v>
      </c>
      <c r="Q39" s="5">
        <v>0</v>
      </c>
      <c r="R39" s="5">
        <v>0</v>
      </c>
      <c r="S39" s="5">
        <v>0</v>
      </c>
      <c r="T39">
        <f>N39+O39+P39</f>
        <v>8</v>
      </c>
      <c r="U39">
        <f>T39+Q39+R39+S39</f>
        <v>8</v>
      </c>
      <c r="V39" s="1">
        <f>A39+T39/E39</f>
        <v>45965.1428571429</v>
      </c>
      <c r="W39" s="1">
        <f>A39+U39/E39</f>
        <v>45965.1428571429</v>
      </c>
      <c r="X39" t="str">
        <f>_xlfn.IFS(AD39&gt;=30,"高滞销风险",AD39&gt;=15,"中滞销风险",AD39&gt;0,"低滞销风险",AD39=0,"健康")</f>
        <v>健康</v>
      </c>
      <c r="Y39" s="8" t="str">
        <f>_xlfn.IFS(COUNTIF($B$2:B39,B39)=1,"-",OR(AND(X38="高滞销风险",OR(X39="中滞销风险",X39="低滞销风险",X39="健康")),AND(X38="中滞销风险",OR(X39="低滞销风险",X39="健康")),AND(X38="低滞销风险",X39="健康")),"变好",X38=X39,"维持不变",OR(AND(X38="健康",OR(X39="低滞销风险",X39="中滞销风险",X39="高滞销风险")),AND(X38="低滞销风险",OR(X39="中滞销风险",X39="高滞销风险")),AND(X38="中滞销风险",X39="高滞销风险")),"变差")</f>
        <v>维持不变</v>
      </c>
      <c r="Z39" s="9">
        <f t="shared" si="0"/>
        <v>0</v>
      </c>
      <c r="AA39" s="9">
        <f>AB39-Z39</f>
        <v>0</v>
      </c>
      <c r="AB39" s="9">
        <f t="shared" si="1"/>
        <v>0</v>
      </c>
      <c r="AC39" s="9">
        <f>U39/E39</f>
        <v>57.1428571428571</v>
      </c>
      <c r="AD39" s="9">
        <f t="shared" si="2"/>
        <v>0</v>
      </c>
      <c r="AE39" s="10">
        <f t="shared" si="3"/>
        <v>0.14</v>
      </c>
    </row>
    <row r="40" spans="1:31">
      <c r="A40" s="4">
        <v>45887</v>
      </c>
      <c r="B40" s="5" t="s">
        <v>66</v>
      </c>
      <c r="C40" s="5" t="s">
        <v>67</v>
      </c>
      <c r="D40" s="5" t="s">
        <v>33</v>
      </c>
      <c r="E40" s="5">
        <v>10.71</v>
      </c>
      <c r="F40" s="5">
        <v>10.71</v>
      </c>
      <c r="G40" s="5">
        <v>14.14</v>
      </c>
      <c r="H40" s="5">
        <v>14.04</v>
      </c>
      <c r="I40" s="5" t="s">
        <v>41</v>
      </c>
      <c r="J40" s="5">
        <v>75</v>
      </c>
      <c r="K40" s="5" t="s">
        <v>35</v>
      </c>
      <c r="L40" s="5" t="s">
        <v>36</v>
      </c>
      <c r="M40" s="5" t="s">
        <v>37</v>
      </c>
      <c r="N40" s="5">
        <v>158</v>
      </c>
      <c r="O40" s="5">
        <v>504</v>
      </c>
      <c r="P40" s="5">
        <v>0</v>
      </c>
      <c r="Q40" s="5">
        <v>0</v>
      </c>
      <c r="R40" s="5">
        <v>0</v>
      </c>
      <c r="S40" s="5">
        <v>650</v>
      </c>
      <c r="T40">
        <f t="shared" ref="T40:T62" si="11">N40+O40+P40</f>
        <v>662</v>
      </c>
      <c r="U40">
        <f t="shared" ref="U40:U62" si="12">T40+Q40+R40+S40</f>
        <v>1312</v>
      </c>
      <c r="V40" s="1">
        <f t="shared" ref="V40:V62" si="13">A40+T40/E40</f>
        <v>45948.8113912232</v>
      </c>
      <c r="W40" s="1">
        <f t="shared" ref="W40:W62" si="14">A40+U40/E40</f>
        <v>46009.502334267</v>
      </c>
      <c r="X40" t="str">
        <f t="shared" ref="X40:X92" si="15">_xlfn.IFS(AD40&gt;=30,"高滞销风险",AD40&gt;=15,"中滞销风险",AD40&gt;0,"低滞销风险",AD40=0,"健康")</f>
        <v>中滞销风险</v>
      </c>
      <c r="Y40" s="8" t="str">
        <f>_xlfn.IFS(COUNTIF($B$2:B40,B40)=1,"-",OR(AND(X39="高滞销风险",OR(X40="中滞销风险",X40="低滞销风险",X40="健康")),AND(X39="中滞销风险",OR(X40="低滞销风险",X40="健康")),AND(X39="低滞销风险",X40="健康")),"变好",X39=X40,"维持不变",OR(AND(X39="健康",OR(X40="低滞销风险",X40="中滞销风险",X40="高滞销风险")),AND(X39="低滞销风险",OR(X40="中滞销风险",X40="高滞销风险")),AND(X39="中滞销风险",X40="高滞销风险")),"变差")</f>
        <v>-</v>
      </c>
      <c r="Z40" s="9">
        <f t="shared" si="0"/>
        <v>0</v>
      </c>
      <c r="AA40" s="9">
        <f t="shared" ref="AA40:AA83" si="16">AB40-Z40</f>
        <v>187.45</v>
      </c>
      <c r="AB40" s="9">
        <f t="shared" si="1"/>
        <v>187.45</v>
      </c>
      <c r="AC40" s="9">
        <f t="shared" ref="AC40:AC92" si="17">U40/E40</f>
        <v>122.50233426704</v>
      </c>
      <c r="AD40" s="9">
        <f t="shared" si="2"/>
        <v>17.5023342670393</v>
      </c>
      <c r="AE40" s="10">
        <f t="shared" si="3"/>
        <v>12.4952380952381</v>
      </c>
    </row>
    <row r="41" spans="1:31">
      <c r="A41" s="4">
        <v>45894</v>
      </c>
      <c r="B41" s="5" t="s">
        <v>66</v>
      </c>
      <c r="C41" s="5" t="s">
        <v>67</v>
      </c>
      <c r="D41" s="5" t="s">
        <v>33</v>
      </c>
      <c r="E41" s="5">
        <v>9.14</v>
      </c>
      <c r="F41" s="5">
        <v>9.14</v>
      </c>
      <c r="G41" s="5">
        <v>9.93</v>
      </c>
      <c r="H41" s="5">
        <v>13.46</v>
      </c>
      <c r="I41" s="5" t="s">
        <v>41</v>
      </c>
      <c r="J41" s="5">
        <v>64</v>
      </c>
      <c r="K41" s="5" t="s">
        <v>38</v>
      </c>
      <c r="L41" s="5" t="s">
        <v>39</v>
      </c>
      <c r="M41" s="5" t="s">
        <v>40</v>
      </c>
      <c r="N41" s="5">
        <v>233</v>
      </c>
      <c r="O41" s="5">
        <v>494</v>
      </c>
      <c r="P41" s="5">
        <v>0</v>
      </c>
      <c r="Q41" s="5">
        <v>400</v>
      </c>
      <c r="R41" s="5">
        <v>0</v>
      </c>
      <c r="S41" s="5">
        <v>150</v>
      </c>
      <c r="T41">
        <f t="shared" si="11"/>
        <v>727</v>
      </c>
      <c r="U41">
        <f t="shared" si="12"/>
        <v>1277</v>
      </c>
      <c r="V41" s="1">
        <f t="shared" si="13"/>
        <v>45973.5404814004</v>
      </c>
      <c r="W41" s="1">
        <f t="shared" si="14"/>
        <v>46033.715536105</v>
      </c>
      <c r="X41" t="str">
        <f t="shared" si="15"/>
        <v>高滞销风险</v>
      </c>
      <c r="Y41" s="8" t="str">
        <f>_xlfn.IFS(COUNTIF($B$2:B41,B41)=1,"-",OR(AND(X40="高滞销风险",OR(X41="中滞销风险",X41="低滞销风险",X41="健康")),AND(X40="中滞销风险",OR(X41="低滞销风险",X41="健康")),AND(X40="低滞销风险",X41="健康")),"变好",X40=X41,"维持不变",OR(AND(X40="健康",OR(X41="低滞销风险",X41="中滞销风险",X41="高滞销风险")),AND(X40="低滞销风险",OR(X41="中滞销风险",X41="高滞销风险")),AND(X40="中滞销风险",X41="高滞销风险")),"变差")</f>
        <v>变差</v>
      </c>
      <c r="Z41" s="9">
        <f t="shared" si="0"/>
        <v>0</v>
      </c>
      <c r="AA41" s="9">
        <f t="shared" si="16"/>
        <v>381.28</v>
      </c>
      <c r="AB41" s="9">
        <f t="shared" si="1"/>
        <v>381.28</v>
      </c>
      <c r="AC41" s="9">
        <f t="shared" si="17"/>
        <v>139.715536105033</v>
      </c>
      <c r="AD41" s="9">
        <f t="shared" si="2"/>
        <v>41.7155361050318</v>
      </c>
      <c r="AE41" s="10">
        <f t="shared" si="3"/>
        <v>13.030612244898</v>
      </c>
    </row>
    <row r="42" spans="1:31">
      <c r="A42" s="4">
        <v>45901</v>
      </c>
      <c r="B42" s="5" t="s">
        <v>66</v>
      </c>
      <c r="C42" s="5" t="s">
        <v>67</v>
      </c>
      <c r="D42" s="5" t="s">
        <v>33</v>
      </c>
      <c r="E42" s="5">
        <v>12.14</v>
      </c>
      <c r="F42" s="5">
        <v>12.14</v>
      </c>
      <c r="G42" s="5">
        <v>10.64</v>
      </c>
      <c r="H42" s="5">
        <v>12.39</v>
      </c>
      <c r="I42" s="5" t="s">
        <v>41</v>
      </c>
      <c r="J42" s="5">
        <v>85</v>
      </c>
      <c r="K42" s="5" t="s">
        <v>42</v>
      </c>
      <c r="L42" s="5" t="s">
        <v>43</v>
      </c>
      <c r="M42" s="5" t="s">
        <v>44</v>
      </c>
      <c r="N42" s="5">
        <v>258</v>
      </c>
      <c r="O42" s="5">
        <v>474</v>
      </c>
      <c r="P42" s="5">
        <v>0</v>
      </c>
      <c r="Q42" s="5">
        <v>470</v>
      </c>
      <c r="R42" s="5">
        <v>0</v>
      </c>
      <c r="S42" s="5">
        <v>0</v>
      </c>
      <c r="T42">
        <f t="shared" si="11"/>
        <v>732</v>
      </c>
      <c r="U42">
        <f t="shared" si="12"/>
        <v>1202</v>
      </c>
      <c r="V42" s="1">
        <f t="shared" si="13"/>
        <v>45961.2965403624</v>
      </c>
      <c r="W42" s="1">
        <f t="shared" si="14"/>
        <v>46000.0115321252</v>
      </c>
      <c r="X42" t="str">
        <f t="shared" si="15"/>
        <v>低滞销风险</v>
      </c>
      <c r="Y42" s="8" t="str">
        <f>_xlfn.IFS(COUNTIF($B$2:B42,B42)=1,"-",OR(AND(X41="高滞销风险",OR(X42="中滞销风险",X42="低滞销风险",X42="健康")),AND(X41="中滞销风险",OR(X42="低滞销风险",X42="健康")),AND(X41="低滞销风险",X42="健康")),"变好",X41=X42,"维持不变",OR(AND(X41="健康",OR(X42="低滞销风险",X42="中滞销风险",X42="高滞销风险")),AND(X41="低滞销风险",OR(X42="中滞销风险",X42="高滞销风险")),AND(X41="中滞销风险",X42="高滞销风险")),"变差")</f>
        <v>变好</v>
      </c>
      <c r="Z42" s="9">
        <f t="shared" si="0"/>
        <v>0</v>
      </c>
      <c r="AA42" s="9">
        <f t="shared" si="16"/>
        <v>97.26</v>
      </c>
      <c r="AB42" s="9">
        <f t="shared" si="1"/>
        <v>97.26</v>
      </c>
      <c r="AC42" s="9">
        <f t="shared" si="17"/>
        <v>99.0115321252059</v>
      </c>
      <c r="AD42" s="9">
        <f t="shared" si="2"/>
        <v>8.01153212520876</v>
      </c>
      <c r="AE42" s="10">
        <f t="shared" si="3"/>
        <v>13.2087912087912</v>
      </c>
    </row>
    <row r="43" spans="1:31">
      <c r="A43" s="4">
        <v>45908</v>
      </c>
      <c r="B43" s="5" t="s">
        <v>66</v>
      </c>
      <c r="C43" s="5" t="s">
        <v>67</v>
      </c>
      <c r="D43" s="5" t="s">
        <v>33</v>
      </c>
      <c r="E43" s="5">
        <v>11.51</v>
      </c>
      <c r="F43" s="5">
        <v>12</v>
      </c>
      <c r="G43" s="5">
        <v>12.07</v>
      </c>
      <c r="H43" s="5">
        <v>11</v>
      </c>
      <c r="I43" s="5" t="s">
        <v>34</v>
      </c>
      <c r="J43" s="5">
        <v>84</v>
      </c>
      <c r="K43" s="5" t="s">
        <v>45</v>
      </c>
      <c r="L43" s="5" t="s">
        <v>46</v>
      </c>
      <c r="M43" s="5" t="s">
        <v>47</v>
      </c>
      <c r="N43" s="5">
        <v>326</v>
      </c>
      <c r="O43" s="5">
        <v>422</v>
      </c>
      <c r="P43" s="5">
        <v>0</v>
      </c>
      <c r="Q43" s="5">
        <v>370</v>
      </c>
      <c r="R43" s="5">
        <v>0</v>
      </c>
      <c r="S43" s="5">
        <v>0</v>
      </c>
      <c r="T43">
        <f t="shared" si="11"/>
        <v>748</v>
      </c>
      <c r="U43">
        <f t="shared" si="12"/>
        <v>1118</v>
      </c>
      <c r="V43" s="1">
        <f t="shared" si="13"/>
        <v>45972.986967854</v>
      </c>
      <c r="W43" s="1">
        <f t="shared" si="14"/>
        <v>46005.1329278888</v>
      </c>
      <c r="X43" t="str">
        <f t="shared" si="15"/>
        <v>低滞销风险</v>
      </c>
      <c r="Y43" s="8" t="str">
        <f>_xlfn.IFS(COUNTIF($B$2:B43,B43)=1,"-",OR(AND(X42="高滞销风险",OR(X43="中滞销风险",X43="低滞销风险",X43="健康")),AND(X42="中滞销风险",OR(X43="低滞销风险",X43="健康")),AND(X42="低滞销风险",X43="健康")),"变好",X42=X43,"维持不变",OR(AND(X42="健康",OR(X43="低滞销风险",X43="中滞销风险",X43="高滞销风险")),AND(X42="低滞销风险",OR(X43="中滞销风险",X43="高滞销风险")),AND(X42="中滞销风险",X43="高滞销风险")),"变差")</f>
        <v>维持不变</v>
      </c>
      <c r="Z43" s="9">
        <f t="shared" si="0"/>
        <v>0</v>
      </c>
      <c r="AA43" s="9">
        <f t="shared" si="16"/>
        <v>151.16</v>
      </c>
      <c r="AB43" s="9">
        <f t="shared" si="1"/>
        <v>151.16</v>
      </c>
      <c r="AC43" s="9">
        <f t="shared" si="17"/>
        <v>97.1329278887924</v>
      </c>
      <c r="AD43" s="9">
        <f t="shared" si="2"/>
        <v>13.1329278887933</v>
      </c>
      <c r="AE43" s="10">
        <f t="shared" si="3"/>
        <v>13.3095238095238</v>
      </c>
    </row>
    <row r="44" spans="1:31">
      <c r="A44" s="4">
        <v>45887</v>
      </c>
      <c r="B44" s="5" t="s">
        <v>68</v>
      </c>
      <c r="C44" s="5" t="s">
        <v>69</v>
      </c>
      <c r="D44" s="5" t="s">
        <v>33</v>
      </c>
      <c r="E44" s="5">
        <v>5</v>
      </c>
      <c r="F44" s="5">
        <v>5</v>
      </c>
      <c r="G44" s="5">
        <v>5.32</v>
      </c>
      <c r="H44" s="5">
        <v>6.62</v>
      </c>
      <c r="I44" s="5" t="s">
        <v>41</v>
      </c>
      <c r="J44" s="5">
        <v>35</v>
      </c>
      <c r="K44" s="5" t="s">
        <v>35</v>
      </c>
      <c r="L44" s="5" t="s">
        <v>36</v>
      </c>
      <c r="M44" s="5" t="s">
        <v>37</v>
      </c>
      <c r="N44" s="5">
        <v>104</v>
      </c>
      <c r="O44" s="5">
        <v>289</v>
      </c>
      <c r="P44" s="5">
        <v>0</v>
      </c>
      <c r="Q44" s="5">
        <v>80</v>
      </c>
      <c r="R44" s="5">
        <v>0</v>
      </c>
      <c r="S44" s="5">
        <v>150</v>
      </c>
      <c r="T44">
        <f t="shared" si="11"/>
        <v>393</v>
      </c>
      <c r="U44">
        <f t="shared" si="12"/>
        <v>623</v>
      </c>
      <c r="V44" s="1">
        <f t="shared" si="13"/>
        <v>45965.6</v>
      </c>
      <c r="W44" s="1">
        <f t="shared" si="14"/>
        <v>46011.6</v>
      </c>
      <c r="X44" t="str">
        <f t="shared" si="15"/>
        <v>中滞销风险</v>
      </c>
      <c r="Y44" s="8" t="str">
        <f>_xlfn.IFS(COUNTIF($B$2:B44,B44)=1,"-",OR(AND(X43="高滞销风险",OR(X44="中滞销风险",X44="低滞销风险",X44="健康")),AND(X43="中滞销风险",OR(X44="低滞销风险",X44="健康")),AND(X43="低滞销风险",X44="健康")),"变好",X43=X44,"维持不变",OR(AND(X43="健康",OR(X44="低滞销风险",X44="中滞销风险",X44="高滞销风险")),AND(X43="低滞销风险",OR(X44="中滞销风险",X44="高滞销风险")),AND(X43="中滞销风险",X44="高滞销风险")),"变差")</f>
        <v>-</v>
      </c>
      <c r="Z44" s="9">
        <f t="shared" si="0"/>
        <v>0</v>
      </c>
      <c r="AA44" s="9">
        <f t="shared" si="16"/>
        <v>98</v>
      </c>
      <c r="AB44" s="9">
        <f t="shared" si="1"/>
        <v>98</v>
      </c>
      <c r="AC44" s="9">
        <f t="shared" si="17"/>
        <v>124.6</v>
      </c>
      <c r="AD44" s="9">
        <f t="shared" si="2"/>
        <v>19.5999999999985</v>
      </c>
      <c r="AE44" s="10">
        <f t="shared" si="3"/>
        <v>5.93333333333333</v>
      </c>
    </row>
    <row r="45" spans="1:31">
      <c r="A45" s="4">
        <v>45894</v>
      </c>
      <c r="B45" s="5" t="s">
        <v>68</v>
      </c>
      <c r="C45" s="5" t="s">
        <v>69</v>
      </c>
      <c r="D45" s="5" t="s">
        <v>33</v>
      </c>
      <c r="E45" s="5">
        <v>6.79</v>
      </c>
      <c r="F45" s="5">
        <v>7.14</v>
      </c>
      <c r="G45" s="5">
        <v>6.07</v>
      </c>
      <c r="H45" s="5">
        <v>6.87</v>
      </c>
      <c r="I45" s="5" t="s">
        <v>34</v>
      </c>
      <c r="J45" s="5">
        <v>50</v>
      </c>
      <c r="K45" s="5" t="s">
        <v>38</v>
      </c>
      <c r="L45" s="5" t="s">
        <v>39</v>
      </c>
      <c r="M45" s="5" t="s">
        <v>40</v>
      </c>
      <c r="N45" s="5">
        <v>93</v>
      </c>
      <c r="O45" s="5">
        <v>329</v>
      </c>
      <c r="P45" s="5">
        <v>0</v>
      </c>
      <c r="Q45" s="5">
        <v>150</v>
      </c>
      <c r="R45" s="5">
        <v>0</v>
      </c>
      <c r="S45" s="5">
        <v>0</v>
      </c>
      <c r="T45">
        <f t="shared" si="11"/>
        <v>422</v>
      </c>
      <c r="U45">
        <f t="shared" si="12"/>
        <v>572</v>
      </c>
      <c r="V45" s="1">
        <f t="shared" si="13"/>
        <v>45956.1502209131</v>
      </c>
      <c r="W45" s="1">
        <f t="shared" si="14"/>
        <v>45978.2415316642</v>
      </c>
      <c r="X45" t="str">
        <f t="shared" si="15"/>
        <v>健康</v>
      </c>
      <c r="Y45" s="8" t="str">
        <f>_xlfn.IFS(COUNTIF($B$2:B45,B45)=1,"-",OR(AND(X44="高滞销风险",OR(X45="中滞销风险",X45="低滞销风险",X45="健康")),AND(X44="中滞销风险",OR(X45="低滞销风险",X45="健康")),AND(X44="低滞销风险",X45="健康")),"变好",X44=X45,"维持不变",OR(AND(X44="健康",OR(X45="低滞销风险",X45="中滞销风险",X45="高滞销风险")),AND(X44="低滞销风险",OR(X45="中滞销风险",X45="高滞销风险")),AND(X44="中滞销风险",X45="高滞销风险")),"变差")</f>
        <v>变好</v>
      </c>
      <c r="Z45" s="9">
        <f t="shared" si="0"/>
        <v>0</v>
      </c>
      <c r="AA45" s="9">
        <f t="shared" si="16"/>
        <v>0</v>
      </c>
      <c r="AB45" s="9">
        <f t="shared" si="1"/>
        <v>0</v>
      </c>
      <c r="AC45" s="9">
        <f t="shared" si="17"/>
        <v>84.2415316642121</v>
      </c>
      <c r="AD45" s="9">
        <f t="shared" si="2"/>
        <v>0</v>
      </c>
      <c r="AE45" s="10">
        <f t="shared" si="3"/>
        <v>6.79</v>
      </c>
    </row>
    <row r="46" spans="1:31">
      <c r="A46" s="4">
        <v>45901</v>
      </c>
      <c r="B46" s="5" t="s">
        <v>68</v>
      </c>
      <c r="C46" s="5" t="s">
        <v>69</v>
      </c>
      <c r="D46" s="5" t="s">
        <v>33</v>
      </c>
      <c r="E46" s="5">
        <v>7.89</v>
      </c>
      <c r="F46" s="5">
        <v>9.43</v>
      </c>
      <c r="G46" s="5">
        <v>8.29</v>
      </c>
      <c r="H46" s="5">
        <v>6.8</v>
      </c>
      <c r="I46" s="5" t="s">
        <v>34</v>
      </c>
      <c r="J46" s="5">
        <v>66</v>
      </c>
      <c r="K46" s="5" t="s">
        <v>42</v>
      </c>
      <c r="L46" s="5" t="s">
        <v>43</v>
      </c>
      <c r="M46" s="5" t="s">
        <v>44</v>
      </c>
      <c r="N46" s="5">
        <v>101</v>
      </c>
      <c r="O46" s="5">
        <v>408</v>
      </c>
      <c r="P46" s="5">
        <v>0</v>
      </c>
      <c r="Q46" s="5">
        <v>0</v>
      </c>
      <c r="R46" s="5">
        <v>0</v>
      </c>
      <c r="S46" s="5">
        <v>100</v>
      </c>
      <c r="T46">
        <f t="shared" si="11"/>
        <v>509</v>
      </c>
      <c r="U46">
        <f t="shared" si="12"/>
        <v>609</v>
      </c>
      <c r="V46" s="1">
        <f t="shared" si="13"/>
        <v>45965.5120405577</v>
      </c>
      <c r="W46" s="1">
        <f t="shared" si="14"/>
        <v>45978.1863117871</v>
      </c>
      <c r="X46" t="str">
        <f t="shared" si="15"/>
        <v>健康</v>
      </c>
      <c r="Y46" s="8" t="str">
        <f>_xlfn.IFS(COUNTIF($B$2:B46,B46)=1,"-",OR(AND(X45="高滞销风险",OR(X46="中滞销风险",X46="低滞销风险",X46="健康")),AND(X45="中滞销风险",OR(X46="低滞销风险",X46="健康")),AND(X45="低滞销风险",X46="健康")),"变好",X45=X46,"维持不变",OR(AND(X45="健康",OR(X46="低滞销风险",X46="中滞销风险",X46="高滞销风险")),AND(X45="低滞销风险",OR(X46="中滞销风险",X46="高滞销风险")),AND(X45="中滞销风险",X46="高滞销风险")),"变差")</f>
        <v>维持不变</v>
      </c>
      <c r="Z46" s="9">
        <f t="shared" si="0"/>
        <v>0</v>
      </c>
      <c r="AA46" s="9">
        <f t="shared" si="16"/>
        <v>0</v>
      </c>
      <c r="AB46" s="9">
        <f t="shared" si="1"/>
        <v>0</v>
      </c>
      <c r="AC46" s="9">
        <f t="shared" si="17"/>
        <v>77.1863117870722</v>
      </c>
      <c r="AD46" s="9">
        <f t="shared" si="2"/>
        <v>0</v>
      </c>
      <c r="AE46" s="10">
        <f t="shared" si="3"/>
        <v>7.89</v>
      </c>
    </row>
    <row r="47" spans="1:31">
      <c r="A47" s="4">
        <v>45908</v>
      </c>
      <c r="B47" s="5" t="s">
        <v>68</v>
      </c>
      <c r="C47" s="5" t="s">
        <v>69</v>
      </c>
      <c r="D47" s="5" t="s">
        <v>33</v>
      </c>
      <c r="E47" s="5">
        <v>10.31</v>
      </c>
      <c r="F47" s="5">
        <v>12.71</v>
      </c>
      <c r="G47" s="5">
        <v>11.07</v>
      </c>
      <c r="H47" s="5">
        <v>8.57</v>
      </c>
      <c r="I47" s="5" t="s">
        <v>34</v>
      </c>
      <c r="J47" s="5">
        <v>89</v>
      </c>
      <c r="K47" s="5" t="s">
        <v>45</v>
      </c>
      <c r="L47" s="5" t="s">
        <v>46</v>
      </c>
      <c r="M47" s="5" t="s">
        <v>47</v>
      </c>
      <c r="N47" s="5">
        <v>50</v>
      </c>
      <c r="O47" s="5">
        <v>366</v>
      </c>
      <c r="P47" s="5">
        <v>0</v>
      </c>
      <c r="Q47" s="5">
        <v>0</v>
      </c>
      <c r="R47" s="5">
        <v>0</v>
      </c>
      <c r="S47" s="5">
        <v>450</v>
      </c>
      <c r="T47">
        <f t="shared" si="11"/>
        <v>416</v>
      </c>
      <c r="U47">
        <f t="shared" si="12"/>
        <v>866</v>
      </c>
      <c r="V47" s="1">
        <f t="shared" si="13"/>
        <v>45948.3491755577</v>
      </c>
      <c r="W47" s="1">
        <f t="shared" si="14"/>
        <v>45991.9961202716</v>
      </c>
      <c r="X47" t="str">
        <f t="shared" si="15"/>
        <v>健康</v>
      </c>
      <c r="Y47" s="8" t="str">
        <f>_xlfn.IFS(COUNTIF($B$2:B47,B47)=1,"-",OR(AND(X46="高滞销风险",OR(X47="中滞销风险",X47="低滞销风险",X47="健康")),AND(X46="中滞销风险",OR(X47="低滞销风险",X47="健康")),AND(X46="低滞销风险",X47="健康")),"变好",X46=X47,"维持不变",OR(AND(X46="健康",OR(X47="低滞销风险",X47="中滞销风险",X47="高滞销风险")),AND(X46="低滞销风险",OR(X47="中滞销风险",X47="高滞销风险")),AND(X46="中滞销风险",X47="高滞销风险")),"变差")</f>
        <v>维持不变</v>
      </c>
      <c r="Z47" s="9">
        <f t="shared" si="0"/>
        <v>0</v>
      </c>
      <c r="AA47" s="9">
        <f t="shared" si="16"/>
        <v>0</v>
      </c>
      <c r="AB47" s="9">
        <f t="shared" si="1"/>
        <v>0</v>
      </c>
      <c r="AC47" s="9">
        <f t="shared" si="17"/>
        <v>83.996120271581</v>
      </c>
      <c r="AD47" s="9">
        <f t="shared" si="2"/>
        <v>0</v>
      </c>
      <c r="AE47" s="10">
        <f t="shared" si="3"/>
        <v>10.31</v>
      </c>
    </row>
    <row r="48" spans="1:31">
      <c r="A48" s="4">
        <v>45887</v>
      </c>
      <c r="B48" s="5" t="s">
        <v>70</v>
      </c>
      <c r="C48" s="5" t="s">
        <v>71</v>
      </c>
      <c r="D48" s="5" t="s">
        <v>33</v>
      </c>
      <c r="E48" s="5">
        <v>5</v>
      </c>
      <c r="F48" s="5">
        <v>5</v>
      </c>
      <c r="G48" s="5">
        <v>5.64</v>
      </c>
      <c r="H48" s="5">
        <v>5.32</v>
      </c>
      <c r="I48" s="5" t="s">
        <v>41</v>
      </c>
      <c r="J48" s="5">
        <v>35</v>
      </c>
      <c r="K48" s="5" t="s">
        <v>35</v>
      </c>
      <c r="L48" s="5" t="s">
        <v>36</v>
      </c>
      <c r="M48" s="5" t="s">
        <v>37</v>
      </c>
      <c r="N48" s="5">
        <v>88</v>
      </c>
      <c r="O48" s="5">
        <v>234</v>
      </c>
      <c r="P48" s="5">
        <v>0</v>
      </c>
      <c r="Q48" s="5">
        <v>0</v>
      </c>
      <c r="R48" s="5">
        <v>0</v>
      </c>
      <c r="S48" s="5">
        <v>100</v>
      </c>
      <c r="T48">
        <f t="shared" si="11"/>
        <v>322</v>
      </c>
      <c r="U48">
        <f t="shared" si="12"/>
        <v>422</v>
      </c>
      <c r="V48" s="1">
        <f t="shared" si="13"/>
        <v>45951.4</v>
      </c>
      <c r="W48" s="1">
        <f t="shared" si="14"/>
        <v>45971.4</v>
      </c>
      <c r="X48" t="str">
        <f t="shared" si="15"/>
        <v>健康</v>
      </c>
      <c r="Y48" s="8" t="str">
        <f>_xlfn.IFS(COUNTIF($B$2:B48,B48)=1,"-",OR(AND(X47="高滞销风险",OR(X48="中滞销风险",X48="低滞销风险",X48="健康")),AND(X47="中滞销风险",OR(X48="低滞销风险",X48="健康")),AND(X47="低滞销风险",X48="健康")),"变好",X47=X48,"维持不变",OR(AND(X47="健康",OR(X48="低滞销风险",X48="中滞销风险",X48="高滞销风险")),AND(X47="低滞销风险",OR(X48="中滞销风险",X48="高滞销风险")),AND(X47="中滞销风险",X48="高滞销风险")),"变差")</f>
        <v>-</v>
      </c>
      <c r="Z48" s="9">
        <f t="shared" si="0"/>
        <v>0</v>
      </c>
      <c r="AA48" s="9">
        <f t="shared" si="16"/>
        <v>0</v>
      </c>
      <c r="AB48" s="9">
        <f t="shared" si="1"/>
        <v>0</v>
      </c>
      <c r="AC48" s="9">
        <f t="shared" si="17"/>
        <v>84.4</v>
      </c>
      <c r="AD48" s="9">
        <f t="shared" si="2"/>
        <v>0</v>
      </c>
      <c r="AE48" s="10">
        <f t="shared" si="3"/>
        <v>5</v>
      </c>
    </row>
    <row r="49" spans="1:31">
      <c r="A49" s="4">
        <v>45894</v>
      </c>
      <c r="B49" s="5" t="s">
        <v>70</v>
      </c>
      <c r="C49" s="5" t="s">
        <v>71</v>
      </c>
      <c r="D49" s="5" t="s">
        <v>33</v>
      </c>
      <c r="E49" s="5">
        <v>4.43</v>
      </c>
      <c r="F49" s="5">
        <v>4.43</v>
      </c>
      <c r="G49" s="5">
        <v>4.71</v>
      </c>
      <c r="H49" s="5">
        <v>5.25</v>
      </c>
      <c r="I49" s="5" t="s">
        <v>41</v>
      </c>
      <c r="J49" s="5">
        <v>31</v>
      </c>
      <c r="K49" s="5" t="s">
        <v>38</v>
      </c>
      <c r="L49" s="5" t="s">
        <v>39</v>
      </c>
      <c r="M49" s="5" t="s">
        <v>40</v>
      </c>
      <c r="N49" s="5">
        <v>128</v>
      </c>
      <c r="O49" s="5">
        <v>176</v>
      </c>
      <c r="P49" s="5">
        <v>0</v>
      </c>
      <c r="Q49" s="5">
        <v>0</v>
      </c>
      <c r="R49" s="5">
        <v>0</v>
      </c>
      <c r="S49" s="5">
        <v>150</v>
      </c>
      <c r="T49">
        <f t="shared" si="11"/>
        <v>304</v>
      </c>
      <c r="U49">
        <f t="shared" si="12"/>
        <v>454</v>
      </c>
      <c r="V49" s="1">
        <f t="shared" si="13"/>
        <v>45962.6230248307</v>
      </c>
      <c r="W49" s="1">
        <f t="shared" si="14"/>
        <v>45996.4830699774</v>
      </c>
      <c r="X49" t="str">
        <f t="shared" si="15"/>
        <v>低滞销风险</v>
      </c>
      <c r="Y49" s="8" t="str">
        <f>_xlfn.IFS(COUNTIF($B$2:B49,B49)=1,"-",OR(AND(X48="高滞销风险",OR(X49="中滞销风险",X49="低滞销风险",X49="健康")),AND(X48="中滞销风险",OR(X49="低滞销风险",X49="健康")),AND(X48="低滞销风险",X49="健康")),"变好",X48=X49,"维持不变",OR(AND(X48="健康",OR(X49="低滞销风险",X49="中滞销风险",X49="高滞销风险")),AND(X48="低滞销风险",OR(X49="中滞销风险",X49="高滞销风险")),AND(X48="中滞销风险",X49="高滞销风险")),"变差")</f>
        <v>变差</v>
      </c>
      <c r="Z49" s="9">
        <f t="shared" si="0"/>
        <v>0</v>
      </c>
      <c r="AA49" s="9">
        <f t="shared" si="16"/>
        <v>19.86</v>
      </c>
      <c r="AB49" s="9">
        <f t="shared" si="1"/>
        <v>19.86</v>
      </c>
      <c r="AC49" s="9">
        <f t="shared" si="17"/>
        <v>102.483069977427</v>
      </c>
      <c r="AD49" s="9">
        <f t="shared" si="2"/>
        <v>4.48306997742475</v>
      </c>
      <c r="AE49" s="10">
        <f t="shared" si="3"/>
        <v>4.63265306122449</v>
      </c>
    </row>
    <row r="50" spans="1:31">
      <c r="A50" s="4">
        <v>45901</v>
      </c>
      <c r="B50" s="5" t="s">
        <v>70</v>
      </c>
      <c r="C50" s="5" t="s">
        <v>71</v>
      </c>
      <c r="D50" s="5" t="s">
        <v>33</v>
      </c>
      <c r="E50" s="5">
        <v>3.29</v>
      </c>
      <c r="F50" s="5">
        <v>3.29</v>
      </c>
      <c r="G50" s="5">
        <v>3.86</v>
      </c>
      <c r="H50" s="5">
        <v>4.75</v>
      </c>
      <c r="I50" s="5" t="s">
        <v>41</v>
      </c>
      <c r="J50" s="5">
        <v>23</v>
      </c>
      <c r="K50" s="5" t="s">
        <v>42</v>
      </c>
      <c r="L50" s="5" t="s">
        <v>43</v>
      </c>
      <c r="M50" s="5" t="s">
        <v>44</v>
      </c>
      <c r="N50" s="5">
        <v>154</v>
      </c>
      <c r="O50" s="5">
        <v>178</v>
      </c>
      <c r="P50" s="5">
        <v>0</v>
      </c>
      <c r="Q50" s="5">
        <v>50</v>
      </c>
      <c r="R50" s="5">
        <v>0</v>
      </c>
      <c r="S50" s="5">
        <v>50</v>
      </c>
      <c r="T50">
        <f t="shared" si="11"/>
        <v>332</v>
      </c>
      <c r="U50">
        <f t="shared" si="12"/>
        <v>432</v>
      </c>
      <c r="V50" s="1">
        <f t="shared" si="13"/>
        <v>46001.9118541033</v>
      </c>
      <c r="W50" s="1">
        <f t="shared" si="14"/>
        <v>46032.3069908815</v>
      </c>
      <c r="X50" t="str">
        <f t="shared" si="15"/>
        <v>高滞销风险</v>
      </c>
      <c r="Y50" s="8" t="str">
        <f>_xlfn.IFS(COUNTIF($B$2:B50,B50)=1,"-",OR(AND(X49="高滞销风险",OR(X50="中滞销风险",X50="低滞销风险",X50="健康")),AND(X49="中滞销风险",OR(X50="低滞销风险",X50="健康")),AND(X49="低滞销风险",X50="健康")),"变好",X49=X50,"维持不变",OR(AND(X49="健康",OR(X50="低滞销风险",X50="中滞销风险",X50="高滞销风险")),AND(X49="低滞销风险",OR(X50="中滞销风险",X50="高滞销风险")),AND(X49="中滞销风险",X50="高滞销风险")),"变差")</f>
        <v>变差</v>
      </c>
      <c r="Z50" s="9">
        <f t="shared" si="0"/>
        <v>32.61</v>
      </c>
      <c r="AA50" s="9">
        <f t="shared" si="16"/>
        <v>100</v>
      </c>
      <c r="AB50" s="9">
        <f t="shared" si="1"/>
        <v>132.61</v>
      </c>
      <c r="AC50" s="9">
        <f t="shared" si="17"/>
        <v>131.306990881459</v>
      </c>
      <c r="AD50" s="9">
        <f t="shared" si="2"/>
        <v>40.3069908814578</v>
      </c>
      <c r="AE50" s="10">
        <f t="shared" si="3"/>
        <v>4.74725274725275</v>
      </c>
    </row>
    <row r="51" spans="1:31">
      <c r="A51" s="4">
        <v>45908</v>
      </c>
      <c r="B51" s="5" t="s">
        <v>70</v>
      </c>
      <c r="C51" s="5" t="s">
        <v>71</v>
      </c>
      <c r="D51" s="5" t="s">
        <v>33</v>
      </c>
      <c r="E51" s="5">
        <v>3.57</v>
      </c>
      <c r="F51" s="5">
        <v>3.57</v>
      </c>
      <c r="G51" s="5">
        <v>3.43</v>
      </c>
      <c r="H51" s="5">
        <v>4.07</v>
      </c>
      <c r="I51" s="5" t="s">
        <v>41</v>
      </c>
      <c r="J51" s="5">
        <v>25</v>
      </c>
      <c r="K51" s="5" t="s">
        <v>45</v>
      </c>
      <c r="L51" s="5" t="s">
        <v>46</v>
      </c>
      <c r="M51" s="5" t="s">
        <v>47</v>
      </c>
      <c r="N51" s="5">
        <v>153</v>
      </c>
      <c r="O51" s="5">
        <v>158</v>
      </c>
      <c r="P51" s="5">
        <v>0</v>
      </c>
      <c r="Q51" s="5">
        <v>100</v>
      </c>
      <c r="R51" s="5">
        <v>0</v>
      </c>
      <c r="S51" s="5">
        <v>0</v>
      </c>
      <c r="T51">
        <f t="shared" si="11"/>
        <v>311</v>
      </c>
      <c r="U51">
        <f t="shared" si="12"/>
        <v>411</v>
      </c>
      <c r="V51" s="1">
        <f t="shared" si="13"/>
        <v>45995.1148459384</v>
      </c>
      <c r="W51" s="1">
        <f t="shared" si="14"/>
        <v>46023.1260504202</v>
      </c>
      <c r="X51" t="str">
        <f t="shared" si="15"/>
        <v>高滞销风险</v>
      </c>
      <c r="Y51" s="8" t="str">
        <f>_xlfn.IFS(COUNTIF($B$2:B51,B51)=1,"-",OR(AND(X50="高滞销风险",OR(X51="中滞销风险",X51="低滞销风险",X51="健康")),AND(X50="中滞销风险",OR(X51="低滞销风险",X51="健康")),AND(X50="低滞销风险",X51="健康")),"变好",X50=X51,"维持不变",OR(AND(X50="健康",OR(X51="低滞销风险",X51="中滞销风险",X51="高滞销风险")),AND(X50="低滞销风险",OR(X51="中滞销风险",X51="高滞销风险")),AND(X50="中滞销风险",X51="高滞销风险")),"变差")</f>
        <v>维持不变</v>
      </c>
      <c r="Z51" s="9">
        <f t="shared" si="0"/>
        <v>11.12</v>
      </c>
      <c r="AA51" s="9">
        <f t="shared" si="16"/>
        <v>100</v>
      </c>
      <c r="AB51" s="9">
        <f t="shared" si="1"/>
        <v>111.12</v>
      </c>
      <c r="AC51" s="9">
        <f t="shared" si="17"/>
        <v>115.126050420168</v>
      </c>
      <c r="AD51" s="9">
        <f t="shared" si="2"/>
        <v>31.1260504201709</v>
      </c>
      <c r="AE51" s="10">
        <f t="shared" si="3"/>
        <v>4.89285714285714</v>
      </c>
    </row>
    <row r="52" spans="1:31">
      <c r="A52" s="4">
        <v>45887</v>
      </c>
      <c r="B52" s="5" t="s">
        <v>72</v>
      </c>
      <c r="C52" s="5" t="s">
        <v>73</v>
      </c>
      <c r="D52" s="5" t="s">
        <v>33</v>
      </c>
      <c r="E52" s="5">
        <v>5.57</v>
      </c>
      <c r="F52" s="5">
        <v>5.57</v>
      </c>
      <c r="G52" s="5">
        <v>6.07</v>
      </c>
      <c r="H52" s="5">
        <v>7.21</v>
      </c>
      <c r="I52" s="5" t="s">
        <v>41</v>
      </c>
      <c r="J52" s="5">
        <v>39</v>
      </c>
      <c r="K52" s="5" t="s">
        <v>35</v>
      </c>
      <c r="L52" s="5" t="s">
        <v>36</v>
      </c>
      <c r="M52" s="5" t="s">
        <v>37</v>
      </c>
      <c r="N52" s="5">
        <v>79</v>
      </c>
      <c r="O52" s="5">
        <v>374</v>
      </c>
      <c r="P52" s="5">
        <v>0</v>
      </c>
      <c r="Q52" s="5">
        <v>20</v>
      </c>
      <c r="R52" s="5">
        <v>0</v>
      </c>
      <c r="S52" s="5">
        <v>100</v>
      </c>
      <c r="T52">
        <f t="shared" si="11"/>
        <v>453</v>
      </c>
      <c r="U52">
        <f t="shared" si="12"/>
        <v>573</v>
      </c>
      <c r="V52" s="1">
        <f t="shared" si="13"/>
        <v>45968.328545781</v>
      </c>
      <c r="W52" s="1">
        <f t="shared" si="14"/>
        <v>45989.8725314183</v>
      </c>
      <c r="X52" t="str">
        <f t="shared" si="15"/>
        <v>健康</v>
      </c>
      <c r="Y52" s="8" t="str">
        <f>_xlfn.IFS(COUNTIF($B$2:B52,B52)=1,"-",OR(AND(X51="高滞销风险",OR(X52="中滞销风险",X52="低滞销风险",X52="健康")),AND(X51="中滞销风险",OR(X52="低滞销风险",X52="健康")),AND(X51="低滞销风险",X52="健康")),"变好",X51=X52,"维持不变",OR(AND(X51="健康",OR(X52="低滞销风险",X52="中滞销风险",X52="高滞销风险")),AND(X51="低滞销风险",OR(X52="中滞销风险",X52="高滞销风险")),AND(X51="中滞销风险",X52="高滞销风险")),"变差")</f>
        <v>-</v>
      </c>
      <c r="Z52" s="9">
        <f t="shared" si="0"/>
        <v>0</v>
      </c>
      <c r="AA52" s="9">
        <f t="shared" si="16"/>
        <v>0</v>
      </c>
      <c r="AB52" s="9">
        <f t="shared" si="1"/>
        <v>0</v>
      </c>
      <c r="AC52" s="9">
        <f t="shared" si="17"/>
        <v>102.872531418312</v>
      </c>
      <c r="AD52" s="9">
        <f t="shared" si="2"/>
        <v>0</v>
      </c>
      <c r="AE52" s="10">
        <f t="shared" si="3"/>
        <v>5.57</v>
      </c>
    </row>
    <row r="53" spans="1:31">
      <c r="A53" s="4">
        <v>45894</v>
      </c>
      <c r="B53" s="5" t="s">
        <v>72</v>
      </c>
      <c r="C53" s="5" t="s">
        <v>73</v>
      </c>
      <c r="D53" s="5" t="s">
        <v>33</v>
      </c>
      <c r="E53" s="5">
        <v>6</v>
      </c>
      <c r="F53" s="5">
        <v>6</v>
      </c>
      <c r="G53" s="5">
        <v>5.79</v>
      </c>
      <c r="H53" s="5">
        <v>6.75</v>
      </c>
      <c r="I53" s="5" t="s">
        <v>41</v>
      </c>
      <c r="J53" s="5">
        <v>42</v>
      </c>
      <c r="K53" s="5" t="s">
        <v>38</v>
      </c>
      <c r="L53" s="5" t="s">
        <v>39</v>
      </c>
      <c r="M53" s="5" t="s">
        <v>40</v>
      </c>
      <c r="N53" s="5">
        <v>103</v>
      </c>
      <c r="O53" s="5">
        <v>314</v>
      </c>
      <c r="P53" s="5">
        <v>0</v>
      </c>
      <c r="Q53" s="5">
        <v>120</v>
      </c>
      <c r="R53" s="5">
        <v>0</v>
      </c>
      <c r="S53" s="5">
        <v>0</v>
      </c>
      <c r="T53">
        <f t="shared" si="11"/>
        <v>417</v>
      </c>
      <c r="U53">
        <f t="shared" si="12"/>
        <v>537</v>
      </c>
      <c r="V53" s="1">
        <f t="shared" si="13"/>
        <v>45963.5</v>
      </c>
      <c r="W53" s="1">
        <f t="shared" si="14"/>
        <v>45983.5</v>
      </c>
      <c r="X53" t="str">
        <f t="shared" si="15"/>
        <v>健康</v>
      </c>
      <c r="Y53" s="8" t="str">
        <f>_xlfn.IFS(COUNTIF($B$2:B53,B53)=1,"-",OR(AND(X52="高滞销风险",OR(X53="中滞销风险",X53="低滞销风险",X53="健康")),AND(X52="中滞销风险",OR(X53="低滞销风险",X53="健康")),AND(X52="低滞销风险",X53="健康")),"变好",X52=X53,"维持不变",OR(AND(X52="健康",OR(X53="低滞销风险",X53="中滞销风险",X53="高滞销风险")),AND(X52="低滞销风险",OR(X53="中滞销风险",X53="高滞销风险")),AND(X52="中滞销风险",X53="高滞销风险")),"变差")</f>
        <v>维持不变</v>
      </c>
      <c r="Z53" s="9">
        <f t="shared" si="0"/>
        <v>0</v>
      </c>
      <c r="AA53" s="9">
        <f t="shared" si="16"/>
        <v>0</v>
      </c>
      <c r="AB53" s="9">
        <f t="shared" si="1"/>
        <v>0</v>
      </c>
      <c r="AC53" s="9">
        <f t="shared" si="17"/>
        <v>89.5</v>
      </c>
      <c r="AD53" s="9">
        <f t="shared" si="2"/>
        <v>0</v>
      </c>
      <c r="AE53" s="10">
        <f t="shared" si="3"/>
        <v>6</v>
      </c>
    </row>
    <row r="54" spans="1:31">
      <c r="A54" s="4">
        <v>45901</v>
      </c>
      <c r="B54" s="5" t="s">
        <v>72</v>
      </c>
      <c r="C54" s="5" t="s">
        <v>73</v>
      </c>
      <c r="D54" s="5" t="s">
        <v>33</v>
      </c>
      <c r="E54" s="5">
        <v>5.43</v>
      </c>
      <c r="F54" s="5">
        <v>5.43</v>
      </c>
      <c r="G54" s="5">
        <v>5.71</v>
      </c>
      <c r="H54" s="5">
        <v>5.89</v>
      </c>
      <c r="I54" s="5" t="s">
        <v>41</v>
      </c>
      <c r="J54" s="5">
        <v>38</v>
      </c>
      <c r="K54" s="5" t="s">
        <v>42</v>
      </c>
      <c r="L54" s="5" t="s">
        <v>43</v>
      </c>
      <c r="M54" s="5" t="s">
        <v>44</v>
      </c>
      <c r="N54" s="5">
        <v>141</v>
      </c>
      <c r="O54" s="5">
        <v>271</v>
      </c>
      <c r="P54" s="5">
        <v>0</v>
      </c>
      <c r="Q54" s="5">
        <v>90</v>
      </c>
      <c r="R54" s="5">
        <v>0</v>
      </c>
      <c r="S54" s="5">
        <v>0</v>
      </c>
      <c r="T54">
        <f t="shared" si="11"/>
        <v>412</v>
      </c>
      <c r="U54">
        <f t="shared" si="12"/>
        <v>502</v>
      </c>
      <c r="V54" s="1">
        <f t="shared" si="13"/>
        <v>45976.8747697974</v>
      </c>
      <c r="W54" s="1">
        <f t="shared" si="14"/>
        <v>45993.4493554328</v>
      </c>
      <c r="X54" t="str">
        <f t="shared" si="15"/>
        <v>低滞销风险</v>
      </c>
      <c r="Y54" s="8" t="str">
        <f>_xlfn.IFS(COUNTIF($B$2:B54,B54)=1,"-",OR(AND(X53="高滞销风险",OR(X54="中滞销风险",X54="低滞销风险",X54="健康")),AND(X53="中滞销风险",OR(X54="低滞销风险",X54="健康")),AND(X53="低滞销风险",X54="健康")),"变好",X53=X54,"维持不变",OR(AND(X53="健康",OR(X54="低滞销风险",X54="中滞销风险",X54="高滞销风险")),AND(X53="低滞销风险",OR(X54="中滞销风险",X54="高滞销风险")),AND(X53="中滞销风险",X54="高滞销风险")),"变差")</f>
        <v>变差</v>
      </c>
      <c r="Z54" s="9">
        <f t="shared" si="0"/>
        <v>0</v>
      </c>
      <c r="AA54" s="9">
        <f t="shared" si="16"/>
        <v>7.87</v>
      </c>
      <c r="AB54" s="9">
        <f t="shared" si="1"/>
        <v>7.87</v>
      </c>
      <c r="AC54" s="9">
        <f t="shared" si="17"/>
        <v>92.4493554327808</v>
      </c>
      <c r="AD54" s="9">
        <f t="shared" si="2"/>
        <v>1.44935543277825</v>
      </c>
      <c r="AE54" s="10">
        <f t="shared" si="3"/>
        <v>5.51648351648352</v>
      </c>
    </row>
    <row r="55" spans="1:31">
      <c r="A55" s="4">
        <v>45908</v>
      </c>
      <c r="B55" s="5" t="s">
        <v>72</v>
      </c>
      <c r="C55" s="5" t="s">
        <v>73</v>
      </c>
      <c r="D55" s="5" t="s">
        <v>33</v>
      </c>
      <c r="E55" s="5">
        <v>5.14</v>
      </c>
      <c r="F55" s="5">
        <v>5.14</v>
      </c>
      <c r="G55" s="5">
        <v>5.29</v>
      </c>
      <c r="H55" s="5">
        <v>5.54</v>
      </c>
      <c r="I55" s="5" t="s">
        <v>41</v>
      </c>
      <c r="J55" s="5">
        <v>36</v>
      </c>
      <c r="K55" s="5" t="s">
        <v>45</v>
      </c>
      <c r="L55" s="5" t="s">
        <v>46</v>
      </c>
      <c r="M55" s="5" t="s">
        <v>47</v>
      </c>
      <c r="N55" s="5">
        <v>154</v>
      </c>
      <c r="O55" s="5">
        <v>229</v>
      </c>
      <c r="P55" s="5">
        <v>0</v>
      </c>
      <c r="Q55" s="5">
        <v>90</v>
      </c>
      <c r="R55" s="5">
        <v>0</v>
      </c>
      <c r="S55" s="5">
        <v>0</v>
      </c>
      <c r="T55">
        <f t="shared" si="11"/>
        <v>383</v>
      </c>
      <c r="U55">
        <f t="shared" si="12"/>
        <v>473</v>
      </c>
      <c r="V55" s="1">
        <f t="shared" si="13"/>
        <v>45982.513618677</v>
      </c>
      <c r="W55" s="1">
        <f t="shared" si="14"/>
        <v>46000.0233463035</v>
      </c>
      <c r="X55" t="str">
        <f t="shared" si="15"/>
        <v>低滞销风险</v>
      </c>
      <c r="Y55" s="8" t="str">
        <f>_xlfn.IFS(COUNTIF($B$2:B55,B55)=1,"-",OR(AND(X54="高滞销风险",OR(X55="中滞销风险",X55="低滞销风险",X55="健康")),AND(X54="中滞销风险",OR(X55="低滞销风险",X55="健康")),AND(X54="低滞销风险",X55="健康")),"变好",X54=X55,"维持不变",OR(AND(X54="健康",OR(X55="低滞销风险",X55="中滞销风险",X55="高滞销风险")),AND(X54="低滞销风险",OR(X55="中滞销风险",X55="高滞销风险")),AND(X54="中滞销风险",X55="高滞销风险")),"变差")</f>
        <v>维持不变</v>
      </c>
      <c r="Z55" s="9">
        <f t="shared" si="0"/>
        <v>0</v>
      </c>
      <c r="AA55" s="9">
        <f t="shared" si="16"/>
        <v>41.24</v>
      </c>
      <c r="AB55" s="9">
        <f t="shared" si="1"/>
        <v>41.24</v>
      </c>
      <c r="AC55" s="9">
        <f t="shared" si="17"/>
        <v>92.023346303502</v>
      </c>
      <c r="AD55" s="9">
        <f t="shared" si="2"/>
        <v>8.02334630350379</v>
      </c>
      <c r="AE55" s="10">
        <f t="shared" si="3"/>
        <v>5.63095238095238</v>
      </c>
    </row>
    <row r="56" spans="1:31">
      <c r="A56" s="4">
        <v>45887</v>
      </c>
      <c r="B56" s="5" t="s">
        <v>74</v>
      </c>
      <c r="C56" s="5" t="s">
        <v>75</v>
      </c>
      <c r="D56" s="5" t="s">
        <v>33</v>
      </c>
      <c r="E56" s="5">
        <v>9.53</v>
      </c>
      <c r="F56" s="5">
        <v>9.57</v>
      </c>
      <c r="G56" s="5">
        <v>9.36</v>
      </c>
      <c r="H56" s="5">
        <v>9.57</v>
      </c>
      <c r="I56" s="5" t="s">
        <v>34</v>
      </c>
      <c r="J56" s="5">
        <v>67</v>
      </c>
      <c r="K56" s="5" t="s">
        <v>35</v>
      </c>
      <c r="L56" s="5" t="s">
        <v>36</v>
      </c>
      <c r="M56" s="5" t="s">
        <v>37</v>
      </c>
      <c r="N56" s="5">
        <v>411</v>
      </c>
      <c r="O56" s="5">
        <v>196</v>
      </c>
      <c r="P56" s="5">
        <v>0</v>
      </c>
      <c r="Q56" s="5">
        <v>1</v>
      </c>
      <c r="R56" s="5">
        <v>0</v>
      </c>
      <c r="S56" s="5">
        <v>100</v>
      </c>
      <c r="T56">
        <f t="shared" si="11"/>
        <v>607</v>
      </c>
      <c r="U56">
        <f t="shared" si="12"/>
        <v>708</v>
      </c>
      <c r="V56" s="1">
        <f t="shared" si="13"/>
        <v>45950.6935991605</v>
      </c>
      <c r="W56" s="1">
        <f t="shared" si="14"/>
        <v>45961.2917103883</v>
      </c>
      <c r="X56" t="str">
        <f t="shared" si="15"/>
        <v>健康</v>
      </c>
      <c r="Y56" s="8" t="str">
        <f>_xlfn.IFS(COUNTIF($B$2:B56,B56)=1,"-",OR(AND(X55="高滞销风险",OR(X56="中滞销风险",X56="低滞销风险",X56="健康")),AND(X55="中滞销风险",OR(X56="低滞销风险",X56="健康")),AND(X55="低滞销风险",X56="健康")),"变好",X55=X56,"维持不变",OR(AND(X55="健康",OR(X56="低滞销风险",X56="中滞销风险",X56="高滞销风险")),AND(X55="低滞销风险",OR(X56="中滞销风险",X56="高滞销风险")),AND(X55="中滞销风险",X56="高滞销风险")),"变差")</f>
        <v>-</v>
      </c>
      <c r="Z56" s="9">
        <f t="shared" si="0"/>
        <v>0</v>
      </c>
      <c r="AA56" s="9">
        <f t="shared" si="16"/>
        <v>0</v>
      </c>
      <c r="AB56" s="9">
        <f t="shared" si="1"/>
        <v>0</v>
      </c>
      <c r="AC56" s="9">
        <f t="shared" si="17"/>
        <v>74.2917103882477</v>
      </c>
      <c r="AD56" s="9">
        <f t="shared" si="2"/>
        <v>0</v>
      </c>
      <c r="AE56" s="10">
        <f t="shared" si="3"/>
        <v>9.53</v>
      </c>
    </row>
    <row r="57" spans="1:31">
      <c r="A57" s="4">
        <v>45894</v>
      </c>
      <c r="B57" s="5" t="s">
        <v>74</v>
      </c>
      <c r="C57" s="5" t="s">
        <v>75</v>
      </c>
      <c r="D57" s="5" t="s">
        <v>33</v>
      </c>
      <c r="E57" s="5">
        <v>7.57</v>
      </c>
      <c r="F57" s="5">
        <v>7.57</v>
      </c>
      <c r="G57" s="5">
        <v>8.57</v>
      </c>
      <c r="H57" s="5">
        <v>9.18</v>
      </c>
      <c r="I57" s="5" t="s">
        <v>41</v>
      </c>
      <c r="J57" s="5">
        <v>53</v>
      </c>
      <c r="K57" s="5" t="s">
        <v>38</v>
      </c>
      <c r="L57" s="5" t="s">
        <v>39</v>
      </c>
      <c r="M57" s="5" t="s">
        <v>40</v>
      </c>
      <c r="N57" s="5">
        <v>405</v>
      </c>
      <c r="O57" s="5">
        <v>160</v>
      </c>
      <c r="P57" s="5">
        <v>0</v>
      </c>
      <c r="Q57" s="5">
        <v>101</v>
      </c>
      <c r="R57" s="5">
        <v>0</v>
      </c>
      <c r="S57" s="5">
        <v>50</v>
      </c>
      <c r="T57">
        <f t="shared" si="11"/>
        <v>565</v>
      </c>
      <c r="U57">
        <f t="shared" si="12"/>
        <v>716</v>
      </c>
      <c r="V57" s="1">
        <f t="shared" si="13"/>
        <v>45968.6367239102</v>
      </c>
      <c r="W57" s="1">
        <f t="shared" si="14"/>
        <v>45988.5838837516</v>
      </c>
      <c r="X57" t="str">
        <f t="shared" si="15"/>
        <v>健康</v>
      </c>
      <c r="Y57" s="8" t="str">
        <f>_xlfn.IFS(COUNTIF($B$2:B57,B57)=1,"-",OR(AND(X56="高滞销风险",OR(X57="中滞销风险",X57="低滞销风险",X57="健康")),AND(X56="中滞销风险",OR(X57="低滞销风险",X57="健康")),AND(X56="低滞销风险",X57="健康")),"变好",X56=X57,"维持不变",OR(AND(X56="健康",OR(X57="低滞销风险",X57="中滞销风险",X57="高滞销风险")),AND(X56="低滞销风险",OR(X57="中滞销风险",X57="高滞销风险")),AND(X56="中滞销风险",X57="高滞销风险")),"变差")</f>
        <v>维持不变</v>
      </c>
      <c r="Z57" s="9">
        <f t="shared" si="0"/>
        <v>0</v>
      </c>
      <c r="AA57" s="9">
        <f t="shared" si="16"/>
        <v>0</v>
      </c>
      <c r="AB57" s="9">
        <f t="shared" si="1"/>
        <v>0</v>
      </c>
      <c r="AC57" s="9">
        <f t="shared" si="17"/>
        <v>94.5838837516513</v>
      </c>
      <c r="AD57" s="9">
        <f t="shared" si="2"/>
        <v>0</v>
      </c>
      <c r="AE57" s="10">
        <f t="shared" si="3"/>
        <v>7.57</v>
      </c>
    </row>
    <row r="58" spans="1:31">
      <c r="A58" s="4">
        <v>45901</v>
      </c>
      <c r="B58" s="5" t="s">
        <v>74</v>
      </c>
      <c r="C58" s="5" t="s">
        <v>75</v>
      </c>
      <c r="D58" s="5" t="s">
        <v>33</v>
      </c>
      <c r="E58" s="5">
        <v>9.29</v>
      </c>
      <c r="F58" s="5">
        <v>10</v>
      </c>
      <c r="G58" s="5">
        <v>8.79</v>
      </c>
      <c r="H58" s="5">
        <v>9.07</v>
      </c>
      <c r="I58" s="5" t="s">
        <v>34</v>
      </c>
      <c r="J58" s="5">
        <v>70</v>
      </c>
      <c r="K58" s="5" t="s">
        <v>42</v>
      </c>
      <c r="L58" s="5" t="s">
        <v>43</v>
      </c>
      <c r="M58" s="5" t="s">
        <v>44</v>
      </c>
      <c r="N58" s="5">
        <v>380</v>
      </c>
      <c r="O58" s="5">
        <v>218</v>
      </c>
      <c r="P58" s="5">
        <v>0</v>
      </c>
      <c r="Q58" s="5">
        <v>1</v>
      </c>
      <c r="R58" s="5">
        <v>0</v>
      </c>
      <c r="S58" s="5">
        <v>100</v>
      </c>
      <c r="T58">
        <f t="shared" si="11"/>
        <v>598</v>
      </c>
      <c r="U58">
        <f t="shared" si="12"/>
        <v>699</v>
      </c>
      <c r="V58" s="1">
        <f t="shared" si="13"/>
        <v>45965.3702906351</v>
      </c>
      <c r="W58" s="1">
        <f t="shared" si="14"/>
        <v>45976.2421959096</v>
      </c>
      <c r="X58" t="str">
        <f t="shared" si="15"/>
        <v>健康</v>
      </c>
      <c r="Y58" s="8" t="str">
        <f>_xlfn.IFS(COUNTIF($B$2:B58,B58)=1,"-",OR(AND(X57="高滞销风险",OR(X58="中滞销风险",X58="低滞销风险",X58="健康")),AND(X57="中滞销风险",OR(X58="低滞销风险",X58="健康")),AND(X57="低滞销风险",X58="健康")),"变好",X57=X58,"维持不变",OR(AND(X57="健康",OR(X58="低滞销风险",X58="中滞销风险",X58="高滞销风险")),AND(X57="低滞销风险",OR(X58="中滞销风险",X58="高滞销风险")),AND(X57="中滞销风险",X58="高滞销风险")),"变差")</f>
        <v>维持不变</v>
      </c>
      <c r="Z58" s="9">
        <f t="shared" si="0"/>
        <v>0</v>
      </c>
      <c r="AA58" s="9">
        <f t="shared" si="16"/>
        <v>0</v>
      </c>
      <c r="AB58" s="9">
        <f t="shared" si="1"/>
        <v>0</v>
      </c>
      <c r="AC58" s="9">
        <f t="shared" si="17"/>
        <v>75.2421959095802</v>
      </c>
      <c r="AD58" s="9">
        <f t="shared" si="2"/>
        <v>0</v>
      </c>
      <c r="AE58" s="10">
        <f t="shared" si="3"/>
        <v>9.29</v>
      </c>
    </row>
    <row r="59" spans="1:31">
      <c r="A59" s="4">
        <v>45908</v>
      </c>
      <c r="B59" s="5" t="s">
        <v>74</v>
      </c>
      <c r="C59" s="5" t="s">
        <v>75</v>
      </c>
      <c r="D59" s="5" t="s">
        <v>33</v>
      </c>
      <c r="E59" s="5">
        <v>10.09</v>
      </c>
      <c r="F59" s="5">
        <v>10.86</v>
      </c>
      <c r="G59" s="5">
        <v>10.43</v>
      </c>
      <c r="H59" s="5">
        <v>9.5</v>
      </c>
      <c r="I59" s="5" t="s">
        <v>34</v>
      </c>
      <c r="J59" s="5">
        <v>76</v>
      </c>
      <c r="K59" s="5" t="s">
        <v>45</v>
      </c>
      <c r="L59" s="5" t="s">
        <v>46</v>
      </c>
      <c r="M59" s="5" t="s">
        <v>47</v>
      </c>
      <c r="N59" s="5">
        <v>325</v>
      </c>
      <c r="O59" s="5">
        <v>248</v>
      </c>
      <c r="P59" s="5">
        <v>0</v>
      </c>
      <c r="Q59" s="5">
        <v>1</v>
      </c>
      <c r="R59" s="5">
        <v>0</v>
      </c>
      <c r="S59" s="5">
        <v>200</v>
      </c>
      <c r="T59">
        <f t="shared" si="11"/>
        <v>573</v>
      </c>
      <c r="U59">
        <f t="shared" si="12"/>
        <v>774</v>
      </c>
      <c r="V59" s="1">
        <f t="shared" si="13"/>
        <v>45964.7888999009</v>
      </c>
      <c r="W59" s="1">
        <f t="shared" si="14"/>
        <v>45984.7096134787</v>
      </c>
      <c r="X59" t="str">
        <f t="shared" si="15"/>
        <v>健康</v>
      </c>
      <c r="Y59" s="8" t="str">
        <f>_xlfn.IFS(COUNTIF($B$2:B59,B59)=1,"-",OR(AND(X58="高滞销风险",OR(X59="中滞销风险",X59="低滞销风险",X59="健康")),AND(X58="中滞销风险",OR(X59="低滞销风险",X59="健康")),AND(X58="低滞销风险",X59="健康")),"变好",X58=X59,"维持不变",OR(AND(X58="健康",OR(X59="低滞销风险",X59="中滞销风险",X59="高滞销风险")),AND(X58="低滞销风险",OR(X59="中滞销风险",X59="高滞销风险")),AND(X58="中滞销风险",X59="高滞销风险")),"变差")</f>
        <v>维持不变</v>
      </c>
      <c r="Z59" s="9">
        <f t="shared" si="0"/>
        <v>0</v>
      </c>
      <c r="AA59" s="9">
        <f t="shared" si="16"/>
        <v>0</v>
      </c>
      <c r="AB59" s="9">
        <f t="shared" si="1"/>
        <v>0</v>
      </c>
      <c r="AC59" s="9">
        <f t="shared" si="17"/>
        <v>76.7096134786918</v>
      </c>
      <c r="AD59" s="9">
        <f t="shared" si="2"/>
        <v>0</v>
      </c>
      <c r="AE59" s="10">
        <f t="shared" si="3"/>
        <v>10.09</v>
      </c>
    </row>
    <row r="60" spans="1:31">
      <c r="A60" s="4">
        <v>45887</v>
      </c>
      <c r="B60" s="5" t="s">
        <v>76</v>
      </c>
      <c r="C60" s="5" t="s">
        <v>77</v>
      </c>
      <c r="D60" s="5" t="s">
        <v>33</v>
      </c>
      <c r="E60" s="5">
        <v>13</v>
      </c>
      <c r="F60" s="5">
        <v>13</v>
      </c>
      <c r="G60" s="5">
        <v>14.29</v>
      </c>
      <c r="H60" s="5">
        <v>14</v>
      </c>
      <c r="I60" s="5" t="s">
        <v>41</v>
      </c>
      <c r="J60" s="5">
        <v>91</v>
      </c>
      <c r="K60" s="5" t="s">
        <v>35</v>
      </c>
      <c r="L60" s="5" t="s">
        <v>36</v>
      </c>
      <c r="M60" s="5" t="s">
        <v>37</v>
      </c>
      <c r="N60" s="5">
        <v>429</v>
      </c>
      <c r="O60" s="5">
        <v>386</v>
      </c>
      <c r="P60" s="5">
        <v>0</v>
      </c>
      <c r="Q60" s="5">
        <v>52</v>
      </c>
      <c r="R60" s="5">
        <v>0</v>
      </c>
      <c r="S60" s="5">
        <v>200</v>
      </c>
      <c r="T60">
        <f t="shared" si="11"/>
        <v>815</v>
      </c>
      <c r="U60">
        <f t="shared" si="12"/>
        <v>1067</v>
      </c>
      <c r="V60" s="1">
        <f t="shared" si="13"/>
        <v>45949.6923076923</v>
      </c>
      <c r="W60" s="1">
        <f t="shared" si="14"/>
        <v>45969.0769230769</v>
      </c>
      <c r="X60" t="str">
        <f t="shared" si="15"/>
        <v>健康</v>
      </c>
      <c r="Y60" s="8" t="str">
        <f>_xlfn.IFS(COUNTIF($B$2:B60,B60)=1,"-",OR(AND(X59="高滞销风险",OR(X60="中滞销风险",X60="低滞销风险",X60="健康")),AND(X59="中滞销风险",OR(X60="低滞销风险",X60="健康")),AND(X59="低滞销风险",X60="健康")),"变好",X59=X60,"维持不变",OR(AND(X59="健康",OR(X60="低滞销风险",X60="中滞销风险",X60="高滞销风险")),AND(X59="低滞销风险",OR(X60="中滞销风险",X60="高滞销风险")),AND(X59="中滞销风险",X60="高滞销风险")),"变差")</f>
        <v>-</v>
      </c>
      <c r="Z60" s="9">
        <f t="shared" si="0"/>
        <v>0</v>
      </c>
      <c r="AA60" s="9">
        <f t="shared" si="16"/>
        <v>0</v>
      </c>
      <c r="AB60" s="9">
        <f t="shared" si="1"/>
        <v>0</v>
      </c>
      <c r="AC60" s="9">
        <f t="shared" si="17"/>
        <v>82.0769230769231</v>
      </c>
      <c r="AD60" s="9">
        <f t="shared" si="2"/>
        <v>0</v>
      </c>
      <c r="AE60" s="10">
        <f t="shared" si="3"/>
        <v>13</v>
      </c>
    </row>
    <row r="61" spans="1:31">
      <c r="A61" s="4">
        <v>45894</v>
      </c>
      <c r="B61" s="5" t="s">
        <v>76</v>
      </c>
      <c r="C61" s="5" t="s">
        <v>77</v>
      </c>
      <c r="D61" s="5" t="s">
        <v>33</v>
      </c>
      <c r="E61" s="5">
        <v>8.57</v>
      </c>
      <c r="F61" s="5">
        <v>8.57</v>
      </c>
      <c r="G61" s="5">
        <v>10.79</v>
      </c>
      <c r="H61" s="5">
        <v>12.46</v>
      </c>
      <c r="I61" s="5" t="s">
        <v>41</v>
      </c>
      <c r="J61" s="5">
        <v>60</v>
      </c>
      <c r="K61" s="5" t="s">
        <v>38</v>
      </c>
      <c r="L61" s="5" t="s">
        <v>39</v>
      </c>
      <c r="M61" s="5" t="s">
        <v>40</v>
      </c>
      <c r="N61" s="5">
        <v>445</v>
      </c>
      <c r="O61" s="5">
        <v>366</v>
      </c>
      <c r="P61" s="5">
        <v>0</v>
      </c>
      <c r="Q61" s="5">
        <v>202</v>
      </c>
      <c r="R61" s="5">
        <v>0</v>
      </c>
      <c r="S61" s="5">
        <v>0</v>
      </c>
      <c r="T61">
        <f t="shared" si="11"/>
        <v>811</v>
      </c>
      <c r="U61">
        <f t="shared" si="12"/>
        <v>1013</v>
      </c>
      <c r="V61" s="1">
        <f t="shared" si="13"/>
        <v>45988.6324387398</v>
      </c>
      <c r="W61" s="1">
        <f t="shared" si="14"/>
        <v>46012.203033839</v>
      </c>
      <c r="X61" t="str">
        <f t="shared" si="15"/>
        <v>中滞销风险</v>
      </c>
      <c r="Y61" s="8" t="str">
        <f>_xlfn.IFS(COUNTIF($B$2:B61,B61)=1,"-",OR(AND(X60="高滞销风险",OR(X61="中滞销风险",X61="低滞销风险",X61="健康")),AND(X60="中滞销风险",OR(X61="低滞销风险",X61="健康")),AND(X60="低滞销风险",X61="健康")),"变好",X60=X61,"维持不变",OR(AND(X60="健康",OR(X61="低滞销风险",X61="中滞销风险",X61="高滞销风险")),AND(X60="低滞销风险",OR(X61="中滞销风险",X61="高滞销风险")),AND(X60="中滞销风险",X61="高滞销风险")),"变差")</f>
        <v>变差</v>
      </c>
      <c r="Z61" s="9">
        <f t="shared" si="0"/>
        <v>0</v>
      </c>
      <c r="AA61" s="9">
        <f t="shared" si="16"/>
        <v>173.14</v>
      </c>
      <c r="AB61" s="9">
        <f t="shared" si="1"/>
        <v>173.14</v>
      </c>
      <c r="AC61" s="9">
        <f t="shared" si="17"/>
        <v>118.203033838973</v>
      </c>
      <c r="AD61" s="9">
        <f t="shared" si="2"/>
        <v>20.2030338389741</v>
      </c>
      <c r="AE61" s="10">
        <f t="shared" si="3"/>
        <v>10.3367346938776</v>
      </c>
    </row>
    <row r="62" spans="1:31">
      <c r="A62" s="4">
        <v>45901</v>
      </c>
      <c r="B62" s="5" t="s">
        <v>76</v>
      </c>
      <c r="C62" s="5" t="s">
        <v>77</v>
      </c>
      <c r="D62" s="5" t="s">
        <v>33</v>
      </c>
      <c r="E62" s="5">
        <v>11.57</v>
      </c>
      <c r="F62" s="5">
        <v>11.57</v>
      </c>
      <c r="G62" s="5">
        <v>10.07</v>
      </c>
      <c r="H62" s="5">
        <v>12.18</v>
      </c>
      <c r="I62" s="5" t="s">
        <v>41</v>
      </c>
      <c r="J62" s="5">
        <v>81</v>
      </c>
      <c r="K62" s="5" t="s">
        <v>42</v>
      </c>
      <c r="L62" s="5" t="s">
        <v>43</v>
      </c>
      <c r="M62" s="5" t="s">
        <v>44</v>
      </c>
      <c r="N62" s="5">
        <v>476</v>
      </c>
      <c r="O62" s="5">
        <v>260</v>
      </c>
      <c r="P62" s="5">
        <v>0</v>
      </c>
      <c r="Q62" s="5">
        <v>202</v>
      </c>
      <c r="R62" s="5">
        <v>0</v>
      </c>
      <c r="S62" s="5">
        <v>0</v>
      </c>
      <c r="T62">
        <f t="shared" si="11"/>
        <v>736</v>
      </c>
      <c r="U62">
        <f t="shared" si="12"/>
        <v>938</v>
      </c>
      <c r="V62" s="1">
        <f t="shared" si="13"/>
        <v>45964.6127917027</v>
      </c>
      <c r="W62" s="1">
        <f t="shared" si="14"/>
        <v>45982.0717372515</v>
      </c>
      <c r="X62" t="str">
        <f t="shared" si="15"/>
        <v>健康</v>
      </c>
      <c r="Y62" s="8" t="str">
        <f>_xlfn.IFS(COUNTIF($B$2:B62,B62)=1,"-",OR(AND(X61="高滞销风险",OR(X62="中滞销风险",X62="低滞销风险",X62="健康")),AND(X61="中滞销风险",OR(X62="低滞销风险",X62="健康")),AND(X61="低滞销风险",X62="健康")),"变好",X61=X62,"维持不变",OR(AND(X61="健康",OR(X62="低滞销风险",X62="中滞销风险",X62="高滞销风险")),AND(X61="低滞销风险",OR(X62="中滞销风险",X62="高滞销风险")),AND(X61="中滞销风险",X62="高滞销风险")),"变差")</f>
        <v>变好</v>
      </c>
      <c r="Z62" s="9">
        <f t="shared" si="0"/>
        <v>0</v>
      </c>
      <c r="AA62" s="9">
        <f t="shared" si="16"/>
        <v>0</v>
      </c>
      <c r="AB62" s="9">
        <f t="shared" si="1"/>
        <v>0</v>
      </c>
      <c r="AC62" s="9">
        <f t="shared" si="17"/>
        <v>81.0717372515125</v>
      </c>
      <c r="AD62" s="9">
        <f t="shared" si="2"/>
        <v>0</v>
      </c>
      <c r="AE62" s="10">
        <f t="shared" si="3"/>
        <v>11.57</v>
      </c>
    </row>
    <row r="63" spans="1:31">
      <c r="A63" s="4">
        <v>45908</v>
      </c>
      <c r="B63" s="5" t="s">
        <v>76</v>
      </c>
      <c r="C63" s="5" t="s">
        <v>77</v>
      </c>
      <c r="D63" s="5" t="s">
        <v>33</v>
      </c>
      <c r="E63" s="5">
        <v>8.43</v>
      </c>
      <c r="F63" s="5">
        <v>8.43</v>
      </c>
      <c r="G63" s="5">
        <v>10</v>
      </c>
      <c r="H63" s="5">
        <v>10.39</v>
      </c>
      <c r="I63" s="5" t="s">
        <v>41</v>
      </c>
      <c r="J63" s="5">
        <v>59</v>
      </c>
      <c r="K63" s="5" t="s">
        <v>45</v>
      </c>
      <c r="L63" s="5" t="s">
        <v>46</v>
      </c>
      <c r="M63" s="5" t="s">
        <v>47</v>
      </c>
      <c r="N63" s="5">
        <v>490</v>
      </c>
      <c r="O63" s="5">
        <v>248</v>
      </c>
      <c r="P63" s="5">
        <v>0</v>
      </c>
      <c r="Q63" s="5">
        <v>142</v>
      </c>
      <c r="R63" s="5">
        <v>0</v>
      </c>
      <c r="S63" s="5">
        <v>0</v>
      </c>
      <c r="T63">
        <f t="shared" ref="T63:T74" si="18">N63+O63+P63</f>
        <v>738</v>
      </c>
      <c r="U63">
        <f t="shared" ref="U63:U74" si="19">T63+Q63+R63+S63</f>
        <v>880</v>
      </c>
      <c r="V63" s="1">
        <f t="shared" ref="V63:V74" si="20">A63+T63/E63</f>
        <v>45995.5444839858</v>
      </c>
      <c r="W63" s="1">
        <f t="shared" ref="W63:W74" si="21">A63+U63/E63</f>
        <v>46012.3890865955</v>
      </c>
      <c r="X63" t="str">
        <f t="shared" si="15"/>
        <v>中滞销风险</v>
      </c>
      <c r="Y63" s="8" t="str">
        <f>_xlfn.IFS(COUNTIF($B$2:B63,B63)=1,"-",OR(AND(X62="高滞销风险",OR(X63="中滞销风险",X63="低滞销风险",X63="健康")),AND(X62="中滞销风险",OR(X63="低滞销风险",X63="健康")),AND(X62="低滞销风险",X63="健康")),"变好",X62=X63,"维持不变",OR(AND(X62="健康",OR(X63="低滞销风险",X63="中滞销风险",X63="高滞销风险")),AND(X62="低滞销风险",OR(X63="中滞销风险",X63="高滞销风险")),AND(X62="中滞销风险",X63="高滞销风险")),"变差")</f>
        <v>变差</v>
      </c>
      <c r="Z63" s="9">
        <f t="shared" si="0"/>
        <v>29.88</v>
      </c>
      <c r="AA63" s="9">
        <f t="shared" si="16"/>
        <v>142</v>
      </c>
      <c r="AB63" s="9">
        <f t="shared" si="1"/>
        <v>171.88</v>
      </c>
      <c r="AC63" s="9">
        <f t="shared" si="17"/>
        <v>104.389086595492</v>
      </c>
      <c r="AD63" s="9">
        <f t="shared" si="2"/>
        <v>20.3890865954891</v>
      </c>
      <c r="AE63" s="10">
        <f t="shared" si="3"/>
        <v>10.4761904761905</v>
      </c>
    </row>
    <row r="64" spans="1:31">
      <c r="A64" s="4">
        <v>45887</v>
      </c>
      <c r="B64" s="5" t="s">
        <v>78</v>
      </c>
      <c r="C64" s="5" t="s">
        <v>79</v>
      </c>
      <c r="D64" s="5" t="s">
        <v>33</v>
      </c>
      <c r="E64" s="5">
        <v>16.57</v>
      </c>
      <c r="F64" s="5">
        <v>16.57</v>
      </c>
      <c r="G64" s="5">
        <v>17.07</v>
      </c>
      <c r="H64" s="5">
        <v>17.61</v>
      </c>
      <c r="I64" s="5" t="s">
        <v>41</v>
      </c>
      <c r="J64" s="5">
        <v>116</v>
      </c>
      <c r="K64" s="5" t="s">
        <v>35</v>
      </c>
      <c r="L64" s="5" t="s">
        <v>36</v>
      </c>
      <c r="M64" s="5" t="s">
        <v>37</v>
      </c>
      <c r="N64" s="5">
        <v>459</v>
      </c>
      <c r="O64" s="5">
        <v>650</v>
      </c>
      <c r="P64" s="5">
        <v>0</v>
      </c>
      <c r="Q64" s="5">
        <v>100</v>
      </c>
      <c r="R64" s="5">
        <v>0</v>
      </c>
      <c r="S64" s="5">
        <v>150</v>
      </c>
      <c r="T64">
        <f t="shared" si="18"/>
        <v>1109</v>
      </c>
      <c r="U64">
        <f t="shared" si="19"/>
        <v>1359</v>
      </c>
      <c r="V64" s="1">
        <f t="shared" si="20"/>
        <v>45953.9281834641</v>
      </c>
      <c r="W64" s="1">
        <f t="shared" si="21"/>
        <v>45969.0156910078</v>
      </c>
      <c r="X64" t="str">
        <f t="shared" si="15"/>
        <v>健康</v>
      </c>
      <c r="Y64" s="8" t="str">
        <f>_xlfn.IFS(COUNTIF($B$2:B64,B64)=1,"-",OR(AND(X63="高滞销风险",OR(X64="中滞销风险",X64="低滞销风险",X64="健康")),AND(X63="中滞销风险",OR(X64="低滞销风险",X64="健康")),AND(X63="低滞销风险",X64="健康")),"变好",X63=X64,"维持不变",OR(AND(X63="健康",OR(X64="低滞销风险",X64="中滞销风险",X64="高滞销风险")),AND(X63="低滞销风险",OR(X64="中滞销风险",X64="高滞销风险")),AND(X63="中滞销风险",X64="高滞销风险")),"变差")</f>
        <v>-</v>
      </c>
      <c r="Z64" s="9">
        <f t="shared" si="0"/>
        <v>0</v>
      </c>
      <c r="AA64" s="9">
        <f t="shared" si="16"/>
        <v>0</v>
      </c>
      <c r="AB64" s="9">
        <f t="shared" si="1"/>
        <v>0</v>
      </c>
      <c r="AC64" s="9">
        <f t="shared" si="17"/>
        <v>82.0156910078455</v>
      </c>
      <c r="AD64" s="9">
        <f t="shared" si="2"/>
        <v>0</v>
      </c>
      <c r="AE64" s="10">
        <f t="shared" si="3"/>
        <v>16.57</v>
      </c>
    </row>
    <row r="65" spans="1:31">
      <c r="A65" s="4">
        <v>45894</v>
      </c>
      <c r="B65" s="5" t="s">
        <v>78</v>
      </c>
      <c r="C65" s="5" t="s">
        <v>79</v>
      </c>
      <c r="D65" s="5" t="s">
        <v>33</v>
      </c>
      <c r="E65" s="5">
        <v>14.86</v>
      </c>
      <c r="F65" s="5">
        <v>14.86</v>
      </c>
      <c r="G65" s="5">
        <v>15.71</v>
      </c>
      <c r="H65" s="5">
        <v>16.61</v>
      </c>
      <c r="I65" s="5" t="s">
        <v>41</v>
      </c>
      <c r="J65" s="5">
        <v>104</v>
      </c>
      <c r="K65" s="5" t="s">
        <v>38</v>
      </c>
      <c r="L65" s="5" t="s">
        <v>39</v>
      </c>
      <c r="M65" s="5" t="s">
        <v>40</v>
      </c>
      <c r="N65" s="5">
        <v>473</v>
      </c>
      <c r="O65" s="5">
        <v>638</v>
      </c>
      <c r="P65" s="5">
        <v>0</v>
      </c>
      <c r="Q65" s="5">
        <v>0</v>
      </c>
      <c r="R65" s="5">
        <v>0</v>
      </c>
      <c r="S65" s="5">
        <v>150</v>
      </c>
      <c r="T65">
        <f t="shared" si="18"/>
        <v>1111</v>
      </c>
      <c r="U65">
        <f t="shared" si="19"/>
        <v>1261</v>
      </c>
      <c r="V65" s="1">
        <f t="shared" si="20"/>
        <v>45968.7644683715</v>
      </c>
      <c r="W65" s="1">
        <f t="shared" si="21"/>
        <v>45978.8586810229</v>
      </c>
      <c r="X65" t="str">
        <f t="shared" si="15"/>
        <v>健康</v>
      </c>
      <c r="Y65" s="8" t="str">
        <f>_xlfn.IFS(COUNTIF($B$2:B65,B65)=1,"-",OR(AND(X64="高滞销风险",OR(X65="中滞销风险",X65="低滞销风险",X65="健康")),AND(X64="中滞销风险",OR(X65="低滞销风险",X65="健康")),AND(X64="低滞销风险",X65="健康")),"变好",X64=X65,"维持不变",OR(AND(X64="健康",OR(X65="低滞销风险",X65="中滞销风险",X65="高滞销风险")),AND(X64="低滞销风险",OR(X65="中滞销风险",X65="高滞销风险")),AND(X64="中滞销风险",X65="高滞销风险")),"变差")</f>
        <v>维持不变</v>
      </c>
      <c r="Z65" s="9">
        <f t="shared" si="0"/>
        <v>0</v>
      </c>
      <c r="AA65" s="9">
        <f t="shared" si="16"/>
        <v>0</v>
      </c>
      <c r="AB65" s="9">
        <f t="shared" si="1"/>
        <v>0</v>
      </c>
      <c r="AC65" s="9">
        <f t="shared" si="17"/>
        <v>84.8586810228802</v>
      </c>
      <c r="AD65" s="9">
        <f t="shared" si="2"/>
        <v>0</v>
      </c>
      <c r="AE65" s="10">
        <f t="shared" si="3"/>
        <v>14.86</v>
      </c>
    </row>
    <row r="66" spans="1:31">
      <c r="A66" s="4">
        <v>45901</v>
      </c>
      <c r="B66" s="5" t="s">
        <v>78</v>
      </c>
      <c r="C66" s="5" t="s">
        <v>79</v>
      </c>
      <c r="D66" s="5" t="s">
        <v>33</v>
      </c>
      <c r="E66" s="5">
        <v>16.76</v>
      </c>
      <c r="F66" s="5">
        <v>17.43</v>
      </c>
      <c r="G66" s="5">
        <v>16.14</v>
      </c>
      <c r="H66" s="5">
        <v>16.61</v>
      </c>
      <c r="I66" s="5" t="s">
        <v>34</v>
      </c>
      <c r="J66" s="5">
        <v>122</v>
      </c>
      <c r="K66" s="5" t="s">
        <v>42</v>
      </c>
      <c r="L66" s="5" t="s">
        <v>43</v>
      </c>
      <c r="M66" s="5" t="s">
        <v>44</v>
      </c>
      <c r="N66" s="5">
        <v>572</v>
      </c>
      <c r="O66" s="5">
        <v>505</v>
      </c>
      <c r="P66" s="5">
        <v>0</v>
      </c>
      <c r="Q66" s="5">
        <v>70</v>
      </c>
      <c r="R66" s="5">
        <v>0</v>
      </c>
      <c r="S66" s="5">
        <v>150</v>
      </c>
      <c r="T66">
        <f t="shared" si="18"/>
        <v>1077</v>
      </c>
      <c r="U66">
        <f t="shared" si="19"/>
        <v>1297</v>
      </c>
      <c r="V66" s="1">
        <f t="shared" si="20"/>
        <v>45965.2601431981</v>
      </c>
      <c r="W66" s="1">
        <f t="shared" si="21"/>
        <v>45978.3866348449</v>
      </c>
      <c r="X66" t="str">
        <f t="shared" si="15"/>
        <v>健康</v>
      </c>
      <c r="Y66" s="8" t="str">
        <f>_xlfn.IFS(COUNTIF($B$2:B66,B66)=1,"-",OR(AND(X65="高滞销风险",OR(X66="中滞销风险",X66="低滞销风险",X66="健康")),AND(X65="中滞销风险",OR(X66="低滞销风险",X66="健康")),AND(X65="低滞销风险",X66="健康")),"变好",X65=X66,"维持不变",OR(AND(X65="健康",OR(X66="低滞销风险",X66="中滞销风险",X66="高滞销风险")),AND(X65="低滞销风险",OR(X66="中滞销风险",X66="高滞销风险")),AND(X65="中滞销风险",X66="高滞销风险")),"变差")</f>
        <v>维持不变</v>
      </c>
      <c r="Z66" s="9">
        <f t="shared" si="0"/>
        <v>0</v>
      </c>
      <c r="AA66" s="9">
        <f t="shared" si="16"/>
        <v>0</v>
      </c>
      <c r="AB66" s="9">
        <f t="shared" si="1"/>
        <v>0</v>
      </c>
      <c r="AC66" s="9">
        <f t="shared" si="17"/>
        <v>77.3866348448687</v>
      </c>
      <c r="AD66" s="9">
        <f t="shared" si="2"/>
        <v>0</v>
      </c>
      <c r="AE66" s="10">
        <f t="shared" si="3"/>
        <v>16.76</v>
      </c>
    </row>
    <row r="67" spans="1:31">
      <c r="A67" s="4">
        <v>45908</v>
      </c>
      <c r="B67" s="5" t="s">
        <v>78</v>
      </c>
      <c r="C67" s="5" t="s">
        <v>79</v>
      </c>
      <c r="D67" s="5" t="s">
        <v>33</v>
      </c>
      <c r="E67" s="5">
        <v>18.65</v>
      </c>
      <c r="F67" s="5">
        <v>20.57</v>
      </c>
      <c r="G67" s="5">
        <v>19</v>
      </c>
      <c r="H67" s="5">
        <v>17.36</v>
      </c>
      <c r="I67" s="5" t="s">
        <v>34</v>
      </c>
      <c r="J67" s="5">
        <v>144</v>
      </c>
      <c r="K67" s="5" t="s">
        <v>45</v>
      </c>
      <c r="L67" s="5" t="s">
        <v>46</v>
      </c>
      <c r="M67" s="5" t="s">
        <v>47</v>
      </c>
      <c r="N67" s="5">
        <v>601</v>
      </c>
      <c r="O67" s="5">
        <v>403</v>
      </c>
      <c r="P67" s="5">
        <v>0</v>
      </c>
      <c r="Q67" s="5">
        <v>0</v>
      </c>
      <c r="R67" s="5">
        <v>0</v>
      </c>
      <c r="S67" s="5">
        <v>350</v>
      </c>
      <c r="T67">
        <f t="shared" si="18"/>
        <v>1004</v>
      </c>
      <c r="U67">
        <f t="shared" si="19"/>
        <v>1354</v>
      </c>
      <c r="V67" s="1">
        <f t="shared" si="20"/>
        <v>45961.8337801609</v>
      </c>
      <c r="W67" s="1">
        <f t="shared" si="21"/>
        <v>45980.600536193</v>
      </c>
      <c r="X67" t="str">
        <f t="shared" si="15"/>
        <v>健康</v>
      </c>
      <c r="Y67" s="8" t="str">
        <f>_xlfn.IFS(COUNTIF($B$2:B67,B67)=1,"-",OR(AND(X66="高滞销风险",OR(X67="中滞销风险",X67="低滞销风险",X67="健康")),AND(X66="中滞销风险",OR(X67="低滞销风险",X67="健康")),AND(X66="低滞销风险",X67="健康")),"变好",X66=X67,"维持不变",OR(AND(X66="健康",OR(X67="低滞销风险",X67="中滞销风险",X67="高滞销风险")),AND(X66="低滞销风险",OR(X67="中滞销风险",X67="高滞销风险")),AND(X66="中滞销风险",X67="高滞销风险")),"变差")</f>
        <v>维持不变</v>
      </c>
      <c r="Z67" s="9">
        <f t="shared" ref="Z67:Z130" si="22">IF(V67&gt;=DATE(2025,12,1),T67-(DATE(2025,12,1)-A67)*E67,0)</f>
        <v>0</v>
      </c>
      <c r="AA67" s="9">
        <f t="shared" si="16"/>
        <v>0</v>
      </c>
      <c r="AB67" s="9">
        <f t="shared" ref="AB67:AB130" si="23">IF(W67&gt;=DATE(2025,12,1),U67-(DATE(2025,12,1)-A67)*E67,0)</f>
        <v>0</v>
      </c>
      <c r="AC67" s="9">
        <f t="shared" si="17"/>
        <v>72.6005361930295</v>
      </c>
      <c r="AD67" s="9">
        <f t="shared" ref="AD67:AD130" si="24">IF(W67&gt;DATE(2025,12,1),W67-DATE(2025,12,1),0)</f>
        <v>0</v>
      </c>
      <c r="AE67" s="10">
        <f t="shared" ref="AE67:AE130" si="25">IF(X67="健康",E67,U67/(DATE(2025,12,1)-A67))</f>
        <v>18.65</v>
      </c>
    </row>
    <row r="68" spans="1:31">
      <c r="A68" s="4">
        <v>45887</v>
      </c>
      <c r="B68" s="5" t="s">
        <v>80</v>
      </c>
      <c r="C68" s="5" t="s">
        <v>81</v>
      </c>
      <c r="D68" s="5" t="s">
        <v>33</v>
      </c>
      <c r="E68" s="5">
        <v>0.27</v>
      </c>
      <c r="F68" s="5">
        <v>0.14</v>
      </c>
      <c r="G68" s="5">
        <v>0.07</v>
      </c>
      <c r="H68" s="5">
        <v>0.43</v>
      </c>
      <c r="I68" s="5" t="s">
        <v>34</v>
      </c>
      <c r="J68" s="5">
        <v>1</v>
      </c>
      <c r="K68" s="5" t="s">
        <v>35</v>
      </c>
      <c r="L68" s="5" t="s">
        <v>36</v>
      </c>
      <c r="M68" s="5" t="s">
        <v>37</v>
      </c>
      <c r="N68" s="5">
        <v>47</v>
      </c>
      <c r="O68" s="5">
        <v>0</v>
      </c>
      <c r="P68" s="5">
        <v>0</v>
      </c>
      <c r="Q68" s="5">
        <v>109</v>
      </c>
      <c r="R68" s="5">
        <v>0</v>
      </c>
      <c r="S68" s="5">
        <v>0</v>
      </c>
      <c r="T68">
        <f t="shared" si="18"/>
        <v>47</v>
      </c>
      <c r="U68">
        <f t="shared" si="19"/>
        <v>156</v>
      </c>
      <c r="V68" s="1">
        <f t="shared" si="20"/>
        <v>46061.0740740741</v>
      </c>
      <c r="W68" s="1">
        <f t="shared" si="21"/>
        <v>46464.7777777778</v>
      </c>
      <c r="X68" t="str">
        <f t="shared" si="15"/>
        <v>高滞销风险</v>
      </c>
      <c r="Y68" s="8" t="str">
        <f>_xlfn.IFS(COUNTIF($B$2:B68,B68)=1,"-",OR(AND(X67="高滞销风险",OR(X68="中滞销风险",X68="低滞销风险",X68="健康")),AND(X67="中滞销风险",OR(X68="低滞销风险",X68="健康")),AND(X67="低滞销风险",X68="健康")),"变好",X67=X68,"维持不变",OR(AND(X67="健康",OR(X68="低滞销风险",X68="中滞销风险",X68="高滞销风险")),AND(X67="低滞销风险",OR(X68="中滞销风险",X68="高滞销风险")),AND(X67="中滞销风险",X68="高滞销风险")),"变差")</f>
        <v>-</v>
      </c>
      <c r="Z68" s="9">
        <f t="shared" si="22"/>
        <v>18.65</v>
      </c>
      <c r="AA68" s="9">
        <f t="shared" si="16"/>
        <v>109</v>
      </c>
      <c r="AB68" s="9">
        <f t="shared" si="23"/>
        <v>127.65</v>
      </c>
      <c r="AC68" s="9">
        <f t="shared" si="17"/>
        <v>577.777777777778</v>
      </c>
      <c r="AD68" s="9">
        <f t="shared" si="24"/>
        <v>472.777777777781</v>
      </c>
      <c r="AE68" s="10">
        <f t="shared" si="25"/>
        <v>1.48571428571429</v>
      </c>
    </row>
    <row r="69" spans="1:31">
      <c r="A69" s="4">
        <v>45894</v>
      </c>
      <c r="B69" s="5" t="s">
        <v>80</v>
      </c>
      <c r="C69" s="5" t="s">
        <v>81</v>
      </c>
      <c r="D69" s="5" t="s">
        <v>33</v>
      </c>
      <c r="E69" s="5">
        <v>0.38</v>
      </c>
      <c r="F69" s="5">
        <v>0.43</v>
      </c>
      <c r="G69" s="5">
        <v>0.29</v>
      </c>
      <c r="H69" s="5">
        <v>0.39</v>
      </c>
      <c r="I69" s="5" t="s">
        <v>34</v>
      </c>
      <c r="J69" s="5">
        <v>3</v>
      </c>
      <c r="K69" s="5" t="s">
        <v>38</v>
      </c>
      <c r="L69" s="5" t="s">
        <v>39</v>
      </c>
      <c r="M69" s="5" t="s">
        <v>40</v>
      </c>
      <c r="N69" s="5">
        <v>44</v>
      </c>
      <c r="O69" s="5">
        <v>0</v>
      </c>
      <c r="P69" s="5">
        <v>0</v>
      </c>
      <c r="Q69" s="5">
        <v>109</v>
      </c>
      <c r="R69" s="5">
        <v>0</v>
      </c>
      <c r="S69" s="5">
        <v>0</v>
      </c>
      <c r="T69">
        <f t="shared" si="18"/>
        <v>44</v>
      </c>
      <c r="U69">
        <f t="shared" si="19"/>
        <v>153</v>
      </c>
      <c r="V69" s="1">
        <f t="shared" si="20"/>
        <v>46009.7894736842</v>
      </c>
      <c r="W69" s="1">
        <f t="shared" si="21"/>
        <v>46296.6315789474</v>
      </c>
      <c r="X69" t="str">
        <f t="shared" si="15"/>
        <v>高滞销风险</v>
      </c>
      <c r="Y69" s="8" t="str">
        <f>_xlfn.IFS(COUNTIF($B$2:B69,B69)=1,"-",OR(AND(X68="高滞销风险",OR(X69="中滞销风险",X69="低滞销风险",X69="健康")),AND(X68="中滞销风险",OR(X69="低滞销风险",X69="健康")),AND(X68="低滞销风险",X69="健康")),"变好",X68=X69,"维持不变",OR(AND(X68="健康",OR(X69="低滞销风险",X69="中滞销风险",X69="高滞销风险")),AND(X68="低滞销风险",OR(X69="中滞销风险",X69="高滞销风险")),AND(X68="中滞销风险",X69="高滞销风险")),"变差")</f>
        <v>维持不变</v>
      </c>
      <c r="Z69" s="9">
        <f t="shared" si="22"/>
        <v>6.76</v>
      </c>
      <c r="AA69" s="9">
        <f t="shared" si="16"/>
        <v>109</v>
      </c>
      <c r="AB69" s="9">
        <f t="shared" si="23"/>
        <v>115.76</v>
      </c>
      <c r="AC69" s="9">
        <f t="shared" si="17"/>
        <v>402.631578947368</v>
      </c>
      <c r="AD69" s="9">
        <f t="shared" si="24"/>
        <v>304.631578947367</v>
      </c>
      <c r="AE69" s="10">
        <f t="shared" si="25"/>
        <v>1.56122448979592</v>
      </c>
    </row>
    <row r="70" spans="1:31">
      <c r="A70" s="4">
        <v>45901</v>
      </c>
      <c r="B70" s="5" t="s">
        <v>80</v>
      </c>
      <c r="C70" s="5" t="s">
        <v>81</v>
      </c>
      <c r="D70" s="5" t="s">
        <v>33</v>
      </c>
      <c r="E70" s="5">
        <v>0.26</v>
      </c>
      <c r="F70" s="5">
        <v>0.29</v>
      </c>
      <c r="G70" s="5">
        <v>0.36</v>
      </c>
      <c r="H70" s="5">
        <v>0.21</v>
      </c>
      <c r="I70" s="5" t="s">
        <v>34</v>
      </c>
      <c r="J70" s="5">
        <v>2</v>
      </c>
      <c r="K70" s="5" t="s">
        <v>42</v>
      </c>
      <c r="L70" s="5" t="s">
        <v>43</v>
      </c>
      <c r="M70" s="5" t="s">
        <v>44</v>
      </c>
      <c r="N70" s="5">
        <v>42</v>
      </c>
      <c r="O70" s="5">
        <v>0</v>
      </c>
      <c r="P70" s="5">
        <v>0</v>
      </c>
      <c r="Q70" s="5">
        <v>109</v>
      </c>
      <c r="R70" s="5">
        <v>0</v>
      </c>
      <c r="S70" s="5">
        <v>0</v>
      </c>
      <c r="T70">
        <f t="shared" si="18"/>
        <v>42</v>
      </c>
      <c r="U70">
        <f t="shared" si="19"/>
        <v>151</v>
      </c>
      <c r="V70" s="1">
        <f t="shared" si="20"/>
        <v>46062.5384615385</v>
      </c>
      <c r="W70" s="1">
        <f t="shared" si="21"/>
        <v>46481.7692307692</v>
      </c>
      <c r="X70" t="str">
        <f t="shared" si="15"/>
        <v>高滞销风险</v>
      </c>
      <c r="Y70" s="8" t="str">
        <f>_xlfn.IFS(COUNTIF($B$2:B70,B70)=1,"-",OR(AND(X69="高滞销风险",OR(X70="中滞销风险",X70="低滞销风险",X70="健康")),AND(X69="中滞销风险",OR(X70="低滞销风险",X70="健康")),AND(X69="低滞销风险",X70="健康")),"变好",X69=X70,"维持不变",OR(AND(X69="健康",OR(X70="低滞销风险",X70="中滞销风险",X70="高滞销风险")),AND(X69="低滞销风险",OR(X70="中滞销风险",X70="高滞销风险")),AND(X69="中滞销风险",X70="高滞销风险")),"变差")</f>
        <v>维持不变</v>
      </c>
      <c r="Z70" s="9">
        <f t="shared" si="22"/>
        <v>18.34</v>
      </c>
      <c r="AA70" s="9">
        <f t="shared" si="16"/>
        <v>109</v>
      </c>
      <c r="AB70" s="9">
        <f t="shared" si="23"/>
        <v>127.34</v>
      </c>
      <c r="AC70" s="9">
        <f t="shared" si="17"/>
        <v>580.769230769231</v>
      </c>
      <c r="AD70" s="9">
        <f t="shared" si="24"/>
        <v>489.769230769234</v>
      </c>
      <c r="AE70" s="10">
        <f t="shared" si="25"/>
        <v>1.65934065934066</v>
      </c>
    </row>
    <row r="71" spans="1:31">
      <c r="A71" s="4">
        <v>45908</v>
      </c>
      <c r="B71" s="5" t="s">
        <v>80</v>
      </c>
      <c r="C71" s="5" t="s">
        <v>81</v>
      </c>
      <c r="D71" s="5" t="s">
        <v>33</v>
      </c>
      <c r="E71" s="5">
        <v>0.44</v>
      </c>
      <c r="F71" s="5">
        <v>0.57</v>
      </c>
      <c r="G71" s="5">
        <v>0.43</v>
      </c>
      <c r="H71" s="5">
        <v>0.36</v>
      </c>
      <c r="I71" s="5" t="s">
        <v>34</v>
      </c>
      <c r="J71" s="5">
        <v>4</v>
      </c>
      <c r="K71" s="5" t="s">
        <v>45</v>
      </c>
      <c r="L71" s="5" t="s">
        <v>46</v>
      </c>
      <c r="M71" s="5" t="s">
        <v>47</v>
      </c>
      <c r="N71" s="5">
        <v>38</v>
      </c>
      <c r="O71" s="5">
        <v>0</v>
      </c>
      <c r="P71" s="5">
        <v>0</v>
      </c>
      <c r="Q71" s="5">
        <v>109</v>
      </c>
      <c r="R71" s="5">
        <v>0</v>
      </c>
      <c r="S71" s="5">
        <v>0</v>
      </c>
      <c r="T71">
        <f t="shared" si="18"/>
        <v>38</v>
      </c>
      <c r="U71">
        <f t="shared" si="19"/>
        <v>147</v>
      </c>
      <c r="V71" s="1">
        <f t="shared" si="20"/>
        <v>45994.3636363636</v>
      </c>
      <c r="W71" s="1">
        <f t="shared" si="21"/>
        <v>46242.0909090909</v>
      </c>
      <c r="X71" t="str">
        <f t="shared" si="15"/>
        <v>高滞销风险</v>
      </c>
      <c r="Y71" s="8" t="str">
        <f>_xlfn.IFS(COUNTIF($B$2:B71,B71)=1,"-",OR(AND(X70="高滞销风险",OR(X71="中滞销风险",X71="低滞销风险",X71="健康")),AND(X70="中滞销风险",OR(X71="低滞销风险",X71="健康")),AND(X70="低滞销风险",X71="健康")),"变好",X70=X71,"维持不变",OR(AND(X70="健康",OR(X71="低滞销风险",X71="中滞销风险",X71="高滞销风险")),AND(X70="低滞销风险",OR(X71="中滞销风险",X71="高滞销风险")),AND(X70="中滞销风险",X71="高滞销风险")),"变差")</f>
        <v>维持不变</v>
      </c>
      <c r="Z71" s="9">
        <f t="shared" si="22"/>
        <v>1.04</v>
      </c>
      <c r="AA71" s="9">
        <f t="shared" si="16"/>
        <v>109</v>
      </c>
      <c r="AB71" s="9">
        <f t="shared" si="23"/>
        <v>110.04</v>
      </c>
      <c r="AC71" s="9">
        <f t="shared" si="17"/>
        <v>334.090909090909</v>
      </c>
      <c r="AD71" s="9">
        <f t="shared" si="24"/>
        <v>250.090909090912</v>
      </c>
      <c r="AE71" s="10">
        <f t="shared" si="25"/>
        <v>1.75</v>
      </c>
    </row>
    <row r="72" spans="1:31">
      <c r="A72" s="4">
        <v>45887</v>
      </c>
      <c r="B72" s="5" t="s">
        <v>82</v>
      </c>
      <c r="C72" s="5" t="s">
        <v>83</v>
      </c>
      <c r="D72" s="5" t="s">
        <v>84</v>
      </c>
      <c r="E72" s="5">
        <v>3.38</v>
      </c>
      <c r="F72" s="5">
        <v>4.57</v>
      </c>
      <c r="G72" s="5">
        <v>4.07</v>
      </c>
      <c r="H72" s="5">
        <v>2.39</v>
      </c>
      <c r="I72" s="5" t="s">
        <v>34</v>
      </c>
      <c r="J72" s="5">
        <v>32</v>
      </c>
      <c r="K72" s="5" t="s">
        <v>35</v>
      </c>
      <c r="L72" s="5" t="s">
        <v>36</v>
      </c>
      <c r="M72" s="5" t="s">
        <v>37</v>
      </c>
      <c r="N72" s="5">
        <v>128</v>
      </c>
      <c r="O72" s="5">
        <v>0</v>
      </c>
      <c r="P72" s="5">
        <v>0</v>
      </c>
      <c r="Q72" s="5">
        <v>1</v>
      </c>
      <c r="R72" s="5">
        <v>0</v>
      </c>
      <c r="S72" s="5">
        <v>200</v>
      </c>
      <c r="T72">
        <f t="shared" si="18"/>
        <v>128</v>
      </c>
      <c r="U72">
        <f t="shared" si="19"/>
        <v>329</v>
      </c>
      <c r="V72" s="1">
        <f t="shared" si="20"/>
        <v>45924.8698224852</v>
      </c>
      <c r="W72" s="1">
        <f t="shared" si="21"/>
        <v>45984.3372781065</v>
      </c>
      <c r="X72" t="str">
        <f t="shared" si="15"/>
        <v>健康</v>
      </c>
      <c r="Y72" s="8" t="str">
        <f>_xlfn.IFS(COUNTIF($B$2:B72,B72)=1,"-",OR(AND(X71="高滞销风险",OR(X72="中滞销风险",X72="低滞销风险",X72="健康")),AND(X71="中滞销风险",OR(X72="低滞销风险",X72="健康")),AND(X71="低滞销风险",X72="健康")),"变好",X71=X72,"维持不变",OR(AND(X71="健康",OR(X72="低滞销风险",X72="中滞销风险",X72="高滞销风险")),AND(X71="低滞销风险",OR(X72="中滞销风险",X72="高滞销风险")),AND(X71="中滞销风险",X72="高滞销风险")),"变差")</f>
        <v>-</v>
      </c>
      <c r="Z72" s="9">
        <f t="shared" si="22"/>
        <v>0</v>
      </c>
      <c r="AA72" s="9">
        <f t="shared" si="16"/>
        <v>0</v>
      </c>
      <c r="AB72" s="9">
        <f t="shared" si="23"/>
        <v>0</v>
      </c>
      <c r="AC72" s="9">
        <f t="shared" si="17"/>
        <v>97.3372781065089</v>
      </c>
      <c r="AD72" s="9">
        <f t="shared" si="24"/>
        <v>0</v>
      </c>
      <c r="AE72" s="10">
        <f t="shared" si="25"/>
        <v>3.38</v>
      </c>
    </row>
    <row r="73" spans="1:31">
      <c r="A73" s="4">
        <v>45894</v>
      </c>
      <c r="B73" s="5" t="s">
        <v>82</v>
      </c>
      <c r="C73" s="5" t="s">
        <v>83</v>
      </c>
      <c r="D73" s="5" t="s">
        <v>84</v>
      </c>
      <c r="E73" s="5">
        <v>3.87</v>
      </c>
      <c r="F73" s="5">
        <v>4.29</v>
      </c>
      <c r="G73" s="5">
        <v>4.43</v>
      </c>
      <c r="H73" s="5">
        <v>3.39</v>
      </c>
      <c r="I73" s="5" t="s">
        <v>34</v>
      </c>
      <c r="J73" s="5">
        <v>30</v>
      </c>
      <c r="K73" s="5" t="s">
        <v>38</v>
      </c>
      <c r="L73" s="5" t="s">
        <v>39</v>
      </c>
      <c r="M73" s="5" t="s">
        <v>40</v>
      </c>
      <c r="N73" s="5">
        <v>99</v>
      </c>
      <c r="O73" s="5">
        <v>150</v>
      </c>
      <c r="P73" s="5">
        <v>0</v>
      </c>
      <c r="Q73" s="5">
        <v>51</v>
      </c>
      <c r="R73" s="5">
        <v>0</v>
      </c>
      <c r="S73" s="5">
        <v>200</v>
      </c>
      <c r="T73">
        <f t="shared" si="18"/>
        <v>249</v>
      </c>
      <c r="U73">
        <f t="shared" si="19"/>
        <v>500</v>
      </c>
      <c r="V73" s="1">
        <f t="shared" si="20"/>
        <v>45958.3410852713</v>
      </c>
      <c r="W73" s="1">
        <f t="shared" si="21"/>
        <v>46023.1989664083</v>
      </c>
      <c r="X73" t="str">
        <f t="shared" si="15"/>
        <v>高滞销风险</v>
      </c>
      <c r="Y73" s="8" t="str">
        <f>_xlfn.IFS(COUNTIF($B$2:B73,B73)=1,"-",OR(AND(X72="高滞销风险",OR(X73="中滞销风险",X73="低滞销风险",X73="健康")),AND(X72="中滞销风险",OR(X73="低滞销风险",X73="健康")),AND(X72="低滞销风险",X73="健康")),"变好",X72=X73,"维持不变",OR(AND(X72="健康",OR(X73="低滞销风险",X73="中滞销风险",X73="高滞销风险")),AND(X72="低滞销风险",OR(X73="中滞销风险",X73="高滞销风险")),AND(X72="中滞销风险",X73="高滞销风险")),"变差")</f>
        <v>变差</v>
      </c>
      <c r="Z73" s="9">
        <f t="shared" si="22"/>
        <v>0</v>
      </c>
      <c r="AA73" s="9">
        <f t="shared" si="16"/>
        <v>120.74</v>
      </c>
      <c r="AB73" s="9">
        <f t="shared" si="23"/>
        <v>120.74</v>
      </c>
      <c r="AC73" s="9">
        <f t="shared" si="17"/>
        <v>129.198966408269</v>
      </c>
      <c r="AD73" s="9">
        <f t="shared" si="24"/>
        <v>31.1989664082721</v>
      </c>
      <c r="AE73" s="10">
        <f t="shared" si="25"/>
        <v>5.10204081632653</v>
      </c>
    </row>
    <row r="74" spans="1:31">
      <c r="A74" s="4">
        <v>45901</v>
      </c>
      <c r="B74" s="5" t="s">
        <v>82</v>
      </c>
      <c r="C74" s="5" t="s">
        <v>83</v>
      </c>
      <c r="D74" s="5" t="s">
        <v>84</v>
      </c>
      <c r="E74" s="5">
        <v>4.16</v>
      </c>
      <c r="F74" s="5">
        <v>4.14</v>
      </c>
      <c r="G74" s="5">
        <v>4.21</v>
      </c>
      <c r="H74" s="5">
        <v>4.14</v>
      </c>
      <c r="I74" s="5" t="s">
        <v>34</v>
      </c>
      <c r="J74" s="5">
        <v>29</v>
      </c>
      <c r="K74" s="5" t="s">
        <v>42</v>
      </c>
      <c r="L74" s="5" t="s">
        <v>43</v>
      </c>
      <c r="M74" s="5" t="s">
        <v>44</v>
      </c>
      <c r="N74" s="5">
        <v>73</v>
      </c>
      <c r="O74" s="5">
        <v>200</v>
      </c>
      <c r="P74" s="5">
        <v>0</v>
      </c>
      <c r="Q74" s="5">
        <v>1</v>
      </c>
      <c r="R74" s="5">
        <v>0</v>
      </c>
      <c r="S74" s="5">
        <v>200</v>
      </c>
      <c r="T74">
        <f t="shared" si="18"/>
        <v>273</v>
      </c>
      <c r="U74">
        <f t="shared" si="19"/>
        <v>474</v>
      </c>
      <c r="V74" s="1">
        <f t="shared" si="20"/>
        <v>45966.625</v>
      </c>
      <c r="W74" s="1">
        <f t="shared" si="21"/>
        <v>46014.9423076923</v>
      </c>
      <c r="X74" t="str">
        <f t="shared" si="15"/>
        <v>中滞销风险</v>
      </c>
      <c r="Y74" s="8" t="str">
        <f>_xlfn.IFS(COUNTIF($B$2:B74,B74)=1,"-",OR(AND(X73="高滞销风险",OR(X74="中滞销风险",X74="低滞销风险",X74="健康")),AND(X73="中滞销风险",OR(X74="低滞销风险",X74="健康")),AND(X73="低滞销风险",X74="健康")),"变好",X73=X74,"维持不变",OR(AND(X73="健康",OR(X74="低滞销风险",X74="中滞销风险",X74="高滞销风险")),AND(X73="低滞销风险",OR(X74="中滞销风险",X74="高滞销风险")),AND(X73="中滞销风险",X74="高滞销风险")),"变差")</f>
        <v>变好</v>
      </c>
      <c r="Z74" s="9">
        <f t="shared" si="22"/>
        <v>0</v>
      </c>
      <c r="AA74" s="9">
        <f t="shared" si="16"/>
        <v>95.44</v>
      </c>
      <c r="AB74" s="9">
        <f t="shared" si="23"/>
        <v>95.44</v>
      </c>
      <c r="AC74" s="9">
        <f t="shared" si="17"/>
        <v>113.942307692308</v>
      </c>
      <c r="AD74" s="9">
        <f t="shared" si="24"/>
        <v>22.9423076923049</v>
      </c>
      <c r="AE74" s="10">
        <f t="shared" si="25"/>
        <v>5.20879120879121</v>
      </c>
    </row>
    <row r="75" spans="1:31">
      <c r="A75" s="4">
        <v>45908</v>
      </c>
      <c r="B75" s="5" t="s">
        <v>82</v>
      </c>
      <c r="C75" s="5" t="s">
        <v>83</v>
      </c>
      <c r="D75" s="5" t="s">
        <v>84</v>
      </c>
      <c r="E75" s="5">
        <v>4.89</v>
      </c>
      <c r="F75" s="5">
        <v>5.43</v>
      </c>
      <c r="G75" s="5">
        <v>4.79</v>
      </c>
      <c r="H75" s="5">
        <v>4.61</v>
      </c>
      <c r="I75" s="5" t="s">
        <v>34</v>
      </c>
      <c r="J75" s="5">
        <v>38</v>
      </c>
      <c r="K75" s="5" t="s">
        <v>45</v>
      </c>
      <c r="L75" s="5" t="s">
        <v>46</v>
      </c>
      <c r="M75" s="5" t="s">
        <v>47</v>
      </c>
      <c r="N75" s="5">
        <v>39</v>
      </c>
      <c r="O75" s="5">
        <v>230</v>
      </c>
      <c r="P75" s="5">
        <v>0</v>
      </c>
      <c r="Q75" s="5">
        <v>171</v>
      </c>
      <c r="R75" s="5">
        <v>0</v>
      </c>
      <c r="S75" s="5">
        <v>0</v>
      </c>
      <c r="T75">
        <f t="shared" ref="T75:T103" si="26">N75+O75+P75</f>
        <v>269</v>
      </c>
      <c r="U75">
        <f t="shared" ref="U75:U103" si="27">T75+Q75+R75+S75</f>
        <v>440</v>
      </c>
      <c r="V75" s="1">
        <f t="shared" ref="V75:V103" si="28">A75+T75/E75</f>
        <v>45963.0102249489</v>
      </c>
      <c r="W75" s="1">
        <f t="shared" ref="W75:W103" si="29">A75+U75/E75</f>
        <v>45997.9795501023</v>
      </c>
      <c r="X75" t="str">
        <f t="shared" si="15"/>
        <v>低滞销风险</v>
      </c>
      <c r="Y75" s="8" t="str">
        <f>_xlfn.IFS(COUNTIF($B$2:B75,B75)=1,"-",OR(AND(X74="高滞销风险",OR(X75="中滞销风险",X75="低滞销风险",X75="健康")),AND(X74="中滞销风险",OR(X75="低滞销风险",X75="健康")),AND(X74="低滞销风险",X75="健康")),"变好",X74=X75,"维持不变",OR(AND(X74="健康",OR(X75="低滞销风险",X75="中滞销风险",X75="高滞销风险")),AND(X74="低滞销风险",OR(X75="中滞销风险",X75="高滞销风险")),AND(X74="中滞销风险",X75="高滞销风险")),"变差")</f>
        <v>变好</v>
      </c>
      <c r="Z75" s="9">
        <f t="shared" si="22"/>
        <v>0</v>
      </c>
      <c r="AA75" s="9">
        <f t="shared" si="16"/>
        <v>29.24</v>
      </c>
      <c r="AB75" s="9">
        <f t="shared" si="23"/>
        <v>29.24</v>
      </c>
      <c r="AC75" s="9">
        <f t="shared" si="17"/>
        <v>89.9795501022495</v>
      </c>
      <c r="AD75" s="9">
        <f t="shared" si="24"/>
        <v>5.97955010225269</v>
      </c>
      <c r="AE75" s="10">
        <f t="shared" si="25"/>
        <v>5.23809523809524</v>
      </c>
    </row>
    <row r="76" spans="1:31">
      <c r="A76" s="4">
        <v>45887</v>
      </c>
      <c r="B76" s="5" t="s">
        <v>85</v>
      </c>
      <c r="C76" s="5" t="s">
        <v>86</v>
      </c>
      <c r="D76" s="5" t="s">
        <v>84</v>
      </c>
      <c r="E76" s="5">
        <v>1.71</v>
      </c>
      <c r="F76" s="5">
        <v>1.71</v>
      </c>
      <c r="G76" s="5">
        <v>1.57</v>
      </c>
      <c r="H76" s="5">
        <v>1.89</v>
      </c>
      <c r="I76" s="5" t="s">
        <v>41</v>
      </c>
      <c r="J76" s="5">
        <v>12</v>
      </c>
      <c r="K76" s="5" t="s">
        <v>35</v>
      </c>
      <c r="L76" s="5" t="s">
        <v>36</v>
      </c>
      <c r="M76" s="5" t="s">
        <v>37</v>
      </c>
      <c r="N76" s="5">
        <v>22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>
        <f t="shared" si="26"/>
        <v>22</v>
      </c>
      <c r="U76">
        <f t="shared" si="27"/>
        <v>22</v>
      </c>
      <c r="V76" s="1">
        <f t="shared" si="28"/>
        <v>45899.865497076</v>
      </c>
      <c r="W76" s="1">
        <f t="shared" si="29"/>
        <v>45899.865497076</v>
      </c>
      <c r="X76" t="str">
        <f t="shared" si="15"/>
        <v>健康</v>
      </c>
      <c r="Y76" s="8" t="str">
        <f>_xlfn.IFS(COUNTIF($B$2:B76,B76)=1,"-",OR(AND(X75="高滞销风险",OR(X76="中滞销风险",X76="低滞销风险",X76="健康")),AND(X75="中滞销风险",OR(X76="低滞销风险",X76="健康")),AND(X75="低滞销风险",X76="健康")),"变好",X75=X76,"维持不变",OR(AND(X75="健康",OR(X76="低滞销风险",X76="中滞销风险",X76="高滞销风险")),AND(X75="低滞销风险",OR(X76="中滞销风险",X76="高滞销风险")),AND(X75="中滞销风险",X76="高滞销风险")),"变差")</f>
        <v>-</v>
      </c>
      <c r="Z76" s="9">
        <f t="shared" si="22"/>
        <v>0</v>
      </c>
      <c r="AA76" s="9">
        <f t="shared" si="16"/>
        <v>0</v>
      </c>
      <c r="AB76" s="9">
        <f t="shared" si="23"/>
        <v>0</v>
      </c>
      <c r="AC76" s="9">
        <f t="shared" si="17"/>
        <v>12.8654970760234</v>
      </c>
      <c r="AD76" s="9">
        <f t="shared" si="24"/>
        <v>0</v>
      </c>
      <c r="AE76" s="10">
        <f t="shared" si="25"/>
        <v>1.71</v>
      </c>
    </row>
    <row r="77" spans="1:31">
      <c r="A77" s="4">
        <v>45894</v>
      </c>
      <c r="B77" s="5" t="s">
        <v>85</v>
      </c>
      <c r="C77" s="5" t="s">
        <v>86</v>
      </c>
      <c r="D77" s="5" t="s">
        <v>84</v>
      </c>
      <c r="E77" s="5">
        <v>1.14</v>
      </c>
      <c r="F77" s="5">
        <v>1.14</v>
      </c>
      <c r="G77" s="5">
        <v>1.43</v>
      </c>
      <c r="H77" s="5">
        <v>1.79</v>
      </c>
      <c r="I77" s="5" t="s">
        <v>41</v>
      </c>
      <c r="J77" s="5">
        <v>8</v>
      </c>
      <c r="K77" s="5" t="s">
        <v>38</v>
      </c>
      <c r="L77" s="5" t="s">
        <v>39</v>
      </c>
      <c r="M77" s="5" t="s">
        <v>40</v>
      </c>
      <c r="N77" s="5">
        <v>14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>
        <f t="shared" si="26"/>
        <v>14</v>
      </c>
      <c r="U77">
        <f t="shared" si="27"/>
        <v>14</v>
      </c>
      <c r="V77" s="1">
        <f t="shared" si="28"/>
        <v>45906.2807017544</v>
      </c>
      <c r="W77" s="1">
        <f t="shared" si="29"/>
        <v>45906.2807017544</v>
      </c>
      <c r="X77" t="str">
        <f t="shared" si="15"/>
        <v>健康</v>
      </c>
      <c r="Y77" s="8" t="str">
        <f>_xlfn.IFS(COUNTIF($B$2:B77,B77)=1,"-",OR(AND(X76="高滞销风险",OR(X77="中滞销风险",X77="低滞销风险",X77="健康")),AND(X76="中滞销风险",OR(X77="低滞销风险",X77="健康")),AND(X76="低滞销风险",X77="健康")),"变好",X76=X77,"维持不变",OR(AND(X76="健康",OR(X77="低滞销风险",X77="中滞销风险",X77="高滞销风险")),AND(X76="低滞销风险",OR(X77="中滞销风险",X77="高滞销风险")),AND(X76="中滞销风险",X77="高滞销风险")),"变差")</f>
        <v>维持不变</v>
      </c>
      <c r="Z77" s="9">
        <f t="shared" si="22"/>
        <v>0</v>
      </c>
      <c r="AA77" s="9">
        <f t="shared" si="16"/>
        <v>0</v>
      </c>
      <c r="AB77" s="9">
        <f t="shared" si="23"/>
        <v>0</v>
      </c>
      <c r="AC77" s="9">
        <f t="shared" si="17"/>
        <v>12.280701754386</v>
      </c>
      <c r="AD77" s="9">
        <f t="shared" si="24"/>
        <v>0</v>
      </c>
      <c r="AE77" s="10">
        <f t="shared" si="25"/>
        <v>1.14</v>
      </c>
    </row>
    <row r="78" spans="1:31">
      <c r="A78" s="4">
        <v>45901</v>
      </c>
      <c r="B78" s="5" t="s">
        <v>85</v>
      </c>
      <c r="C78" s="5" t="s">
        <v>86</v>
      </c>
      <c r="D78" s="5" t="s">
        <v>84</v>
      </c>
      <c r="E78" s="5">
        <v>0.14</v>
      </c>
      <c r="F78" s="5">
        <v>0.14</v>
      </c>
      <c r="G78" s="5">
        <v>0.64</v>
      </c>
      <c r="H78" s="5">
        <v>1.11</v>
      </c>
      <c r="I78" s="5" t="s">
        <v>41</v>
      </c>
      <c r="J78" s="5">
        <v>1</v>
      </c>
      <c r="K78" s="5" t="s">
        <v>42</v>
      </c>
      <c r="L78" s="5" t="s">
        <v>43</v>
      </c>
      <c r="M78" s="5" t="s">
        <v>44</v>
      </c>
      <c r="N78" s="5">
        <v>12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>
        <f t="shared" si="26"/>
        <v>12</v>
      </c>
      <c r="U78">
        <f t="shared" si="27"/>
        <v>12</v>
      </c>
      <c r="V78" s="1">
        <f t="shared" si="28"/>
        <v>45986.7142857143</v>
      </c>
      <c r="W78" s="1">
        <f t="shared" si="29"/>
        <v>45986.7142857143</v>
      </c>
      <c r="X78" t="str">
        <f t="shared" si="15"/>
        <v>健康</v>
      </c>
      <c r="Y78" s="8" t="str">
        <f>_xlfn.IFS(COUNTIF($B$2:B78,B78)=1,"-",OR(AND(X77="高滞销风险",OR(X78="中滞销风险",X78="低滞销风险",X78="健康")),AND(X77="中滞销风险",OR(X78="低滞销风险",X78="健康")),AND(X77="低滞销风险",X78="健康")),"变好",X77=X78,"维持不变",OR(AND(X77="健康",OR(X78="低滞销风险",X78="中滞销风险",X78="高滞销风险")),AND(X77="低滞销风险",OR(X78="中滞销风险",X78="高滞销风险")),AND(X77="中滞销风险",X78="高滞销风险")),"变差")</f>
        <v>维持不变</v>
      </c>
      <c r="Z78" s="9">
        <f t="shared" si="22"/>
        <v>0</v>
      </c>
      <c r="AA78" s="9">
        <f t="shared" si="16"/>
        <v>0</v>
      </c>
      <c r="AB78" s="9">
        <f t="shared" si="23"/>
        <v>0</v>
      </c>
      <c r="AC78" s="9">
        <f t="shared" si="17"/>
        <v>85.7142857142857</v>
      </c>
      <c r="AD78" s="9">
        <f t="shared" si="24"/>
        <v>0</v>
      </c>
      <c r="AE78" s="10">
        <f t="shared" si="25"/>
        <v>0.14</v>
      </c>
    </row>
    <row r="79" spans="1:31">
      <c r="A79" s="4">
        <v>45908</v>
      </c>
      <c r="B79" s="5" t="s">
        <v>85</v>
      </c>
      <c r="C79" s="5" t="s">
        <v>86</v>
      </c>
      <c r="D79" s="5" t="s">
        <v>84</v>
      </c>
      <c r="E79" s="5">
        <v>0.99</v>
      </c>
      <c r="F79" s="5">
        <v>1.14</v>
      </c>
      <c r="G79" s="5">
        <v>0.64</v>
      </c>
      <c r="H79" s="5">
        <v>1.04</v>
      </c>
      <c r="I79" s="5" t="s">
        <v>34</v>
      </c>
      <c r="J79" s="5">
        <v>8</v>
      </c>
      <c r="K79" s="5" t="s">
        <v>45</v>
      </c>
      <c r="L79" s="5" t="s">
        <v>46</v>
      </c>
      <c r="M79" s="5" t="s">
        <v>47</v>
      </c>
      <c r="N79" s="5">
        <v>5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>
        <f t="shared" si="26"/>
        <v>5</v>
      </c>
      <c r="U79">
        <f t="shared" si="27"/>
        <v>5</v>
      </c>
      <c r="V79" s="1">
        <f t="shared" si="28"/>
        <v>45913.0505050505</v>
      </c>
      <c r="W79" s="1">
        <f t="shared" si="29"/>
        <v>45913.0505050505</v>
      </c>
      <c r="X79" t="str">
        <f t="shared" si="15"/>
        <v>健康</v>
      </c>
      <c r="Y79" s="8" t="str">
        <f>_xlfn.IFS(COUNTIF($B$2:B79,B79)=1,"-",OR(AND(X78="高滞销风险",OR(X79="中滞销风险",X79="低滞销风险",X79="健康")),AND(X78="中滞销风险",OR(X79="低滞销风险",X79="健康")),AND(X78="低滞销风险",X79="健康")),"变好",X78=X79,"维持不变",OR(AND(X78="健康",OR(X79="低滞销风险",X79="中滞销风险",X79="高滞销风险")),AND(X78="低滞销风险",OR(X79="中滞销风险",X79="高滞销风险")),AND(X78="中滞销风险",X79="高滞销风险")),"变差")</f>
        <v>维持不变</v>
      </c>
      <c r="Z79" s="9">
        <f t="shared" si="22"/>
        <v>0</v>
      </c>
      <c r="AA79" s="9">
        <f t="shared" si="16"/>
        <v>0</v>
      </c>
      <c r="AB79" s="9">
        <f t="shared" si="23"/>
        <v>0</v>
      </c>
      <c r="AC79" s="9">
        <f t="shared" si="17"/>
        <v>5.05050505050505</v>
      </c>
      <c r="AD79" s="9">
        <f t="shared" si="24"/>
        <v>0</v>
      </c>
      <c r="AE79" s="10">
        <f t="shared" si="25"/>
        <v>0.99</v>
      </c>
    </row>
    <row r="80" spans="1:31">
      <c r="A80" s="4">
        <v>45887</v>
      </c>
      <c r="B80" s="5" t="s">
        <v>87</v>
      </c>
      <c r="C80" s="5" t="s">
        <v>88</v>
      </c>
      <c r="D80" s="5" t="s">
        <v>84</v>
      </c>
      <c r="E80" s="5">
        <v>7.37</v>
      </c>
      <c r="F80" s="5">
        <v>9.14</v>
      </c>
      <c r="G80" s="5">
        <v>7.07</v>
      </c>
      <c r="H80" s="5">
        <v>6.43</v>
      </c>
      <c r="I80" s="5" t="s">
        <v>34</v>
      </c>
      <c r="J80" s="5">
        <v>64</v>
      </c>
      <c r="K80" s="5" t="s">
        <v>35</v>
      </c>
      <c r="L80" s="5" t="s">
        <v>36</v>
      </c>
      <c r="M80" s="5" t="s">
        <v>37</v>
      </c>
      <c r="N80" s="5">
        <v>173</v>
      </c>
      <c r="O80" s="5">
        <v>203</v>
      </c>
      <c r="P80" s="5">
        <v>0</v>
      </c>
      <c r="Q80" s="5">
        <v>0</v>
      </c>
      <c r="R80" s="5">
        <v>0</v>
      </c>
      <c r="S80" s="5">
        <v>200</v>
      </c>
      <c r="T80">
        <f t="shared" si="26"/>
        <v>376</v>
      </c>
      <c r="U80">
        <f t="shared" si="27"/>
        <v>576</v>
      </c>
      <c r="V80" s="1">
        <f t="shared" si="28"/>
        <v>45938.0176390773</v>
      </c>
      <c r="W80" s="1">
        <f t="shared" si="29"/>
        <v>45965.1546811398</v>
      </c>
      <c r="X80" t="str">
        <f t="shared" si="15"/>
        <v>健康</v>
      </c>
      <c r="Y80" s="8" t="str">
        <f>_xlfn.IFS(COUNTIF($B$2:B80,B80)=1,"-",OR(AND(X79="高滞销风险",OR(X80="中滞销风险",X80="低滞销风险",X80="健康")),AND(X79="中滞销风险",OR(X80="低滞销风险",X80="健康")),AND(X79="低滞销风险",X80="健康")),"变好",X79=X80,"维持不变",OR(AND(X79="健康",OR(X80="低滞销风险",X80="中滞销风险",X80="高滞销风险")),AND(X79="低滞销风险",OR(X80="中滞销风险",X80="高滞销风险")),AND(X79="中滞销风险",X80="高滞销风险")),"变差")</f>
        <v>-</v>
      </c>
      <c r="Z80" s="9">
        <f t="shared" si="22"/>
        <v>0</v>
      </c>
      <c r="AA80" s="9">
        <f t="shared" si="16"/>
        <v>0</v>
      </c>
      <c r="AB80" s="9">
        <f t="shared" si="23"/>
        <v>0</v>
      </c>
      <c r="AC80" s="9">
        <f t="shared" si="17"/>
        <v>78.1546811397558</v>
      </c>
      <c r="AD80" s="9">
        <f t="shared" si="24"/>
        <v>0</v>
      </c>
      <c r="AE80" s="10">
        <f t="shared" si="25"/>
        <v>7.37</v>
      </c>
    </row>
    <row r="81" spans="1:31">
      <c r="A81" s="4">
        <v>45894</v>
      </c>
      <c r="B81" s="5" t="s">
        <v>87</v>
      </c>
      <c r="C81" s="5" t="s">
        <v>88</v>
      </c>
      <c r="D81" s="5" t="s">
        <v>84</v>
      </c>
      <c r="E81" s="5">
        <v>7.19</v>
      </c>
      <c r="F81" s="5">
        <v>7.43</v>
      </c>
      <c r="G81" s="5">
        <v>8.29</v>
      </c>
      <c r="H81" s="5">
        <v>6.61</v>
      </c>
      <c r="I81" s="5" t="s">
        <v>34</v>
      </c>
      <c r="J81" s="5">
        <v>52</v>
      </c>
      <c r="K81" s="5" t="s">
        <v>38</v>
      </c>
      <c r="L81" s="5" t="s">
        <v>39</v>
      </c>
      <c r="M81" s="5" t="s">
        <v>40</v>
      </c>
      <c r="N81" s="5">
        <v>175</v>
      </c>
      <c r="O81" s="5">
        <v>150</v>
      </c>
      <c r="P81" s="5">
        <v>0</v>
      </c>
      <c r="Q81" s="5">
        <v>0</v>
      </c>
      <c r="R81" s="5">
        <v>0</v>
      </c>
      <c r="S81" s="5">
        <v>300</v>
      </c>
      <c r="T81">
        <f t="shared" si="26"/>
        <v>325</v>
      </c>
      <c r="U81">
        <f t="shared" si="27"/>
        <v>625</v>
      </c>
      <c r="V81" s="1">
        <f t="shared" si="28"/>
        <v>45939.2016689847</v>
      </c>
      <c r="W81" s="1">
        <f t="shared" si="29"/>
        <v>45980.926286509</v>
      </c>
      <c r="X81" t="str">
        <f t="shared" si="15"/>
        <v>健康</v>
      </c>
      <c r="Y81" s="8" t="str">
        <f>_xlfn.IFS(COUNTIF($B$2:B81,B81)=1,"-",OR(AND(X80="高滞销风险",OR(X81="中滞销风险",X81="低滞销风险",X81="健康")),AND(X80="中滞销风险",OR(X81="低滞销风险",X81="健康")),AND(X80="低滞销风险",X81="健康")),"变好",X80=X81,"维持不变",OR(AND(X80="健康",OR(X81="低滞销风险",X81="中滞销风险",X81="高滞销风险")),AND(X80="低滞销风险",OR(X81="中滞销风险",X81="高滞销风险")),AND(X80="中滞销风险",X81="高滞销风险")),"变差")</f>
        <v>维持不变</v>
      </c>
      <c r="Z81" s="9">
        <f t="shared" si="22"/>
        <v>0</v>
      </c>
      <c r="AA81" s="9">
        <f t="shared" si="16"/>
        <v>0</v>
      </c>
      <c r="AB81" s="9">
        <f t="shared" si="23"/>
        <v>0</v>
      </c>
      <c r="AC81" s="9">
        <f t="shared" si="17"/>
        <v>86.9262865090403</v>
      </c>
      <c r="AD81" s="9">
        <f t="shared" si="24"/>
        <v>0</v>
      </c>
      <c r="AE81" s="10">
        <f t="shared" si="25"/>
        <v>7.19</v>
      </c>
    </row>
    <row r="82" spans="1:31">
      <c r="A82" s="4">
        <v>45901</v>
      </c>
      <c r="B82" s="5" t="s">
        <v>87</v>
      </c>
      <c r="C82" s="5" t="s">
        <v>88</v>
      </c>
      <c r="D82" s="5" t="s">
        <v>84</v>
      </c>
      <c r="E82" s="5">
        <v>5.43</v>
      </c>
      <c r="F82" s="5">
        <v>5.43</v>
      </c>
      <c r="G82" s="5">
        <v>6.43</v>
      </c>
      <c r="H82" s="5">
        <v>6.75</v>
      </c>
      <c r="I82" s="5" t="s">
        <v>41</v>
      </c>
      <c r="J82" s="5">
        <v>38</v>
      </c>
      <c r="K82" s="5" t="s">
        <v>42</v>
      </c>
      <c r="L82" s="5" t="s">
        <v>43</v>
      </c>
      <c r="M82" s="5" t="s">
        <v>44</v>
      </c>
      <c r="N82" s="5">
        <v>207</v>
      </c>
      <c r="O82" s="5">
        <v>80</v>
      </c>
      <c r="P82" s="5">
        <v>0</v>
      </c>
      <c r="Q82" s="5">
        <v>0</v>
      </c>
      <c r="R82" s="5">
        <v>0</v>
      </c>
      <c r="S82" s="5">
        <v>300</v>
      </c>
      <c r="T82">
        <f t="shared" si="26"/>
        <v>287</v>
      </c>
      <c r="U82">
        <f t="shared" si="27"/>
        <v>587</v>
      </c>
      <c r="V82" s="1">
        <f t="shared" si="28"/>
        <v>45953.8545119705</v>
      </c>
      <c r="W82" s="1">
        <f t="shared" si="29"/>
        <v>46009.1031307551</v>
      </c>
      <c r="X82" t="str">
        <f t="shared" si="15"/>
        <v>中滞销风险</v>
      </c>
      <c r="Y82" s="8" t="str">
        <f>_xlfn.IFS(COUNTIF($B$2:B82,B82)=1,"-",OR(AND(X81="高滞销风险",OR(X82="中滞销风险",X82="低滞销风险",X82="健康")),AND(X81="中滞销风险",OR(X82="低滞销风险",X82="健康")),AND(X81="低滞销风险",X82="健康")),"变好",X81=X82,"维持不变",OR(AND(X81="健康",OR(X82="低滞销风险",X82="中滞销风险",X82="高滞销风险")),AND(X81="低滞销风险",OR(X82="中滞销风险",X82="高滞销风险")),AND(X81="中滞销风险",X82="高滞销风险")),"变差")</f>
        <v>变差</v>
      </c>
      <c r="Z82" s="9">
        <f t="shared" si="22"/>
        <v>0</v>
      </c>
      <c r="AA82" s="9">
        <f t="shared" si="16"/>
        <v>92.87</v>
      </c>
      <c r="AB82" s="9">
        <f t="shared" si="23"/>
        <v>92.87</v>
      </c>
      <c r="AC82" s="9">
        <f t="shared" si="17"/>
        <v>108.103130755064</v>
      </c>
      <c r="AD82" s="9">
        <f t="shared" si="24"/>
        <v>17.1031307550656</v>
      </c>
      <c r="AE82" s="10">
        <f t="shared" si="25"/>
        <v>6.45054945054945</v>
      </c>
    </row>
    <row r="83" spans="1:31">
      <c r="A83" s="4">
        <v>45908</v>
      </c>
      <c r="B83" s="5" t="s">
        <v>87</v>
      </c>
      <c r="C83" s="5" t="s">
        <v>88</v>
      </c>
      <c r="D83" s="5" t="s">
        <v>84</v>
      </c>
      <c r="E83" s="5">
        <v>7.12</v>
      </c>
      <c r="F83" s="5">
        <v>7.29</v>
      </c>
      <c r="G83" s="5">
        <v>6.36</v>
      </c>
      <c r="H83" s="5">
        <v>7.32</v>
      </c>
      <c r="I83" s="5" t="s">
        <v>34</v>
      </c>
      <c r="J83" s="5">
        <v>51</v>
      </c>
      <c r="K83" s="5" t="s">
        <v>45</v>
      </c>
      <c r="L83" s="5" t="s">
        <v>46</v>
      </c>
      <c r="M83" s="5" t="s">
        <v>47</v>
      </c>
      <c r="N83" s="5">
        <v>171</v>
      </c>
      <c r="O83" s="5">
        <v>228</v>
      </c>
      <c r="P83" s="5">
        <v>0</v>
      </c>
      <c r="Q83" s="5">
        <v>140</v>
      </c>
      <c r="R83" s="5">
        <v>0</v>
      </c>
      <c r="S83" s="5">
        <v>0</v>
      </c>
      <c r="T83">
        <f t="shared" si="26"/>
        <v>399</v>
      </c>
      <c r="U83">
        <f t="shared" si="27"/>
        <v>539</v>
      </c>
      <c r="V83" s="1">
        <f t="shared" si="28"/>
        <v>45964.0393258427</v>
      </c>
      <c r="W83" s="1">
        <f t="shared" si="29"/>
        <v>45983.702247191</v>
      </c>
      <c r="X83" t="str">
        <f t="shared" si="15"/>
        <v>健康</v>
      </c>
      <c r="Y83" s="8" t="str">
        <f>_xlfn.IFS(COUNTIF($B$2:B83,B83)=1,"-",OR(AND(X82="高滞销风险",OR(X83="中滞销风险",X83="低滞销风险",X83="健康")),AND(X82="中滞销风险",OR(X83="低滞销风险",X83="健康")),AND(X82="低滞销风险",X83="健康")),"变好",X82=X83,"维持不变",OR(AND(X82="健康",OR(X83="低滞销风险",X83="中滞销风险",X83="高滞销风险")),AND(X82="低滞销风险",OR(X83="中滞销风险",X83="高滞销风险")),AND(X82="中滞销风险",X83="高滞销风险")),"变差")</f>
        <v>变好</v>
      </c>
      <c r="Z83" s="9">
        <f t="shared" si="22"/>
        <v>0</v>
      </c>
      <c r="AA83" s="9">
        <f t="shared" si="16"/>
        <v>0</v>
      </c>
      <c r="AB83" s="9">
        <f t="shared" si="23"/>
        <v>0</v>
      </c>
      <c r="AC83" s="9">
        <f t="shared" si="17"/>
        <v>75.7022471910112</v>
      </c>
      <c r="AD83" s="9">
        <f t="shared" si="24"/>
        <v>0</v>
      </c>
      <c r="AE83" s="10">
        <f t="shared" si="25"/>
        <v>7.12</v>
      </c>
    </row>
    <row r="84" spans="1:31">
      <c r="A84" s="4">
        <v>45887</v>
      </c>
      <c r="B84" s="5" t="s">
        <v>89</v>
      </c>
      <c r="C84" s="5" t="s">
        <v>90</v>
      </c>
      <c r="D84" s="5" t="s">
        <v>84</v>
      </c>
      <c r="E84" s="5">
        <v>3.63</v>
      </c>
      <c r="F84" s="5">
        <v>3.86</v>
      </c>
      <c r="G84" s="5">
        <v>3.71</v>
      </c>
      <c r="H84" s="5">
        <v>3.46</v>
      </c>
      <c r="I84" s="5" t="s">
        <v>34</v>
      </c>
      <c r="J84" s="5">
        <v>27</v>
      </c>
      <c r="K84" s="5" t="s">
        <v>35</v>
      </c>
      <c r="L84" s="5" t="s">
        <v>36</v>
      </c>
      <c r="M84" s="5" t="s">
        <v>37</v>
      </c>
      <c r="N84" s="5">
        <v>135</v>
      </c>
      <c r="O84" s="5">
        <v>81</v>
      </c>
      <c r="P84" s="5">
        <v>0</v>
      </c>
      <c r="Q84" s="5">
        <v>67</v>
      </c>
      <c r="R84" s="5">
        <v>0</v>
      </c>
      <c r="S84" s="5">
        <v>0</v>
      </c>
      <c r="T84">
        <f t="shared" si="26"/>
        <v>216</v>
      </c>
      <c r="U84">
        <f t="shared" si="27"/>
        <v>283</v>
      </c>
      <c r="V84" s="1">
        <f t="shared" si="28"/>
        <v>45946.5041322314</v>
      </c>
      <c r="W84" s="1">
        <f t="shared" si="29"/>
        <v>45964.9614325069</v>
      </c>
      <c r="X84" t="str">
        <f t="shared" si="15"/>
        <v>健康</v>
      </c>
      <c r="Y84" s="8" t="str">
        <f>_xlfn.IFS(COUNTIF($B$2:B84,B84)=1,"-",OR(AND(X83="高滞销风险",OR(X84="中滞销风险",X84="低滞销风险",X84="健康")),AND(X83="中滞销风险",OR(X84="低滞销风险",X84="健康")),AND(X83="低滞销风险",X84="健康")),"变好",X83=X84,"维持不变",OR(AND(X83="健康",OR(X84="低滞销风险",X84="中滞销风险",X84="高滞销风险")),AND(X83="低滞销风险",OR(X84="中滞销风险",X84="高滞销风险")),AND(X83="中滞销风险",X84="高滞销风险")),"变差")</f>
        <v>-</v>
      </c>
      <c r="Z84" s="9">
        <f t="shared" si="22"/>
        <v>0</v>
      </c>
      <c r="AA84" s="9">
        <f>AB84-Z84</f>
        <v>0</v>
      </c>
      <c r="AB84" s="9">
        <f t="shared" si="23"/>
        <v>0</v>
      </c>
      <c r="AC84" s="9">
        <f t="shared" si="17"/>
        <v>77.961432506887</v>
      </c>
      <c r="AD84" s="9">
        <f t="shared" si="24"/>
        <v>0</v>
      </c>
      <c r="AE84" s="10">
        <f t="shared" si="25"/>
        <v>3.63</v>
      </c>
    </row>
    <row r="85" spans="1:31">
      <c r="A85" s="4">
        <v>45894</v>
      </c>
      <c r="B85" s="5" t="s">
        <v>89</v>
      </c>
      <c r="C85" s="5" t="s">
        <v>90</v>
      </c>
      <c r="D85" s="5" t="s">
        <v>84</v>
      </c>
      <c r="E85" s="5">
        <v>2.14</v>
      </c>
      <c r="F85" s="5">
        <v>2.14</v>
      </c>
      <c r="G85" s="5">
        <v>3</v>
      </c>
      <c r="H85" s="5">
        <v>3.18</v>
      </c>
      <c r="I85" s="5" t="s">
        <v>41</v>
      </c>
      <c r="J85" s="5">
        <v>15</v>
      </c>
      <c r="K85" s="5" t="s">
        <v>38</v>
      </c>
      <c r="L85" s="5" t="s">
        <v>39</v>
      </c>
      <c r="M85" s="5" t="s">
        <v>40</v>
      </c>
      <c r="N85" s="5">
        <v>132</v>
      </c>
      <c r="O85" s="5">
        <v>131</v>
      </c>
      <c r="P85" s="5">
        <v>0</v>
      </c>
      <c r="Q85" s="5">
        <v>2</v>
      </c>
      <c r="R85" s="5">
        <v>0</v>
      </c>
      <c r="S85" s="5">
        <v>0</v>
      </c>
      <c r="T85">
        <f t="shared" si="26"/>
        <v>263</v>
      </c>
      <c r="U85">
        <f t="shared" si="27"/>
        <v>265</v>
      </c>
      <c r="V85" s="1">
        <f t="shared" si="28"/>
        <v>46016.8971962617</v>
      </c>
      <c r="W85" s="1">
        <f t="shared" si="29"/>
        <v>46017.8317757009</v>
      </c>
      <c r="X85" t="str">
        <f t="shared" si="15"/>
        <v>中滞销风险</v>
      </c>
      <c r="Y85" s="8" t="str">
        <f>_xlfn.IFS(COUNTIF($B$2:B85,B85)=1,"-",OR(AND(X84="高滞销风险",OR(X85="中滞销风险",X85="低滞销风险",X85="健康")),AND(X84="中滞销风险",OR(X85="低滞销风险",X85="健康")),AND(X84="低滞销风险",X85="健康")),"变好",X84=X85,"维持不变",OR(AND(X84="健康",OR(X85="低滞销风险",X85="中滞销风险",X85="高滞销风险")),AND(X84="低滞销风险",OR(X85="中滞销风险",X85="高滞销风险")),AND(X84="中滞销风险",X85="高滞销风险")),"变差")</f>
        <v>变差</v>
      </c>
      <c r="Z85" s="9">
        <f t="shared" si="22"/>
        <v>53.28</v>
      </c>
      <c r="AA85" s="9">
        <f>AB85-Z85</f>
        <v>2</v>
      </c>
      <c r="AB85" s="9">
        <f t="shared" si="23"/>
        <v>55.28</v>
      </c>
      <c r="AC85" s="9">
        <f t="shared" si="17"/>
        <v>123.831775700935</v>
      </c>
      <c r="AD85" s="9">
        <f t="shared" si="24"/>
        <v>25.8317757009354</v>
      </c>
      <c r="AE85" s="10">
        <f t="shared" si="25"/>
        <v>2.70408163265306</v>
      </c>
    </row>
    <row r="86" spans="1:31">
      <c r="A86" s="4">
        <v>45901</v>
      </c>
      <c r="B86" s="5" t="s">
        <v>89</v>
      </c>
      <c r="C86" s="5" t="s">
        <v>90</v>
      </c>
      <c r="D86" s="5" t="s">
        <v>84</v>
      </c>
      <c r="E86" s="5">
        <v>3.14</v>
      </c>
      <c r="F86" s="5">
        <v>3.29</v>
      </c>
      <c r="G86" s="5">
        <v>2.71</v>
      </c>
      <c r="H86" s="5">
        <v>3.21</v>
      </c>
      <c r="I86" s="5" t="s">
        <v>34</v>
      </c>
      <c r="J86" s="5">
        <v>23</v>
      </c>
      <c r="K86" s="5" t="s">
        <v>42</v>
      </c>
      <c r="L86" s="5" t="s">
        <v>43</v>
      </c>
      <c r="M86" s="5" t="s">
        <v>44</v>
      </c>
      <c r="N86" s="5">
        <v>126</v>
      </c>
      <c r="O86" s="5">
        <v>115</v>
      </c>
      <c r="P86" s="5">
        <v>0</v>
      </c>
      <c r="Q86" s="5">
        <v>2</v>
      </c>
      <c r="R86" s="5">
        <v>0</v>
      </c>
      <c r="S86" s="5">
        <v>0</v>
      </c>
      <c r="T86">
        <f t="shared" si="26"/>
        <v>241</v>
      </c>
      <c r="U86">
        <f t="shared" si="27"/>
        <v>243</v>
      </c>
      <c r="V86" s="1">
        <f t="shared" si="28"/>
        <v>45977.7515923567</v>
      </c>
      <c r="W86" s="1">
        <f t="shared" si="29"/>
        <v>45978.3885350318</v>
      </c>
      <c r="X86" t="str">
        <f t="shared" si="15"/>
        <v>健康</v>
      </c>
      <c r="Y86" s="8" t="str">
        <f>_xlfn.IFS(COUNTIF($B$2:B86,B86)=1,"-",OR(AND(X85="高滞销风险",OR(X86="中滞销风险",X86="低滞销风险",X86="健康")),AND(X85="中滞销风险",OR(X86="低滞销风险",X86="健康")),AND(X85="低滞销风险",X86="健康")),"变好",X85=X86,"维持不变",OR(AND(X85="健康",OR(X86="低滞销风险",X86="中滞销风险",X86="高滞销风险")),AND(X85="低滞销风险",OR(X86="中滞销风险",X86="高滞销风险")),AND(X85="中滞销风险",X86="高滞销风险")),"变差")</f>
        <v>变好</v>
      </c>
      <c r="Z86" s="9">
        <f t="shared" si="22"/>
        <v>0</v>
      </c>
      <c r="AA86" s="9">
        <f>AB86-Z86</f>
        <v>0</v>
      </c>
      <c r="AB86" s="9">
        <f t="shared" si="23"/>
        <v>0</v>
      </c>
      <c r="AC86" s="9">
        <f t="shared" si="17"/>
        <v>77.3885350318471</v>
      </c>
      <c r="AD86" s="9">
        <f t="shared" si="24"/>
        <v>0</v>
      </c>
      <c r="AE86" s="10">
        <f t="shared" si="25"/>
        <v>3.14</v>
      </c>
    </row>
    <row r="87" spans="1:31">
      <c r="A87" s="4">
        <v>45908</v>
      </c>
      <c r="B87" s="5" t="s">
        <v>89</v>
      </c>
      <c r="C87" s="5" t="s">
        <v>90</v>
      </c>
      <c r="D87" s="5" t="s">
        <v>84</v>
      </c>
      <c r="E87" s="5">
        <v>2.57</v>
      </c>
      <c r="F87" s="5">
        <v>2.57</v>
      </c>
      <c r="G87" s="5">
        <v>2.93</v>
      </c>
      <c r="H87" s="5">
        <v>2.96</v>
      </c>
      <c r="I87" s="5" t="s">
        <v>41</v>
      </c>
      <c r="J87" s="5">
        <v>18</v>
      </c>
      <c r="K87" s="5" t="s">
        <v>45</v>
      </c>
      <c r="L87" s="5" t="s">
        <v>46</v>
      </c>
      <c r="M87" s="5" t="s">
        <v>47</v>
      </c>
      <c r="N87" s="5">
        <v>109</v>
      </c>
      <c r="O87" s="5">
        <v>115</v>
      </c>
      <c r="P87" s="5">
        <v>0</v>
      </c>
      <c r="Q87" s="5">
        <v>2</v>
      </c>
      <c r="R87" s="5">
        <v>0</v>
      </c>
      <c r="S87" s="5">
        <v>0</v>
      </c>
      <c r="T87">
        <f t="shared" si="26"/>
        <v>224</v>
      </c>
      <c r="U87">
        <f t="shared" si="27"/>
        <v>226</v>
      </c>
      <c r="V87" s="1">
        <f t="shared" si="28"/>
        <v>45995.1595330739</v>
      </c>
      <c r="W87" s="1">
        <f t="shared" si="29"/>
        <v>45995.9377431907</v>
      </c>
      <c r="X87" t="str">
        <f t="shared" si="15"/>
        <v>低滞销风险</v>
      </c>
      <c r="Y87" s="8" t="str">
        <f>_xlfn.IFS(COUNTIF($B$2:B87,B87)=1,"-",OR(AND(X86="高滞销风险",OR(X87="中滞销风险",X87="低滞销风险",X87="健康")),AND(X86="中滞销风险",OR(X87="低滞销风险",X87="健康")),AND(X86="低滞销风险",X87="健康")),"变好",X86=X87,"维持不变",OR(AND(X86="健康",OR(X87="低滞销风险",X87="中滞销风险",X87="高滞销风险")),AND(X86="低滞销风险",OR(X87="中滞销风险",X87="高滞销风险")),AND(X86="中滞销风险",X87="高滞销风险")),"变差")</f>
        <v>变差</v>
      </c>
      <c r="Z87" s="9">
        <f t="shared" si="22"/>
        <v>8.12</v>
      </c>
      <c r="AA87" s="9">
        <f>AB87-Z87</f>
        <v>2</v>
      </c>
      <c r="AB87" s="9">
        <f t="shared" si="23"/>
        <v>10.12</v>
      </c>
      <c r="AC87" s="9">
        <f t="shared" si="17"/>
        <v>87.9377431906615</v>
      </c>
      <c r="AD87" s="9">
        <f t="shared" si="24"/>
        <v>3.93774319066142</v>
      </c>
      <c r="AE87" s="10">
        <f t="shared" si="25"/>
        <v>2.69047619047619</v>
      </c>
    </row>
    <row r="88" spans="1:31">
      <c r="A88" s="4">
        <v>45887</v>
      </c>
      <c r="B88" s="5" t="s">
        <v>91</v>
      </c>
      <c r="C88" s="5" t="s">
        <v>92</v>
      </c>
      <c r="D88" s="5" t="s">
        <v>84</v>
      </c>
      <c r="E88" s="5">
        <v>3.79</v>
      </c>
      <c r="F88" s="5">
        <v>4.29</v>
      </c>
      <c r="G88" s="5">
        <v>4.21</v>
      </c>
      <c r="H88" s="5">
        <v>3.32</v>
      </c>
      <c r="I88" s="5" t="s">
        <v>34</v>
      </c>
      <c r="J88" s="5">
        <v>30</v>
      </c>
      <c r="K88" s="5" t="s">
        <v>35</v>
      </c>
      <c r="L88" s="5" t="s">
        <v>36</v>
      </c>
      <c r="M88" s="5" t="s">
        <v>37</v>
      </c>
      <c r="N88" s="5">
        <v>98</v>
      </c>
      <c r="O88" s="5">
        <v>106</v>
      </c>
      <c r="P88" s="5">
        <v>0</v>
      </c>
      <c r="Q88" s="5">
        <v>267</v>
      </c>
      <c r="R88" s="5">
        <v>0</v>
      </c>
      <c r="S88" s="5">
        <v>0</v>
      </c>
      <c r="T88">
        <f t="shared" si="26"/>
        <v>204</v>
      </c>
      <c r="U88">
        <f t="shared" si="27"/>
        <v>471</v>
      </c>
      <c r="V88" s="1">
        <f t="shared" si="28"/>
        <v>45940.8258575198</v>
      </c>
      <c r="W88" s="1">
        <f t="shared" si="29"/>
        <v>46011.2744063325</v>
      </c>
      <c r="X88" t="str">
        <f t="shared" si="15"/>
        <v>中滞销风险</v>
      </c>
      <c r="Y88" s="8" t="str">
        <f>_xlfn.IFS(COUNTIF($B$2:B88,B88)=1,"-",OR(AND(X87="高滞销风险",OR(X88="中滞销风险",X88="低滞销风险",X88="健康")),AND(X87="中滞销风险",OR(X88="低滞销风险",X88="健康")),AND(X87="低滞销风险",X88="健康")),"变好",X87=X88,"维持不变",OR(AND(X87="健康",OR(X88="低滞销风险",X88="中滞销风险",X88="高滞销风险")),AND(X87="低滞销风险",OR(X88="中滞销风险",X88="高滞销风险")),AND(X87="中滞销风险",X88="高滞销风险")),"变差")</f>
        <v>-</v>
      </c>
      <c r="Z88" s="9">
        <f t="shared" si="22"/>
        <v>0</v>
      </c>
      <c r="AA88" s="9">
        <f>AB88-Z88</f>
        <v>73.05</v>
      </c>
      <c r="AB88" s="9">
        <f t="shared" si="23"/>
        <v>73.05</v>
      </c>
      <c r="AC88" s="9">
        <f t="shared" si="17"/>
        <v>124.274406332454</v>
      </c>
      <c r="AD88" s="9">
        <f t="shared" si="24"/>
        <v>19.2744063324571</v>
      </c>
      <c r="AE88" s="10">
        <f t="shared" si="25"/>
        <v>4.48571428571429</v>
      </c>
    </row>
    <row r="89" spans="1:31">
      <c r="A89" s="4">
        <v>45894</v>
      </c>
      <c r="B89" s="5" t="s">
        <v>91</v>
      </c>
      <c r="C89" s="5" t="s">
        <v>92</v>
      </c>
      <c r="D89" s="5" t="s">
        <v>84</v>
      </c>
      <c r="E89" s="5">
        <v>5.11</v>
      </c>
      <c r="F89" s="5">
        <v>6.43</v>
      </c>
      <c r="G89" s="5">
        <v>5.36</v>
      </c>
      <c r="H89" s="5">
        <v>4.21</v>
      </c>
      <c r="I89" s="5" t="s">
        <v>34</v>
      </c>
      <c r="J89" s="5">
        <v>45</v>
      </c>
      <c r="K89" s="5" t="s">
        <v>38</v>
      </c>
      <c r="L89" s="5" t="s">
        <v>39</v>
      </c>
      <c r="M89" s="5" t="s">
        <v>40</v>
      </c>
      <c r="N89" s="5">
        <v>98</v>
      </c>
      <c r="O89" s="5">
        <v>204</v>
      </c>
      <c r="P89" s="5">
        <v>0</v>
      </c>
      <c r="Q89" s="5">
        <v>127</v>
      </c>
      <c r="R89" s="5">
        <v>0</v>
      </c>
      <c r="S89" s="5">
        <v>0</v>
      </c>
      <c r="T89">
        <f t="shared" si="26"/>
        <v>302</v>
      </c>
      <c r="U89">
        <f t="shared" si="27"/>
        <v>429</v>
      </c>
      <c r="V89" s="1">
        <f t="shared" si="28"/>
        <v>45953.0998043053</v>
      </c>
      <c r="W89" s="1">
        <f t="shared" si="29"/>
        <v>45977.9530332681</v>
      </c>
      <c r="X89" t="str">
        <f t="shared" si="15"/>
        <v>健康</v>
      </c>
      <c r="Y89" s="8" t="str">
        <f>_xlfn.IFS(COUNTIF($B$2:B89,B89)=1,"-",OR(AND(X88="高滞销风险",OR(X89="中滞销风险",X89="低滞销风险",X89="健康")),AND(X88="中滞销风险",OR(X89="低滞销风险",X89="健康")),AND(X88="低滞销风险",X89="健康")),"变好",X88=X89,"维持不变",OR(AND(X88="健康",OR(X89="低滞销风险",X89="中滞销风险",X89="高滞销风险")),AND(X88="低滞销风险",OR(X89="中滞销风险",X89="高滞销风险")),AND(X88="中滞销风险",X89="高滞销风险")),"变差")</f>
        <v>变好</v>
      </c>
      <c r="Z89" s="9">
        <f t="shared" si="22"/>
        <v>0</v>
      </c>
      <c r="AA89" s="9">
        <f>AB89-Z89</f>
        <v>0</v>
      </c>
      <c r="AB89" s="9">
        <f t="shared" si="23"/>
        <v>0</v>
      </c>
      <c r="AC89" s="9">
        <f t="shared" si="17"/>
        <v>83.9530332681018</v>
      </c>
      <c r="AD89" s="9">
        <f t="shared" si="24"/>
        <v>0</v>
      </c>
      <c r="AE89" s="10">
        <f t="shared" si="25"/>
        <v>5.11</v>
      </c>
    </row>
    <row r="90" spans="1:31">
      <c r="A90" s="4">
        <v>45901</v>
      </c>
      <c r="B90" s="5" t="s">
        <v>91</v>
      </c>
      <c r="C90" s="5" t="s">
        <v>92</v>
      </c>
      <c r="D90" s="5" t="s">
        <v>84</v>
      </c>
      <c r="E90" s="5">
        <v>5.12</v>
      </c>
      <c r="F90" s="5">
        <v>5</v>
      </c>
      <c r="G90" s="5">
        <v>5.71</v>
      </c>
      <c r="H90" s="5">
        <v>4.96</v>
      </c>
      <c r="I90" s="5" t="s">
        <v>34</v>
      </c>
      <c r="J90" s="5">
        <v>35</v>
      </c>
      <c r="K90" s="5" t="s">
        <v>42</v>
      </c>
      <c r="L90" s="5" t="s">
        <v>43</v>
      </c>
      <c r="M90" s="5" t="s">
        <v>44</v>
      </c>
      <c r="N90" s="5">
        <v>106</v>
      </c>
      <c r="O90" s="5">
        <v>242</v>
      </c>
      <c r="P90" s="5">
        <v>0</v>
      </c>
      <c r="Q90" s="5">
        <v>47</v>
      </c>
      <c r="R90" s="5">
        <v>0</v>
      </c>
      <c r="S90" s="5">
        <v>0</v>
      </c>
      <c r="T90">
        <f t="shared" si="26"/>
        <v>348</v>
      </c>
      <c r="U90">
        <f t="shared" si="27"/>
        <v>395</v>
      </c>
      <c r="V90" s="1">
        <f t="shared" si="28"/>
        <v>45968.96875</v>
      </c>
      <c r="W90" s="1">
        <f t="shared" si="29"/>
        <v>45978.1484375</v>
      </c>
      <c r="X90" t="str">
        <f t="shared" si="15"/>
        <v>健康</v>
      </c>
      <c r="Y90" s="8" t="str">
        <f>_xlfn.IFS(COUNTIF($B$2:B90,B90)=1,"-",OR(AND(X89="高滞销风险",OR(X90="中滞销风险",X90="低滞销风险",X90="健康")),AND(X89="中滞销风险",OR(X90="低滞销风险",X90="健康")),AND(X89="低滞销风险",X90="健康")),"变好",X89=X90,"维持不变",OR(AND(X89="健康",OR(X90="低滞销风险",X90="中滞销风险",X90="高滞销风险")),AND(X89="低滞销风险",OR(X90="中滞销风险",X90="高滞销风险")),AND(X89="中滞销风险",X90="高滞销风险")),"变差")</f>
        <v>维持不变</v>
      </c>
      <c r="Z90" s="9">
        <f t="shared" si="22"/>
        <v>0</v>
      </c>
      <c r="AA90" s="9">
        <f>AB90-Z90</f>
        <v>0</v>
      </c>
      <c r="AB90" s="9">
        <f t="shared" si="23"/>
        <v>0</v>
      </c>
      <c r="AC90" s="9">
        <f t="shared" si="17"/>
        <v>77.1484375</v>
      </c>
      <c r="AD90" s="9">
        <f t="shared" si="24"/>
        <v>0</v>
      </c>
      <c r="AE90" s="10">
        <f t="shared" si="25"/>
        <v>5.12</v>
      </c>
    </row>
    <row r="91" spans="1:31">
      <c r="A91" s="4">
        <v>45908</v>
      </c>
      <c r="B91" s="5" t="s">
        <v>91</v>
      </c>
      <c r="C91" s="5" t="s">
        <v>92</v>
      </c>
      <c r="D91" s="5" t="s">
        <v>84</v>
      </c>
      <c r="E91" s="5">
        <v>3.86</v>
      </c>
      <c r="F91" s="5">
        <v>3.86</v>
      </c>
      <c r="G91" s="5">
        <v>4.43</v>
      </c>
      <c r="H91" s="5">
        <v>4.89</v>
      </c>
      <c r="I91" s="5" t="s">
        <v>41</v>
      </c>
      <c r="J91" s="5">
        <v>27</v>
      </c>
      <c r="K91" s="5" t="s">
        <v>45</v>
      </c>
      <c r="L91" s="5" t="s">
        <v>46</v>
      </c>
      <c r="M91" s="5" t="s">
        <v>47</v>
      </c>
      <c r="N91" s="5">
        <v>97</v>
      </c>
      <c r="O91" s="5">
        <v>242</v>
      </c>
      <c r="P91" s="5">
        <v>0</v>
      </c>
      <c r="Q91" s="5">
        <v>47</v>
      </c>
      <c r="R91" s="5">
        <v>0</v>
      </c>
      <c r="S91" s="5">
        <v>0</v>
      </c>
      <c r="T91">
        <f t="shared" si="26"/>
        <v>339</v>
      </c>
      <c r="U91">
        <f t="shared" si="27"/>
        <v>386</v>
      </c>
      <c r="V91" s="1">
        <f t="shared" si="28"/>
        <v>45995.8238341969</v>
      </c>
      <c r="W91" s="1">
        <f t="shared" si="29"/>
        <v>46008</v>
      </c>
      <c r="X91" t="str">
        <f t="shared" si="15"/>
        <v>中滞销风险</v>
      </c>
      <c r="Y91" s="8" t="str">
        <f>_xlfn.IFS(COUNTIF($B$2:B91,B91)=1,"-",OR(AND(X90="高滞销风险",OR(X91="中滞销风险",X91="低滞销风险",X91="健康")),AND(X90="中滞销风险",OR(X91="低滞销风险",X91="健康")),AND(X90="低滞销风险",X91="健康")),"变好",X90=X91,"维持不变",OR(AND(X90="健康",OR(X91="低滞销风险",X91="中滞销风险",X91="高滞销风险")),AND(X90="低滞销风险",OR(X91="中滞销风险",X91="高滞销风险")),AND(X90="中滞销风险",X91="高滞销风险")),"变差")</f>
        <v>变差</v>
      </c>
      <c r="Z91" s="9">
        <f t="shared" si="22"/>
        <v>14.76</v>
      </c>
      <c r="AA91" s="9">
        <f>AB91-Z91</f>
        <v>47</v>
      </c>
      <c r="AB91" s="9">
        <f t="shared" si="23"/>
        <v>61.76</v>
      </c>
      <c r="AC91" s="9">
        <f t="shared" si="17"/>
        <v>100</v>
      </c>
      <c r="AD91" s="9">
        <f t="shared" si="24"/>
        <v>16</v>
      </c>
      <c r="AE91" s="10">
        <f t="shared" si="25"/>
        <v>4.59523809523809</v>
      </c>
    </row>
    <row r="92" spans="1:31">
      <c r="A92" s="4">
        <v>45887</v>
      </c>
      <c r="B92" s="5" t="s">
        <v>93</v>
      </c>
      <c r="C92" s="5" t="s">
        <v>94</v>
      </c>
      <c r="D92" s="5" t="s">
        <v>84</v>
      </c>
      <c r="E92" s="5">
        <v>2.14</v>
      </c>
      <c r="F92" s="5">
        <v>2.14</v>
      </c>
      <c r="G92" s="5">
        <v>2.21</v>
      </c>
      <c r="H92" s="5">
        <v>2.29</v>
      </c>
      <c r="I92" s="5" t="s">
        <v>41</v>
      </c>
      <c r="J92" s="5">
        <v>15</v>
      </c>
      <c r="K92" s="5" t="s">
        <v>35</v>
      </c>
      <c r="L92" s="5" t="s">
        <v>36</v>
      </c>
      <c r="M92" s="5" t="s">
        <v>37</v>
      </c>
      <c r="N92" s="5">
        <v>79</v>
      </c>
      <c r="O92" s="5">
        <v>34</v>
      </c>
      <c r="P92" s="5">
        <v>0</v>
      </c>
      <c r="Q92" s="5">
        <v>2</v>
      </c>
      <c r="R92" s="5">
        <v>0</v>
      </c>
      <c r="S92" s="5">
        <v>0</v>
      </c>
      <c r="T92">
        <f t="shared" si="26"/>
        <v>113</v>
      </c>
      <c r="U92">
        <f t="shared" si="27"/>
        <v>115</v>
      </c>
      <c r="V92" s="1">
        <f t="shared" si="28"/>
        <v>45939.8037383178</v>
      </c>
      <c r="W92" s="1">
        <f t="shared" si="29"/>
        <v>45940.738317757</v>
      </c>
      <c r="X92" t="str">
        <f t="shared" si="15"/>
        <v>健康</v>
      </c>
      <c r="Y92" s="8" t="str">
        <f>_xlfn.IFS(COUNTIF($B$2:B92,B92)=1,"-",OR(AND(X91="高滞销风险",OR(X92="中滞销风险",X92="低滞销风险",X92="健康")),AND(X91="中滞销风险",OR(X92="低滞销风险",X92="健康")),AND(X91="低滞销风险",X92="健康")),"变好",X91=X92,"维持不变",OR(AND(X91="健康",OR(X92="低滞销风险",X92="中滞销风险",X92="高滞销风险")),AND(X91="低滞销风险",OR(X92="中滞销风险",X92="高滞销风险")),AND(X91="中滞销风险",X92="高滞销风险")),"变差")</f>
        <v>-</v>
      </c>
      <c r="Z92" s="9">
        <f t="shared" si="22"/>
        <v>0</v>
      </c>
      <c r="AA92" s="9">
        <f>AB92-Z92</f>
        <v>0</v>
      </c>
      <c r="AB92" s="9">
        <f t="shared" si="23"/>
        <v>0</v>
      </c>
      <c r="AC92" s="9">
        <f t="shared" si="17"/>
        <v>53.7383177570093</v>
      </c>
      <c r="AD92" s="9">
        <f t="shared" si="24"/>
        <v>0</v>
      </c>
      <c r="AE92" s="10">
        <f t="shared" si="25"/>
        <v>2.14</v>
      </c>
    </row>
    <row r="93" spans="1:31">
      <c r="A93" s="4">
        <v>45894</v>
      </c>
      <c r="B93" s="5" t="s">
        <v>93</v>
      </c>
      <c r="C93" s="5" t="s">
        <v>94</v>
      </c>
      <c r="D93" s="5" t="s">
        <v>84</v>
      </c>
      <c r="E93" s="5">
        <v>3.06</v>
      </c>
      <c r="F93" s="5">
        <v>4</v>
      </c>
      <c r="G93" s="5">
        <v>3.07</v>
      </c>
      <c r="H93" s="5">
        <v>2.5</v>
      </c>
      <c r="I93" s="5" t="s">
        <v>34</v>
      </c>
      <c r="J93" s="5">
        <v>28</v>
      </c>
      <c r="K93" s="5" t="s">
        <v>38</v>
      </c>
      <c r="L93" s="5" t="s">
        <v>39</v>
      </c>
      <c r="M93" s="5" t="s">
        <v>40</v>
      </c>
      <c r="N93" s="5">
        <v>42</v>
      </c>
      <c r="O93" s="5">
        <v>32</v>
      </c>
      <c r="P93" s="5">
        <v>0</v>
      </c>
      <c r="Q93" s="5">
        <v>2</v>
      </c>
      <c r="R93" s="5">
        <v>0</v>
      </c>
      <c r="S93" s="5">
        <v>0</v>
      </c>
      <c r="T93">
        <f t="shared" si="26"/>
        <v>74</v>
      </c>
      <c r="U93">
        <f t="shared" si="27"/>
        <v>76</v>
      </c>
      <c r="V93" s="1">
        <f t="shared" si="28"/>
        <v>45918.1830065359</v>
      </c>
      <c r="W93" s="1">
        <f t="shared" si="29"/>
        <v>45918.8366013072</v>
      </c>
      <c r="X93" t="str">
        <f>_xlfn.IFS(AD93&gt;=30,"高滞销风险",AD93&gt;=15,"中滞销风险",AD93&gt;0,"低滞销风险",AD93=0,"健康")</f>
        <v>健康</v>
      </c>
      <c r="Y93" s="8" t="str">
        <f>_xlfn.IFS(COUNTIF($B$2:B93,B93)=1,"-",OR(AND(X92="高滞销风险",OR(X93="中滞销风险",X93="低滞销风险",X93="健康")),AND(X92="中滞销风险",OR(X93="低滞销风险",X93="健康")),AND(X92="低滞销风险",X93="健康")),"变好",X92=X93,"维持不变",OR(AND(X92="健康",OR(X93="低滞销风险",X93="中滞销风险",X93="高滞销风险")),AND(X92="低滞销风险",OR(X93="中滞销风险",X93="高滞销风险")),AND(X92="中滞销风险",X93="高滞销风险")),"变差")</f>
        <v>维持不变</v>
      </c>
      <c r="Z93" s="9">
        <f t="shared" si="22"/>
        <v>0</v>
      </c>
      <c r="AA93" s="9">
        <f>AB93-Z93</f>
        <v>0</v>
      </c>
      <c r="AB93" s="9">
        <f t="shared" si="23"/>
        <v>0</v>
      </c>
      <c r="AC93" s="9">
        <f>U93/E93</f>
        <v>24.8366013071895</v>
      </c>
      <c r="AD93" s="9">
        <f t="shared" si="24"/>
        <v>0</v>
      </c>
      <c r="AE93" s="10">
        <f t="shared" si="25"/>
        <v>3.06</v>
      </c>
    </row>
    <row r="94" spans="1:31">
      <c r="A94" s="4">
        <v>45901</v>
      </c>
      <c r="B94" s="5" t="s">
        <v>93</v>
      </c>
      <c r="C94" s="5" t="s">
        <v>94</v>
      </c>
      <c r="D94" s="5" t="s">
        <v>84</v>
      </c>
      <c r="E94" s="5">
        <v>3.48</v>
      </c>
      <c r="F94" s="5">
        <v>3.86</v>
      </c>
      <c r="G94" s="5">
        <v>3.93</v>
      </c>
      <c r="H94" s="5">
        <v>3.07</v>
      </c>
      <c r="I94" s="5" t="s">
        <v>34</v>
      </c>
      <c r="J94" s="5">
        <v>27</v>
      </c>
      <c r="K94" s="5" t="s">
        <v>42</v>
      </c>
      <c r="L94" s="5" t="s">
        <v>43</v>
      </c>
      <c r="M94" s="5" t="s">
        <v>44</v>
      </c>
      <c r="N94" s="5">
        <v>34</v>
      </c>
      <c r="O94" s="5">
        <v>13</v>
      </c>
      <c r="P94" s="5">
        <v>0</v>
      </c>
      <c r="Q94" s="5">
        <v>2</v>
      </c>
      <c r="R94" s="5">
        <v>0</v>
      </c>
      <c r="S94" s="5">
        <v>0</v>
      </c>
      <c r="T94">
        <f t="shared" si="26"/>
        <v>47</v>
      </c>
      <c r="U94">
        <f t="shared" si="27"/>
        <v>49</v>
      </c>
      <c r="V94" s="1">
        <f t="shared" si="28"/>
        <v>45914.5057471264</v>
      </c>
      <c r="W94" s="1">
        <f t="shared" si="29"/>
        <v>45915.0804597701</v>
      </c>
      <c r="X94" t="str">
        <f>_xlfn.IFS(AD94&gt;=30,"高滞销风险",AD94&gt;=15,"中滞销风险",AD94&gt;0,"低滞销风险",AD94=0,"健康")</f>
        <v>健康</v>
      </c>
      <c r="Y94" s="8" t="str">
        <f>_xlfn.IFS(COUNTIF($B$2:B94,B94)=1,"-",OR(AND(X93="高滞销风险",OR(X94="中滞销风险",X94="低滞销风险",X94="健康")),AND(X93="中滞销风险",OR(X94="低滞销风险",X94="健康")),AND(X93="低滞销风险",X94="健康")),"变好",X93=X94,"维持不变",OR(AND(X93="健康",OR(X94="低滞销风险",X94="中滞销风险",X94="高滞销风险")),AND(X93="低滞销风险",OR(X94="中滞销风险",X94="高滞销风险")),AND(X93="中滞销风险",X94="高滞销风险")),"变差")</f>
        <v>维持不变</v>
      </c>
      <c r="Z94" s="9">
        <f t="shared" si="22"/>
        <v>0</v>
      </c>
      <c r="AA94" s="9">
        <f>AB94-Z94</f>
        <v>0</v>
      </c>
      <c r="AB94" s="9">
        <f t="shared" si="23"/>
        <v>0</v>
      </c>
      <c r="AC94" s="9">
        <f>U94/E94</f>
        <v>14.0804597701149</v>
      </c>
      <c r="AD94" s="9">
        <f t="shared" si="24"/>
        <v>0</v>
      </c>
      <c r="AE94" s="10">
        <f t="shared" si="25"/>
        <v>3.48</v>
      </c>
    </row>
    <row r="95" spans="1:31">
      <c r="A95" s="4">
        <v>45908</v>
      </c>
      <c r="B95" s="5" t="s">
        <v>93</v>
      </c>
      <c r="C95" s="5" t="s">
        <v>94</v>
      </c>
      <c r="D95" s="5" t="s">
        <v>84</v>
      </c>
      <c r="E95" s="5">
        <v>2.57</v>
      </c>
      <c r="F95" s="5">
        <v>2.57</v>
      </c>
      <c r="G95" s="5">
        <v>3.21</v>
      </c>
      <c r="H95" s="5">
        <v>3.14</v>
      </c>
      <c r="I95" s="5" t="s">
        <v>41</v>
      </c>
      <c r="J95" s="5">
        <v>18</v>
      </c>
      <c r="K95" s="5" t="s">
        <v>45</v>
      </c>
      <c r="L95" s="5" t="s">
        <v>46</v>
      </c>
      <c r="M95" s="5" t="s">
        <v>47</v>
      </c>
      <c r="N95" s="5">
        <v>23</v>
      </c>
      <c r="O95" s="5">
        <v>5</v>
      </c>
      <c r="P95" s="5">
        <v>0</v>
      </c>
      <c r="Q95" s="5">
        <v>2</v>
      </c>
      <c r="R95" s="5">
        <v>0</v>
      </c>
      <c r="S95" s="5">
        <v>0</v>
      </c>
      <c r="T95">
        <f t="shared" si="26"/>
        <v>28</v>
      </c>
      <c r="U95">
        <f t="shared" si="27"/>
        <v>30</v>
      </c>
      <c r="V95" s="1">
        <f t="shared" si="28"/>
        <v>45918.8949416342</v>
      </c>
      <c r="W95" s="1">
        <f t="shared" si="29"/>
        <v>45919.673151751</v>
      </c>
      <c r="X95" t="str">
        <f>_xlfn.IFS(AD95&gt;=30,"高滞销风险",AD95&gt;=15,"中滞销风险",AD95&gt;0,"低滞销风险",AD95=0,"健康")</f>
        <v>健康</v>
      </c>
      <c r="Y95" s="8" t="str">
        <f>_xlfn.IFS(COUNTIF($B$2:B95,B95)=1,"-",OR(AND(X94="高滞销风险",OR(X95="中滞销风险",X95="低滞销风险",X95="健康")),AND(X94="中滞销风险",OR(X95="低滞销风险",X95="健康")),AND(X94="低滞销风险",X95="健康")),"变好",X94=X95,"维持不变",OR(AND(X94="健康",OR(X95="低滞销风险",X95="中滞销风险",X95="高滞销风险")),AND(X94="低滞销风险",OR(X95="中滞销风险",X95="高滞销风险")),AND(X94="中滞销风险",X95="高滞销风险")),"变差")</f>
        <v>维持不变</v>
      </c>
      <c r="Z95" s="9">
        <f t="shared" si="22"/>
        <v>0</v>
      </c>
      <c r="AA95" s="9">
        <f>AB95-Z95</f>
        <v>0</v>
      </c>
      <c r="AB95" s="9">
        <f t="shared" si="23"/>
        <v>0</v>
      </c>
      <c r="AC95" s="9">
        <f>U95/E95</f>
        <v>11.6731517509728</v>
      </c>
      <c r="AD95" s="9">
        <f t="shared" si="24"/>
        <v>0</v>
      </c>
      <c r="AE95" s="10">
        <f t="shared" si="25"/>
        <v>2.57</v>
      </c>
    </row>
    <row r="96" spans="1:31">
      <c r="A96" s="4">
        <v>45887</v>
      </c>
      <c r="B96" s="5" t="s">
        <v>95</v>
      </c>
      <c r="C96" s="5" t="s">
        <v>96</v>
      </c>
      <c r="D96" s="5" t="s">
        <v>84</v>
      </c>
      <c r="E96" s="5">
        <v>0.57</v>
      </c>
      <c r="F96" s="5">
        <v>0.57</v>
      </c>
      <c r="G96" s="5">
        <v>0.93</v>
      </c>
      <c r="H96" s="5">
        <v>1.11</v>
      </c>
      <c r="I96" s="5" t="s">
        <v>41</v>
      </c>
      <c r="J96" s="5">
        <v>4</v>
      </c>
      <c r="K96" s="5" t="s">
        <v>35</v>
      </c>
      <c r="L96" s="5" t="s">
        <v>36</v>
      </c>
      <c r="M96" s="5" t="s">
        <v>37</v>
      </c>
      <c r="N96" s="5">
        <v>41</v>
      </c>
      <c r="O96" s="5">
        <v>28</v>
      </c>
      <c r="P96" s="5">
        <v>0</v>
      </c>
      <c r="Q96" s="5">
        <v>0</v>
      </c>
      <c r="R96" s="5">
        <v>0</v>
      </c>
      <c r="S96" s="5">
        <v>0</v>
      </c>
      <c r="T96">
        <f t="shared" si="26"/>
        <v>69</v>
      </c>
      <c r="U96">
        <f t="shared" si="27"/>
        <v>69</v>
      </c>
      <c r="V96" s="1">
        <f t="shared" si="28"/>
        <v>46008.0526315789</v>
      </c>
      <c r="W96" s="1">
        <f t="shared" si="29"/>
        <v>46008.0526315789</v>
      </c>
      <c r="X96" t="str">
        <f>_xlfn.IFS(AD96&gt;=30,"高滞销风险",AD96&gt;=15,"中滞销风险",AD96&gt;0,"低滞销风险",AD96=0,"健康")</f>
        <v>中滞销风险</v>
      </c>
      <c r="Y96" s="8" t="str">
        <f>_xlfn.IFS(COUNTIF($B$2:B96,B96)=1,"-",OR(AND(X95="高滞销风险",OR(X96="中滞销风险",X96="低滞销风险",X96="健康")),AND(X95="中滞销风险",OR(X96="低滞销风险",X96="健康")),AND(X95="低滞销风险",X96="健康")),"变好",X95=X96,"维持不变",OR(AND(X95="健康",OR(X96="低滞销风险",X96="中滞销风险",X96="高滞销风险")),AND(X95="低滞销风险",OR(X96="中滞销风险",X96="高滞销风险")),AND(X95="中滞销风险",X96="高滞销风险")),"变差")</f>
        <v>-</v>
      </c>
      <c r="Z96" s="9">
        <f t="shared" si="22"/>
        <v>9.15000000000001</v>
      </c>
      <c r="AA96" s="9">
        <f>AB96-Z96</f>
        <v>0</v>
      </c>
      <c r="AB96" s="9">
        <f t="shared" si="23"/>
        <v>9.15000000000001</v>
      </c>
      <c r="AC96" s="9">
        <f>U96/E96</f>
        <v>121.052631578947</v>
      </c>
      <c r="AD96" s="9">
        <f t="shared" si="24"/>
        <v>16.0526315789466</v>
      </c>
      <c r="AE96" s="10">
        <f t="shared" si="25"/>
        <v>0.657142857142857</v>
      </c>
    </row>
    <row r="97" spans="1:31">
      <c r="A97" s="4">
        <v>45894</v>
      </c>
      <c r="B97" s="5" t="s">
        <v>95</v>
      </c>
      <c r="C97" s="5" t="s">
        <v>96</v>
      </c>
      <c r="D97" s="5" t="s">
        <v>84</v>
      </c>
      <c r="E97" s="5">
        <v>0.77</v>
      </c>
      <c r="F97" s="5">
        <v>0.77</v>
      </c>
      <c r="G97" s="5">
        <v>0.67</v>
      </c>
      <c r="H97" s="5">
        <v>0.94</v>
      </c>
      <c r="I97" s="5" t="s">
        <v>41</v>
      </c>
      <c r="J97" s="5">
        <v>5.42</v>
      </c>
      <c r="K97" s="5" t="s">
        <v>38</v>
      </c>
      <c r="L97" s="5" t="s">
        <v>39</v>
      </c>
      <c r="M97" s="5" t="s">
        <v>40</v>
      </c>
      <c r="N97" s="5">
        <v>43</v>
      </c>
      <c r="O97" s="5">
        <v>24</v>
      </c>
      <c r="P97" s="5">
        <v>0</v>
      </c>
      <c r="Q97" s="5">
        <v>0</v>
      </c>
      <c r="R97" s="5">
        <v>0</v>
      </c>
      <c r="S97" s="5">
        <v>0</v>
      </c>
      <c r="T97">
        <f t="shared" si="26"/>
        <v>67</v>
      </c>
      <c r="U97">
        <f t="shared" si="27"/>
        <v>67</v>
      </c>
      <c r="V97" s="1">
        <f t="shared" si="28"/>
        <v>45981.012987013</v>
      </c>
      <c r="W97" s="1">
        <f t="shared" si="29"/>
        <v>45981.012987013</v>
      </c>
      <c r="X97" t="str">
        <f>_xlfn.IFS(AD97&gt;=30,"高滞销风险",AD97&gt;=15,"中滞销风险",AD97&gt;0,"低滞销风险",AD97=0,"健康")</f>
        <v>健康</v>
      </c>
      <c r="Y97" s="8" t="str">
        <f>_xlfn.IFS(COUNTIF($B$2:B97,B97)=1,"-",OR(AND(X96="高滞销风险",OR(X97="中滞销风险",X97="低滞销风险",X97="健康")),AND(X96="中滞销风险",OR(X97="低滞销风险",X97="健康")),AND(X96="低滞销风险",X97="健康")),"变好",X96=X97,"维持不变",OR(AND(X96="健康",OR(X97="低滞销风险",X97="中滞销风险",X97="高滞销风险")),AND(X96="低滞销风险",OR(X97="中滞销风险",X97="高滞销风险")),AND(X96="中滞销风险",X97="高滞销风险")),"变差")</f>
        <v>变好</v>
      </c>
      <c r="Z97" s="9">
        <f t="shared" si="22"/>
        <v>0</v>
      </c>
      <c r="AA97" s="9">
        <f>AB97-Z97</f>
        <v>0</v>
      </c>
      <c r="AB97" s="9">
        <f t="shared" si="23"/>
        <v>0</v>
      </c>
      <c r="AC97" s="9">
        <f>U97/E97</f>
        <v>87.012987012987</v>
      </c>
      <c r="AD97" s="9">
        <f t="shared" si="24"/>
        <v>0</v>
      </c>
      <c r="AE97" s="10">
        <f t="shared" si="25"/>
        <v>0.77</v>
      </c>
    </row>
    <row r="98" spans="1:31">
      <c r="A98" s="4">
        <v>45901</v>
      </c>
      <c r="B98" s="5" t="s">
        <v>95</v>
      </c>
      <c r="C98" s="5" t="s">
        <v>96</v>
      </c>
      <c r="D98" s="5" t="s">
        <v>84</v>
      </c>
      <c r="E98" s="5">
        <v>0.93</v>
      </c>
      <c r="F98" s="5">
        <v>1</v>
      </c>
      <c r="G98" s="5">
        <v>0.89</v>
      </c>
      <c r="H98" s="5">
        <v>0.91</v>
      </c>
      <c r="I98" s="5" t="s">
        <v>34</v>
      </c>
      <c r="J98" s="5">
        <v>7</v>
      </c>
      <c r="K98" s="5" t="s">
        <v>42</v>
      </c>
      <c r="L98" s="5" t="s">
        <v>43</v>
      </c>
      <c r="M98" s="5" t="s">
        <v>44</v>
      </c>
      <c r="N98" s="5">
        <v>53</v>
      </c>
      <c r="O98" s="5">
        <v>6</v>
      </c>
      <c r="P98" s="5">
        <v>0</v>
      </c>
      <c r="Q98" s="5">
        <v>0</v>
      </c>
      <c r="R98" s="5">
        <v>0</v>
      </c>
      <c r="S98" s="5">
        <v>0</v>
      </c>
      <c r="T98">
        <f t="shared" si="26"/>
        <v>59</v>
      </c>
      <c r="U98">
        <f t="shared" si="27"/>
        <v>59</v>
      </c>
      <c r="V98" s="1">
        <f t="shared" si="28"/>
        <v>45964.4408602151</v>
      </c>
      <c r="W98" s="1">
        <f t="shared" si="29"/>
        <v>45964.4408602151</v>
      </c>
      <c r="X98" t="str">
        <f>_xlfn.IFS(AD98&gt;=30,"高滞销风险",AD98&gt;=15,"中滞销风险",AD98&gt;0,"低滞销风险",AD98=0,"健康")</f>
        <v>健康</v>
      </c>
      <c r="Y98" s="8" t="str">
        <f>_xlfn.IFS(COUNTIF($B$2:B98,B98)=1,"-",OR(AND(X97="高滞销风险",OR(X98="中滞销风险",X98="低滞销风险",X98="健康")),AND(X97="中滞销风险",OR(X98="低滞销风险",X98="健康")),AND(X97="低滞销风险",X98="健康")),"变好",X97=X98,"维持不变",OR(AND(X97="健康",OR(X98="低滞销风险",X98="中滞销风险",X98="高滞销风险")),AND(X97="低滞销风险",OR(X98="中滞销风险",X98="高滞销风险")),AND(X97="中滞销风险",X98="高滞销风险")),"变差")</f>
        <v>维持不变</v>
      </c>
      <c r="Z98" s="9">
        <f t="shared" si="22"/>
        <v>0</v>
      </c>
      <c r="AA98" s="9">
        <f>AB98-Z98</f>
        <v>0</v>
      </c>
      <c r="AB98" s="9">
        <f t="shared" si="23"/>
        <v>0</v>
      </c>
      <c r="AC98" s="9">
        <f>U98/E98</f>
        <v>63.4408602150538</v>
      </c>
      <c r="AD98" s="9">
        <f t="shared" si="24"/>
        <v>0</v>
      </c>
      <c r="AE98" s="10">
        <f t="shared" si="25"/>
        <v>0.93</v>
      </c>
    </row>
    <row r="99" spans="1:31">
      <c r="A99" s="4">
        <v>45908</v>
      </c>
      <c r="B99" s="5" t="s">
        <v>95</v>
      </c>
      <c r="C99" s="5" t="s">
        <v>96</v>
      </c>
      <c r="D99" s="5" t="s">
        <v>84</v>
      </c>
      <c r="E99" s="5">
        <v>1.07</v>
      </c>
      <c r="F99" s="5">
        <v>1.29</v>
      </c>
      <c r="G99" s="5">
        <v>1.14</v>
      </c>
      <c r="H99" s="5">
        <v>0.91</v>
      </c>
      <c r="I99" s="5" t="s">
        <v>34</v>
      </c>
      <c r="J99" s="5">
        <v>9</v>
      </c>
      <c r="K99" s="5" t="s">
        <v>45</v>
      </c>
      <c r="L99" s="5" t="s">
        <v>46</v>
      </c>
      <c r="M99" s="5" t="s">
        <v>47</v>
      </c>
      <c r="N99" s="5">
        <v>46</v>
      </c>
      <c r="O99" s="5">
        <v>4</v>
      </c>
      <c r="P99" s="5">
        <v>0</v>
      </c>
      <c r="Q99" s="5">
        <v>0</v>
      </c>
      <c r="R99" s="5">
        <v>0</v>
      </c>
      <c r="S99" s="5">
        <v>0</v>
      </c>
      <c r="T99">
        <f t="shared" si="26"/>
        <v>50</v>
      </c>
      <c r="U99">
        <f t="shared" si="27"/>
        <v>50</v>
      </c>
      <c r="V99" s="1">
        <f t="shared" si="28"/>
        <v>45954.7289719626</v>
      </c>
      <c r="W99" s="1">
        <f t="shared" si="29"/>
        <v>45954.7289719626</v>
      </c>
      <c r="X99" t="str">
        <f>_xlfn.IFS(AD99&gt;=30,"高滞销风险",AD99&gt;=15,"中滞销风险",AD99&gt;0,"低滞销风险",AD99=0,"健康")</f>
        <v>健康</v>
      </c>
      <c r="Y99" s="8" t="str">
        <f>_xlfn.IFS(COUNTIF($B$2:B99,B99)=1,"-",OR(AND(X98="高滞销风险",OR(X99="中滞销风险",X99="低滞销风险",X99="健康")),AND(X98="中滞销风险",OR(X99="低滞销风险",X99="健康")),AND(X98="低滞销风险",X99="健康")),"变好",X98=X99,"维持不变",OR(AND(X98="健康",OR(X99="低滞销风险",X99="中滞销风险",X99="高滞销风险")),AND(X98="低滞销风险",OR(X99="中滞销风险",X99="高滞销风险")),AND(X98="中滞销风险",X99="高滞销风险")),"变差")</f>
        <v>维持不变</v>
      </c>
      <c r="Z99" s="9">
        <f t="shared" si="22"/>
        <v>0</v>
      </c>
      <c r="AA99" s="9">
        <f>AB99-Z99</f>
        <v>0</v>
      </c>
      <c r="AB99" s="9">
        <f t="shared" si="23"/>
        <v>0</v>
      </c>
      <c r="AC99" s="9">
        <f>U99/E99</f>
        <v>46.7289719626168</v>
      </c>
      <c r="AD99" s="9">
        <f t="shared" si="24"/>
        <v>0</v>
      </c>
      <c r="AE99" s="10">
        <f t="shared" si="25"/>
        <v>1.07</v>
      </c>
    </row>
    <row r="100" spans="1:31">
      <c r="A100" s="4">
        <v>45887</v>
      </c>
      <c r="B100" s="5" t="s">
        <v>97</v>
      </c>
      <c r="C100" s="5" t="s">
        <v>98</v>
      </c>
      <c r="D100" s="5" t="s">
        <v>84</v>
      </c>
      <c r="E100" s="5">
        <v>2.57</v>
      </c>
      <c r="F100" s="5">
        <v>2.57</v>
      </c>
      <c r="G100" s="5">
        <v>2.71</v>
      </c>
      <c r="H100" s="5">
        <v>2.86</v>
      </c>
      <c r="I100" s="5" t="s">
        <v>41</v>
      </c>
      <c r="J100" s="5">
        <v>18</v>
      </c>
      <c r="K100" s="5" t="s">
        <v>35</v>
      </c>
      <c r="L100" s="5" t="s">
        <v>36</v>
      </c>
      <c r="M100" s="5" t="s">
        <v>37</v>
      </c>
      <c r="N100" s="5">
        <v>53</v>
      </c>
      <c r="O100" s="5">
        <v>71</v>
      </c>
      <c r="P100" s="5">
        <v>0</v>
      </c>
      <c r="Q100" s="5">
        <v>5</v>
      </c>
      <c r="R100" s="5">
        <v>0</v>
      </c>
      <c r="S100" s="5">
        <v>200</v>
      </c>
      <c r="T100">
        <f t="shared" si="26"/>
        <v>124</v>
      </c>
      <c r="U100">
        <f t="shared" si="27"/>
        <v>329</v>
      </c>
      <c r="V100" s="1">
        <f t="shared" si="28"/>
        <v>45935.2490272374</v>
      </c>
      <c r="W100" s="1">
        <f t="shared" si="29"/>
        <v>46015.0155642023</v>
      </c>
      <c r="X100" t="str">
        <f>_xlfn.IFS(AD100&gt;=30,"高滞销风险",AD100&gt;=15,"中滞销风险",AD100&gt;0,"低滞销风险",AD100=0,"健康")</f>
        <v>中滞销风险</v>
      </c>
      <c r="Y100" s="8" t="str">
        <f>_xlfn.IFS(COUNTIF($B$2:B100,B100)=1,"-",OR(AND(X99="高滞销风险",OR(X100="中滞销风险",X100="低滞销风险",X100="健康")),AND(X99="中滞销风险",OR(X100="低滞销风险",X100="健康")),AND(X99="低滞销风险",X100="健康")),"变好",X99=X100,"维持不变",OR(AND(X99="健康",OR(X100="低滞销风险",X100="中滞销风险",X100="高滞销风险")),AND(X99="低滞销风险",OR(X100="中滞销风险",X100="高滞销风险")),AND(X99="中滞销风险",X100="高滞销风险")),"变差")</f>
        <v>-</v>
      </c>
      <c r="Z100" s="9">
        <f t="shared" si="22"/>
        <v>0</v>
      </c>
      <c r="AA100" s="9">
        <f>AB100-Z100</f>
        <v>59.15</v>
      </c>
      <c r="AB100" s="9">
        <f t="shared" si="23"/>
        <v>59.15</v>
      </c>
      <c r="AC100" s="9">
        <f>U100/E100</f>
        <v>128.015564202335</v>
      </c>
      <c r="AD100" s="9">
        <f t="shared" si="24"/>
        <v>23.015564202331</v>
      </c>
      <c r="AE100" s="10">
        <f t="shared" si="25"/>
        <v>3.13333333333333</v>
      </c>
    </row>
    <row r="101" spans="1:31">
      <c r="A101" s="4">
        <v>45894</v>
      </c>
      <c r="B101" s="5" t="s">
        <v>97</v>
      </c>
      <c r="C101" s="5" t="s">
        <v>98</v>
      </c>
      <c r="D101" s="5" t="s">
        <v>84</v>
      </c>
      <c r="E101" s="5">
        <v>3.24</v>
      </c>
      <c r="F101" s="5">
        <v>3.71</v>
      </c>
      <c r="G101" s="5">
        <v>3.14</v>
      </c>
      <c r="H101" s="5">
        <v>3</v>
      </c>
      <c r="I101" s="5" t="s">
        <v>34</v>
      </c>
      <c r="J101" s="5">
        <v>26</v>
      </c>
      <c r="K101" s="5" t="s">
        <v>38</v>
      </c>
      <c r="L101" s="5" t="s">
        <v>39</v>
      </c>
      <c r="M101" s="5" t="s">
        <v>40</v>
      </c>
      <c r="N101" s="5">
        <v>34</v>
      </c>
      <c r="O101" s="5">
        <v>199</v>
      </c>
      <c r="P101" s="5">
        <v>0</v>
      </c>
      <c r="Q101" s="5">
        <v>69</v>
      </c>
      <c r="R101" s="5">
        <v>0</v>
      </c>
      <c r="S101" s="5">
        <v>1</v>
      </c>
      <c r="T101">
        <f t="shared" si="26"/>
        <v>233</v>
      </c>
      <c r="U101">
        <f t="shared" si="27"/>
        <v>303</v>
      </c>
      <c r="V101" s="1">
        <f t="shared" si="28"/>
        <v>45965.9135802469</v>
      </c>
      <c r="W101" s="1">
        <f t="shared" si="29"/>
        <v>45987.5185185185</v>
      </c>
      <c r="X101" t="str">
        <f>_xlfn.IFS(AD101&gt;=30,"高滞销风险",AD101&gt;=15,"中滞销风险",AD101&gt;0,"低滞销风险",AD101=0,"健康")</f>
        <v>健康</v>
      </c>
      <c r="Y101" s="8" t="str">
        <f>_xlfn.IFS(COUNTIF($B$2:B101,B101)=1,"-",OR(AND(X100="高滞销风险",OR(X101="中滞销风险",X101="低滞销风险",X101="健康")),AND(X100="中滞销风险",OR(X101="低滞销风险",X101="健康")),AND(X100="低滞销风险",X101="健康")),"变好",X100=X101,"维持不变",OR(AND(X100="健康",OR(X101="低滞销风险",X101="中滞销风险",X101="高滞销风险")),AND(X100="低滞销风险",OR(X101="中滞销风险",X101="高滞销风险")),AND(X100="中滞销风险",X101="高滞销风险")),"变差")</f>
        <v>变好</v>
      </c>
      <c r="Z101" s="9">
        <f t="shared" si="22"/>
        <v>0</v>
      </c>
      <c r="AA101" s="9">
        <f>AB101-Z101</f>
        <v>0</v>
      </c>
      <c r="AB101" s="9">
        <f t="shared" si="23"/>
        <v>0</v>
      </c>
      <c r="AC101" s="9">
        <f>U101/E101</f>
        <v>93.5185185185185</v>
      </c>
      <c r="AD101" s="9">
        <f t="shared" si="24"/>
        <v>0</v>
      </c>
      <c r="AE101" s="10">
        <f t="shared" si="25"/>
        <v>3.24</v>
      </c>
    </row>
    <row r="102" spans="1:31">
      <c r="A102" s="4">
        <v>45901</v>
      </c>
      <c r="B102" s="5" t="s">
        <v>97</v>
      </c>
      <c r="C102" s="5" t="s">
        <v>98</v>
      </c>
      <c r="D102" s="5" t="s">
        <v>84</v>
      </c>
      <c r="E102" s="5">
        <v>2.86</v>
      </c>
      <c r="F102" s="5">
        <v>2.86</v>
      </c>
      <c r="G102" s="5">
        <v>3.29</v>
      </c>
      <c r="H102" s="5">
        <v>3</v>
      </c>
      <c r="I102" s="5" t="s">
        <v>41</v>
      </c>
      <c r="J102" s="5">
        <v>20</v>
      </c>
      <c r="K102" s="5" t="s">
        <v>42</v>
      </c>
      <c r="L102" s="5" t="s">
        <v>43</v>
      </c>
      <c r="M102" s="5" t="s">
        <v>44</v>
      </c>
      <c r="N102" s="5">
        <v>34</v>
      </c>
      <c r="O102" s="5">
        <v>249</v>
      </c>
      <c r="P102" s="5">
        <v>0</v>
      </c>
      <c r="Q102" s="5">
        <v>0</v>
      </c>
      <c r="R102" s="5">
        <v>0</v>
      </c>
      <c r="S102" s="5">
        <v>0</v>
      </c>
      <c r="T102">
        <f t="shared" si="26"/>
        <v>283</v>
      </c>
      <c r="U102">
        <f t="shared" si="27"/>
        <v>283</v>
      </c>
      <c r="V102" s="1">
        <f t="shared" si="28"/>
        <v>45999.9510489511</v>
      </c>
      <c r="W102" s="1">
        <f t="shared" si="29"/>
        <v>45999.9510489511</v>
      </c>
      <c r="X102" t="str">
        <f>_xlfn.IFS(AD102&gt;=30,"高滞销风险",AD102&gt;=15,"中滞销风险",AD102&gt;0,"低滞销风险",AD102=0,"健康")</f>
        <v>低滞销风险</v>
      </c>
      <c r="Y102" s="8" t="str">
        <f>_xlfn.IFS(COUNTIF($B$2:B102,B102)=1,"-",OR(AND(X101="高滞销风险",OR(X102="中滞销风险",X102="低滞销风险",X102="健康")),AND(X101="中滞销风险",OR(X102="低滞销风险",X102="健康")),AND(X101="低滞销风险",X102="健康")),"变好",X101=X102,"维持不变",OR(AND(X101="健康",OR(X102="低滞销风险",X102="中滞销风险",X102="高滞销风险")),AND(X101="低滞销风险",OR(X102="中滞销风险",X102="高滞销风险")),AND(X101="中滞销风险",X102="高滞销风险")),"变差")</f>
        <v>变差</v>
      </c>
      <c r="Z102" s="9">
        <f t="shared" si="22"/>
        <v>22.74</v>
      </c>
      <c r="AA102" s="9">
        <f>AB102-Z102</f>
        <v>0</v>
      </c>
      <c r="AB102" s="9">
        <f t="shared" si="23"/>
        <v>22.74</v>
      </c>
      <c r="AC102" s="9">
        <f>U102/E102</f>
        <v>98.951048951049</v>
      </c>
      <c r="AD102" s="9">
        <f t="shared" si="24"/>
        <v>7.95104895105032</v>
      </c>
      <c r="AE102" s="10">
        <f t="shared" si="25"/>
        <v>3.10989010989011</v>
      </c>
    </row>
    <row r="103" spans="1:31">
      <c r="A103" s="4">
        <v>45908</v>
      </c>
      <c r="B103" s="5" t="s">
        <v>97</v>
      </c>
      <c r="C103" s="5" t="s">
        <v>98</v>
      </c>
      <c r="D103" s="5" t="s">
        <v>84</v>
      </c>
      <c r="E103" s="5">
        <v>3.15</v>
      </c>
      <c r="F103" s="5">
        <v>3.29</v>
      </c>
      <c r="G103" s="5">
        <v>3.07</v>
      </c>
      <c r="H103" s="5">
        <v>3.11</v>
      </c>
      <c r="I103" s="5" t="s">
        <v>34</v>
      </c>
      <c r="J103" s="5">
        <v>23</v>
      </c>
      <c r="K103" s="5" t="s">
        <v>45</v>
      </c>
      <c r="L103" s="5" t="s">
        <v>46</v>
      </c>
      <c r="M103" s="5" t="s">
        <v>47</v>
      </c>
      <c r="N103" s="5">
        <v>13</v>
      </c>
      <c r="O103" s="5">
        <v>249</v>
      </c>
      <c r="P103" s="5">
        <v>0</v>
      </c>
      <c r="Q103" s="5">
        <v>0</v>
      </c>
      <c r="R103" s="5">
        <v>0</v>
      </c>
      <c r="S103" s="5">
        <v>0</v>
      </c>
      <c r="T103">
        <f t="shared" si="26"/>
        <v>262</v>
      </c>
      <c r="U103">
        <f t="shared" si="27"/>
        <v>262</v>
      </c>
      <c r="V103" s="1">
        <f t="shared" si="28"/>
        <v>45991.1746031746</v>
      </c>
      <c r="W103" s="1">
        <f t="shared" si="29"/>
        <v>45991.1746031746</v>
      </c>
      <c r="X103" t="str">
        <f>_xlfn.IFS(AD103&gt;=30,"高滞销风险",AD103&gt;=15,"中滞销风险",AD103&gt;0,"低滞销风险",AD103=0,"健康")</f>
        <v>健康</v>
      </c>
      <c r="Y103" s="8" t="str">
        <f>_xlfn.IFS(COUNTIF($B$2:B103,B103)=1,"-",OR(AND(X102="高滞销风险",OR(X103="中滞销风险",X103="低滞销风险",X103="健康")),AND(X102="中滞销风险",OR(X103="低滞销风险",X103="健康")),AND(X102="低滞销风险",X103="健康")),"变好",X102=X103,"维持不变",OR(AND(X102="健康",OR(X103="低滞销风险",X103="中滞销风险",X103="高滞销风险")),AND(X102="低滞销风险",OR(X103="中滞销风险",X103="高滞销风险")),AND(X102="中滞销风险",X103="高滞销风险")),"变差")</f>
        <v>变好</v>
      </c>
      <c r="Z103" s="9">
        <f t="shared" si="22"/>
        <v>0</v>
      </c>
      <c r="AA103" s="9">
        <f>AB103-Z103</f>
        <v>0</v>
      </c>
      <c r="AB103" s="9">
        <f t="shared" si="23"/>
        <v>0</v>
      </c>
      <c r="AC103" s="9">
        <f>U103/E103</f>
        <v>83.1746031746032</v>
      </c>
      <c r="AD103" s="9">
        <f t="shared" si="24"/>
        <v>0</v>
      </c>
      <c r="AE103" s="10">
        <f t="shared" si="25"/>
        <v>3.15</v>
      </c>
    </row>
    <row r="104" spans="1:31">
      <c r="A104" s="4">
        <v>45887</v>
      </c>
      <c r="B104" s="5" t="s">
        <v>99</v>
      </c>
      <c r="C104" s="5" t="s">
        <v>100</v>
      </c>
      <c r="D104" s="5" t="s">
        <v>84</v>
      </c>
      <c r="E104" s="5">
        <v>0.71</v>
      </c>
      <c r="F104" s="5">
        <v>0.71</v>
      </c>
      <c r="G104" s="5">
        <v>1</v>
      </c>
      <c r="H104" s="5">
        <v>1.54</v>
      </c>
      <c r="I104" s="5" t="s">
        <v>41</v>
      </c>
      <c r="J104" s="5">
        <v>5</v>
      </c>
      <c r="K104" s="5" t="s">
        <v>35</v>
      </c>
      <c r="L104" s="5" t="s">
        <v>36</v>
      </c>
      <c r="M104" s="5" t="s">
        <v>37</v>
      </c>
      <c r="N104" s="5">
        <v>5</v>
      </c>
      <c r="O104" s="5">
        <v>32</v>
      </c>
      <c r="P104" s="5">
        <v>50</v>
      </c>
      <c r="Q104" s="5">
        <v>123</v>
      </c>
      <c r="R104" s="5">
        <v>0</v>
      </c>
      <c r="S104" s="5">
        <v>0</v>
      </c>
      <c r="T104">
        <f>N104+O104+P104</f>
        <v>87</v>
      </c>
      <c r="U104">
        <f>T104+Q104+R104+S104</f>
        <v>210</v>
      </c>
      <c r="V104" s="1">
        <f>A104+T104/E104</f>
        <v>46009.5352112676</v>
      </c>
      <c r="W104" s="1">
        <f>A104+U104/E104</f>
        <v>46182.7746478873</v>
      </c>
      <c r="X104" t="str">
        <f t="shared" ref="X104:X151" si="30">_xlfn.IFS(AD104&gt;=30,"高滞销风险",AD104&gt;=15,"中滞销风险",AD104&gt;0,"低滞销风险",AD104=0,"健康")</f>
        <v>高滞销风险</v>
      </c>
      <c r="Y104" s="8" t="str">
        <f>_xlfn.IFS(COUNTIF($B$2:B104,B104)=1,"-",OR(AND(X103="高滞销风险",OR(X104="中滞销风险",X104="低滞销风险",X104="健康")),AND(X103="中滞销风险",OR(X104="低滞销风险",X104="健康")),AND(X103="低滞销风险",X104="健康")),"变好",X103=X104,"维持不变",OR(AND(X103="健康",OR(X104="低滞销风险",X104="中滞销风险",X104="高滞销风险")),AND(X103="低滞销风险",OR(X104="中滞销风险",X104="高滞销风险")),AND(X103="中滞销风险",X104="高滞销风险")),"变差")</f>
        <v>-</v>
      </c>
      <c r="Z104" s="9">
        <f t="shared" si="22"/>
        <v>12.45</v>
      </c>
      <c r="AA104" s="9">
        <f t="shared" ref="AA104:AA143" si="31">AB104-Z104</f>
        <v>123</v>
      </c>
      <c r="AB104" s="9">
        <f t="shared" si="23"/>
        <v>135.45</v>
      </c>
      <c r="AC104" s="9">
        <f t="shared" ref="AC104:AC151" si="32">U104/E104</f>
        <v>295.774647887324</v>
      </c>
      <c r="AD104" s="9">
        <f t="shared" si="24"/>
        <v>190.774647887323</v>
      </c>
      <c r="AE104" s="10">
        <f t="shared" si="25"/>
        <v>2</v>
      </c>
    </row>
    <row r="105" spans="1:31">
      <c r="A105" s="4">
        <v>45894</v>
      </c>
      <c r="B105" s="5" t="s">
        <v>99</v>
      </c>
      <c r="C105" s="5" t="s">
        <v>100</v>
      </c>
      <c r="D105" s="5" t="s">
        <v>84</v>
      </c>
      <c r="E105" s="5">
        <v>1.91</v>
      </c>
      <c r="F105" s="5">
        <v>2.54</v>
      </c>
      <c r="G105" s="5">
        <v>1.63</v>
      </c>
      <c r="H105" s="5">
        <v>1.64</v>
      </c>
      <c r="I105" s="5" t="s">
        <v>34</v>
      </c>
      <c r="J105" s="5">
        <v>17.8</v>
      </c>
      <c r="K105" s="5" t="s">
        <v>38</v>
      </c>
      <c r="L105" s="5" t="s">
        <v>39</v>
      </c>
      <c r="M105" s="5" t="s">
        <v>40</v>
      </c>
      <c r="N105" s="5">
        <v>5</v>
      </c>
      <c r="O105" s="5">
        <v>76</v>
      </c>
      <c r="P105" s="5">
        <v>0</v>
      </c>
      <c r="Q105" s="5">
        <v>123</v>
      </c>
      <c r="R105" s="5">
        <v>0</v>
      </c>
      <c r="S105" s="5">
        <v>0</v>
      </c>
      <c r="T105">
        <f>N105+O105+P105</f>
        <v>81</v>
      </c>
      <c r="U105">
        <f>T105+Q105+R105+S105</f>
        <v>204</v>
      </c>
      <c r="V105" s="1">
        <f>A105+T105/E105</f>
        <v>45936.4083769634</v>
      </c>
      <c r="W105" s="1">
        <f>A105+U105/E105</f>
        <v>46000.8062827225</v>
      </c>
      <c r="X105" t="str">
        <f t="shared" si="30"/>
        <v>低滞销风险</v>
      </c>
      <c r="Y105" s="8" t="str">
        <f>_xlfn.IFS(COUNTIF($B$2:B105,B105)=1,"-",OR(AND(X104="高滞销风险",OR(X105="中滞销风险",X105="低滞销风险",X105="健康")),AND(X104="中滞销风险",OR(X105="低滞销风险",X105="健康")),AND(X104="低滞销风险",X105="健康")),"变好",X104=X105,"维持不变",OR(AND(X104="健康",OR(X105="低滞销风险",X105="中滞销风险",X105="高滞销风险")),AND(X104="低滞销风险",OR(X105="中滞销风险",X105="高滞销风险")),AND(X104="中滞销风险",X105="高滞销风险")),"变差")</f>
        <v>变好</v>
      </c>
      <c r="Z105" s="9">
        <f t="shared" si="22"/>
        <v>0</v>
      </c>
      <c r="AA105" s="9">
        <f t="shared" si="31"/>
        <v>16.82</v>
      </c>
      <c r="AB105" s="9">
        <f t="shared" si="23"/>
        <v>16.82</v>
      </c>
      <c r="AC105" s="9">
        <f t="shared" si="32"/>
        <v>106.806282722513</v>
      </c>
      <c r="AD105" s="9">
        <f t="shared" si="24"/>
        <v>8.80628272251488</v>
      </c>
      <c r="AE105" s="10">
        <f t="shared" si="25"/>
        <v>2.08163265306122</v>
      </c>
    </row>
    <row r="106" spans="1:31">
      <c r="A106" s="4">
        <v>45901</v>
      </c>
      <c r="B106" s="5" t="s">
        <v>99</v>
      </c>
      <c r="C106" s="5" t="s">
        <v>100</v>
      </c>
      <c r="D106" s="5" t="s">
        <v>84</v>
      </c>
      <c r="E106" s="5">
        <v>1.93</v>
      </c>
      <c r="F106" s="5">
        <v>2.11</v>
      </c>
      <c r="G106" s="5">
        <v>2.33</v>
      </c>
      <c r="H106" s="5">
        <v>1.66</v>
      </c>
      <c r="I106" s="5" t="s">
        <v>34</v>
      </c>
      <c r="J106" s="5">
        <v>14.8</v>
      </c>
      <c r="K106" s="5" t="s">
        <v>42</v>
      </c>
      <c r="L106" s="5" t="s">
        <v>43</v>
      </c>
      <c r="M106" s="5" t="s">
        <v>44</v>
      </c>
      <c r="N106" s="5">
        <v>59</v>
      </c>
      <c r="O106" s="5">
        <v>37</v>
      </c>
      <c r="P106" s="5">
        <v>0</v>
      </c>
      <c r="Q106" s="5">
        <v>93</v>
      </c>
      <c r="R106" s="5">
        <v>0</v>
      </c>
      <c r="S106" s="5">
        <v>0</v>
      </c>
      <c r="T106">
        <f>N106+O106+P106</f>
        <v>96</v>
      </c>
      <c r="U106">
        <f>T106+Q106+R106+S106</f>
        <v>189</v>
      </c>
      <c r="V106" s="1">
        <f>A106+T106/E106</f>
        <v>45950.7409326425</v>
      </c>
      <c r="W106" s="1">
        <f>A106+U106/E106</f>
        <v>45998.9274611399</v>
      </c>
      <c r="X106" t="str">
        <f t="shared" si="30"/>
        <v>低滞销风险</v>
      </c>
      <c r="Y106" s="8" t="str">
        <f>_xlfn.IFS(COUNTIF($B$2:B106,B106)=1,"-",OR(AND(X105="高滞销风险",OR(X106="中滞销风险",X106="低滞销风险",X106="健康")),AND(X105="中滞销风险",OR(X106="低滞销风险",X106="健康")),AND(X105="低滞销风险",X106="健康")),"变好",X105=X106,"维持不变",OR(AND(X105="健康",OR(X106="低滞销风险",X106="中滞销风险",X106="高滞销风险")),AND(X105="低滞销风险",OR(X106="中滞销风险",X106="高滞销风险")),AND(X105="中滞销风险",X106="高滞销风险")),"变差")</f>
        <v>维持不变</v>
      </c>
      <c r="Z106" s="9">
        <f t="shared" si="22"/>
        <v>0</v>
      </c>
      <c r="AA106" s="9">
        <f t="shared" si="31"/>
        <v>13.37</v>
      </c>
      <c r="AB106" s="9">
        <f t="shared" si="23"/>
        <v>13.37</v>
      </c>
      <c r="AC106" s="9">
        <f t="shared" si="32"/>
        <v>97.9274611398964</v>
      </c>
      <c r="AD106" s="9">
        <f t="shared" si="24"/>
        <v>6.92746113989415</v>
      </c>
      <c r="AE106" s="10">
        <f t="shared" si="25"/>
        <v>2.07692307692308</v>
      </c>
    </row>
    <row r="107" spans="1:31">
      <c r="A107" s="4">
        <v>45908</v>
      </c>
      <c r="B107" s="5" t="s">
        <v>99</v>
      </c>
      <c r="C107" s="5" t="s">
        <v>100</v>
      </c>
      <c r="D107" s="5" t="s">
        <v>84</v>
      </c>
      <c r="E107" s="5">
        <v>1.71</v>
      </c>
      <c r="F107" s="5">
        <v>1.71</v>
      </c>
      <c r="G107" s="5">
        <v>1.91</v>
      </c>
      <c r="H107" s="5">
        <v>1.77</v>
      </c>
      <c r="I107" s="5" t="s">
        <v>41</v>
      </c>
      <c r="J107" s="5">
        <v>12</v>
      </c>
      <c r="K107" s="5" t="s">
        <v>45</v>
      </c>
      <c r="L107" s="5" t="s">
        <v>46</v>
      </c>
      <c r="M107" s="5" t="s">
        <v>47</v>
      </c>
      <c r="N107" s="5">
        <v>55</v>
      </c>
      <c r="O107" s="5">
        <v>40</v>
      </c>
      <c r="P107" s="5">
        <v>0</v>
      </c>
      <c r="Q107" s="5">
        <v>83</v>
      </c>
      <c r="R107" s="5">
        <v>0</v>
      </c>
      <c r="S107" s="5">
        <v>0</v>
      </c>
      <c r="T107">
        <f>N107+O107+P107</f>
        <v>95</v>
      </c>
      <c r="U107">
        <f>T107+Q107+R107+S107</f>
        <v>178</v>
      </c>
      <c r="V107" s="1">
        <f>A107+T107/E107</f>
        <v>45963.5555555556</v>
      </c>
      <c r="W107" s="1">
        <f>A107+U107/E107</f>
        <v>46012.0935672515</v>
      </c>
      <c r="X107" t="str">
        <f t="shared" si="30"/>
        <v>中滞销风险</v>
      </c>
      <c r="Y107" s="8" t="str">
        <f>_xlfn.IFS(COUNTIF($B$2:B107,B107)=1,"-",OR(AND(X106="高滞销风险",OR(X107="中滞销风险",X107="低滞销风险",X107="健康")),AND(X106="中滞销风险",OR(X107="低滞销风险",X107="健康")),AND(X106="低滞销风险",X107="健康")),"变好",X106=X107,"维持不变",OR(AND(X106="健康",OR(X107="低滞销风险",X107="中滞销风险",X107="高滞销风险")),AND(X106="低滞销风险",OR(X107="中滞销风险",X107="高滞销风险")),AND(X106="中滞销风险",X107="高滞销风险")),"变差")</f>
        <v>变差</v>
      </c>
      <c r="Z107" s="9">
        <f t="shared" si="22"/>
        <v>0</v>
      </c>
      <c r="AA107" s="9">
        <f t="shared" si="31"/>
        <v>34.36</v>
      </c>
      <c r="AB107" s="9">
        <f t="shared" si="23"/>
        <v>34.36</v>
      </c>
      <c r="AC107" s="9">
        <f t="shared" si="32"/>
        <v>104.093567251462</v>
      </c>
      <c r="AD107" s="9">
        <f t="shared" si="24"/>
        <v>20.0935672514606</v>
      </c>
      <c r="AE107" s="10">
        <f t="shared" si="25"/>
        <v>2.11904761904762</v>
      </c>
    </row>
    <row r="108" spans="1:31">
      <c r="A108" s="4">
        <v>45887</v>
      </c>
      <c r="B108" s="5" t="s">
        <v>101</v>
      </c>
      <c r="C108" s="5" t="s">
        <v>102</v>
      </c>
      <c r="D108" s="5" t="s">
        <v>84</v>
      </c>
      <c r="E108" s="5">
        <v>2.75</v>
      </c>
      <c r="F108" s="5">
        <v>2.86</v>
      </c>
      <c r="G108" s="5">
        <v>2.43</v>
      </c>
      <c r="H108" s="5">
        <v>2.82</v>
      </c>
      <c r="I108" s="5" t="s">
        <v>34</v>
      </c>
      <c r="J108" s="5">
        <v>20</v>
      </c>
      <c r="K108" s="5" t="s">
        <v>35</v>
      </c>
      <c r="L108" s="5" t="s">
        <v>36</v>
      </c>
      <c r="M108" s="5" t="s">
        <v>37</v>
      </c>
      <c r="N108" s="5">
        <v>72</v>
      </c>
      <c r="O108" s="5">
        <v>68</v>
      </c>
      <c r="P108" s="5">
        <v>0</v>
      </c>
      <c r="Q108" s="5">
        <v>150</v>
      </c>
      <c r="R108" s="5">
        <v>0</v>
      </c>
      <c r="S108" s="5">
        <v>0</v>
      </c>
      <c r="T108">
        <f>N108+O108+P108</f>
        <v>140</v>
      </c>
      <c r="U108">
        <f>T108+Q108+R108+S108</f>
        <v>290</v>
      </c>
      <c r="V108" s="1">
        <f>A108+T108/E108</f>
        <v>45937.9090909091</v>
      </c>
      <c r="W108" s="1">
        <f>A108+U108/E108</f>
        <v>45992.4545454545</v>
      </c>
      <c r="X108" t="str">
        <f t="shared" si="30"/>
        <v>低滞销风险</v>
      </c>
      <c r="Y108" s="8" t="str">
        <f>_xlfn.IFS(COUNTIF($B$2:B108,B108)=1,"-",OR(AND(X107="高滞销风险",OR(X108="中滞销风险",X108="低滞销风险",X108="健康")),AND(X107="中滞销风险",OR(X108="低滞销风险",X108="健康")),AND(X107="低滞销风险",X108="健康")),"变好",X107=X108,"维持不变",OR(AND(X107="健康",OR(X108="低滞销风险",X108="中滞销风险",X108="高滞销风险")),AND(X107="低滞销风险",OR(X108="中滞销风险",X108="高滞销风险")),AND(X107="中滞销风险",X108="高滞销风险")),"变差")</f>
        <v>-</v>
      </c>
      <c r="Z108" s="9">
        <f t="shared" si="22"/>
        <v>0</v>
      </c>
      <c r="AA108" s="9">
        <f t="shared" si="31"/>
        <v>1.25</v>
      </c>
      <c r="AB108" s="9">
        <f t="shared" si="23"/>
        <v>1.25</v>
      </c>
      <c r="AC108" s="9">
        <f t="shared" si="32"/>
        <v>105.454545454545</v>
      </c>
      <c r="AD108" s="9">
        <f t="shared" si="24"/>
        <v>0.454545454544132</v>
      </c>
      <c r="AE108" s="10">
        <f t="shared" si="25"/>
        <v>2.76190476190476</v>
      </c>
    </row>
    <row r="109" spans="1:31">
      <c r="A109" s="4">
        <v>45894</v>
      </c>
      <c r="B109" s="5" t="s">
        <v>101</v>
      </c>
      <c r="C109" s="5" t="s">
        <v>102</v>
      </c>
      <c r="D109" s="5" t="s">
        <v>84</v>
      </c>
      <c r="E109" s="5">
        <v>3.35</v>
      </c>
      <c r="F109" s="5">
        <v>3.86</v>
      </c>
      <c r="G109" s="5">
        <v>3.36</v>
      </c>
      <c r="H109" s="5">
        <v>3.04</v>
      </c>
      <c r="I109" s="5" t="s">
        <v>34</v>
      </c>
      <c r="J109" s="5">
        <v>27</v>
      </c>
      <c r="K109" s="5" t="s">
        <v>38</v>
      </c>
      <c r="L109" s="5" t="s">
        <v>39</v>
      </c>
      <c r="M109" s="5" t="s">
        <v>40</v>
      </c>
      <c r="N109" s="5">
        <v>62</v>
      </c>
      <c r="O109" s="5">
        <v>109</v>
      </c>
      <c r="P109" s="5">
        <v>0</v>
      </c>
      <c r="Q109" s="5">
        <v>95</v>
      </c>
      <c r="R109" s="5">
        <v>0</v>
      </c>
      <c r="S109" s="5">
        <v>0</v>
      </c>
      <c r="T109">
        <f>N109+O109+P109</f>
        <v>171</v>
      </c>
      <c r="U109">
        <f>T109+Q109+R109+S109</f>
        <v>266</v>
      </c>
      <c r="V109" s="1">
        <f>A109+T109/E109</f>
        <v>45945.0447761194</v>
      </c>
      <c r="W109" s="1">
        <f>A109+U109/E109</f>
        <v>45973.4029850746</v>
      </c>
      <c r="X109" t="str">
        <f t="shared" si="30"/>
        <v>健康</v>
      </c>
      <c r="Y109" s="8" t="str">
        <f>_xlfn.IFS(COUNTIF($B$2:B109,B109)=1,"-",OR(AND(X108="高滞销风险",OR(X109="中滞销风险",X109="低滞销风险",X109="健康")),AND(X108="中滞销风险",OR(X109="低滞销风险",X109="健康")),AND(X108="低滞销风险",X109="健康")),"变好",X108=X109,"维持不变",OR(AND(X108="健康",OR(X109="低滞销风险",X109="中滞销风险",X109="高滞销风险")),AND(X108="低滞销风险",OR(X109="中滞销风险",X109="高滞销风险")),AND(X108="中滞销风险",X109="高滞销风险")),"变差")</f>
        <v>变好</v>
      </c>
      <c r="Z109" s="9">
        <f t="shared" si="22"/>
        <v>0</v>
      </c>
      <c r="AA109" s="9">
        <f t="shared" si="31"/>
        <v>0</v>
      </c>
      <c r="AB109" s="9">
        <f t="shared" si="23"/>
        <v>0</v>
      </c>
      <c r="AC109" s="9">
        <f t="shared" si="32"/>
        <v>79.4029850746269</v>
      </c>
      <c r="AD109" s="9">
        <f t="shared" si="24"/>
        <v>0</v>
      </c>
      <c r="AE109" s="10">
        <f t="shared" si="25"/>
        <v>3.35</v>
      </c>
    </row>
    <row r="110" spans="1:31">
      <c r="A110" s="4">
        <v>45901</v>
      </c>
      <c r="B110" s="5" t="s">
        <v>101</v>
      </c>
      <c r="C110" s="5" t="s">
        <v>102</v>
      </c>
      <c r="D110" s="5" t="s">
        <v>84</v>
      </c>
      <c r="E110" s="5">
        <v>3.72</v>
      </c>
      <c r="F110" s="5">
        <v>4.29</v>
      </c>
      <c r="G110" s="5">
        <v>4.07</v>
      </c>
      <c r="H110" s="5">
        <v>3.25</v>
      </c>
      <c r="I110" s="5" t="s">
        <v>34</v>
      </c>
      <c r="J110" s="5">
        <v>30</v>
      </c>
      <c r="K110" s="5" t="s">
        <v>42</v>
      </c>
      <c r="L110" s="5" t="s">
        <v>43</v>
      </c>
      <c r="M110" s="5" t="s">
        <v>44</v>
      </c>
      <c r="N110" s="5">
        <v>44</v>
      </c>
      <c r="O110" s="5">
        <v>196</v>
      </c>
      <c r="P110" s="5">
        <v>0</v>
      </c>
      <c r="Q110" s="5">
        <v>0</v>
      </c>
      <c r="R110" s="5">
        <v>0</v>
      </c>
      <c r="S110" s="5">
        <v>0</v>
      </c>
      <c r="T110">
        <f>N110+O110+P110</f>
        <v>240</v>
      </c>
      <c r="U110">
        <f>T110+Q110+R110+S110</f>
        <v>240</v>
      </c>
      <c r="V110" s="1">
        <f>A110+T110/E110</f>
        <v>45965.5161290323</v>
      </c>
      <c r="W110" s="1">
        <f>A110+U110/E110</f>
        <v>45965.5161290323</v>
      </c>
      <c r="X110" t="str">
        <f t="shared" si="30"/>
        <v>健康</v>
      </c>
      <c r="Y110" s="8" t="str">
        <f>_xlfn.IFS(COUNTIF($B$2:B110,B110)=1,"-",OR(AND(X109="高滞销风险",OR(X110="中滞销风险",X110="低滞销风险",X110="健康")),AND(X109="中滞销风险",OR(X110="低滞销风险",X110="健康")),AND(X109="低滞销风险",X110="健康")),"变好",X109=X110,"维持不变",OR(AND(X109="健康",OR(X110="低滞销风险",X110="中滞销风险",X110="高滞销风险")),AND(X109="低滞销风险",OR(X110="中滞销风险",X110="高滞销风险")),AND(X109="中滞销风险",X110="高滞销风险")),"变差")</f>
        <v>维持不变</v>
      </c>
      <c r="Z110" s="9">
        <f t="shared" si="22"/>
        <v>0</v>
      </c>
      <c r="AA110" s="9">
        <f t="shared" si="31"/>
        <v>0</v>
      </c>
      <c r="AB110" s="9">
        <f t="shared" si="23"/>
        <v>0</v>
      </c>
      <c r="AC110" s="9">
        <f t="shared" si="32"/>
        <v>64.5161290322581</v>
      </c>
      <c r="AD110" s="9">
        <f t="shared" si="24"/>
        <v>0</v>
      </c>
      <c r="AE110" s="10">
        <f t="shared" si="25"/>
        <v>3.72</v>
      </c>
    </row>
    <row r="111" spans="1:31">
      <c r="A111" s="4">
        <v>45908</v>
      </c>
      <c r="B111" s="5" t="s">
        <v>101</v>
      </c>
      <c r="C111" s="5" t="s">
        <v>102</v>
      </c>
      <c r="D111" s="5" t="s">
        <v>84</v>
      </c>
      <c r="E111" s="5">
        <v>2.57</v>
      </c>
      <c r="F111" s="5">
        <v>2.57</v>
      </c>
      <c r="G111" s="5">
        <v>3.43</v>
      </c>
      <c r="H111" s="5">
        <v>3.39</v>
      </c>
      <c r="I111" s="5" t="s">
        <v>41</v>
      </c>
      <c r="J111" s="5">
        <v>18</v>
      </c>
      <c r="K111" s="5" t="s">
        <v>45</v>
      </c>
      <c r="L111" s="5" t="s">
        <v>46</v>
      </c>
      <c r="M111" s="5" t="s">
        <v>47</v>
      </c>
      <c r="N111" s="5">
        <v>62</v>
      </c>
      <c r="O111" s="5">
        <v>162</v>
      </c>
      <c r="P111" s="5">
        <v>0</v>
      </c>
      <c r="Q111" s="5">
        <v>0</v>
      </c>
      <c r="R111" s="5">
        <v>0</v>
      </c>
      <c r="S111" s="5">
        <v>0</v>
      </c>
      <c r="T111">
        <f>N111+O111+P111</f>
        <v>224</v>
      </c>
      <c r="U111">
        <f>T111+Q111+R111+S111</f>
        <v>224</v>
      </c>
      <c r="V111" s="1">
        <f>A111+T111/E111</f>
        <v>45995.1595330739</v>
      </c>
      <c r="W111" s="1">
        <f>A111+U111/E111</f>
        <v>45995.1595330739</v>
      </c>
      <c r="X111" t="str">
        <f t="shared" si="30"/>
        <v>低滞销风险</v>
      </c>
      <c r="Y111" s="8" t="str">
        <f>_xlfn.IFS(COUNTIF($B$2:B111,B111)=1,"-",OR(AND(X110="高滞销风险",OR(X111="中滞销风险",X111="低滞销风险",X111="健康")),AND(X110="中滞销风险",OR(X111="低滞销风险",X111="健康")),AND(X110="低滞销风险",X111="健康")),"变好",X110=X111,"维持不变",OR(AND(X110="健康",OR(X111="低滞销风险",X111="中滞销风险",X111="高滞销风险")),AND(X110="低滞销风险",OR(X111="中滞销风险",X111="高滞销风险")),AND(X110="中滞销风险",X111="高滞销风险")),"变差")</f>
        <v>变差</v>
      </c>
      <c r="Z111" s="9">
        <f t="shared" si="22"/>
        <v>8.12</v>
      </c>
      <c r="AA111" s="9">
        <f t="shared" si="31"/>
        <v>0</v>
      </c>
      <c r="AB111" s="9">
        <f t="shared" si="23"/>
        <v>8.12</v>
      </c>
      <c r="AC111" s="9">
        <f t="shared" si="32"/>
        <v>87.15953307393</v>
      </c>
      <c r="AD111" s="9">
        <f t="shared" si="24"/>
        <v>3.1595330739292</v>
      </c>
      <c r="AE111" s="10">
        <f t="shared" si="25"/>
        <v>2.66666666666667</v>
      </c>
    </row>
    <row r="112" spans="1:31">
      <c r="A112" s="4">
        <v>45887</v>
      </c>
      <c r="B112" s="5" t="s">
        <v>103</v>
      </c>
      <c r="C112" s="5" t="s">
        <v>104</v>
      </c>
      <c r="D112" s="5" t="s">
        <v>84</v>
      </c>
      <c r="E112" s="5">
        <v>2.02</v>
      </c>
      <c r="F112" s="5">
        <v>2.43</v>
      </c>
      <c r="G112" s="5">
        <v>2.07</v>
      </c>
      <c r="H112" s="5">
        <v>1.75</v>
      </c>
      <c r="I112" s="5" t="s">
        <v>34</v>
      </c>
      <c r="J112" s="5">
        <v>17</v>
      </c>
      <c r="K112" s="5" t="s">
        <v>35</v>
      </c>
      <c r="L112" s="5" t="s">
        <v>36</v>
      </c>
      <c r="M112" s="5" t="s">
        <v>37</v>
      </c>
      <c r="N112" s="5">
        <v>57</v>
      </c>
      <c r="O112" s="5">
        <v>30</v>
      </c>
      <c r="P112" s="5">
        <v>0</v>
      </c>
      <c r="Q112" s="5">
        <v>125</v>
      </c>
      <c r="R112" s="5">
        <v>0</v>
      </c>
      <c r="S112" s="5">
        <v>0</v>
      </c>
      <c r="T112">
        <f>N112+O112+P112</f>
        <v>87</v>
      </c>
      <c r="U112">
        <f>T112+Q112+R112+S112</f>
        <v>212</v>
      </c>
      <c r="V112" s="1">
        <f>A112+T112/E112</f>
        <v>45930.0693069307</v>
      </c>
      <c r="W112" s="1">
        <f>A112+U112/E112</f>
        <v>45991.9504950495</v>
      </c>
      <c r="X112" t="str">
        <f t="shared" si="30"/>
        <v>健康</v>
      </c>
      <c r="Y112" s="8" t="str">
        <f>_xlfn.IFS(COUNTIF($B$2:B112,B112)=1,"-",OR(AND(X111="高滞销风险",OR(X112="中滞销风险",X112="低滞销风险",X112="健康")),AND(X111="中滞销风险",OR(X112="低滞销风险",X112="健康")),AND(X111="低滞销风险",X112="健康")),"变好",X111=X112,"维持不变",OR(AND(X111="健康",OR(X112="低滞销风险",X112="中滞销风险",X112="高滞销风险")),AND(X111="低滞销风险",OR(X112="中滞销风险",X112="高滞销风险")),AND(X111="中滞销风险",X112="高滞销风险")),"变差")</f>
        <v>-</v>
      </c>
      <c r="Z112" s="9">
        <f t="shared" si="22"/>
        <v>0</v>
      </c>
      <c r="AA112" s="9">
        <f t="shared" si="31"/>
        <v>0</v>
      </c>
      <c r="AB112" s="9">
        <f t="shared" si="23"/>
        <v>0</v>
      </c>
      <c r="AC112" s="9">
        <f t="shared" si="32"/>
        <v>104.950495049505</v>
      </c>
      <c r="AD112" s="9">
        <f t="shared" si="24"/>
        <v>0</v>
      </c>
      <c r="AE112" s="10">
        <f t="shared" si="25"/>
        <v>2.02</v>
      </c>
    </row>
    <row r="113" spans="1:31">
      <c r="A113" s="4">
        <v>45894</v>
      </c>
      <c r="B113" s="5" t="s">
        <v>103</v>
      </c>
      <c r="C113" s="5" t="s">
        <v>104</v>
      </c>
      <c r="D113" s="5" t="s">
        <v>84</v>
      </c>
      <c r="E113" s="5">
        <v>1.29</v>
      </c>
      <c r="F113" s="5">
        <v>1.29</v>
      </c>
      <c r="G113" s="5">
        <v>1.86</v>
      </c>
      <c r="H113" s="5">
        <v>1.68</v>
      </c>
      <c r="I113" s="5" t="s">
        <v>41</v>
      </c>
      <c r="J113" s="5">
        <v>9</v>
      </c>
      <c r="K113" s="5" t="s">
        <v>38</v>
      </c>
      <c r="L113" s="5" t="s">
        <v>39</v>
      </c>
      <c r="M113" s="5" t="s">
        <v>40</v>
      </c>
      <c r="N113" s="5">
        <v>50</v>
      </c>
      <c r="O113" s="5">
        <v>65</v>
      </c>
      <c r="P113" s="5">
        <v>0</v>
      </c>
      <c r="Q113" s="5">
        <v>90</v>
      </c>
      <c r="R113" s="5">
        <v>0</v>
      </c>
      <c r="S113" s="5">
        <v>0</v>
      </c>
      <c r="T113">
        <f>N113+O113+P113</f>
        <v>115</v>
      </c>
      <c r="U113">
        <f>T113+Q113+R113+S113</f>
        <v>205</v>
      </c>
      <c r="V113" s="1">
        <f>A113+T113/E113</f>
        <v>45983.1472868217</v>
      </c>
      <c r="W113" s="1">
        <f>A113+U113/E113</f>
        <v>46052.9147286822</v>
      </c>
      <c r="X113" t="str">
        <f t="shared" si="30"/>
        <v>高滞销风险</v>
      </c>
      <c r="Y113" s="8" t="str">
        <f>_xlfn.IFS(COUNTIF($B$2:B113,B113)=1,"-",OR(AND(X112="高滞销风险",OR(X113="中滞销风险",X113="低滞销风险",X113="健康")),AND(X112="中滞销风险",OR(X113="低滞销风险",X113="健康")),AND(X112="低滞销风险",X113="健康")),"变好",X112=X113,"维持不变",OR(AND(X112="健康",OR(X113="低滞销风险",X113="中滞销风险",X113="高滞销风险")),AND(X112="低滞销风险",OR(X113="中滞销风险",X113="高滞销风险")),AND(X112="中滞销风险",X113="高滞销风险")),"变差")</f>
        <v>变差</v>
      </c>
      <c r="Z113" s="9">
        <f t="shared" si="22"/>
        <v>0</v>
      </c>
      <c r="AA113" s="9">
        <f t="shared" si="31"/>
        <v>78.58</v>
      </c>
      <c r="AB113" s="9">
        <f t="shared" si="23"/>
        <v>78.58</v>
      </c>
      <c r="AC113" s="9">
        <f t="shared" si="32"/>
        <v>158.914728682171</v>
      </c>
      <c r="AD113" s="9">
        <f t="shared" si="24"/>
        <v>60.9147286821681</v>
      </c>
      <c r="AE113" s="10">
        <f t="shared" si="25"/>
        <v>2.09183673469388</v>
      </c>
    </row>
    <row r="114" spans="1:31">
      <c r="A114" s="4">
        <v>45901</v>
      </c>
      <c r="B114" s="5" t="s">
        <v>103</v>
      </c>
      <c r="C114" s="5" t="s">
        <v>104</v>
      </c>
      <c r="D114" s="5" t="s">
        <v>84</v>
      </c>
      <c r="E114" s="5">
        <v>1.14</v>
      </c>
      <c r="F114" s="5">
        <v>1.14</v>
      </c>
      <c r="G114" s="5">
        <v>1.21</v>
      </c>
      <c r="H114" s="5">
        <v>1.64</v>
      </c>
      <c r="I114" s="5" t="s">
        <v>41</v>
      </c>
      <c r="J114" s="5">
        <v>8</v>
      </c>
      <c r="K114" s="5" t="s">
        <v>42</v>
      </c>
      <c r="L114" s="5" t="s">
        <v>43</v>
      </c>
      <c r="M114" s="5" t="s">
        <v>44</v>
      </c>
      <c r="N114" s="5">
        <v>43</v>
      </c>
      <c r="O114" s="5">
        <v>65</v>
      </c>
      <c r="P114" s="5">
        <v>0</v>
      </c>
      <c r="Q114" s="5">
        <v>90</v>
      </c>
      <c r="R114" s="5">
        <v>0</v>
      </c>
      <c r="S114" s="5">
        <v>0</v>
      </c>
      <c r="T114">
        <f>N114+O114+P114</f>
        <v>108</v>
      </c>
      <c r="U114">
        <f>T114+Q114+R114+S114</f>
        <v>198</v>
      </c>
      <c r="V114" s="1">
        <f>A114+T114/E114</f>
        <v>45995.7368421053</v>
      </c>
      <c r="W114" s="1">
        <f>A114+U114/E114</f>
        <v>46074.6842105263</v>
      </c>
      <c r="X114" t="str">
        <f t="shared" si="30"/>
        <v>高滞销风险</v>
      </c>
      <c r="Y114" s="8" t="str">
        <f>_xlfn.IFS(COUNTIF($B$2:B114,B114)=1,"-",OR(AND(X113="高滞销风险",OR(X114="中滞销风险",X114="低滞销风险",X114="健康")),AND(X113="中滞销风险",OR(X114="低滞销风险",X114="健康")),AND(X113="低滞销风险",X114="健康")),"变好",X113=X114,"维持不变",OR(AND(X113="健康",OR(X114="低滞销风险",X114="中滞销风险",X114="高滞销风险")),AND(X113="低滞销风险",OR(X114="中滞销风险",X114="高滞销风险")),AND(X113="中滞销风险",X114="高滞销风险")),"变差")</f>
        <v>维持不变</v>
      </c>
      <c r="Z114" s="9">
        <f t="shared" si="22"/>
        <v>4.26000000000001</v>
      </c>
      <c r="AA114" s="9">
        <f t="shared" si="31"/>
        <v>90</v>
      </c>
      <c r="AB114" s="9">
        <f t="shared" si="23"/>
        <v>94.26</v>
      </c>
      <c r="AC114" s="9">
        <f t="shared" si="32"/>
        <v>173.684210526316</v>
      </c>
      <c r="AD114" s="9">
        <f t="shared" si="24"/>
        <v>82.6842105263131</v>
      </c>
      <c r="AE114" s="10">
        <f t="shared" si="25"/>
        <v>2.17582417582418</v>
      </c>
    </row>
    <row r="115" spans="1:31">
      <c r="A115" s="4">
        <v>45908</v>
      </c>
      <c r="B115" s="5" t="s">
        <v>103</v>
      </c>
      <c r="C115" s="5" t="s">
        <v>104</v>
      </c>
      <c r="D115" s="5" t="s">
        <v>84</v>
      </c>
      <c r="E115" s="5">
        <v>1.55</v>
      </c>
      <c r="F115" s="5">
        <v>1.57</v>
      </c>
      <c r="G115" s="5">
        <v>1.36</v>
      </c>
      <c r="H115" s="5">
        <v>1.61</v>
      </c>
      <c r="I115" s="5" t="s">
        <v>34</v>
      </c>
      <c r="J115" s="5">
        <v>11</v>
      </c>
      <c r="K115" s="5" t="s">
        <v>45</v>
      </c>
      <c r="L115" s="5" t="s">
        <v>46</v>
      </c>
      <c r="M115" s="5" t="s">
        <v>47</v>
      </c>
      <c r="N115" s="5">
        <v>32</v>
      </c>
      <c r="O115" s="5">
        <v>65</v>
      </c>
      <c r="P115" s="5">
        <v>0</v>
      </c>
      <c r="Q115" s="5">
        <v>90</v>
      </c>
      <c r="R115" s="5">
        <v>0</v>
      </c>
      <c r="S115" s="5">
        <v>0</v>
      </c>
      <c r="T115">
        <f>N115+O115+P115</f>
        <v>97</v>
      </c>
      <c r="U115">
        <f>T115+Q115+R115+S115</f>
        <v>187</v>
      </c>
      <c r="V115" s="1">
        <f>A115+T115/E115</f>
        <v>45970.5806451613</v>
      </c>
      <c r="W115" s="1">
        <f>A115+U115/E115</f>
        <v>46028.6451612903</v>
      </c>
      <c r="X115" t="str">
        <f t="shared" si="30"/>
        <v>高滞销风险</v>
      </c>
      <c r="Y115" s="8" t="str">
        <f>_xlfn.IFS(COUNTIF($B$2:B115,B115)=1,"-",OR(AND(X114="高滞销风险",OR(X115="中滞销风险",X115="低滞销风险",X115="健康")),AND(X114="中滞销风险",OR(X115="低滞销风险",X115="健康")),AND(X114="低滞销风险",X115="健康")),"变好",X114=X115,"维持不变",OR(AND(X114="健康",OR(X115="低滞销风险",X115="中滞销风险",X115="高滞销风险")),AND(X114="低滞销风险",OR(X115="中滞销风险",X115="高滞销风险")),AND(X114="中滞销风险",X115="高滞销风险")),"变差")</f>
        <v>维持不变</v>
      </c>
      <c r="Z115" s="9">
        <f t="shared" si="22"/>
        <v>0</v>
      </c>
      <c r="AA115" s="9">
        <f t="shared" si="31"/>
        <v>56.8</v>
      </c>
      <c r="AB115" s="9">
        <f t="shared" si="23"/>
        <v>56.8</v>
      </c>
      <c r="AC115" s="9">
        <f t="shared" si="32"/>
        <v>120.645161290323</v>
      </c>
      <c r="AD115" s="9">
        <f t="shared" si="24"/>
        <v>36.6451612903256</v>
      </c>
      <c r="AE115" s="10">
        <f t="shared" si="25"/>
        <v>2.22619047619048</v>
      </c>
    </row>
    <row r="116" spans="1:31">
      <c r="A116" s="4">
        <v>45887</v>
      </c>
      <c r="B116" s="5" t="s">
        <v>105</v>
      </c>
      <c r="C116" s="5" t="s">
        <v>106</v>
      </c>
      <c r="D116" s="5" t="s">
        <v>84</v>
      </c>
      <c r="E116" s="5">
        <v>2.29</v>
      </c>
      <c r="F116" s="5">
        <v>2.29</v>
      </c>
      <c r="G116" s="5">
        <v>2.36</v>
      </c>
      <c r="H116" s="5">
        <v>2.5</v>
      </c>
      <c r="I116" s="5" t="s">
        <v>41</v>
      </c>
      <c r="J116" s="5">
        <v>16</v>
      </c>
      <c r="K116" s="5" t="s">
        <v>35</v>
      </c>
      <c r="L116" s="5" t="s">
        <v>36</v>
      </c>
      <c r="M116" s="5" t="s">
        <v>37</v>
      </c>
      <c r="N116" s="5">
        <v>32</v>
      </c>
      <c r="O116" s="5">
        <v>123</v>
      </c>
      <c r="P116" s="5">
        <v>0</v>
      </c>
      <c r="Q116" s="5">
        <v>72</v>
      </c>
      <c r="R116" s="5">
        <v>0</v>
      </c>
      <c r="S116" s="5">
        <v>0</v>
      </c>
      <c r="T116">
        <f>N116+O116+P116</f>
        <v>155</v>
      </c>
      <c r="U116">
        <f>T116+Q116+R116+S116</f>
        <v>227</v>
      </c>
      <c r="V116" s="1">
        <f>A116+T116/E116</f>
        <v>45954.6855895196</v>
      </c>
      <c r="W116" s="1">
        <f>A116+U116/E116</f>
        <v>45986.1266375546</v>
      </c>
      <c r="X116" t="str">
        <f t="shared" si="30"/>
        <v>健康</v>
      </c>
      <c r="Y116" s="8" t="str">
        <f>_xlfn.IFS(COUNTIF($B$2:B116,B116)=1,"-",OR(AND(X115="高滞销风险",OR(X116="中滞销风险",X116="低滞销风险",X116="健康")),AND(X115="中滞销风险",OR(X116="低滞销风险",X116="健康")),AND(X115="低滞销风险",X116="健康")),"变好",X115=X116,"维持不变",OR(AND(X115="健康",OR(X116="低滞销风险",X116="中滞销风险",X116="高滞销风险")),AND(X115="低滞销风险",OR(X116="中滞销风险",X116="高滞销风险")),AND(X115="中滞销风险",X116="高滞销风险")),"变差")</f>
        <v>-</v>
      </c>
      <c r="Z116" s="9">
        <f t="shared" si="22"/>
        <v>0</v>
      </c>
      <c r="AA116" s="9">
        <f t="shared" si="31"/>
        <v>0</v>
      </c>
      <c r="AB116" s="9">
        <f t="shared" si="23"/>
        <v>0</v>
      </c>
      <c r="AC116" s="9">
        <f t="shared" si="32"/>
        <v>99.1266375545851</v>
      </c>
      <c r="AD116" s="9">
        <f t="shared" si="24"/>
        <v>0</v>
      </c>
      <c r="AE116" s="10">
        <f t="shared" si="25"/>
        <v>2.29</v>
      </c>
    </row>
    <row r="117" spans="1:31">
      <c r="A117" s="4">
        <v>45894</v>
      </c>
      <c r="B117" s="5" t="s">
        <v>105</v>
      </c>
      <c r="C117" s="5" t="s">
        <v>106</v>
      </c>
      <c r="D117" s="5" t="s">
        <v>84</v>
      </c>
      <c r="E117" s="5">
        <v>2.14</v>
      </c>
      <c r="F117" s="5">
        <v>2.14</v>
      </c>
      <c r="G117" s="5">
        <v>2.21</v>
      </c>
      <c r="H117" s="5">
        <v>2.29</v>
      </c>
      <c r="I117" s="5" t="s">
        <v>41</v>
      </c>
      <c r="J117" s="5">
        <v>15</v>
      </c>
      <c r="K117" s="5" t="s">
        <v>38</v>
      </c>
      <c r="L117" s="5" t="s">
        <v>39</v>
      </c>
      <c r="M117" s="5" t="s">
        <v>40</v>
      </c>
      <c r="N117" s="5">
        <v>47</v>
      </c>
      <c r="O117" s="5">
        <v>91</v>
      </c>
      <c r="P117" s="5">
        <v>0</v>
      </c>
      <c r="Q117" s="5">
        <v>72</v>
      </c>
      <c r="R117" s="5">
        <v>0</v>
      </c>
      <c r="S117" s="5">
        <v>0</v>
      </c>
      <c r="T117">
        <f t="shared" ref="T117:T151" si="33">N117+O117+P117</f>
        <v>138</v>
      </c>
      <c r="U117">
        <f t="shared" ref="U117:U151" si="34">T117+Q117+R117+S117</f>
        <v>210</v>
      </c>
      <c r="V117" s="1">
        <f t="shared" ref="V117:V151" si="35">A117+T117/E117</f>
        <v>45958.4859813084</v>
      </c>
      <c r="W117" s="1">
        <f t="shared" ref="W117:W151" si="36">A117+U117/E117</f>
        <v>45992.1308411215</v>
      </c>
      <c r="X117" t="str">
        <f t="shared" si="30"/>
        <v>低滞销风险</v>
      </c>
      <c r="Y117" s="8" t="str">
        <f>_xlfn.IFS(COUNTIF($B$2:B117,B117)=1,"-",OR(AND(X116="高滞销风险",OR(X117="中滞销风险",X117="低滞销风险",X117="健康")),AND(X116="中滞销风险",OR(X117="低滞销风险",X117="健康")),AND(X116="低滞销风险",X117="健康")),"变好",X116=X117,"维持不变",OR(AND(X116="健康",OR(X117="低滞销风险",X117="中滞销风险",X117="高滞销风险")),AND(X116="低滞销风险",OR(X117="中滞销风险",X117="高滞销风险")),AND(X116="中滞销风险",X117="高滞销风险")),"变差")</f>
        <v>变差</v>
      </c>
      <c r="Z117" s="9">
        <f t="shared" si="22"/>
        <v>0</v>
      </c>
      <c r="AA117" s="9">
        <f t="shared" si="31"/>
        <v>0.280000000000001</v>
      </c>
      <c r="AB117" s="9">
        <f t="shared" si="23"/>
        <v>0.280000000000001</v>
      </c>
      <c r="AC117" s="9">
        <f t="shared" si="32"/>
        <v>98.1308411214953</v>
      </c>
      <c r="AD117" s="9">
        <f t="shared" si="24"/>
        <v>0.130841121492267</v>
      </c>
      <c r="AE117" s="10">
        <f t="shared" si="25"/>
        <v>2.14285714285714</v>
      </c>
    </row>
    <row r="118" spans="1:31">
      <c r="A118" s="4">
        <v>45901</v>
      </c>
      <c r="B118" s="5" t="s">
        <v>105</v>
      </c>
      <c r="C118" s="5" t="s">
        <v>106</v>
      </c>
      <c r="D118" s="5" t="s">
        <v>84</v>
      </c>
      <c r="E118" s="5">
        <v>2.14</v>
      </c>
      <c r="F118" s="5">
        <v>2.14</v>
      </c>
      <c r="G118" s="5">
        <v>2.14</v>
      </c>
      <c r="H118" s="5">
        <v>2.25</v>
      </c>
      <c r="I118" s="5" t="s">
        <v>41</v>
      </c>
      <c r="J118" s="5">
        <v>15</v>
      </c>
      <c r="K118" s="5" t="s">
        <v>42</v>
      </c>
      <c r="L118" s="5" t="s">
        <v>43</v>
      </c>
      <c r="M118" s="5" t="s">
        <v>44</v>
      </c>
      <c r="N118" s="5">
        <v>93</v>
      </c>
      <c r="O118" s="5">
        <v>54</v>
      </c>
      <c r="P118" s="5">
        <v>0</v>
      </c>
      <c r="Q118" s="5">
        <v>52</v>
      </c>
      <c r="R118" s="5">
        <v>0</v>
      </c>
      <c r="S118" s="5">
        <v>0</v>
      </c>
      <c r="T118">
        <f t="shared" si="33"/>
        <v>147</v>
      </c>
      <c r="U118">
        <f t="shared" si="34"/>
        <v>199</v>
      </c>
      <c r="V118" s="1">
        <f t="shared" si="35"/>
        <v>45969.691588785</v>
      </c>
      <c r="W118" s="1">
        <f t="shared" si="36"/>
        <v>45993.9906542056</v>
      </c>
      <c r="X118" t="str">
        <f t="shared" si="30"/>
        <v>低滞销风险</v>
      </c>
      <c r="Y118" s="8" t="str">
        <f>_xlfn.IFS(COUNTIF($B$2:B118,B118)=1,"-",OR(AND(X117="高滞销风险",OR(X118="中滞销风险",X118="低滞销风险",X118="健康")),AND(X117="中滞销风险",OR(X118="低滞销风险",X118="健康")),AND(X117="低滞销风险",X118="健康")),"变好",X117=X118,"维持不变",OR(AND(X117="健康",OR(X118="低滞销风险",X118="中滞销风险",X118="高滞销风险")),AND(X117="低滞销风险",OR(X118="中滞销风险",X118="高滞销风险")),AND(X117="中滞销风险",X118="高滞销风险")),"变差")</f>
        <v>维持不变</v>
      </c>
      <c r="Z118" s="9">
        <f t="shared" si="22"/>
        <v>0</v>
      </c>
      <c r="AA118" s="9">
        <f t="shared" si="31"/>
        <v>4.25999999999999</v>
      </c>
      <c r="AB118" s="9">
        <f t="shared" si="23"/>
        <v>4.25999999999999</v>
      </c>
      <c r="AC118" s="9">
        <f t="shared" si="32"/>
        <v>92.9906542056075</v>
      </c>
      <c r="AD118" s="9">
        <f t="shared" si="24"/>
        <v>1.9906542056051</v>
      </c>
      <c r="AE118" s="10">
        <f t="shared" si="25"/>
        <v>2.18681318681319</v>
      </c>
    </row>
    <row r="119" spans="1:31">
      <c r="A119" s="4">
        <v>45908</v>
      </c>
      <c r="B119" s="5" t="s">
        <v>105</v>
      </c>
      <c r="C119" s="5" t="s">
        <v>106</v>
      </c>
      <c r="D119" s="5" t="s">
        <v>84</v>
      </c>
      <c r="E119" s="5">
        <v>2.54</v>
      </c>
      <c r="F119" s="5">
        <v>2.86</v>
      </c>
      <c r="G119" s="5">
        <v>2.5</v>
      </c>
      <c r="H119" s="5">
        <v>2.36</v>
      </c>
      <c r="I119" s="5" t="s">
        <v>34</v>
      </c>
      <c r="J119" s="5">
        <v>20</v>
      </c>
      <c r="K119" s="5" t="s">
        <v>45</v>
      </c>
      <c r="L119" s="5" t="s">
        <v>46</v>
      </c>
      <c r="M119" s="5" t="s">
        <v>47</v>
      </c>
      <c r="N119" s="5">
        <v>79</v>
      </c>
      <c r="O119" s="5">
        <v>54</v>
      </c>
      <c r="P119" s="5">
        <v>0</v>
      </c>
      <c r="Q119" s="5">
        <v>52</v>
      </c>
      <c r="R119" s="5">
        <v>0</v>
      </c>
      <c r="S119" s="5">
        <v>0</v>
      </c>
      <c r="T119">
        <f t="shared" si="33"/>
        <v>133</v>
      </c>
      <c r="U119">
        <f t="shared" si="34"/>
        <v>185</v>
      </c>
      <c r="V119" s="1">
        <f t="shared" si="35"/>
        <v>45960.3622047244</v>
      </c>
      <c r="W119" s="1">
        <f t="shared" si="36"/>
        <v>45980.8346456693</v>
      </c>
      <c r="X119" t="str">
        <f t="shared" si="30"/>
        <v>健康</v>
      </c>
      <c r="Y119" s="8" t="str">
        <f>_xlfn.IFS(COUNTIF($B$2:B119,B119)=1,"-",OR(AND(X118="高滞销风险",OR(X119="中滞销风险",X119="低滞销风险",X119="健康")),AND(X118="中滞销风险",OR(X119="低滞销风险",X119="健康")),AND(X118="低滞销风险",X119="健康")),"变好",X118=X119,"维持不变",OR(AND(X118="健康",OR(X119="低滞销风险",X119="中滞销风险",X119="高滞销风险")),AND(X118="低滞销风险",OR(X119="中滞销风险",X119="高滞销风险")),AND(X118="中滞销风险",X119="高滞销风险")),"变差")</f>
        <v>变好</v>
      </c>
      <c r="Z119" s="9">
        <f t="shared" si="22"/>
        <v>0</v>
      </c>
      <c r="AA119" s="9">
        <f t="shared" si="31"/>
        <v>0</v>
      </c>
      <c r="AB119" s="9">
        <f t="shared" si="23"/>
        <v>0</v>
      </c>
      <c r="AC119" s="9">
        <f t="shared" si="32"/>
        <v>72.8346456692913</v>
      </c>
      <c r="AD119" s="9">
        <f t="shared" si="24"/>
        <v>0</v>
      </c>
      <c r="AE119" s="10">
        <f t="shared" si="25"/>
        <v>2.54</v>
      </c>
    </row>
    <row r="120" spans="1:31">
      <c r="A120" s="4">
        <v>45887</v>
      </c>
      <c r="B120" s="5" t="s">
        <v>107</v>
      </c>
      <c r="C120" s="5" t="s">
        <v>108</v>
      </c>
      <c r="D120" s="5" t="s">
        <v>84</v>
      </c>
      <c r="E120" s="5">
        <v>2.05</v>
      </c>
      <c r="F120" s="5">
        <v>2.05</v>
      </c>
      <c r="G120" s="5">
        <v>2.45</v>
      </c>
      <c r="H120" s="5">
        <v>2.75</v>
      </c>
      <c r="I120" s="5" t="s">
        <v>41</v>
      </c>
      <c r="J120" s="5">
        <v>14.33</v>
      </c>
      <c r="K120" s="5" t="s">
        <v>35</v>
      </c>
      <c r="L120" s="5" t="s">
        <v>36</v>
      </c>
      <c r="M120" s="5" t="s">
        <v>37</v>
      </c>
      <c r="N120" s="5">
        <v>46</v>
      </c>
      <c r="O120" s="5">
        <v>155</v>
      </c>
      <c r="P120" s="5">
        <v>0</v>
      </c>
      <c r="Q120" s="5">
        <v>58</v>
      </c>
      <c r="R120" s="5">
        <v>0</v>
      </c>
      <c r="S120" s="5">
        <v>0</v>
      </c>
      <c r="T120">
        <f t="shared" si="33"/>
        <v>201</v>
      </c>
      <c r="U120">
        <f t="shared" si="34"/>
        <v>259</v>
      </c>
      <c r="V120" s="1">
        <f t="shared" si="35"/>
        <v>45985.0487804878</v>
      </c>
      <c r="W120" s="1">
        <f t="shared" si="36"/>
        <v>46013.3414634146</v>
      </c>
      <c r="X120" t="str">
        <f t="shared" si="30"/>
        <v>中滞销风险</v>
      </c>
      <c r="Y120" s="8" t="str">
        <f>_xlfn.IFS(COUNTIF($B$2:B120,B120)=1,"-",OR(AND(X119="高滞销风险",OR(X120="中滞销风险",X120="低滞销风险",X120="健康")),AND(X119="中滞销风险",OR(X120="低滞销风险",X120="健康")),AND(X119="低滞销风险",X120="健康")),"变好",X119=X120,"维持不变",OR(AND(X119="健康",OR(X120="低滞销风险",X120="中滞销风险",X120="高滞销风险")),AND(X119="低滞销风险",OR(X120="中滞销风险",X120="高滞销风险")),AND(X119="中滞销风险",X120="高滞销风险")),"变差")</f>
        <v>-</v>
      </c>
      <c r="Z120" s="9">
        <f t="shared" si="22"/>
        <v>0</v>
      </c>
      <c r="AA120" s="9">
        <f t="shared" si="31"/>
        <v>43.75</v>
      </c>
      <c r="AB120" s="9">
        <f t="shared" si="23"/>
        <v>43.75</v>
      </c>
      <c r="AC120" s="9">
        <f t="shared" si="32"/>
        <v>126.341463414634</v>
      </c>
      <c r="AD120" s="9">
        <f t="shared" si="24"/>
        <v>21.341463414632</v>
      </c>
      <c r="AE120" s="10">
        <f t="shared" si="25"/>
        <v>2.46666666666667</v>
      </c>
    </row>
    <row r="121" spans="1:31">
      <c r="A121" s="4">
        <v>45894</v>
      </c>
      <c r="B121" s="5" t="s">
        <v>107</v>
      </c>
      <c r="C121" s="5" t="s">
        <v>108</v>
      </c>
      <c r="D121" s="5" t="s">
        <v>84</v>
      </c>
      <c r="E121" s="5">
        <v>1.43</v>
      </c>
      <c r="F121" s="5">
        <v>1.43</v>
      </c>
      <c r="G121" s="5">
        <v>1.74</v>
      </c>
      <c r="H121" s="5">
        <v>2.18</v>
      </c>
      <c r="I121" s="5" t="s">
        <v>41</v>
      </c>
      <c r="J121" s="5">
        <v>10</v>
      </c>
      <c r="K121" s="5" t="s">
        <v>38</v>
      </c>
      <c r="L121" s="5" t="s">
        <v>39</v>
      </c>
      <c r="M121" s="5" t="s">
        <v>40</v>
      </c>
      <c r="N121" s="5">
        <v>73</v>
      </c>
      <c r="O121" s="5">
        <v>118</v>
      </c>
      <c r="P121" s="5">
        <v>0</v>
      </c>
      <c r="Q121" s="5">
        <v>58</v>
      </c>
      <c r="R121" s="5">
        <v>0</v>
      </c>
      <c r="S121" s="5">
        <v>0</v>
      </c>
      <c r="T121">
        <f t="shared" si="33"/>
        <v>191</v>
      </c>
      <c r="U121">
        <f t="shared" si="34"/>
        <v>249</v>
      </c>
      <c r="V121" s="1">
        <f t="shared" si="35"/>
        <v>46027.5664335664</v>
      </c>
      <c r="W121" s="1">
        <f t="shared" si="36"/>
        <v>46068.1258741259</v>
      </c>
      <c r="X121" t="str">
        <f t="shared" si="30"/>
        <v>高滞销风险</v>
      </c>
      <c r="Y121" s="8" t="str">
        <f>_xlfn.IFS(COUNTIF($B$2:B121,B121)=1,"-",OR(AND(X120="高滞销风险",OR(X121="中滞销风险",X121="低滞销风险",X121="健康")),AND(X120="中滞销风险",OR(X121="低滞销风险",X121="健康")),AND(X120="低滞销风险",X121="健康")),"变好",X120=X121,"维持不变",OR(AND(X120="健康",OR(X121="低滞销风险",X121="中滞销风险",X121="高滞销风险")),AND(X120="低滞销风险",OR(X121="中滞销风险",X121="高滞销风险")),AND(X120="中滞销风险",X121="高滞销风险")),"变差")</f>
        <v>变差</v>
      </c>
      <c r="Z121" s="9">
        <f t="shared" si="22"/>
        <v>50.86</v>
      </c>
      <c r="AA121" s="9">
        <f t="shared" si="31"/>
        <v>58</v>
      </c>
      <c r="AB121" s="9">
        <f t="shared" si="23"/>
        <v>108.86</v>
      </c>
      <c r="AC121" s="9">
        <f t="shared" si="32"/>
        <v>174.125874125874</v>
      </c>
      <c r="AD121" s="9">
        <f t="shared" si="24"/>
        <v>76.1258741258716</v>
      </c>
      <c r="AE121" s="10">
        <f t="shared" si="25"/>
        <v>2.54081632653061</v>
      </c>
    </row>
    <row r="122" spans="1:31">
      <c r="A122" s="4">
        <v>45901</v>
      </c>
      <c r="B122" s="5" t="s">
        <v>107</v>
      </c>
      <c r="C122" s="5" t="s">
        <v>108</v>
      </c>
      <c r="D122" s="5" t="s">
        <v>84</v>
      </c>
      <c r="E122" s="5">
        <v>2.21</v>
      </c>
      <c r="F122" s="5">
        <v>2.43</v>
      </c>
      <c r="G122" s="5">
        <v>1.93</v>
      </c>
      <c r="H122" s="5">
        <v>2.19</v>
      </c>
      <c r="I122" s="5" t="s">
        <v>34</v>
      </c>
      <c r="J122" s="5">
        <v>17</v>
      </c>
      <c r="K122" s="5" t="s">
        <v>42</v>
      </c>
      <c r="L122" s="5" t="s">
        <v>43</v>
      </c>
      <c r="M122" s="5" t="s">
        <v>44</v>
      </c>
      <c r="N122" s="5">
        <v>99</v>
      </c>
      <c r="O122" s="5">
        <v>79</v>
      </c>
      <c r="P122" s="5">
        <v>0</v>
      </c>
      <c r="Q122" s="5">
        <v>58</v>
      </c>
      <c r="R122" s="5">
        <v>0</v>
      </c>
      <c r="S122" s="5">
        <v>0</v>
      </c>
      <c r="T122">
        <f t="shared" si="33"/>
        <v>178</v>
      </c>
      <c r="U122">
        <f t="shared" si="34"/>
        <v>236</v>
      </c>
      <c r="V122" s="1">
        <f t="shared" si="35"/>
        <v>45981.5429864253</v>
      </c>
      <c r="W122" s="1">
        <f t="shared" si="36"/>
        <v>46007.7873303167</v>
      </c>
      <c r="X122" t="str">
        <f t="shared" si="30"/>
        <v>中滞销风险</v>
      </c>
      <c r="Y122" s="8" t="str">
        <f>_xlfn.IFS(COUNTIF($B$2:B122,B122)=1,"-",OR(AND(X121="高滞销风险",OR(X122="中滞销风险",X122="低滞销风险",X122="健康")),AND(X121="中滞销风险",OR(X122="低滞销风险",X122="健康")),AND(X121="低滞销风险",X122="健康")),"变好",X121=X122,"维持不变",OR(AND(X121="健康",OR(X122="低滞销风险",X122="中滞销风险",X122="高滞销风险")),AND(X121="低滞销风险",OR(X122="中滞销风险",X122="高滞销风险")),AND(X121="中滞销风险",X122="高滞销风险")),"变差")</f>
        <v>变好</v>
      </c>
      <c r="Z122" s="9">
        <f t="shared" si="22"/>
        <v>0</v>
      </c>
      <c r="AA122" s="9">
        <f t="shared" si="31"/>
        <v>34.89</v>
      </c>
      <c r="AB122" s="9">
        <f t="shared" si="23"/>
        <v>34.89</v>
      </c>
      <c r="AC122" s="9">
        <f t="shared" si="32"/>
        <v>106.787330316742</v>
      </c>
      <c r="AD122" s="9">
        <f t="shared" si="24"/>
        <v>15.7873303167435</v>
      </c>
      <c r="AE122" s="10">
        <f t="shared" si="25"/>
        <v>2.59340659340659</v>
      </c>
    </row>
    <row r="123" spans="1:31">
      <c r="A123" s="4">
        <v>45908</v>
      </c>
      <c r="B123" s="5" t="s">
        <v>107</v>
      </c>
      <c r="C123" s="5" t="s">
        <v>108</v>
      </c>
      <c r="D123" s="5" t="s">
        <v>84</v>
      </c>
      <c r="E123" s="5">
        <v>2.03</v>
      </c>
      <c r="F123" s="5">
        <v>2</v>
      </c>
      <c r="G123" s="5">
        <v>2.21</v>
      </c>
      <c r="H123" s="5">
        <v>1.98</v>
      </c>
      <c r="I123" s="5" t="s">
        <v>34</v>
      </c>
      <c r="J123" s="5">
        <v>14</v>
      </c>
      <c r="K123" s="5" t="s">
        <v>45</v>
      </c>
      <c r="L123" s="5" t="s">
        <v>46</v>
      </c>
      <c r="M123" s="5" t="s">
        <v>47</v>
      </c>
      <c r="N123" s="5">
        <v>114</v>
      </c>
      <c r="O123" s="5">
        <v>49</v>
      </c>
      <c r="P123" s="5">
        <v>0</v>
      </c>
      <c r="Q123" s="5">
        <v>58</v>
      </c>
      <c r="R123" s="5">
        <v>0</v>
      </c>
      <c r="S123" s="5">
        <v>0</v>
      </c>
      <c r="T123">
        <f t="shared" si="33"/>
        <v>163</v>
      </c>
      <c r="U123">
        <f t="shared" si="34"/>
        <v>221</v>
      </c>
      <c r="V123" s="1">
        <f t="shared" si="35"/>
        <v>45988.2955665025</v>
      </c>
      <c r="W123" s="1">
        <f t="shared" si="36"/>
        <v>46016.8669950739</v>
      </c>
      <c r="X123" t="str">
        <f t="shared" si="30"/>
        <v>中滞销风险</v>
      </c>
      <c r="Y123" s="8" t="str">
        <f>_xlfn.IFS(COUNTIF($B$2:B123,B123)=1,"-",OR(AND(X122="高滞销风险",OR(X123="中滞销风险",X123="低滞销风险",X123="健康")),AND(X122="中滞销风险",OR(X123="低滞销风险",X123="健康")),AND(X122="低滞销风险",X123="健康")),"变好",X122=X123,"维持不变",OR(AND(X122="健康",OR(X123="低滞销风险",X123="中滞销风险",X123="高滞销风险")),AND(X122="低滞销风险",OR(X123="中滞销风险",X123="高滞销风险")),AND(X122="中滞销风险",X123="高滞销风险")),"变差")</f>
        <v>维持不变</v>
      </c>
      <c r="Z123" s="9">
        <f t="shared" si="22"/>
        <v>0</v>
      </c>
      <c r="AA123" s="9">
        <f t="shared" si="31"/>
        <v>50.48</v>
      </c>
      <c r="AB123" s="9">
        <f t="shared" si="23"/>
        <v>50.48</v>
      </c>
      <c r="AC123" s="9">
        <f t="shared" si="32"/>
        <v>108.866995073892</v>
      </c>
      <c r="AD123" s="9">
        <f t="shared" si="24"/>
        <v>24.8669950738913</v>
      </c>
      <c r="AE123" s="10">
        <f t="shared" si="25"/>
        <v>2.63095238095238</v>
      </c>
    </row>
    <row r="124" spans="1:31">
      <c r="A124" s="4">
        <v>45887</v>
      </c>
      <c r="B124" s="5" t="s">
        <v>109</v>
      </c>
      <c r="C124" s="5" t="s">
        <v>110</v>
      </c>
      <c r="D124" s="5" t="s">
        <v>84</v>
      </c>
      <c r="E124" s="5">
        <v>4.44</v>
      </c>
      <c r="F124" s="5">
        <v>4.71</v>
      </c>
      <c r="G124" s="5">
        <v>3.96</v>
      </c>
      <c r="H124" s="5">
        <v>4.47</v>
      </c>
      <c r="I124" s="5" t="s">
        <v>34</v>
      </c>
      <c r="J124" s="5">
        <v>33</v>
      </c>
      <c r="K124" s="5" t="s">
        <v>35</v>
      </c>
      <c r="L124" s="5" t="s">
        <v>36</v>
      </c>
      <c r="M124" s="5" t="s">
        <v>37</v>
      </c>
      <c r="N124" s="5">
        <v>90</v>
      </c>
      <c r="O124" s="5">
        <v>206</v>
      </c>
      <c r="P124" s="5">
        <v>0</v>
      </c>
      <c r="Q124" s="5">
        <v>20</v>
      </c>
      <c r="R124" s="5">
        <v>0</v>
      </c>
      <c r="S124" s="5">
        <v>100</v>
      </c>
      <c r="T124">
        <f t="shared" si="33"/>
        <v>296</v>
      </c>
      <c r="U124">
        <f t="shared" si="34"/>
        <v>416</v>
      </c>
      <c r="V124" s="1">
        <f t="shared" si="35"/>
        <v>45953.6666666667</v>
      </c>
      <c r="W124" s="1">
        <f t="shared" si="36"/>
        <v>45980.6936936937</v>
      </c>
      <c r="X124" t="str">
        <f t="shared" si="30"/>
        <v>健康</v>
      </c>
      <c r="Y124" s="8" t="str">
        <f>_xlfn.IFS(COUNTIF($B$2:B124,B124)=1,"-",OR(AND(X123="高滞销风险",OR(X124="中滞销风险",X124="低滞销风险",X124="健康")),AND(X123="中滞销风险",OR(X124="低滞销风险",X124="健康")),AND(X123="低滞销风险",X124="健康")),"变好",X123=X124,"维持不变",OR(AND(X123="健康",OR(X124="低滞销风险",X124="中滞销风险",X124="高滞销风险")),AND(X123="低滞销风险",OR(X124="中滞销风险",X124="高滞销风险")),AND(X123="中滞销风险",X124="高滞销风险")),"变差")</f>
        <v>-</v>
      </c>
      <c r="Z124" s="9">
        <f t="shared" si="22"/>
        <v>0</v>
      </c>
      <c r="AA124" s="9">
        <f t="shared" si="31"/>
        <v>0</v>
      </c>
      <c r="AB124" s="9">
        <f t="shared" si="23"/>
        <v>0</v>
      </c>
      <c r="AC124" s="9">
        <f t="shared" si="32"/>
        <v>93.6936936936937</v>
      </c>
      <c r="AD124" s="9">
        <f t="shared" si="24"/>
        <v>0</v>
      </c>
      <c r="AE124" s="10">
        <f t="shared" si="25"/>
        <v>4.44</v>
      </c>
    </row>
    <row r="125" spans="1:31">
      <c r="A125" s="4">
        <v>45894</v>
      </c>
      <c r="B125" s="5" t="s">
        <v>109</v>
      </c>
      <c r="C125" s="5" t="s">
        <v>110</v>
      </c>
      <c r="D125" s="5" t="s">
        <v>84</v>
      </c>
      <c r="E125" s="5">
        <v>3.57</v>
      </c>
      <c r="F125" s="5">
        <v>3.57</v>
      </c>
      <c r="G125" s="5">
        <v>4.14</v>
      </c>
      <c r="H125" s="5">
        <v>4.04</v>
      </c>
      <c r="I125" s="5" t="s">
        <v>41</v>
      </c>
      <c r="J125" s="5">
        <v>25</v>
      </c>
      <c r="K125" s="5" t="s">
        <v>38</v>
      </c>
      <c r="L125" s="5" t="s">
        <v>39</v>
      </c>
      <c r="M125" s="5" t="s">
        <v>40</v>
      </c>
      <c r="N125" s="5">
        <v>99</v>
      </c>
      <c r="O125" s="5">
        <v>164</v>
      </c>
      <c r="P125" s="5">
        <v>0</v>
      </c>
      <c r="Q125" s="5">
        <v>120</v>
      </c>
      <c r="R125" s="5">
        <v>0</v>
      </c>
      <c r="S125" s="5">
        <v>0</v>
      </c>
      <c r="T125">
        <f t="shared" si="33"/>
        <v>263</v>
      </c>
      <c r="U125">
        <f t="shared" si="34"/>
        <v>383</v>
      </c>
      <c r="V125" s="1">
        <f t="shared" si="35"/>
        <v>45967.6694677871</v>
      </c>
      <c r="W125" s="1">
        <f t="shared" si="36"/>
        <v>46001.2829131653</v>
      </c>
      <c r="X125" t="str">
        <f t="shared" si="30"/>
        <v>低滞销风险</v>
      </c>
      <c r="Y125" s="8" t="str">
        <f>_xlfn.IFS(COUNTIF($B$2:B125,B125)=1,"-",OR(AND(X124="高滞销风险",OR(X125="中滞销风险",X125="低滞销风险",X125="健康")),AND(X124="中滞销风险",OR(X125="低滞销风险",X125="健康")),AND(X124="低滞销风险",X125="健康")),"变好",X124=X125,"维持不变",OR(AND(X124="健康",OR(X125="低滞销风险",X125="中滞销风险",X125="高滞销风险")),AND(X124="低滞销风险",OR(X125="中滞销风险",X125="高滞销风险")),AND(X124="中滞销风险",X125="高滞销风险")),"变差")</f>
        <v>变差</v>
      </c>
      <c r="Z125" s="9">
        <f t="shared" si="22"/>
        <v>0</v>
      </c>
      <c r="AA125" s="9">
        <f t="shared" si="31"/>
        <v>33.14</v>
      </c>
      <c r="AB125" s="9">
        <f t="shared" si="23"/>
        <v>33.14</v>
      </c>
      <c r="AC125" s="9">
        <f t="shared" si="32"/>
        <v>107.282913165266</v>
      </c>
      <c r="AD125" s="9">
        <f t="shared" si="24"/>
        <v>9.28291316526884</v>
      </c>
      <c r="AE125" s="10">
        <f t="shared" si="25"/>
        <v>3.90816326530612</v>
      </c>
    </row>
    <row r="126" spans="1:31">
      <c r="A126" s="4">
        <v>45901</v>
      </c>
      <c r="B126" s="5" t="s">
        <v>109</v>
      </c>
      <c r="C126" s="5" t="s">
        <v>110</v>
      </c>
      <c r="D126" s="5" t="s">
        <v>84</v>
      </c>
      <c r="E126" s="5">
        <v>4.27</v>
      </c>
      <c r="F126" s="5">
        <v>4.71</v>
      </c>
      <c r="G126" s="5">
        <v>4.14</v>
      </c>
      <c r="H126" s="5">
        <v>4.05</v>
      </c>
      <c r="I126" s="5" t="s">
        <v>34</v>
      </c>
      <c r="J126" s="5">
        <v>33</v>
      </c>
      <c r="K126" s="5" t="s">
        <v>42</v>
      </c>
      <c r="L126" s="5" t="s">
        <v>43</v>
      </c>
      <c r="M126" s="5" t="s">
        <v>44</v>
      </c>
      <c r="N126" s="5">
        <v>125</v>
      </c>
      <c r="O126" s="5">
        <v>144</v>
      </c>
      <c r="P126" s="5">
        <v>0</v>
      </c>
      <c r="Q126" s="5">
        <v>80</v>
      </c>
      <c r="R126" s="5">
        <v>0</v>
      </c>
      <c r="S126" s="5">
        <v>0</v>
      </c>
      <c r="T126">
        <f t="shared" si="33"/>
        <v>269</v>
      </c>
      <c r="U126">
        <f t="shared" si="34"/>
        <v>349</v>
      </c>
      <c r="V126" s="1">
        <f t="shared" si="35"/>
        <v>45963.9976580796</v>
      </c>
      <c r="W126" s="1">
        <f t="shared" si="36"/>
        <v>45982.7330210773</v>
      </c>
      <c r="X126" t="str">
        <f t="shared" si="30"/>
        <v>健康</v>
      </c>
      <c r="Y126" s="8" t="str">
        <f>_xlfn.IFS(COUNTIF($B$2:B126,B126)=1,"-",OR(AND(X125="高滞销风险",OR(X126="中滞销风险",X126="低滞销风险",X126="健康")),AND(X125="中滞销风险",OR(X126="低滞销风险",X126="健康")),AND(X125="低滞销风险",X126="健康")),"变好",X125=X126,"维持不变",OR(AND(X125="健康",OR(X126="低滞销风险",X126="中滞销风险",X126="高滞销风险")),AND(X125="低滞销风险",OR(X126="中滞销风险",X126="高滞销风险")),AND(X125="中滞销风险",X126="高滞销风险")),"变差")</f>
        <v>变好</v>
      </c>
      <c r="Z126" s="9">
        <f t="shared" si="22"/>
        <v>0</v>
      </c>
      <c r="AA126" s="9">
        <f t="shared" si="31"/>
        <v>0</v>
      </c>
      <c r="AB126" s="9">
        <f t="shared" si="23"/>
        <v>0</v>
      </c>
      <c r="AC126" s="9">
        <f t="shared" si="32"/>
        <v>81.7330210772834</v>
      </c>
      <c r="AD126" s="9">
        <f t="shared" si="24"/>
        <v>0</v>
      </c>
      <c r="AE126" s="10">
        <f t="shared" si="25"/>
        <v>4.27</v>
      </c>
    </row>
    <row r="127" spans="1:31">
      <c r="A127" s="4">
        <v>45908</v>
      </c>
      <c r="B127" s="5" t="s">
        <v>109</v>
      </c>
      <c r="C127" s="5" t="s">
        <v>110</v>
      </c>
      <c r="D127" s="5" t="s">
        <v>84</v>
      </c>
      <c r="E127" s="5">
        <v>3.86</v>
      </c>
      <c r="F127" s="5">
        <v>3.86</v>
      </c>
      <c r="G127" s="5">
        <v>4.29</v>
      </c>
      <c r="H127" s="5">
        <v>4.21</v>
      </c>
      <c r="I127" s="5" t="s">
        <v>41</v>
      </c>
      <c r="J127" s="5">
        <v>27</v>
      </c>
      <c r="K127" s="5" t="s">
        <v>45</v>
      </c>
      <c r="L127" s="5" t="s">
        <v>46</v>
      </c>
      <c r="M127" s="5" t="s">
        <v>47</v>
      </c>
      <c r="N127" s="5">
        <v>159</v>
      </c>
      <c r="O127" s="5">
        <v>118</v>
      </c>
      <c r="P127" s="5">
        <v>0</v>
      </c>
      <c r="Q127" s="5">
        <v>50</v>
      </c>
      <c r="R127" s="5">
        <v>0</v>
      </c>
      <c r="S127" s="5">
        <v>0</v>
      </c>
      <c r="T127">
        <f t="shared" si="33"/>
        <v>277</v>
      </c>
      <c r="U127">
        <f t="shared" si="34"/>
        <v>327</v>
      </c>
      <c r="V127" s="1">
        <f t="shared" si="35"/>
        <v>45979.7616580311</v>
      </c>
      <c r="W127" s="1">
        <f t="shared" si="36"/>
        <v>45992.7150259067</v>
      </c>
      <c r="X127" t="str">
        <f t="shared" si="30"/>
        <v>低滞销风险</v>
      </c>
      <c r="Y127" s="8" t="str">
        <f>_xlfn.IFS(COUNTIF($B$2:B127,B127)=1,"-",OR(AND(X126="高滞销风险",OR(X127="中滞销风险",X127="低滞销风险",X127="健康")),AND(X126="中滞销风险",OR(X127="低滞销风险",X127="健康")),AND(X126="低滞销风险",X127="健康")),"变好",X126=X127,"维持不变",OR(AND(X126="健康",OR(X127="低滞销风险",X127="中滞销风险",X127="高滞销风险")),AND(X126="低滞销风险",OR(X127="中滞销风险",X127="高滞销风险")),AND(X126="中滞销风险",X127="高滞销风险")),"变差")</f>
        <v>变差</v>
      </c>
      <c r="Z127" s="9">
        <f t="shared" si="22"/>
        <v>0</v>
      </c>
      <c r="AA127" s="9">
        <f t="shared" si="31"/>
        <v>2.75999999999999</v>
      </c>
      <c r="AB127" s="9">
        <f t="shared" si="23"/>
        <v>2.75999999999999</v>
      </c>
      <c r="AC127" s="9">
        <f t="shared" si="32"/>
        <v>84.7150259067358</v>
      </c>
      <c r="AD127" s="9">
        <f t="shared" si="24"/>
        <v>0.715025906734809</v>
      </c>
      <c r="AE127" s="10">
        <f t="shared" si="25"/>
        <v>3.89285714285714</v>
      </c>
    </row>
    <row r="128" spans="1:31">
      <c r="A128" s="4">
        <v>45887</v>
      </c>
      <c r="B128" s="5" t="s">
        <v>111</v>
      </c>
      <c r="C128" s="5" t="s">
        <v>112</v>
      </c>
      <c r="D128" s="5" t="s">
        <v>84</v>
      </c>
      <c r="E128" s="5">
        <v>2.68</v>
      </c>
      <c r="F128" s="5">
        <v>2.86</v>
      </c>
      <c r="G128" s="5">
        <v>2.62</v>
      </c>
      <c r="H128" s="5">
        <v>2.6</v>
      </c>
      <c r="I128" s="5" t="s">
        <v>34</v>
      </c>
      <c r="J128" s="5">
        <v>20</v>
      </c>
      <c r="K128" s="5" t="s">
        <v>35</v>
      </c>
      <c r="L128" s="5" t="s">
        <v>36</v>
      </c>
      <c r="M128" s="5" t="s">
        <v>37</v>
      </c>
      <c r="N128" s="5">
        <v>64</v>
      </c>
      <c r="O128" s="5">
        <v>108</v>
      </c>
      <c r="P128" s="5">
        <v>0</v>
      </c>
      <c r="Q128" s="5">
        <v>30</v>
      </c>
      <c r="R128" s="5">
        <v>0</v>
      </c>
      <c r="S128" s="5">
        <v>0</v>
      </c>
      <c r="T128">
        <f t="shared" si="33"/>
        <v>172</v>
      </c>
      <c r="U128">
        <f t="shared" si="34"/>
        <v>202</v>
      </c>
      <c r="V128" s="1">
        <f t="shared" si="35"/>
        <v>45951.1791044776</v>
      </c>
      <c r="W128" s="1">
        <f t="shared" si="36"/>
        <v>45962.3731343284</v>
      </c>
      <c r="X128" t="str">
        <f t="shared" si="30"/>
        <v>健康</v>
      </c>
      <c r="Y128" s="8" t="str">
        <f>_xlfn.IFS(COUNTIF($B$2:B128,B128)=1,"-",OR(AND(X127="高滞销风险",OR(X128="中滞销风险",X128="低滞销风险",X128="健康")),AND(X127="中滞销风险",OR(X128="低滞销风险",X128="健康")),AND(X127="低滞销风险",X128="健康")),"变好",X127=X128,"维持不变",OR(AND(X127="健康",OR(X128="低滞销风险",X128="中滞销风险",X128="高滞销风险")),AND(X127="低滞销风险",OR(X128="中滞销风险",X128="高滞销风险")),AND(X127="中滞销风险",X128="高滞销风险")),"变差")</f>
        <v>-</v>
      </c>
      <c r="Z128" s="9">
        <f t="shared" si="22"/>
        <v>0</v>
      </c>
      <c r="AA128" s="9">
        <f t="shared" si="31"/>
        <v>0</v>
      </c>
      <c r="AB128" s="9">
        <f t="shared" si="23"/>
        <v>0</v>
      </c>
      <c r="AC128" s="9">
        <f t="shared" si="32"/>
        <v>75.3731343283582</v>
      </c>
      <c r="AD128" s="9">
        <f t="shared" si="24"/>
        <v>0</v>
      </c>
      <c r="AE128" s="10">
        <f t="shared" si="25"/>
        <v>2.68</v>
      </c>
    </row>
    <row r="129" spans="1:31">
      <c r="A129" s="4">
        <v>45894</v>
      </c>
      <c r="B129" s="5" t="s">
        <v>111</v>
      </c>
      <c r="C129" s="5" t="s">
        <v>112</v>
      </c>
      <c r="D129" s="5" t="s">
        <v>84</v>
      </c>
      <c r="E129" s="5">
        <v>2.29</v>
      </c>
      <c r="F129" s="5">
        <v>2.29</v>
      </c>
      <c r="G129" s="5">
        <v>2.57</v>
      </c>
      <c r="H129" s="5">
        <v>2.56</v>
      </c>
      <c r="I129" s="5" t="s">
        <v>41</v>
      </c>
      <c r="J129" s="5">
        <v>16</v>
      </c>
      <c r="K129" s="5" t="s">
        <v>38</v>
      </c>
      <c r="L129" s="5" t="s">
        <v>39</v>
      </c>
      <c r="M129" s="5" t="s">
        <v>40</v>
      </c>
      <c r="N129" s="5">
        <v>68</v>
      </c>
      <c r="O129" s="5">
        <v>89</v>
      </c>
      <c r="P129" s="5">
        <v>0</v>
      </c>
      <c r="Q129" s="5">
        <v>30</v>
      </c>
      <c r="R129" s="5">
        <v>0</v>
      </c>
      <c r="S129" s="5">
        <v>0</v>
      </c>
      <c r="T129">
        <f t="shared" si="33"/>
        <v>157</v>
      </c>
      <c r="U129">
        <f t="shared" si="34"/>
        <v>187</v>
      </c>
      <c r="V129" s="1">
        <f t="shared" si="35"/>
        <v>45962.5589519651</v>
      </c>
      <c r="W129" s="1">
        <f t="shared" si="36"/>
        <v>45975.6593886463</v>
      </c>
      <c r="X129" t="str">
        <f t="shared" si="30"/>
        <v>健康</v>
      </c>
      <c r="Y129" s="8" t="str">
        <f>_xlfn.IFS(COUNTIF($B$2:B129,B129)=1,"-",OR(AND(X128="高滞销风险",OR(X129="中滞销风险",X129="低滞销风险",X129="健康")),AND(X128="中滞销风险",OR(X129="低滞销风险",X129="健康")),AND(X128="低滞销风险",X129="健康")),"变好",X128=X129,"维持不变",OR(AND(X128="健康",OR(X129="低滞销风险",X129="中滞销风险",X129="高滞销风险")),AND(X128="低滞销风险",OR(X129="中滞销风险",X129="高滞销风险")),AND(X128="中滞销风险",X129="高滞销风险")),"变差")</f>
        <v>维持不变</v>
      </c>
      <c r="Z129" s="9">
        <f t="shared" si="22"/>
        <v>0</v>
      </c>
      <c r="AA129" s="9">
        <f t="shared" si="31"/>
        <v>0</v>
      </c>
      <c r="AB129" s="9">
        <f t="shared" si="23"/>
        <v>0</v>
      </c>
      <c r="AC129" s="9">
        <f t="shared" si="32"/>
        <v>81.6593886462882</v>
      </c>
      <c r="AD129" s="9">
        <f t="shared" si="24"/>
        <v>0</v>
      </c>
      <c r="AE129" s="10">
        <f t="shared" si="25"/>
        <v>2.29</v>
      </c>
    </row>
    <row r="130" spans="1:31">
      <c r="A130" s="4">
        <v>45901</v>
      </c>
      <c r="B130" s="5" t="s">
        <v>111</v>
      </c>
      <c r="C130" s="5" t="s">
        <v>112</v>
      </c>
      <c r="D130" s="5" t="s">
        <v>84</v>
      </c>
      <c r="E130" s="5">
        <v>2.14</v>
      </c>
      <c r="F130" s="5">
        <v>2.14</v>
      </c>
      <c r="G130" s="5">
        <v>2.21</v>
      </c>
      <c r="H130" s="5">
        <v>2.42</v>
      </c>
      <c r="I130" s="5" t="s">
        <v>41</v>
      </c>
      <c r="J130" s="5">
        <v>15</v>
      </c>
      <c r="K130" s="5" t="s">
        <v>42</v>
      </c>
      <c r="L130" s="5" t="s">
        <v>43</v>
      </c>
      <c r="M130" s="5" t="s">
        <v>44</v>
      </c>
      <c r="N130" s="5">
        <v>92</v>
      </c>
      <c r="O130" s="5">
        <v>54</v>
      </c>
      <c r="P130" s="5">
        <v>0</v>
      </c>
      <c r="Q130" s="5">
        <v>30</v>
      </c>
      <c r="R130" s="5">
        <v>0</v>
      </c>
      <c r="S130" s="5">
        <v>0</v>
      </c>
      <c r="T130">
        <f t="shared" si="33"/>
        <v>146</v>
      </c>
      <c r="U130">
        <f t="shared" si="34"/>
        <v>176</v>
      </c>
      <c r="V130" s="1">
        <f t="shared" si="35"/>
        <v>45969.2242990654</v>
      </c>
      <c r="W130" s="1">
        <f t="shared" si="36"/>
        <v>45983.2429906542</v>
      </c>
      <c r="X130" t="str">
        <f t="shared" si="30"/>
        <v>健康</v>
      </c>
      <c r="Y130" s="8" t="str">
        <f>_xlfn.IFS(COUNTIF($B$2:B130,B130)=1,"-",OR(AND(X129="高滞销风险",OR(X130="中滞销风险",X130="低滞销风险",X130="健康")),AND(X129="中滞销风险",OR(X130="低滞销风险",X130="健康")),AND(X129="低滞销风险",X130="健康")),"变好",X129=X130,"维持不变",OR(AND(X129="健康",OR(X130="低滞销风险",X130="中滞销风险",X130="高滞销风险")),AND(X129="低滞销风险",OR(X130="中滞销风险",X130="高滞销风险")),AND(X129="中滞销风险",X130="高滞销风险")),"变差")</f>
        <v>维持不变</v>
      </c>
      <c r="Z130" s="9">
        <f t="shared" si="22"/>
        <v>0</v>
      </c>
      <c r="AA130" s="9">
        <f t="shared" si="31"/>
        <v>0</v>
      </c>
      <c r="AB130" s="9">
        <f t="shared" si="23"/>
        <v>0</v>
      </c>
      <c r="AC130" s="9">
        <f t="shared" si="32"/>
        <v>82.2429906542056</v>
      </c>
      <c r="AD130" s="9">
        <f t="shared" si="24"/>
        <v>0</v>
      </c>
      <c r="AE130" s="10">
        <f t="shared" si="25"/>
        <v>2.14</v>
      </c>
    </row>
    <row r="131" spans="1:31">
      <c r="A131" s="4">
        <v>45908</v>
      </c>
      <c r="B131" s="5" t="s">
        <v>111</v>
      </c>
      <c r="C131" s="5" t="s">
        <v>112</v>
      </c>
      <c r="D131" s="5" t="s">
        <v>84</v>
      </c>
      <c r="E131" s="5">
        <v>2.85</v>
      </c>
      <c r="F131" s="5">
        <v>3.29</v>
      </c>
      <c r="G131" s="5">
        <v>2.71</v>
      </c>
      <c r="H131" s="5">
        <v>2.64</v>
      </c>
      <c r="I131" s="5" t="s">
        <v>34</v>
      </c>
      <c r="J131" s="5">
        <v>23</v>
      </c>
      <c r="K131" s="5" t="s">
        <v>45</v>
      </c>
      <c r="L131" s="5" t="s">
        <v>46</v>
      </c>
      <c r="M131" s="5" t="s">
        <v>47</v>
      </c>
      <c r="N131" s="5">
        <v>79</v>
      </c>
      <c r="O131" s="5">
        <v>62</v>
      </c>
      <c r="P131" s="5">
        <v>0</v>
      </c>
      <c r="Q131" s="5">
        <v>10</v>
      </c>
      <c r="R131" s="5">
        <v>0</v>
      </c>
      <c r="S131" s="5">
        <v>50</v>
      </c>
      <c r="T131">
        <f t="shared" si="33"/>
        <v>141</v>
      </c>
      <c r="U131">
        <f t="shared" si="34"/>
        <v>201</v>
      </c>
      <c r="V131" s="1">
        <f t="shared" si="35"/>
        <v>45957.4736842105</v>
      </c>
      <c r="W131" s="1">
        <f t="shared" si="36"/>
        <v>45978.5263157895</v>
      </c>
      <c r="X131" t="str">
        <f t="shared" si="30"/>
        <v>健康</v>
      </c>
      <c r="Y131" s="8" t="str">
        <f>_xlfn.IFS(COUNTIF($B$2:B131,B131)=1,"-",OR(AND(X130="高滞销风险",OR(X131="中滞销风险",X131="低滞销风险",X131="健康")),AND(X130="中滞销风险",OR(X131="低滞销风险",X131="健康")),AND(X130="低滞销风险",X131="健康")),"变好",X130=X131,"维持不变",OR(AND(X130="健康",OR(X131="低滞销风险",X131="中滞销风险",X131="高滞销风险")),AND(X130="低滞销风险",OR(X131="中滞销风险",X131="高滞销风险")),AND(X130="中滞销风险",X131="高滞销风险")),"变差")</f>
        <v>维持不变</v>
      </c>
      <c r="Z131" s="9">
        <f t="shared" ref="Z131:Z194" si="37">IF(V131&gt;=DATE(2025,12,1),T131-(DATE(2025,12,1)-A131)*E131,0)</f>
        <v>0</v>
      </c>
      <c r="AA131" s="9">
        <f t="shared" si="31"/>
        <v>0</v>
      </c>
      <c r="AB131" s="9">
        <f t="shared" ref="AB131:AB194" si="38">IF(W131&gt;=DATE(2025,12,1),U131-(DATE(2025,12,1)-A131)*E131,0)</f>
        <v>0</v>
      </c>
      <c r="AC131" s="9">
        <f t="shared" si="32"/>
        <v>70.5263157894737</v>
      </c>
      <c r="AD131" s="9">
        <f t="shared" ref="AD131:AD194" si="39">IF(W131&gt;DATE(2025,12,1),W131-DATE(2025,12,1),0)</f>
        <v>0</v>
      </c>
      <c r="AE131" s="10">
        <f t="shared" ref="AE131:AE194" si="40">IF(X131="健康",E131,U131/(DATE(2025,12,1)-A131))</f>
        <v>2.85</v>
      </c>
    </row>
    <row r="132" spans="1:31">
      <c r="A132" s="4">
        <v>45887</v>
      </c>
      <c r="B132" s="5" t="s">
        <v>113</v>
      </c>
      <c r="C132" s="5" t="s">
        <v>114</v>
      </c>
      <c r="D132" s="5" t="s">
        <v>84</v>
      </c>
      <c r="E132" s="5">
        <v>2.86</v>
      </c>
      <c r="F132" s="5">
        <v>2.86</v>
      </c>
      <c r="G132" s="5">
        <v>3</v>
      </c>
      <c r="H132" s="5">
        <v>3.25</v>
      </c>
      <c r="I132" s="5" t="s">
        <v>41</v>
      </c>
      <c r="J132" s="5">
        <v>20</v>
      </c>
      <c r="K132" s="5" t="s">
        <v>35</v>
      </c>
      <c r="L132" s="5" t="s">
        <v>36</v>
      </c>
      <c r="M132" s="5" t="s">
        <v>37</v>
      </c>
      <c r="N132" s="5">
        <v>31</v>
      </c>
      <c r="O132" s="5">
        <v>150</v>
      </c>
      <c r="P132" s="5">
        <v>0</v>
      </c>
      <c r="Q132" s="5">
        <v>100</v>
      </c>
      <c r="R132" s="5">
        <v>0</v>
      </c>
      <c r="S132" s="5">
        <v>0</v>
      </c>
      <c r="T132">
        <f t="shared" si="33"/>
        <v>181</v>
      </c>
      <c r="U132">
        <f t="shared" si="34"/>
        <v>281</v>
      </c>
      <c r="V132" s="1">
        <f t="shared" si="35"/>
        <v>45950.2867132867</v>
      </c>
      <c r="W132" s="1">
        <f t="shared" si="36"/>
        <v>45985.2517482518</v>
      </c>
      <c r="X132" t="str">
        <f t="shared" si="30"/>
        <v>健康</v>
      </c>
      <c r="Y132" s="8" t="str">
        <f>_xlfn.IFS(COUNTIF($B$2:B132,B132)=1,"-",OR(AND(X131="高滞销风险",OR(X132="中滞销风险",X132="低滞销风险",X132="健康")),AND(X131="中滞销风险",OR(X132="低滞销风险",X132="健康")),AND(X131="低滞销风险",X132="健康")),"变好",X131=X132,"维持不变",OR(AND(X131="健康",OR(X132="低滞销风险",X132="中滞销风险",X132="高滞销风险")),AND(X131="低滞销风险",OR(X132="中滞销风险",X132="高滞销风险")),AND(X131="中滞销风险",X132="高滞销风险")),"变差")</f>
        <v>-</v>
      </c>
      <c r="Z132" s="9">
        <f t="shared" si="37"/>
        <v>0</v>
      </c>
      <c r="AA132" s="9">
        <f t="shared" si="31"/>
        <v>0</v>
      </c>
      <c r="AB132" s="9">
        <f t="shared" si="38"/>
        <v>0</v>
      </c>
      <c r="AC132" s="9">
        <f t="shared" si="32"/>
        <v>98.2517482517483</v>
      </c>
      <c r="AD132" s="9">
        <f t="shared" si="39"/>
        <v>0</v>
      </c>
      <c r="AE132" s="10">
        <f t="shared" si="40"/>
        <v>2.86</v>
      </c>
    </row>
    <row r="133" spans="1:31">
      <c r="A133" s="4">
        <v>45894</v>
      </c>
      <c r="B133" s="5" t="s">
        <v>113</v>
      </c>
      <c r="C133" s="5" t="s">
        <v>114</v>
      </c>
      <c r="D133" s="5" t="s">
        <v>84</v>
      </c>
      <c r="E133" s="5">
        <v>2.57</v>
      </c>
      <c r="F133" s="5">
        <v>2.57</v>
      </c>
      <c r="G133" s="5">
        <v>2.71</v>
      </c>
      <c r="H133" s="5">
        <v>3</v>
      </c>
      <c r="I133" s="5" t="s">
        <v>41</v>
      </c>
      <c r="J133" s="5">
        <v>18</v>
      </c>
      <c r="K133" s="5" t="s">
        <v>38</v>
      </c>
      <c r="L133" s="5" t="s">
        <v>39</v>
      </c>
      <c r="M133" s="5" t="s">
        <v>40</v>
      </c>
      <c r="N133" s="5">
        <v>28</v>
      </c>
      <c r="O133" s="5">
        <v>169</v>
      </c>
      <c r="P133" s="5">
        <v>0</v>
      </c>
      <c r="Q133" s="5">
        <v>65</v>
      </c>
      <c r="R133" s="5">
        <v>0</v>
      </c>
      <c r="S133" s="5">
        <v>0</v>
      </c>
      <c r="T133">
        <f t="shared" si="33"/>
        <v>197</v>
      </c>
      <c r="U133">
        <f t="shared" si="34"/>
        <v>262</v>
      </c>
      <c r="V133" s="1">
        <f t="shared" si="35"/>
        <v>45970.6536964981</v>
      </c>
      <c r="W133" s="1">
        <f t="shared" si="36"/>
        <v>45995.9455252918</v>
      </c>
      <c r="X133" t="str">
        <f t="shared" si="30"/>
        <v>低滞销风险</v>
      </c>
      <c r="Y133" s="8" t="str">
        <f>_xlfn.IFS(COUNTIF($B$2:B133,B133)=1,"-",OR(AND(X132="高滞销风险",OR(X133="中滞销风险",X133="低滞销风险",X133="健康")),AND(X132="中滞销风险",OR(X133="低滞销风险",X133="健康")),AND(X132="低滞销风险",X133="健康")),"变好",X132=X133,"维持不变",OR(AND(X132="健康",OR(X133="低滞销风险",X133="中滞销风险",X133="高滞销风险")),AND(X132="低滞销风险",OR(X133="中滞销风险",X133="高滞销风险")),AND(X132="中滞销风险",X133="高滞销风险")),"变差")</f>
        <v>变差</v>
      </c>
      <c r="Z133" s="9">
        <f t="shared" si="37"/>
        <v>0</v>
      </c>
      <c r="AA133" s="9">
        <f t="shared" si="31"/>
        <v>10.14</v>
      </c>
      <c r="AB133" s="9">
        <f t="shared" si="38"/>
        <v>10.14</v>
      </c>
      <c r="AC133" s="9">
        <f t="shared" si="32"/>
        <v>101.945525291829</v>
      </c>
      <c r="AD133" s="9">
        <f t="shared" si="39"/>
        <v>3.94552529182693</v>
      </c>
      <c r="AE133" s="10">
        <f t="shared" si="40"/>
        <v>2.6734693877551</v>
      </c>
    </row>
    <row r="134" spans="1:31">
      <c r="A134" s="4">
        <v>45901</v>
      </c>
      <c r="B134" s="5" t="s">
        <v>113</v>
      </c>
      <c r="C134" s="5" t="s">
        <v>114</v>
      </c>
      <c r="D134" s="5" t="s">
        <v>84</v>
      </c>
      <c r="E134" s="5">
        <v>2.83</v>
      </c>
      <c r="F134" s="5">
        <v>2.86</v>
      </c>
      <c r="G134" s="5">
        <v>2.71</v>
      </c>
      <c r="H134" s="5">
        <v>2.86</v>
      </c>
      <c r="I134" s="5" t="s">
        <v>34</v>
      </c>
      <c r="J134" s="5">
        <v>20</v>
      </c>
      <c r="K134" s="5" t="s">
        <v>42</v>
      </c>
      <c r="L134" s="5" t="s">
        <v>43</v>
      </c>
      <c r="M134" s="5" t="s">
        <v>44</v>
      </c>
      <c r="N134" s="5">
        <v>73</v>
      </c>
      <c r="O134" s="5">
        <v>128</v>
      </c>
      <c r="P134" s="5">
        <v>0</v>
      </c>
      <c r="Q134" s="5">
        <v>40</v>
      </c>
      <c r="R134" s="5">
        <v>0</v>
      </c>
      <c r="S134" s="5">
        <v>0</v>
      </c>
      <c r="T134">
        <f t="shared" si="33"/>
        <v>201</v>
      </c>
      <c r="U134">
        <f t="shared" si="34"/>
        <v>241</v>
      </c>
      <c r="V134" s="1">
        <f t="shared" si="35"/>
        <v>45972.0247349823</v>
      </c>
      <c r="W134" s="1">
        <f t="shared" si="36"/>
        <v>45986.1590106007</v>
      </c>
      <c r="X134" t="str">
        <f t="shared" si="30"/>
        <v>健康</v>
      </c>
      <c r="Y134" s="8" t="str">
        <f>_xlfn.IFS(COUNTIF($B$2:B134,B134)=1,"-",OR(AND(X133="高滞销风险",OR(X134="中滞销风险",X134="低滞销风险",X134="健康")),AND(X133="中滞销风险",OR(X134="低滞销风险",X134="健康")),AND(X133="低滞销风险",X134="健康")),"变好",X133=X134,"维持不变",OR(AND(X133="健康",OR(X134="低滞销风险",X134="中滞销风险",X134="高滞销风险")),AND(X133="低滞销风险",OR(X134="中滞销风险",X134="高滞销风险")),AND(X133="中滞销风险",X134="高滞销风险")),"变差")</f>
        <v>变好</v>
      </c>
      <c r="Z134" s="9">
        <f t="shared" si="37"/>
        <v>0</v>
      </c>
      <c r="AA134" s="9">
        <f t="shared" si="31"/>
        <v>0</v>
      </c>
      <c r="AB134" s="9">
        <f t="shared" si="38"/>
        <v>0</v>
      </c>
      <c r="AC134" s="9">
        <f t="shared" si="32"/>
        <v>85.1590106007067</v>
      </c>
      <c r="AD134" s="9">
        <f t="shared" si="39"/>
        <v>0</v>
      </c>
      <c r="AE134" s="10">
        <f t="shared" si="40"/>
        <v>2.83</v>
      </c>
    </row>
    <row r="135" spans="1:31">
      <c r="A135" s="4">
        <v>45908</v>
      </c>
      <c r="B135" s="5" t="s">
        <v>113</v>
      </c>
      <c r="C135" s="5" t="s">
        <v>114</v>
      </c>
      <c r="D135" s="5" t="s">
        <v>84</v>
      </c>
      <c r="E135" s="5">
        <v>3.65</v>
      </c>
      <c r="F135" s="5">
        <v>4.43</v>
      </c>
      <c r="G135" s="5">
        <v>3.64</v>
      </c>
      <c r="H135" s="5">
        <v>3.18</v>
      </c>
      <c r="I135" s="5" t="s">
        <v>34</v>
      </c>
      <c r="J135" s="5">
        <v>31</v>
      </c>
      <c r="K135" s="5" t="s">
        <v>45</v>
      </c>
      <c r="L135" s="5" t="s">
        <v>46</v>
      </c>
      <c r="M135" s="5" t="s">
        <v>47</v>
      </c>
      <c r="N135" s="5">
        <v>85</v>
      </c>
      <c r="O135" s="5">
        <v>88</v>
      </c>
      <c r="P135" s="5">
        <v>0</v>
      </c>
      <c r="Q135" s="5">
        <v>40</v>
      </c>
      <c r="R135" s="5">
        <v>0</v>
      </c>
      <c r="S135" s="5">
        <v>0</v>
      </c>
      <c r="T135">
        <f t="shared" si="33"/>
        <v>173</v>
      </c>
      <c r="U135">
        <f t="shared" si="34"/>
        <v>213</v>
      </c>
      <c r="V135" s="1">
        <f t="shared" si="35"/>
        <v>45955.397260274</v>
      </c>
      <c r="W135" s="1">
        <f t="shared" si="36"/>
        <v>45966.3561643836</v>
      </c>
      <c r="X135" t="str">
        <f t="shared" si="30"/>
        <v>健康</v>
      </c>
      <c r="Y135" s="8" t="str">
        <f>_xlfn.IFS(COUNTIF($B$2:B135,B135)=1,"-",OR(AND(X134="高滞销风险",OR(X135="中滞销风险",X135="低滞销风险",X135="健康")),AND(X134="中滞销风险",OR(X135="低滞销风险",X135="健康")),AND(X134="低滞销风险",X135="健康")),"变好",X134=X135,"维持不变",OR(AND(X134="健康",OR(X135="低滞销风险",X135="中滞销风险",X135="高滞销风险")),AND(X134="低滞销风险",OR(X135="中滞销风险",X135="高滞销风险")),AND(X134="中滞销风险",X135="高滞销风险")),"变差")</f>
        <v>维持不变</v>
      </c>
      <c r="Z135" s="9">
        <f t="shared" si="37"/>
        <v>0</v>
      </c>
      <c r="AA135" s="9">
        <f t="shared" si="31"/>
        <v>0</v>
      </c>
      <c r="AB135" s="9">
        <f t="shared" si="38"/>
        <v>0</v>
      </c>
      <c r="AC135" s="9">
        <f t="shared" si="32"/>
        <v>58.3561643835616</v>
      </c>
      <c r="AD135" s="9">
        <f t="shared" si="39"/>
        <v>0</v>
      </c>
      <c r="AE135" s="10">
        <f t="shared" si="40"/>
        <v>3.65</v>
      </c>
    </row>
    <row r="136" spans="1:31">
      <c r="A136" s="4">
        <v>45887</v>
      </c>
      <c r="B136" s="5" t="s">
        <v>115</v>
      </c>
      <c r="C136" s="5" t="s">
        <v>116</v>
      </c>
      <c r="D136" s="5" t="s">
        <v>84</v>
      </c>
      <c r="E136" s="5">
        <v>1.57</v>
      </c>
      <c r="F136" s="5">
        <v>1.57</v>
      </c>
      <c r="G136" s="5">
        <v>2.21</v>
      </c>
      <c r="H136" s="5">
        <v>2.54</v>
      </c>
      <c r="I136" s="5" t="s">
        <v>41</v>
      </c>
      <c r="J136" s="5">
        <v>11</v>
      </c>
      <c r="K136" s="5" t="s">
        <v>35</v>
      </c>
      <c r="L136" s="5" t="s">
        <v>36</v>
      </c>
      <c r="M136" s="5" t="s">
        <v>37</v>
      </c>
      <c r="N136" s="5">
        <v>86</v>
      </c>
      <c r="O136" s="5">
        <v>80</v>
      </c>
      <c r="P136" s="5">
        <v>0</v>
      </c>
      <c r="Q136" s="5">
        <v>27</v>
      </c>
      <c r="R136" s="5">
        <v>0</v>
      </c>
      <c r="S136" s="5">
        <v>0</v>
      </c>
      <c r="T136">
        <f t="shared" si="33"/>
        <v>166</v>
      </c>
      <c r="U136">
        <f t="shared" si="34"/>
        <v>193</v>
      </c>
      <c r="V136" s="1">
        <f t="shared" si="35"/>
        <v>45992.7324840764</v>
      </c>
      <c r="W136" s="1">
        <f t="shared" si="36"/>
        <v>46009.9299363057</v>
      </c>
      <c r="X136" t="str">
        <f t="shared" si="30"/>
        <v>中滞销风险</v>
      </c>
      <c r="Y136" s="8" t="str">
        <f>_xlfn.IFS(COUNTIF($B$2:B136,B136)=1,"-",OR(AND(X135="高滞销风险",OR(X136="中滞销风险",X136="低滞销风险",X136="健康")),AND(X135="中滞销风险",OR(X136="低滞销风险",X136="健康")),AND(X135="低滞销风险",X136="健康")),"变好",X135=X136,"维持不变",OR(AND(X135="健康",OR(X136="低滞销风险",X136="中滞销风险",X136="高滞销风险")),AND(X135="低滞销风险",OR(X136="中滞销风险",X136="高滞销风险")),AND(X135="中滞销风险",X136="高滞销风险")),"变差")</f>
        <v>-</v>
      </c>
      <c r="Z136" s="9">
        <f t="shared" si="37"/>
        <v>1.15000000000001</v>
      </c>
      <c r="AA136" s="9">
        <f t="shared" si="31"/>
        <v>27</v>
      </c>
      <c r="AB136" s="9">
        <f t="shared" si="38"/>
        <v>28.15</v>
      </c>
      <c r="AC136" s="9">
        <f t="shared" si="32"/>
        <v>122.929936305732</v>
      </c>
      <c r="AD136" s="9">
        <f t="shared" si="39"/>
        <v>17.9299363057289</v>
      </c>
      <c r="AE136" s="10">
        <f t="shared" si="40"/>
        <v>1.83809523809524</v>
      </c>
    </row>
    <row r="137" spans="1:31">
      <c r="A137" s="4">
        <v>45894</v>
      </c>
      <c r="B137" s="5" t="s">
        <v>115</v>
      </c>
      <c r="C137" s="5" t="s">
        <v>116</v>
      </c>
      <c r="D137" s="5" t="s">
        <v>84</v>
      </c>
      <c r="E137" s="5">
        <v>2.38</v>
      </c>
      <c r="F137" s="5">
        <v>2.43</v>
      </c>
      <c r="G137" s="5">
        <v>2</v>
      </c>
      <c r="H137" s="5">
        <v>2.5</v>
      </c>
      <c r="I137" s="5" t="s">
        <v>34</v>
      </c>
      <c r="J137" s="5">
        <v>17</v>
      </c>
      <c r="K137" s="5" t="s">
        <v>38</v>
      </c>
      <c r="L137" s="5" t="s">
        <v>39</v>
      </c>
      <c r="M137" s="5" t="s">
        <v>40</v>
      </c>
      <c r="N137" s="5">
        <v>73</v>
      </c>
      <c r="O137" s="5">
        <v>80</v>
      </c>
      <c r="P137" s="5">
        <v>0</v>
      </c>
      <c r="Q137" s="5">
        <v>27</v>
      </c>
      <c r="R137" s="5">
        <v>0</v>
      </c>
      <c r="S137" s="5">
        <v>0</v>
      </c>
      <c r="T137">
        <f t="shared" si="33"/>
        <v>153</v>
      </c>
      <c r="U137">
        <f t="shared" si="34"/>
        <v>180</v>
      </c>
      <c r="V137" s="1">
        <f t="shared" si="35"/>
        <v>45958.2857142857</v>
      </c>
      <c r="W137" s="1">
        <f t="shared" si="36"/>
        <v>45969.6302521008</v>
      </c>
      <c r="X137" t="str">
        <f t="shared" si="30"/>
        <v>健康</v>
      </c>
      <c r="Y137" s="8" t="str">
        <f>_xlfn.IFS(COUNTIF($B$2:B137,B137)=1,"-",OR(AND(X136="高滞销风险",OR(X137="中滞销风险",X137="低滞销风险",X137="健康")),AND(X136="中滞销风险",OR(X137="低滞销风险",X137="健康")),AND(X136="低滞销风险",X137="健康")),"变好",X136=X137,"维持不变",OR(AND(X136="健康",OR(X137="低滞销风险",X137="中滞销风险",X137="高滞销风险")),AND(X136="低滞销风险",OR(X137="中滞销风险",X137="高滞销风险")),AND(X136="中滞销风险",X137="高滞销风险")),"变差")</f>
        <v>变好</v>
      </c>
      <c r="Z137" s="9">
        <f t="shared" si="37"/>
        <v>0</v>
      </c>
      <c r="AA137" s="9">
        <f t="shared" si="31"/>
        <v>0</v>
      </c>
      <c r="AB137" s="9">
        <f t="shared" si="38"/>
        <v>0</v>
      </c>
      <c r="AC137" s="9">
        <f t="shared" si="32"/>
        <v>75.6302521008403</v>
      </c>
      <c r="AD137" s="9">
        <f t="shared" si="39"/>
        <v>0</v>
      </c>
      <c r="AE137" s="10">
        <f t="shared" si="40"/>
        <v>2.38</v>
      </c>
    </row>
    <row r="138" spans="1:31">
      <c r="A138" s="4">
        <v>45901</v>
      </c>
      <c r="B138" s="5" t="s">
        <v>115</v>
      </c>
      <c r="C138" s="5" t="s">
        <v>116</v>
      </c>
      <c r="D138" s="5" t="s">
        <v>84</v>
      </c>
      <c r="E138" s="5">
        <v>2.38</v>
      </c>
      <c r="F138" s="5">
        <v>2.43</v>
      </c>
      <c r="G138" s="5">
        <v>2.43</v>
      </c>
      <c r="H138" s="5">
        <v>2.32</v>
      </c>
      <c r="I138" s="5" t="s">
        <v>34</v>
      </c>
      <c r="J138" s="5">
        <v>17</v>
      </c>
      <c r="K138" s="5" t="s">
        <v>42</v>
      </c>
      <c r="L138" s="5" t="s">
        <v>43</v>
      </c>
      <c r="M138" s="5" t="s">
        <v>44</v>
      </c>
      <c r="N138" s="5">
        <v>62</v>
      </c>
      <c r="O138" s="5">
        <v>89</v>
      </c>
      <c r="P138" s="5">
        <v>0</v>
      </c>
      <c r="Q138" s="5">
        <v>12</v>
      </c>
      <c r="R138" s="5">
        <v>0</v>
      </c>
      <c r="S138" s="5">
        <v>0</v>
      </c>
      <c r="T138">
        <f t="shared" si="33"/>
        <v>151</v>
      </c>
      <c r="U138">
        <f t="shared" si="34"/>
        <v>163</v>
      </c>
      <c r="V138" s="1">
        <f t="shared" si="35"/>
        <v>45964.4453781513</v>
      </c>
      <c r="W138" s="1">
        <f t="shared" si="36"/>
        <v>45969.487394958</v>
      </c>
      <c r="X138" t="str">
        <f t="shared" si="30"/>
        <v>健康</v>
      </c>
      <c r="Y138" s="8" t="str">
        <f>_xlfn.IFS(COUNTIF($B$2:B138,B138)=1,"-",OR(AND(X137="高滞销风险",OR(X138="中滞销风险",X138="低滞销风险",X138="健康")),AND(X137="中滞销风险",OR(X138="低滞销风险",X138="健康")),AND(X137="低滞销风险",X138="健康")),"变好",X137=X138,"维持不变",OR(AND(X137="健康",OR(X138="低滞销风险",X138="中滞销风险",X138="高滞销风险")),AND(X137="低滞销风险",OR(X138="中滞销风险",X138="高滞销风险")),AND(X137="中滞销风险",X138="高滞销风险")),"变差")</f>
        <v>维持不变</v>
      </c>
      <c r="Z138" s="9">
        <f t="shared" si="37"/>
        <v>0</v>
      </c>
      <c r="AA138" s="9">
        <f t="shared" si="31"/>
        <v>0</v>
      </c>
      <c r="AB138" s="9">
        <f t="shared" si="38"/>
        <v>0</v>
      </c>
      <c r="AC138" s="9">
        <f t="shared" si="32"/>
        <v>68.4873949579832</v>
      </c>
      <c r="AD138" s="9">
        <f t="shared" si="39"/>
        <v>0</v>
      </c>
      <c r="AE138" s="10">
        <f t="shared" si="40"/>
        <v>2.38</v>
      </c>
    </row>
    <row r="139" spans="1:31">
      <c r="A139" s="4">
        <v>45908</v>
      </c>
      <c r="B139" s="5" t="s">
        <v>115</v>
      </c>
      <c r="C139" s="5" t="s">
        <v>116</v>
      </c>
      <c r="D139" s="5" t="s">
        <v>84</v>
      </c>
      <c r="E139" s="5">
        <v>2.4</v>
      </c>
      <c r="F139" s="5">
        <v>2.57</v>
      </c>
      <c r="G139" s="5">
        <v>2.5</v>
      </c>
      <c r="H139" s="5">
        <v>2.25</v>
      </c>
      <c r="I139" s="5" t="s">
        <v>34</v>
      </c>
      <c r="J139" s="5">
        <v>18</v>
      </c>
      <c r="K139" s="5" t="s">
        <v>45</v>
      </c>
      <c r="L139" s="5" t="s">
        <v>46</v>
      </c>
      <c r="M139" s="5" t="s">
        <v>47</v>
      </c>
      <c r="N139" s="5">
        <v>51</v>
      </c>
      <c r="O139" s="5">
        <v>88</v>
      </c>
      <c r="P139" s="5">
        <v>0</v>
      </c>
      <c r="Q139" s="5">
        <v>7</v>
      </c>
      <c r="R139" s="5">
        <v>0</v>
      </c>
      <c r="S139" s="5">
        <v>50</v>
      </c>
      <c r="T139">
        <f t="shared" si="33"/>
        <v>139</v>
      </c>
      <c r="U139">
        <f t="shared" si="34"/>
        <v>196</v>
      </c>
      <c r="V139" s="1">
        <f t="shared" si="35"/>
        <v>45965.9166666667</v>
      </c>
      <c r="W139" s="1">
        <f t="shared" si="36"/>
        <v>45989.6666666667</v>
      </c>
      <c r="X139" t="str">
        <f t="shared" si="30"/>
        <v>健康</v>
      </c>
      <c r="Y139" s="8" t="str">
        <f>_xlfn.IFS(COUNTIF($B$2:B139,B139)=1,"-",OR(AND(X138="高滞销风险",OR(X139="中滞销风险",X139="低滞销风险",X139="健康")),AND(X138="中滞销风险",OR(X139="低滞销风险",X139="健康")),AND(X138="低滞销风险",X139="健康")),"变好",X138=X139,"维持不变",OR(AND(X138="健康",OR(X139="低滞销风险",X139="中滞销风险",X139="高滞销风险")),AND(X138="低滞销风险",OR(X139="中滞销风险",X139="高滞销风险")),AND(X138="中滞销风险",X139="高滞销风险")),"变差")</f>
        <v>维持不变</v>
      </c>
      <c r="Z139" s="9">
        <f t="shared" si="37"/>
        <v>0</v>
      </c>
      <c r="AA139" s="9">
        <f t="shared" si="31"/>
        <v>0</v>
      </c>
      <c r="AB139" s="9">
        <f t="shared" si="38"/>
        <v>0</v>
      </c>
      <c r="AC139" s="9">
        <f t="shared" si="32"/>
        <v>81.6666666666667</v>
      </c>
      <c r="AD139" s="9">
        <f t="shared" si="39"/>
        <v>0</v>
      </c>
      <c r="AE139" s="10">
        <f t="shared" si="40"/>
        <v>2.4</v>
      </c>
    </row>
    <row r="140" spans="1:31">
      <c r="A140" s="4">
        <v>45887</v>
      </c>
      <c r="B140" s="5" t="s">
        <v>117</v>
      </c>
      <c r="C140" s="5" t="s">
        <v>118</v>
      </c>
      <c r="D140" s="5" t="s">
        <v>84</v>
      </c>
      <c r="E140" s="5">
        <v>1.57</v>
      </c>
      <c r="F140" s="5">
        <v>1.57</v>
      </c>
      <c r="G140" s="5">
        <v>2.21</v>
      </c>
      <c r="H140" s="5">
        <v>2.18</v>
      </c>
      <c r="I140" s="5" t="s">
        <v>41</v>
      </c>
      <c r="J140" s="5">
        <v>11</v>
      </c>
      <c r="K140" s="5" t="s">
        <v>35</v>
      </c>
      <c r="L140" s="5" t="s">
        <v>36</v>
      </c>
      <c r="M140" s="5" t="s">
        <v>37</v>
      </c>
      <c r="N140" s="5">
        <v>52</v>
      </c>
      <c r="O140" s="5">
        <v>10</v>
      </c>
      <c r="P140" s="5">
        <v>0</v>
      </c>
      <c r="Q140" s="5">
        <v>0</v>
      </c>
      <c r="R140" s="5">
        <v>0</v>
      </c>
      <c r="S140" s="5">
        <v>0</v>
      </c>
      <c r="T140">
        <f t="shared" si="33"/>
        <v>62</v>
      </c>
      <c r="U140">
        <f t="shared" si="34"/>
        <v>62</v>
      </c>
      <c r="V140" s="1">
        <f t="shared" si="35"/>
        <v>45926.4904458599</v>
      </c>
      <c r="W140" s="1">
        <f t="shared" si="36"/>
        <v>45926.4904458599</v>
      </c>
      <c r="X140" t="str">
        <f t="shared" si="30"/>
        <v>健康</v>
      </c>
      <c r="Y140" s="8" t="str">
        <f>_xlfn.IFS(COUNTIF($B$2:B140,B140)=1,"-",OR(AND(X139="高滞销风险",OR(X140="中滞销风险",X140="低滞销风险",X140="健康")),AND(X139="中滞销风险",OR(X140="低滞销风险",X140="健康")),AND(X139="低滞销风险",X140="健康")),"变好",X139=X140,"维持不变",OR(AND(X139="健康",OR(X140="低滞销风险",X140="中滞销风险",X140="高滞销风险")),AND(X139="低滞销风险",OR(X140="中滞销风险",X140="高滞销风险")),AND(X139="中滞销风险",X140="高滞销风险")),"变差")</f>
        <v>-</v>
      </c>
      <c r="Z140" s="9">
        <f t="shared" si="37"/>
        <v>0</v>
      </c>
      <c r="AA140" s="9">
        <f t="shared" si="31"/>
        <v>0</v>
      </c>
      <c r="AB140" s="9">
        <f t="shared" si="38"/>
        <v>0</v>
      </c>
      <c r="AC140" s="9">
        <f t="shared" si="32"/>
        <v>39.4904458598726</v>
      </c>
      <c r="AD140" s="9">
        <f t="shared" si="39"/>
        <v>0</v>
      </c>
      <c r="AE140" s="10">
        <f t="shared" si="40"/>
        <v>1.57</v>
      </c>
    </row>
    <row r="141" spans="1:31">
      <c r="A141" s="4">
        <v>45894</v>
      </c>
      <c r="B141" s="5" t="s">
        <v>117</v>
      </c>
      <c r="C141" s="5" t="s">
        <v>118</v>
      </c>
      <c r="D141" s="5" t="s">
        <v>84</v>
      </c>
      <c r="E141" s="5">
        <v>1.92</v>
      </c>
      <c r="F141" s="5">
        <v>2</v>
      </c>
      <c r="G141" s="5">
        <v>1.79</v>
      </c>
      <c r="H141" s="5">
        <v>1.93</v>
      </c>
      <c r="I141" s="5" t="s">
        <v>34</v>
      </c>
      <c r="J141" s="5">
        <v>14</v>
      </c>
      <c r="K141" s="5" t="s">
        <v>38</v>
      </c>
      <c r="L141" s="5" t="s">
        <v>39</v>
      </c>
      <c r="M141" s="5" t="s">
        <v>40</v>
      </c>
      <c r="N141" s="5">
        <v>34</v>
      </c>
      <c r="O141" s="5">
        <v>10</v>
      </c>
      <c r="P141" s="5">
        <v>0</v>
      </c>
      <c r="Q141" s="5">
        <v>0</v>
      </c>
      <c r="R141" s="5">
        <v>0</v>
      </c>
      <c r="S141" s="5">
        <v>0</v>
      </c>
      <c r="T141">
        <f t="shared" si="33"/>
        <v>44</v>
      </c>
      <c r="U141">
        <f t="shared" si="34"/>
        <v>44</v>
      </c>
      <c r="V141" s="1">
        <f t="shared" si="35"/>
        <v>45916.9166666667</v>
      </c>
      <c r="W141" s="1">
        <f t="shared" si="36"/>
        <v>45916.9166666667</v>
      </c>
      <c r="X141" t="str">
        <f t="shared" si="30"/>
        <v>健康</v>
      </c>
      <c r="Y141" s="8" t="str">
        <f>_xlfn.IFS(COUNTIF($B$2:B141,B141)=1,"-",OR(AND(X140="高滞销风险",OR(X141="中滞销风险",X141="低滞销风险",X141="健康")),AND(X140="中滞销风险",OR(X141="低滞销风险",X141="健康")),AND(X140="低滞销风险",X141="健康")),"变好",X140=X141,"维持不变",OR(AND(X140="健康",OR(X141="低滞销风险",X141="中滞销风险",X141="高滞销风险")),AND(X140="低滞销风险",OR(X141="中滞销风险",X141="高滞销风险")),AND(X140="中滞销风险",X141="高滞销风险")),"变差")</f>
        <v>维持不变</v>
      </c>
      <c r="Z141" s="9">
        <f t="shared" si="37"/>
        <v>0</v>
      </c>
      <c r="AA141" s="9">
        <f t="shared" si="31"/>
        <v>0</v>
      </c>
      <c r="AB141" s="9">
        <f t="shared" si="38"/>
        <v>0</v>
      </c>
      <c r="AC141" s="9">
        <f t="shared" si="32"/>
        <v>22.9166666666667</v>
      </c>
      <c r="AD141" s="9">
        <f t="shared" si="39"/>
        <v>0</v>
      </c>
      <c r="AE141" s="10">
        <f t="shared" si="40"/>
        <v>1.92</v>
      </c>
    </row>
    <row r="142" spans="1:31">
      <c r="A142" s="4">
        <v>45901</v>
      </c>
      <c r="B142" s="5" t="s">
        <v>117</v>
      </c>
      <c r="C142" s="5" t="s">
        <v>118</v>
      </c>
      <c r="D142" s="5" t="s">
        <v>84</v>
      </c>
      <c r="E142" s="5">
        <v>2.65</v>
      </c>
      <c r="F142" s="5">
        <v>3.14</v>
      </c>
      <c r="G142" s="5">
        <v>2.57</v>
      </c>
      <c r="H142" s="5">
        <v>2.39</v>
      </c>
      <c r="I142" s="5" t="s">
        <v>34</v>
      </c>
      <c r="J142" s="5">
        <v>22</v>
      </c>
      <c r="K142" s="5" t="s">
        <v>42</v>
      </c>
      <c r="L142" s="5" t="s">
        <v>43</v>
      </c>
      <c r="M142" s="5" t="s">
        <v>44</v>
      </c>
      <c r="N142" s="5">
        <v>14</v>
      </c>
      <c r="O142" s="5">
        <v>3</v>
      </c>
      <c r="P142" s="5">
        <v>0</v>
      </c>
      <c r="Q142" s="5">
        <v>0</v>
      </c>
      <c r="R142" s="5">
        <v>0</v>
      </c>
      <c r="S142" s="5">
        <v>0</v>
      </c>
      <c r="T142">
        <f t="shared" si="33"/>
        <v>17</v>
      </c>
      <c r="U142">
        <f t="shared" si="34"/>
        <v>17</v>
      </c>
      <c r="V142" s="1">
        <f t="shared" si="35"/>
        <v>45907.4150943396</v>
      </c>
      <c r="W142" s="1">
        <f t="shared" si="36"/>
        <v>45907.4150943396</v>
      </c>
      <c r="X142" t="str">
        <f t="shared" si="30"/>
        <v>健康</v>
      </c>
      <c r="Y142" s="8" t="str">
        <f>_xlfn.IFS(COUNTIF($B$2:B142,B142)=1,"-",OR(AND(X141="高滞销风险",OR(X142="中滞销风险",X142="低滞销风险",X142="健康")),AND(X141="中滞销风险",OR(X142="低滞销风险",X142="健康")),AND(X141="低滞销风险",X142="健康")),"变好",X141=X142,"维持不变",OR(AND(X141="健康",OR(X142="低滞销风险",X142="中滞销风险",X142="高滞销风险")),AND(X141="低滞销风险",OR(X142="中滞销风险",X142="高滞销风险")),AND(X141="中滞销风险",X142="高滞销风险")),"变差")</f>
        <v>维持不变</v>
      </c>
      <c r="Z142" s="9">
        <f t="shared" si="37"/>
        <v>0</v>
      </c>
      <c r="AA142" s="9">
        <f t="shared" si="31"/>
        <v>0</v>
      </c>
      <c r="AB142" s="9">
        <f t="shared" si="38"/>
        <v>0</v>
      </c>
      <c r="AC142" s="9">
        <f t="shared" si="32"/>
        <v>6.41509433962264</v>
      </c>
      <c r="AD142" s="9">
        <f t="shared" si="39"/>
        <v>0</v>
      </c>
      <c r="AE142" s="10">
        <f t="shared" si="40"/>
        <v>2.65</v>
      </c>
    </row>
    <row r="143" spans="1:31">
      <c r="A143" s="4">
        <v>45908</v>
      </c>
      <c r="B143" s="5" t="s">
        <v>117</v>
      </c>
      <c r="C143" s="5" t="s">
        <v>118</v>
      </c>
      <c r="D143" s="5" t="s">
        <v>84</v>
      </c>
      <c r="E143" s="5">
        <v>1</v>
      </c>
      <c r="F143" s="5">
        <v>1</v>
      </c>
      <c r="G143" s="5">
        <v>2.07</v>
      </c>
      <c r="H143" s="5">
        <v>1.93</v>
      </c>
      <c r="I143" s="5" t="s">
        <v>41</v>
      </c>
      <c r="J143" s="5">
        <v>7</v>
      </c>
      <c r="K143" s="5" t="s">
        <v>45</v>
      </c>
      <c r="L143" s="5" t="s">
        <v>46</v>
      </c>
      <c r="M143" s="5" t="s">
        <v>47</v>
      </c>
      <c r="N143" s="5">
        <v>8</v>
      </c>
      <c r="O143" s="5">
        <v>3</v>
      </c>
      <c r="P143" s="5">
        <v>0</v>
      </c>
      <c r="Q143" s="5">
        <v>0</v>
      </c>
      <c r="R143" s="5">
        <v>0</v>
      </c>
      <c r="S143" s="5">
        <v>0</v>
      </c>
      <c r="T143">
        <f t="shared" si="33"/>
        <v>11</v>
      </c>
      <c r="U143">
        <f t="shared" si="34"/>
        <v>11</v>
      </c>
      <c r="V143" s="1">
        <f t="shared" si="35"/>
        <v>45919</v>
      </c>
      <c r="W143" s="1">
        <f t="shared" si="36"/>
        <v>45919</v>
      </c>
      <c r="X143" t="str">
        <f t="shared" si="30"/>
        <v>健康</v>
      </c>
      <c r="Y143" s="8" t="str">
        <f>_xlfn.IFS(COUNTIF($B$2:B143,B143)=1,"-",OR(AND(X142="高滞销风险",OR(X143="中滞销风险",X143="低滞销风险",X143="健康")),AND(X142="中滞销风险",OR(X143="低滞销风险",X143="健康")),AND(X142="低滞销风险",X143="健康")),"变好",X142=X143,"维持不变",OR(AND(X142="健康",OR(X143="低滞销风险",X143="中滞销风险",X143="高滞销风险")),AND(X142="低滞销风险",OR(X143="中滞销风险",X143="高滞销风险")),AND(X142="中滞销风险",X143="高滞销风险")),"变差")</f>
        <v>维持不变</v>
      </c>
      <c r="Z143" s="9">
        <f t="shared" si="37"/>
        <v>0</v>
      </c>
      <c r="AA143" s="9">
        <f t="shared" si="31"/>
        <v>0</v>
      </c>
      <c r="AB143" s="9">
        <f t="shared" si="38"/>
        <v>0</v>
      </c>
      <c r="AC143" s="9">
        <f t="shared" si="32"/>
        <v>11</v>
      </c>
      <c r="AD143" s="9">
        <f t="shared" si="39"/>
        <v>0</v>
      </c>
      <c r="AE143" s="10">
        <f t="shared" si="40"/>
        <v>1</v>
      </c>
    </row>
    <row r="144" spans="1:31">
      <c r="A144" s="4">
        <v>45887</v>
      </c>
      <c r="B144" s="5" t="s">
        <v>119</v>
      </c>
      <c r="C144" s="5" t="s">
        <v>120</v>
      </c>
      <c r="D144" s="5" t="s">
        <v>84</v>
      </c>
      <c r="E144" s="5">
        <v>0.43</v>
      </c>
      <c r="F144" s="5">
        <v>0.43</v>
      </c>
      <c r="G144" s="5">
        <v>0.36</v>
      </c>
      <c r="H144" s="5">
        <v>0.5</v>
      </c>
      <c r="I144" s="5" t="s">
        <v>41</v>
      </c>
      <c r="J144" s="5">
        <v>3</v>
      </c>
      <c r="K144" s="5" t="s">
        <v>35</v>
      </c>
      <c r="L144" s="5" t="s">
        <v>36</v>
      </c>
      <c r="M144" s="5" t="s">
        <v>37</v>
      </c>
      <c r="N144" s="5">
        <v>106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>
        <f t="shared" si="33"/>
        <v>106</v>
      </c>
      <c r="U144">
        <f t="shared" si="34"/>
        <v>106</v>
      </c>
      <c r="V144" s="1">
        <f t="shared" si="35"/>
        <v>46133.511627907</v>
      </c>
      <c r="W144" s="1">
        <f t="shared" si="36"/>
        <v>46133.511627907</v>
      </c>
      <c r="X144" t="str">
        <f t="shared" si="30"/>
        <v>高滞销风险</v>
      </c>
      <c r="Y144" s="8" t="str">
        <f>_xlfn.IFS(COUNTIF($B$2:B144,B144)=1,"-",OR(AND(X143="高滞销风险",OR(X144="中滞销风险",X144="低滞销风险",X144="健康")),AND(X143="中滞销风险",OR(X144="低滞销风险",X144="健康")),AND(X143="低滞销风险",X144="健康")),"变好",X143=X144,"维持不变",OR(AND(X143="健康",OR(X144="低滞销风险",X144="中滞销风险",X144="高滞销风险")),AND(X143="低滞销风险",OR(X144="中滞销风险",X144="高滞销风险")),AND(X143="中滞销风险",X144="高滞销风险")),"变差")</f>
        <v>-</v>
      </c>
      <c r="Z144" s="9">
        <f t="shared" si="37"/>
        <v>60.85</v>
      </c>
      <c r="AA144" s="9">
        <f>AB144-Z144</f>
        <v>0</v>
      </c>
      <c r="AB144" s="9">
        <f t="shared" si="38"/>
        <v>60.85</v>
      </c>
      <c r="AC144" s="9">
        <f t="shared" si="32"/>
        <v>246.511627906977</v>
      </c>
      <c r="AD144" s="9">
        <f t="shared" si="39"/>
        <v>141.511627906977</v>
      </c>
      <c r="AE144" s="10">
        <f t="shared" si="40"/>
        <v>1.00952380952381</v>
      </c>
    </row>
    <row r="145" spans="1:31">
      <c r="A145" s="4">
        <v>45894</v>
      </c>
      <c r="B145" s="5" t="s">
        <v>119</v>
      </c>
      <c r="C145" s="5" t="s">
        <v>120</v>
      </c>
      <c r="D145" s="5" t="s">
        <v>84</v>
      </c>
      <c r="E145" s="5">
        <v>0.54</v>
      </c>
      <c r="F145" s="5">
        <v>0.57</v>
      </c>
      <c r="G145" s="5">
        <v>0.5</v>
      </c>
      <c r="H145" s="5">
        <v>0.54</v>
      </c>
      <c r="I145" s="5" t="s">
        <v>34</v>
      </c>
      <c r="J145" s="5">
        <v>4</v>
      </c>
      <c r="K145" s="5" t="s">
        <v>38</v>
      </c>
      <c r="L145" s="5" t="s">
        <v>39</v>
      </c>
      <c r="M145" s="5" t="s">
        <v>40</v>
      </c>
      <c r="N145" s="5">
        <v>101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>
        <f t="shared" si="33"/>
        <v>101</v>
      </c>
      <c r="U145">
        <f t="shared" si="34"/>
        <v>101</v>
      </c>
      <c r="V145" s="1">
        <f t="shared" si="35"/>
        <v>46081.037037037</v>
      </c>
      <c r="W145" s="1">
        <f t="shared" si="36"/>
        <v>46081.037037037</v>
      </c>
      <c r="X145" t="str">
        <f t="shared" si="30"/>
        <v>高滞销风险</v>
      </c>
      <c r="Y145" s="8" t="str">
        <f>_xlfn.IFS(COUNTIF($B$2:B145,B145)=1,"-",OR(AND(X144="高滞销风险",OR(X145="中滞销风险",X145="低滞销风险",X145="健康")),AND(X144="中滞销风险",OR(X145="低滞销风险",X145="健康")),AND(X144="低滞销风险",X145="健康")),"变好",X144=X145,"维持不变",OR(AND(X144="健康",OR(X145="低滞销风险",X145="中滞销风险",X145="高滞销风险")),AND(X144="低滞销风险",OR(X145="中滞销风险",X145="高滞销风险")),AND(X144="中滞销风险",X145="高滞销风险")),"变差")</f>
        <v>维持不变</v>
      </c>
      <c r="Z145" s="9">
        <f t="shared" si="37"/>
        <v>48.08</v>
      </c>
      <c r="AA145" s="9">
        <f>AB145-Z145</f>
        <v>0</v>
      </c>
      <c r="AB145" s="9">
        <f t="shared" si="38"/>
        <v>48.08</v>
      </c>
      <c r="AC145" s="9">
        <f t="shared" si="32"/>
        <v>187.037037037037</v>
      </c>
      <c r="AD145" s="9">
        <f t="shared" si="39"/>
        <v>89.0370370370365</v>
      </c>
      <c r="AE145" s="10">
        <f t="shared" si="40"/>
        <v>1.03061224489796</v>
      </c>
    </row>
    <row r="146" spans="1:31">
      <c r="A146" s="4">
        <v>45901</v>
      </c>
      <c r="B146" s="5" t="s">
        <v>119</v>
      </c>
      <c r="C146" s="5" t="s">
        <v>120</v>
      </c>
      <c r="D146" s="5" t="s">
        <v>84</v>
      </c>
      <c r="E146" s="5">
        <v>0.44</v>
      </c>
      <c r="F146" s="5">
        <v>0.43</v>
      </c>
      <c r="G146" s="5">
        <v>0.5</v>
      </c>
      <c r="H146" s="5">
        <v>0.43</v>
      </c>
      <c r="I146" s="5" t="s">
        <v>34</v>
      </c>
      <c r="J146" s="5">
        <v>3</v>
      </c>
      <c r="K146" s="5" t="s">
        <v>42</v>
      </c>
      <c r="L146" s="5" t="s">
        <v>43</v>
      </c>
      <c r="M146" s="5" t="s">
        <v>44</v>
      </c>
      <c r="N146" s="5">
        <v>98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>
        <f t="shared" si="33"/>
        <v>98</v>
      </c>
      <c r="U146">
        <f t="shared" si="34"/>
        <v>98</v>
      </c>
      <c r="V146" s="1">
        <f t="shared" si="35"/>
        <v>46123.7272727273</v>
      </c>
      <c r="W146" s="1">
        <f t="shared" si="36"/>
        <v>46123.7272727273</v>
      </c>
      <c r="X146" t="str">
        <f t="shared" si="30"/>
        <v>高滞销风险</v>
      </c>
      <c r="Y146" s="8" t="str">
        <f>_xlfn.IFS(COUNTIF($B$2:B146,B146)=1,"-",OR(AND(X145="高滞销风险",OR(X146="中滞销风险",X146="低滞销风险",X146="健康")),AND(X145="中滞销风险",OR(X146="低滞销风险",X146="健康")),AND(X145="低滞销风险",X146="健康")),"变好",X145=X146,"维持不变",OR(AND(X145="健康",OR(X146="低滞销风险",X146="中滞销风险",X146="高滞销风险")),AND(X145="低滞销风险",OR(X146="中滞销风险",X146="高滞销风险")),AND(X145="中滞销风险",X146="高滞销风险")),"变差")</f>
        <v>维持不变</v>
      </c>
      <c r="Z146" s="9">
        <f t="shared" si="37"/>
        <v>57.96</v>
      </c>
      <c r="AA146" s="9">
        <f>AB146-Z146</f>
        <v>0</v>
      </c>
      <c r="AB146" s="9">
        <f t="shared" si="38"/>
        <v>57.96</v>
      </c>
      <c r="AC146" s="9">
        <f t="shared" si="32"/>
        <v>222.727272727273</v>
      </c>
      <c r="AD146" s="9">
        <f t="shared" si="39"/>
        <v>131.727272727272</v>
      </c>
      <c r="AE146" s="10">
        <f t="shared" si="40"/>
        <v>1.07692307692308</v>
      </c>
    </row>
    <row r="147" spans="1:31">
      <c r="A147" s="4">
        <v>45908</v>
      </c>
      <c r="B147" s="5" t="s">
        <v>119</v>
      </c>
      <c r="C147" s="5" t="s">
        <v>120</v>
      </c>
      <c r="D147" s="5" t="s">
        <v>84</v>
      </c>
      <c r="E147" s="5">
        <v>0.43</v>
      </c>
      <c r="F147" s="5">
        <v>0.43</v>
      </c>
      <c r="G147" s="5">
        <v>0.43</v>
      </c>
      <c r="H147" s="5">
        <v>0.46</v>
      </c>
      <c r="I147" s="5" t="s">
        <v>41</v>
      </c>
      <c r="J147" s="5">
        <v>3</v>
      </c>
      <c r="K147" s="5" t="s">
        <v>45</v>
      </c>
      <c r="L147" s="5" t="s">
        <v>46</v>
      </c>
      <c r="M147" s="5" t="s">
        <v>47</v>
      </c>
      <c r="N147" s="5">
        <v>97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>
        <f t="shared" si="33"/>
        <v>97</v>
      </c>
      <c r="U147">
        <f t="shared" si="34"/>
        <v>97</v>
      </c>
      <c r="V147" s="1">
        <f t="shared" si="35"/>
        <v>46133.5813953488</v>
      </c>
      <c r="W147" s="1">
        <f t="shared" si="36"/>
        <v>46133.5813953488</v>
      </c>
      <c r="X147" t="str">
        <f t="shared" si="30"/>
        <v>高滞销风险</v>
      </c>
      <c r="Y147" s="8" t="str">
        <f>_xlfn.IFS(COUNTIF($B$2:B147,B147)=1,"-",OR(AND(X146="高滞销风险",OR(X147="中滞销风险",X147="低滞销风险",X147="健康")),AND(X146="中滞销风险",OR(X147="低滞销风险",X147="健康")),AND(X146="低滞销风险",X147="健康")),"变好",X146=X147,"维持不变",OR(AND(X146="健康",OR(X147="低滞销风险",X147="中滞销风险",X147="高滞销风险")),AND(X146="低滞销风险",OR(X147="中滞销风险",X147="高滞销风险")),AND(X146="中滞销风险",X147="高滞销风险")),"变差")</f>
        <v>维持不变</v>
      </c>
      <c r="Z147" s="9">
        <f t="shared" si="37"/>
        <v>60.88</v>
      </c>
      <c r="AA147" s="9">
        <f>AB147-Z147</f>
        <v>0</v>
      </c>
      <c r="AB147" s="9">
        <f t="shared" si="38"/>
        <v>60.88</v>
      </c>
      <c r="AC147" s="9">
        <f t="shared" si="32"/>
        <v>225.581395348837</v>
      </c>
      <c r="AD147" s="9">
        <f t="shared" si="39"/>
        <v>141.58139534884</v>
      </c>
      <c r="AE147" s="10">
        <f t="shared" si="40"/>
        <v>1.1547619047619</v>
      </c>
    </row>
    <row r="148" spans="1:31">
      <c r="A148" s="4">
        <v>45887</v>
      </c>
      <c r="B148" s="5" t="s">
        <v>121</v>
      </c>
      <c r="C148" s="5" t="s">
        <v>122</v>
      </c>
      <c r="D148" s="5" t="s">
        <v>84</v>
      </c>
      <c r="E148" s="5">
        <v>2.07</v>
      </c>
      <c r="F148" s="5">
        <v>2.14</v>
      </c>
      <c r="G148" s="5">
        <v>2.21</v>
      </c>
      <c r="H148" s="5">
        <v>1.96</v>
      </c>
      <c r="I148" s="5" t="s">
        <v>34</v>
      </c>
      <c r="J148" s="5">
        <v>15</v>
      </c>
      <c r="K148" s="5" t="s">
        <v>35</v>
      </c>
      <c r="L148" s="5" t="s">
        <v>36</v>
      </c>
      <c r="M148" s="5" t="s">
        <v>37</v>
      </c>
      <c r="N148" s="5">
        <v>20</v>
      </c>
      <c r="O148" s="5">
        <v>105</v>
      </c>
      <c r="P148" s="5">
        <v>0</v>
      </c>
      <c r="Q148" s="5">
        <v>85</v>
      </c>
      <c r="R148" s="5">
        <v>0</v>
      </c>
      <c r="S148" s="5">
        <v>0</v>
      </c>
      <c r="T148">
        <f t="shared" si="33"/>
        <v>125</v>
      </c>
      <c r="U148">
        <f t="shared" si="34"/>
        <v>210</v>
      </c>
      <c r="V148" s="1">
        <f t="shared" si="35"/>
        <v>45947.3864734299</v>
      </c>
      <c r="W148" s="1">
        <f t="shared" si="36"/>
        <v>45988.4492753623</v>
      </c>
      <c r="X148" t="str">
        <f t="shared" si="30"/>
        <v>健康</v>
      </c>
      <c r="Y148" s="8" t="str">
        <f>_xlfn.IFS(COUNTIF($B$2:B148,B148)=1,"-",OR(AND(X147="高滞销风险",OR(X148="中滞销风险",X148="低滞销风险",X148="健康")),AND(X147="中滞销风险",OR(X148="低滞销风险",X148="健康")),AND(X147="低滞销风险",X148="健康")),"变好",X147=X148,"维持不变",OR(AND(X147="健康",OR(X148="低滞销风险",X148="中滞销风险",X148="高滞销风险")),AND(X147="低滞销风险",OR(X148="中滞销风险",X148="高滞销风险")),AND(X147="中滞销风险",X148="高滞销风险")),"变差")</f>
        <v>-</v>
      </c>
      <c r="Z148" s="9">
        <f t="shared" si="37"/>
        <v>0</v>
      </c>
      <c r="AA148" s="9">
        <f>AB148-Z148</f>
        <v>0</v>
      </c>
      <c r="AB148" s="9">
        <f t="shared" si="38"/>
        <v>0</v>
      </c>
      <c r="AC148" s="9">
        <f t="shared" si="32"/>
        <v>101.449275362319</v>
      </c>
      <c r="AD148" s="9">
        <f t="shared" si="39"/>
        <v>0</v>
      </c>
      <c r="AE148" s="10">
        <f t="shared" si="40"/>
        <v>2.07</v>
      </c>
    </row>
    <row r="149" spans="1:31">
      <c r="A149" s="4">
        <v>45894</v>
      </c>
      <c r="B149" s="5" t="s">
        <v>121</v>
      </c>
      <c r="C149" s="5" t="s">
        <v>122</v>
      </c>
      <c r="D149" s="5" t="s">
        <v>84</v>
      </c>
      <c r="E149" s="5">
        <v>1.01</v>
      </c>
      <c r="F149" s="5">
        <v>1.01</v>
      </c>
      <c r="G149" s="5">
        <v>1.57</v>
      </c>
      <c r="H149" s="5">
        <v>1.79</v>
      </c>
      <c r="I149" s="5" t="s">
        <v>41</v>
      </c>
      <c r="J149" s="5">
        <v>7.04</v>
      </c>
      <c r="K149" s="5" t="s">
        <v>38</v>
      </c>
      <c r="L149" s="5" t="s">
        <v>39</v>
      </c>
      <c r="M149" s="5" t="s">
        <v>40</v>
      </c>
      <c r="N149" s="5">
        <v>19</v>
      </c>
      <c r="O149" s="5">
        <v>120</v>
      </c>
      <c r="P149" s="5">
        <v>0</v>
      </c>
      <c r="Q149" s="5">
        <v>70</v>
      </c>
      <c r="R149" s="5">
        <v>0</v>
      </c>
      <c r="S149" s="5">
        <v>0</v>
      </c>
      <c r="T149">
        <f t="shared" si="33"/>
        <v>139</v>
      </c>
      <c r="U149">
        <f t="shared" si="34"/>
        <v>209</v>
      </c>
      <c r="V149" s="1">
        <f t="shared" si="35"/>
        <v>46031.6237623762</v>
      </c>
      <c r="W149" s="1">
        <f t="shared" si="36"/>
        <v>46100.9306930693</v>
      </c>
      <c r="X149" t="str">
        <f t="shared" si="30"/>
        <v>高滞销风险</v>
      </c>
      <c r="Y149" s="8" t="str">
        <f>_xlfn.IFS(COUNTIF($B$2:B149,B149)=1,"-",OR(AND(X148="高滞销风险",OR(X149="中滞销风险",X149="低滞销风险",X149="健康")),AND(X148="中滞销风险",OR(X149="低滞销风险",X149="健康")),AND(X148="低滞销风险",X149="健康")),"变好",X148=X149,"维持不变",OR(AND(X148="健康",OR(X149="低滞销风险",X149="中滞销风险",X149="高滞销风险")),AND(X148="低滞销风险",OR(X149="中滞销风险",X149="高滞销风险")),AND(X148="中滞销风险",X149="高滞销风险")),"变差")</f>
        <v>变差</v>
      </c>
      <c r="Z149" s="9">
        <f t="shared" si="37"/>
        <v>40.02</v>
      </c>
      <c r="AA149" s="9">
        <f>AB149-Z149</f>
        <v>70</v>
      </c>
      <c r="AB149" s="9">
        <f t="shared" si="38"/>
        <v>110.02</v>
      </c>
      <c r="AC149" s="9">
        <f t="shared" si="32"/>
        <v>206.930693069307</v>
      </c>
      <c r="AD149" s="9">
        <f t="shared" si="39"/>
        <v>108.930693069306</v>
      </c>
      <c r="AE149" s="10">
        <f t="shared" si="40"/>
        <v>2.13265306122449</v>
      </c>
    </row>
    <row r="150" spans="1:31">
      <c r="A150" s="4">
        <v>45901</v>
      </c>
      <c r="B150" s="5" t="s">
        <v>121</v>
      </c>
      <c r="C150" s="5" t="s">
        <v>122</v>
      </c>
      <c r="D150" s="5" t="s">
        <v>84</v>
      </c>
      <c r="E150" s="5">
        <v>1.98</v>
      </c>
      <c r="F150" s="5">
        <v>2.29</v>
      </c>
      <c r="G150" s="5">
        <v>1.65</v>
      </c>
      <c r="H150" s="5">
        <v>1.93</v>
      </c>
      <c r="I150" s="5" t="s">
        <v>34</v>
      </c>
      <c r="J150" s="5">
        <v>16</v>
      </c>
      <c r="K150" s="5" t="s">
        <v>42</v>
      </c>
      <c r="L150" s="5" t="s">
        <v>43</v>
      </c>
      <c r="M150" s="5" t="s">
        <v>44</v>
      </c>
      <c r="N150" s="5">
        <v>29</v>
      </c>
      <c r="O150" s="5">
        <v>92</v>
      </c>
      <c r="P150" s="5">
        <v>0</v>
      </c>
      <c r="Q150" s="5">
        <v>70</v>
      </c>
      <c r="R150" s="5">
        <v>0</v>
      </c>
      <c r="S150" s="5">
        <v>0</v>
      </c>
      <c r="T150">
        <f t="shared" si="33"/>
        <v>121</v>
      </c>
      <c r="U150">
        <f t="shared" si="34"/>
        <v>191</v>
      </c>
      <c r="V150" s="1">
        <f t="shared" si="35"/>
        <v>45962.1111111111</v>
      </c>
      <c r="W150" s="1">
        <f t="shared" si="36"/>
        <v>45997.4646464646</v>
      </c>
      <c r="X150" t="str">
        <f t="shared" si="30"/>
        <v>低滞销风险</v>
      </c>
      <c r="Y150" s="8" t="str">
        <f>_xlfn.IFS(COUNTIF($B$2:B150,B150)=1,"-",OR(AND(X149="高滞销风险",OR(X150="中滞销风险",X150="低滞销风险",X150="健康")),AND(X149="中滞销风险",OR(X150="低滞销风险",X150="健康")),AND(X149="低滞销风险",X150="健康")),"变好",X149=X150,"维持不变",OR(AND(X149="健康",OR(X150="低滞销风险",X150="中滞销风险",X150="高滞销风险")),AND(X149="低滞销风险",OR(X150="中滞销风险",X150="高滞销风险")),AND(X149="中滞销风险",X150="高滞销风险")),"变差")</f>
        <v>变好</v>
      </c>
      <c r="Z150" s="9">
        <f t="shared" si="37"/>
        <v>0</v>
      </c>
      <c r="AA150" s="9">
        <f>AB150-Z150</f>
        <v>10.82</v>
      </c>
      <c r="AB150" s="9">
        <f t="shared" si="38"/>
        <v>10.82</v>
      </c>
      <c r="AC150" s="9">
        <f t="shared" si="32"/>
        <v>96.4646464646465</v>
      </c>
      <c r="AD150" s="9">
        <f t="shared" si="39"/>
        <v>5.46464646464301</v>
      </c>
      <c r="AE150" s="10">
        <f t="shared" si="40"/>
        <v>2.0989010989011</v>
      </c>
    </row>
    <row r="151" spans="1:31">
      <c r="A151" s="4">
        <v>45908</v>
      </c>
      <c r="B151" s="5" t="s">
        <v>121</v>
      </c>
      <c r="C151" s="5" t="s">
        <v>122</v>
      </c>
      <c r="D151" s="5" t="s">
        <v>84</v>
      </c>
      <c r="E151" s="5">
        <v>2.03</v>
      </c>
      <c r="F151" s="5">
        <v>2.14</v>
      </c>
      <c r="G151" s="5">
        <v>2.21</v>
      </c>
      <c r="H151" s="5">
        <v>1.89</v>
      </c>
      <c r="I151" s="5" t="s">
        <v>34</v>
      </c>
      <c r="J151" s="5">
        <v>15</v>
      </c>
      <c r="K151" s="5" t="s">
        <v>45</v>
      </c>
      <c r="L151" s="5" t="s">
        <v>46</v>
      </c>
      <c r="M151" s="5" t="s">
        <v>47</v>
      </c>
      <c r="N151" s="5">
        <v>40</v>
      </c>
      <c r="O151" s="5">
        <v>84</v>
      </c>
      <c r="P151" s="5">
        <v>0</v>
      </c>
      <c r="Q151" s="5">
        <v>55</v>
      </c>
      <c r="R151" s="5">
        <v>0</v>
      </c>
      <c r="S151" s="5">
        <v>0</v>
      </c>
      <c r="T151">
        <f t="shared" si="33"/>
        <v>124</v>
      </c>
      <c r="U151">
        <f t="shared" si="34"/>
        <v>179</v>
      </c>
      <c r="V151" s="1">
        <f t="shared" si="35"/>
        <v>45969.0837438424</v>
      </c>
      <c r="W151" s="1">
        <f t="shared" si="36"/>
        <v>45996.1773399015</v>
      </c>
      <c r="X151" t="str">
        <f t="shared" si="30"/>
        <v>低滞销风险</v>
      </c>
      <c r="Y151" s="8" t="str">
        <f>_xlfn.IFS(COUNTIF($B$2:B151,B151)=1,"-",OR(AND(X150="高滞销风险",OR(X151="中滞销风险",X151="低滞销风险",X151="健康")),AND(X150="中滞销风险",OR(X151="低滞销风险",X151="健康")),AND(X150="低滞销风险",X151="健康")),"变好",X150=X151,"维持不变",OR(AND(X150="健康",OR(X151="低滞销风险",X151="中滞销风险",X151="高滞销风险")),AND(X150="低滞销风险",OR(X151="中滞销风险",X151="高滞销风险")),AND(X150="中滞销风险",X151="高滞销风险")),"变差")</f>
        <v>维持不变</v>
      </c>
      <c r="Z151" s="9">
        <f t="shared" si="37"/>
        <v>0</v>
      </c>
      <c r="AA151" s="9">
        <f>AB151-Z151</f>
        <v>8.48000000000002</v>
      </c>
      <c r="AB151" s="9">
        <f t="shared" si="38"/>
        <v>8.48000000000002</v>
      </c>
      <c r="AC151" s="9">
        <f t="shared" si="32"/>
        <v>88.1773399014778</v>
      </c>
      <c r="AD151" s="9">
        <f t="shared" si="39"/>
        <v>4.17733990147826</v>
      </c>
      <c r="AE151" s="10">
        <f t="shared" si="40"/>
        <v>2.13095238095238</v>
      </c>
    </row>
    <row r="152" spans="1:31">
      <c r="A152" s="4">
        <v>45894</v>
      </c>
      <c r="B152" s="5" t="s">
        <v>123</v>
      </c>
      <c r="C152" s="5" t="s">
        <v>124</v>
      </c>
      <c r="D152" s="5" t="s">
        <v>84</v>
      </c>
      <c r="E152" s="5">
        <v>0.39</v>
      </c>
      <c r="F152" s="5">
        <v>0.57</v>
      </c>
      <c r="G152" s="5">
        <v>0.29</v>
      </c>
      <c r="H152" s="5">
        <v>0.32</v>
      </c>
      <c r="I152" s="5" t="s">
        <v>34</v>
      </c>
      <c r="J152" s="5">
        <v>4</v>
      </c>
      <c r="K152" s="5" t="s">
        <v>38</v>
      </c>
      <c r="L152" s="5" t="s">
        <v>39</v>
      </c>
      <c r="M152" s="5" t="s">
        <v>40</v>
      </c>
      <c r="N152" s="5">
        <v>97</v>
      </c>
      <c r="O152" s="5">
        <v>0</v>
      </c>
      <c r="P152" s="5">
        <v>0</v>
      </c>
      <c r="Q152" s="5">
        <v>100</v>
      </c>
      <c r="R152" s="5">
        <v>0</v>
      </c>
      <c r="S152" s="5">
        <v>0</v>
      </c>
      <c r="T152">
        <f>N152+O152+P152</f>
        <v>97</v>
      </c>
      <c r="U152">
        <f>T152+Q152+R152+S152</f>
        <v>197</v>
      </c>
      <c r="V152" s="1">
        <f>A152+T152/E152</f>
        <v>46142.7179487179</v>
      </c>
      <c r="W152" s="1">
        <f>A152+U152/E152</f>
        <v>46399.1282051282</v>
      </c>
      <c r="X152" t="str">
        <f t="shared" ref="X152:X215" si="41">_xlfn.IFS(AD152&gt;=30,"高滞销风险",AD152&gt;=15,"中滞销风险",AD152&gt;0,"低滞销风险",AD152=0,"健康")</f>
        <v>高滞销风险</v>
      </c>
      <c r="Y152" s="8" t="str">
        <f>_xlfn.IFS(COUNTIF($B$2:B152,B152)=1,"-",OR(AND(X151="高滞销风险",OR(X152="中滞销风险",X152="低滞销风险",X152="健康")),AND(X151="中滞销风险",OR(X152="低滞销风险",X152="健康")),AND(X151="低滞销风险",X152="健康")),"变好",X151=X152,"维持不变",OR(AND(X151="健康",OR(X152="低滞销风险",X152="中滞销风险",X152="高滞销风险")),AND(X151="低滞销风险",OR(X152="中滞销风险",X152="高滞销风险")),AND(X151="中滞销风险",X152="高滞销风险")),"变差")</f>
        <v>-</v>
      </c>
      <c r="Z152" s="9">
        <f t="shared" si="37"/>
        <v>58.78</v>
      </c>
      <c r="AA152" s="9">
        <f t="shared" ref="AA152:AA206" si="42">AB152-Z152</f>
        <v>100</v>
      </c>
      <c r="AB152" s="9">
        <f t="shared" si="38"/>
        <v>158.78</v>
      </c>
      <c r="AC152" s="9">
        <f t="shared" ref="AC152:AC215" si="43">U152/E152</f>
        <v>505.128205128205</v>
      </c>
      <c r="AD152" s="9">
        <f t="shared" si="39"/>
        <v>407.128205128203</v>
      </c>
      <c r="AE152" s="10">
        <f t="shared" si="40"/>
        <v>2.01020408163265</v>
      </c>
    </row>
    <row r="153" spans="1:31">
      <c r="A153" s="4">
        <v>45901</v>
      </c>
      <c r="B153" s="5" t="s">
        <v>123</v>
      </c>
      <c r="C153" s="5" t="s">
        <v>124</v>
      </c>
      <c r="D153" s="5" t="s">
        <v>84</v>
      </c>
      <c r="E153" s="5">
        <v>0.42</v>
      </c>
      <c r="F153" s="5">
        <v>0.43</v>
      </c>
      <c r="G153" s="5">
        <v>0.5</v>
      </c>
      <c r="H153" s="5">
        <v>0.39</v>
      </c>
      <c r="I153" s="5" t="s">
        <v>34</v>
      </c>
      <c r="J153" s="5">
        <v>3</v>
      </c>
      <c r="K153" s="5" t="s">
        <v>42</v>
      </c>
      <c r="L153" s="5" t="s">
        <v>43</v>
      </c>
      <c r="M153" s="5" t="s">
        <v>44</v>
      </c>
      <c r="N153" s="5">
        <v>94</v>
      </c>
      <c r="O153" s="5">
        <v>0</v>
      </c>
      <c r="P153" s="5">
        <v>0</v>
      </c>
      <c r="Q153" s="5">
        <v>100</v>
      </c>
      <c r="R153" s="5">
        <v>0</v>
      </c>
      <c r="S153" s="5">
        <v>0</v>
      </c>
      <c r="T153">
        <f>N153+O153+P153</f>
        <v>94</v>
      </c>
      <c r="U153">
        <f>T153+Q153+R153+S153</f>
        <v>194</v>
      </c>
      <c r="V153" s="1">
        <f>A153+T153/E153</f>
        <v>46124.8095238095</v>
      </c>
      <c r="W153" s="1">
        <f>A153+U153/E153</f>
        <v>46362.9047619048</v>
      </c>
      <c r="X153" t="str">
        <f t="shared" si="41"/>
        <v>高滞销风险</v>
      </c>
      <c r="Y153" s="8" t="str">
        <f>_xlfn.IFS(COUNTIF($B$2:B153,B153)=1,"-",OR(AND(X152="高滞销风险",OR(X153="中滞销风险",X153="低滞销风险",X153="健康")),AND(X152="中滞销风险",OR(X153="低滞销风险",X153="健康")),AND(X152="低滞销风险",X153="健康")),"变好",X152=X153,"维持不变",OR(AND(X152="健康",OR(X153="低滞销风险",X153="中滞销风险",X153="高滞销风险")),AND(X152="低滞销风险",OR(X153="中滞销风险",X153="高滞销风险")),AND(X152="中滞销风险",X153="高滞销风险")),"变差")</f>
        <v>维持不变</v>
      </c>
      <c r="Z153" s="9">
        <f t="shared" si="37"/>
        <v>55.78</v>
      </c>
      <c r="AA153" s="9">
        <f t="shared" si="42"/>
        <v>100</v>
      </c>
      <c r="AB153" s="9">
        <f t="shared" si="38"/>
        <v>155.78</v>
      </c>
      <c r="AC153" s="9">
        <f t="shared" si="43"/>
        <v>461.904761904762</v>
      </c>
      <c r="AD153" s="9">
        <f t="shared" si="39"/>
        <v>370.904761904763</v>
      </c>
      <c r="AE153" s="10">
        <f t="shared" si="40"/>
        <v>2.13186813186813</v>
      </c>
    </row>
    <row r="154" spans="1:31">
      <c r="A154" s="4">
        <v>45908</v>
      </c>
      <c r="B154" s="5" t="s">
        <v>123</v>
      </c>
      <c r="C154" s="5" t="s">
        <v>124</v>
      </c>
      <c r="D154" s="5" t="s">
        <v>84</v>
      </c>
      <c r="E154" s="5">
        <v>0.47</v>
      </c>
      <c r="F154" s="5">
        <v>0.57</v>
      </c>
      <c r="G154" s="5">
        <v>0.5</v>
      </c>
      <c r="H154" s="5">
        <v>0.39</v>
      </c>
      <c r="I154" s="5" t="s">
        <v>34</v>
      </c>
      <c r="J154" s="5">
        <v>4</v>
      </c>
      <c r="K154" s="5" t="s">
        <v>45</v>
      </c>
      <c r="L154" s="5" t="s">
        <v>46</v>
      </c>
      <c r="M154" s="5" t="s">
        <v>47</v>
      </c>
      <c r="N154" s="5">
        <v>90</v>
      </c>
      <c r="O154" s="5">
        <v>0</v>
      </c>
      <c r="P154" s="5">
        <v>0</v>
      </c>
      <c r="Q154" s="5">
        <v>100</v>
      </c>
      <c r="R154" s="5">
        <v>0</v>
      </c>
      <c r="S154" s="5">
        <v>0</v>
      </c>
      <c r="T154">
        <f>N154+O154+P154</f>
        <v>90</v>
      </c>
      <c r="U154">
        <f>T154+Q154+R154+S154</f>
        <v>190</v>
      </c>
      <c r="V154" s="1">
        <f>A154+T154/E154</f>
        <v>46099.4893617021</v>
      </c>
      <c r="W154" s="1">
        <f>A154+U154/E154</f>
        <v>46312.2553191489</v>
      </c>
      <c r="X154" t="str">
        <f t="shared" si="41"/>
        <v>高滞销风险</v>
      </c>
      <c r="Y154" s="8" t="str">
        <f>_xlfn.IFS(COUNTIF($B$2:B154,B154)=1,"-",OR(AND(X153="高滞销风险",OR(X154="中滞销风险",X154="低滞销风险",X154="健康")),AND(X153="中滞销风险",OR(X154="低滞销风险",X154="健康")),AND(X153="低滞销风险",X154="健康")),"变好",X153=X154,"维持不变",OR(AND(X153="健康",OR(X154="低滞销风险",X154="中滞销风险",X154="高滞销风险")),AND(X153="低滞销风险",OR(X154="中滞销风险",X154="高滞销风险")),AND(X153="中滞销风险",X154="高滞销风险")),"变差")</f>
        <v>维持不变</v>
      </c>
      <c r="Z154" s="9">
        <f t="shared" si="37"/>
        <v>50.52</v>
      </c>
      <c r="AA154" s="9">
        <f t="shared" si="42"/>
        <v>100</v>
      </c>
      <c r="AB154" s="9">
        <f t="shared" si="38"/>
        <v>150.52</v>
      </c>
      <c r="AC154" s="9">
        <f t="shared" si="43"/>
        <v>404.255319148936</v>
      </c>
      <c r="AD154" s="9">
        <f t="shared" si="39"/>
        <v>320.255319148935</v>
      </c>
      <c r="AE154" s="10">
        <f t="shared" si="40"/>
        <v>2.26190476190476</v>
      </c>
    </row>
    <row r="155" spans="1:31">
      <c r="A155" s="4">
        <v>45887</v>
      </c>
      <c r="B155" s="5" t="s">
        <v>125</v>
      </c>
      <c r="C155" s="5" t="s">
        <v>126</v>
      </c>
      <c r="D155" s="5" t="s">
        <v>84</v>
      </c>
      <c r="E155" s="5">
        <v>1.73</v>
      </c>
      <c r="F155" s="5">
        <v>1.8</v>
      </c>
      <c r="G155" s="5">
        <v>1.53</v>
      </c>
      <c r="H155" s="5">
        <v>1.76</v>
      </c>
      <c r="I155" s="5" t="s">
        <v>34</v>
      </c>
      <c r="J155" s="5">
        <v>12.6</v>
      </c>
      <c r="K155" s="5" t="s">
        <v>35</v>
      </c>
      <c r="L155" s="5" t="s">
        <v>36</v>
      </c>
      <c r="M155" s="5" t="s">
        <v>37</v>
      </c>
      <c r="N155" s="5">
        <v>25</v>
      </c>
      <c r="O155" s="5">
        <v>65</v>
      </c>
      <c r="P155" s="5">
        <v>0</v>
      </c>
      <c r="Q155" s="5">
        <v>9</v>
      </c>
      <c r="R155" s="5">
        <v>0</v>
      </c>
      <c r="S155" s="5">
        <v>0</v>
      </c>
      <c r="T155">
        <f>N155+O155+P155</f>
        <v>90</v>
      </c>
      <c r="U155">
        <f>T155+Q155+R155+S155</f>
        <v>99</v>
      </c>
      <c r="V155" s="1">
        <f>A155+T155/E155</f>
        <v>45939.0231213873</v>
      </c>
      <c r="W155" s="1">
        <f>A155+U155/E155</f>
        <v>45944.225433526</v>
      </c>
      <c r="X155" t="str">
        <f t="shared" si="41"/>
        <v>健康</v>
      </c>
      <c r="Y155" s="8" t="str">
        <f>_xlfn.IFS(COUNTIF($B$2:B155,B155)=1,"-",OR(AND(X154="高滞销风险",OR(X155="中滞销风险",X155="低滞销风险",X155="健康")),AND(X154="中滞销风险",OR(X155="低滞销风险",X155="健康")),AND(X154="低滞销风险",X155="健康")),"变好",X154=X155,"维持不变",OR(AND(X154="健康",OR(X155="低滞销风险",X155="中滞销风险",X155="高滞销风险")),AND(X154="低滞销风险",OR(X155="中滞销风险",X155="高滞销风险")),AND(X154="中滞销风险",X155="高滞销风险")),"变差")</f>
        <v>-</v>
      </c>
      <c r="Z155" s="9">
        <f t="shared" si="37"/>
        <v>0</v>
      </c>
      <c r="AA155" s="9">
        <f t="shared" si="42"/>
        <v>0</v>
      </c>
      <c r="AB155" s="9">
        <f t="shared" si="38"/>
        <v>0</v>
      </c>
      <c r="AC155" s="9">
        <f t="shared" si="43"/>
        <v>57.2254335260116</v>
      </c>
      <c r="AD155" s="9">
        <f t="shared" si="39"/>
        <v>0</v>
      </c>
      <c r="AE155" s="10">
        <f t="shared" si="40"/>
        <v>1.73</v>
      </c>
    </row>
    <row r="156" spans="1:31">
      <c r="A156" s="4">
        <v>45894</v>
      </c>
      <c r="B156" s="5" t="s">
        <v>125</v>
      </c>
      <c r="C156" s="5" t="s">
        <v>126</v>
      </c>
      <c r="D156" s="5" t="s">
        <v>84</v>
      </c>
      <c r="E156" s="5">
        <v>0.54</v>
      </c>
      <c r="F156" s="5">
        <v>0.54</v>
      </c>
      <c r="G156" s="5">
        <v>1.17</v>
      </c>
      <c r="H156" s="5">
        <v>1.36</v>
      </c>
      <c r="I156" s="5" t="s">
        <v>41</v>
      </c>
      <c r="J156" s="5">
        <v>3.8</v>
      </c>
      <c r="K156" s="5" t="s">
        <v>38</v>
      </c>
      <c r="L156" s="5" t="s">
        <v>39</v>
      </c>
      <c r="M156" s="5" t="s">
        <v>40</v>
      </c>
      <c r="N156" s="5">
        <v>34</v>
      </c>
      <c r="O156" s="5">
        <v>58</v>
      </c>
      <c r="P156" s="5">
        <v>0</v>
      </c>
      <c r="Q156" s="5">
        <v>4</v>
      </c>
      <c r="R156" s="5">
        <v>0</v>
      </c>
      <c r="S156" s="5">
        <v>50</v>
      </c>
      <c r="T156">
        <f>N156+O156+P156</f>
        <v>92</v>
      </c>
      <c r="U156">
        <f>T156+Q156+R156+S156</f>
        <v>146</v>
      </c>
      <c r="V156" s="1">
        <f>A156+T156/E156</f>
        <v>46064.3703703704</v>
      </c>
      <c r="W156" s="1">
        <f>A156+U156/E156</f>
        <v>46164.3703703704</v>
      </c>
      <c r="X156" t="str">
        <f t="shared" si="41"/>
        <v>高滞销风险</v>
      </c>
      <c r="Y156" s="8" t="str">
        <f>_xlfn.IFS(COUNTIF($B$2:B156,B156)=1,"-",OR(AND(X155="高滞销风险",OR(X156="中滞销风险",X156="低滞销风险",X156="健康")),AND(X155="中滞销风险",OR(X156="低滞销风险",X156="健康")),AND(X155="低滞销风险",X156="健康")),"变好",X155=X156,"维持不变",OR(AND(X155="健康",OR(X156="低滞销风险",X156="中滞销风险",X156="高滞销风险")),AND(X155="低滞销风险",OR(X156="中滞销风险",X156="高滞销风险")),AND(X155="中滞销风险",X156="高滞销风险")),"变差")</f>
        <v>变差</v>
      </c>
      <c r="Z156" s="9">
        <f t="shared" si="37"/>
        <v>39.08</v>
      </c>
      <c r="AA156" s="9">
        <f t="shared" si="42"/>
        <v>54</v>
      </c>
      <c r="AB156" s="9">
        <f t="shared" si="38"/>
        <v>93.08</v>
      </c>
      <c r="AC156" s="9">
        <f t="shared" si="43"/>
        <v>270.37037037037</v>
      </c>
      <c r="AD156" s="9">
        <f t="shared" si="39"/>
        <v>172.370370370372</v>
      </c>
      <c r="AE156" s="10">
        <f t="shared" si="40"/>
        <v>1.48979591836735</v>
      </c>
    </row>
    <row r="157" spans="1:31">
      <c r="A157" s="4">
        <v>45901</v>
      </c>
      <c r="B157" s="5" t="s">
        <v>125</v>
      </c>
      <c r="C157" s="5" t="s">
        <v>126</v>
      </c>
      <c r="D157" s="5" t="s">
        <v>84</v>
      </c>
      <c r="E157" s="5">
        <v>1.48</v>
      </c>
      <c r="F157" s="5">
        <v>1.86</v>
      </c>
      <c r="G157" s="5">
        <v>1.2</v>
      </c>
      <c r="H157" s="5">
        <v>1.36</v>
      </c>
      <c r="I157" s="5" t="s">
        <v>34</v>
      </c>
      <c r="J157" s="5">
        <v>13</v>
      </c>
      <c r="K157" s="5" t="s">
        <v>42</v>
      </c>
      <c r="L157" s="5" t="s">
        <v>43</v>
      </c>
      <c r="M157" s="5" t="s">
        <v>44</v>
      </c>
      <c r="N157" s="5">
        <v>55</v>
      </c>
      <c r="O157" s="5">
        <v>28</v>
      </c>
      <c r="P157" s="5">
        <v>0</v>
      </c>
      <c r="Q157" s="5">
        <v>4</v>
      </c>
      <c r="R157" s="5">
        <v>0</v>
      </c>
      <c r="S157" s="5">
        <v>50</v>
      </c>
      <c r="T157">
        <f>N157+O157+P157</f>
        <v>83</v>
      </c>
      <c r="U157">
        <f>T157+Q157+R157+S157</f>
        <v>137</v>
      </c>
      <c r="V157" s="1">
        <f>A157+T157/E157</f>
        <v>45957.0810810811</v>
      </c>
      <c r="W157" s="1">
        <f>A157+U157/E157</f>
        <v>45993.5675675676</v>
      </c>
      <c r="X157" t="str">
        <f t="shared" si="41"/>
        <v>低滞销风险</v>
      </c>
      <c r="Y157" s="8" t="str">
        <f>_xlfn.IFS(COUNTIF($B$2:B157,B157)=1,"-",OR(AND(X156="高滞销风险",OR(X157="中滞销风险",X157="低滞销风险",X157="健康")),AND(X156="中滞销风险",OR(X157="低滞销风险",X157="健康")),AND(X156="低滞销风险",X157="健康")),"变好",X156=X157,"维持不变",OR(AND(X156="健康",OR(X157="低滞销风险",X157="中滞销风险",X157="高滞销风险")),AND(X156="低滞销风险",OR(X157="中滞销风险",X157="高滞销风险")),AND(X156="中滞销风险",X157="高滞销风险")),"变差")</f>
        <v>变好</v>
      </c>
      <c r="Z157" s="9">
        <f t="shared" si="37"/>
        <v>0</v>
      </c>
      <c r="AA157" s="9">
        <f t="shared" si="42"/>
        <v>2.31999999999999</v>
      </c>
      <c r="AB157" s="9">
        <f t="shared" si="38"/>
        <v>2.31999999999999</v>
      </c>
      <c r="AC157" s="9">
        <f t="shared" si="43"/>
        <v>92.5675675675676</v>
      </c>
      <c r="AD157" s="9">
        <f t="shared" si="39"/>
        <v>1.56756756756658</v>
      </c>
      <c r="AE157" s="10">
        <f t="shared" si="40"/>
        <v>1.50549450549451</v>
      </c>
    </row>
    <row r="158" spans="1:31">
      <c r="A158" s="4">
        <v>45908</v>
      </c>
      <c r="B158" s="5" t="s">
        <v>125</v>
      </c>
      <c r="C158" s="5" t="s">
        <v>126</v>
      </c>
      <c r="D158" s="5" t="s">
        <v>84</v>
      </c>
      <c r="E158" s="5">
        <v>1.46</v>
      </c>
      <c r="F158" s="5">
        <v>1.43</v>
      </c>
      <c r="G158" s="5">
        <v>1.64</v>
      </c>
      <c r="H158" s="5">
        <v>1.41</v>
      </c>
      <c r="I158" s="5" t="s">
        <v>34</v>
      </c>
      <c r="J158" s="5">
        <v>10</v>
      </c>
      <c r="K158" s="5" t="s">
        <v>45</v>
      </c>
      <c r="L158" s="5" t="s">
        <v>46</v>
      </c>
      <c r="M158" s="5" t="s">
        <v>47</v>
      </c>
      <c r="N158" s="5">
        <v>54</v>
      </c>
      <c r="O158" s="5">
        <v>30</v>
      </c>
      <c r="P158" s="5">
        <v>0</v>
      </c>
      <c r="Q158" s="5">
        <v>39</v>
      </c>
      <c r="R158" s="5">
        <v>0</v>
      </c>
      <c r="S158" s="5">
        <v>0</v>
      </c>
      <c r="T158">
        <f>N158+O158+P158</f>
        <v>84</v>
      </c>
      <c r="U158">
        <f>T158+Q158+R158+S158</f>
        <v>123</v>
      </c>
      <c r="V158" s="1">
        <f>A158+T158/E158</f>
        <v>45965.5342465753</v>
      </c>
      <c r="W158" s="1">
        <f>A158+U158/E158</f>
        <v>45992.2465753425</v>
      </c>
      <c r="X158" t="str">
        <f t="shared" si="41"/>
        <v>低滞销风险</v>
      </c>
      <c r="Y158" s="8" t="str">
        <f>_xlfn.IFS(COUNTIF($B$2:B158,B158)=1,"-",OR(AND(X157="高滞销风险",OR(X158="中滞销风险",X158="低滞销风险",X158="健康")),AND(X157="中滞销风险",OR(X158="低滞销风险",X158="健康")),AND(X157="低滞销风险",X158="健康")),"变好",X157=X158,"维持不变",OR(AND(X157="健康",OR(X158="低滞销风险",X158="中滞销风险",X158="高滞销风险")),AND(X157="低滞销风险",OR(X158="中滞销风险",X158="高滞销风险")),AND(X157="中滞销风险",X158="高滞销风险")),"变差")</f>
        <v>维持不变</v>
      </c>
      <c r="Z158" s="9">
        <f t="shared" si="37"/>
        <v>0</v>
      </c>
      <c r="AA158" s="9">
        <f t="shared" si="42"/>
        <v>0.359999999999999</v>
      </c>
      <c r="AB158" s="9">
        <f t="shared" si="38"/>
        <v>0.359999999999999</v>
      </c>
      <c r="AC158" s="9">
        <f t="shared" si="43"/>
        <v>84.2465753424658</v>
      </c>
      <c r="AD158" s="9">
        <f t="shared" si="39"/>
        <v>0.246575342462165</v>
      </c>
      <c r="AE158" s="10">
        <f t="shared" si="40"/>
        <v>1.46428571428571</v>
      </c>
    </row>
    <row r="159" spans="1:31">
      <c r="A159" s="4">
        <v>45887</v>
      </c>
      <c r="B159" s="5" t="s">
        <v>127</v>
      </c>
      <c r="C159" s="5" t="s">
        <v>128</v>
      </c>
      <c r="D159" s="5" t="s">
        <v>84</v>
      </c>
      <c r="E159" s="5">
        <v>3.57</v>
      </c>
      <c r="F159" s="5">
        <v>3.57</v>
      </c>
      <c r="G159" s="5">
        <v>3.93</v>
      </c>
      <c r="H159" s="5">
        <v>3.93</v>
      </c>
      <c r="I159" s="5" t="s">
        <v>41</v>
      </c>
      <c r="J159" s="5">
        <v>25</v>
      </c>
      <c r="K159" s="5" t="s">
        <v>35</v>
      </c>
      <c r="L159" s="5" t="s">
        <v>36</v>
      </c>
      <c r="M159" s="5" t="s">
        <v>37</v>
      </c>
      <c r="N159" s="5">
        <v>41</v>
      </c>
      <c r="O159" s="5">
        <v>181</v>
      </c>
      <c r="P159" s="5">
        <v>0</v>
      </c>
      <c r="Q159" s="5">
        <v>95</v>
      </c>
      <c r="R159" s="5">
        <v>0</v>
      </c>
      <c r="S159" s="5">
        <v>0</v>
      </c>
      <c r="T159">
        <f>N159+O159+P159</f>
        <v>222</v>
      </c>
      <c r="U159">
        <f>T159+Q159+R159+S159</f>
        <v>317</v>
      </c>
      <c r="V159" s="1">
        <f>A159+T159/E159</f>
        <v>45949.1848739496</v>
      </c>
      <c r="W159" s="1">
        <f>A159+U159/E159</f>
        <v>45975.7955182073</v>
      </c>
      <c r="X159" t="str">
        <f t="shared" si="41"/>
        <v>健康</v>
      </c>
      <c r="Y159" s="8" t="str">
        <f>_xlfn.IFS(COUNTIF($B$2:B159,B159)=1,"-",OR(AND(X158="高滞销风险",OR(X159="中滞销风险",X159="低滞销风险",X159="健康")),AND(X158="中滞销风险",OR(X159="低滞销风险",X159="健康")),AND(X158="低滞销风险",X159="健康")),"变好",X158=X159,"维持不变",OR(AND(X158="健康",OR(X159="低滞销风险",X159="中滞销风险",X159="高滞销风险")),AND(X158="低滞销风险",OR(X159="中滞销风险",X159="高滞销风险")),AND(X158="中滞销风险",X159="高滞销风险")),"变差")</f>
        <v>-</v>
      </c>
      <c r="Z159" s="9">
        <f t="shared" si="37"/>
        <v>0</v>
      </c>
      <c r="AA159" s="9">
        <f t="shared" si="42"/>
        <v>0</v>
      </c>
      <c r="AB159" s="9">
        <f t="shared" si="38"/>
        <v>0</v>
      </c>
      <c r="AC159" s="9">
        <f t="shared" si="43"/>
        <v>88.7955182072829</v>
      </c>
      <c r="AD159" s="9">
        <f t="shared" si="39"/>
        <v>0</v>
      </c>
      <c r="AE159" s="10">
        <f t="shared" si="40"/>
        <v>3.57</v>
      </c>
    </row>
    <row r="160" spans="1:31">
      <c r="A160" s="4">
        <v>45894</v>
      </c>
      <c r="B160" s="5" t="s">
        <v>127</v>
      </c>
      <c r="C160" s="5" t="s">
        <v>128</v>
      </c>
      <c r="D160" s="5" t="s">
        <v>84</v>
      </c>
      <c r="E160" s="5">
        <v>4</v>
      </c>
      <c r="F160" s="5">
        <v>4</v>
      </c>
      <c r="G160" s="5">
        <v>3.79</v>
      </c>
      <c r="H160" s="5">
        <v>4.32</v>
      </c>
      <c r="I160" s="5" t="s">
        <v>41</v>
      </c>
      <c r="J160" s="5">
        <v>28</v>
      </c>
      <c r="K160" s="5" t="s">
        <v>38</v>
      </c>
      <c r="L160" s="5" t="s">
        <v>39</v>
      </c>
      <c r="M160" s="5" t="s">
        <v>40</v>
      </c>
      <c r="N160" s="5">
        <v>35</v>
      </c>
      <c r="O160" s="5">
        <v>162</v>
      </c>
      <c r="P160" s="5">
        <v>0</v>
      </c>
      <c r="Q160" s="5">
        <v>95</v>
      </c>
      <c r="R160" s="5">
        <v>0</v>
      </c>
      <c r="S160" s="5">
        <v>0</v>
      </c>
      <c r="T160">
        <f>N160+O160+P160</f>
        <v>197</v>
      </c>
      <c r="U160">
        <f>T160+Q160+R160+S160</f>
        <v>292</v>
      </c>
      <c r="V160" s="1">
        <f>A160+T160/E160</f>
        <v>45943.25</v>
      </c>
      <c r="W160" s="1">
        <f>A160+U160/E160</f>
        <v>45967</v>
      </c>
      <c r="X160" t="str">
        <f t="shared" si="41"/>
        <v>健康</v>
      </c>
      <c r="Y160" s="8" t="str">
        <f>_xlfn.IFS(COUNTIF($B$2:B160,B160)=1,"-",OR(AND(X159="高滞销风险",OR(X160="中滞销风险",X160="低滞销风险",X160="健康")),AND(X159="中滞销风险",OR(X160="低滞销风险",X160="健康")),AND(X159="低滞销风险",X160="健康")),"变好",X159=X160,"维持不变",OR(AND(X159="健康",OR(X160="低滞销风险",X160="中滞销风险",X160="高滞销风险")),AND(X159="低滞销风险",OR(X160="中滞销风险",X160="高滞销风险")),AND(X159="中滞销风险",X160="高滞销风险")),"变差")</f>
        <v>维持不变</v>
      </c>
      <c r="Z160" s="9">
        <f t="shared" si="37"/>
        <v>0</v>
      </c>
      <c r="AA160" s="9">
        <f t="shared" si="42"/>
        <v>0</v>
      </c>
      <c r="AB160" s="9">
        <f t="shared" si="38"/>
        <v>0</v>
      </c>
      <c r="AC160" s="9">
        <f t="shared" si="43"/>
        <v>73</v>
      </c>
      <c r="AD160" s="9">
        <f t="shared" si="39"/>
        <v>0</v>
      </c>
      <c r="AE160" s="10">
        <f t="shared" si="40"/>
        <v>4</v>
      </c>
    </row>
    <row r="161" spans="1:31">
      <c r="A161" s="4">
        <v>45901</v>
      </c>
      <c r="B161" s="5" t="s">
        <v>127</v>
      </c>
      <c r="C161" s="5" t="s">
        <v>128</v>
      </c>
      <c r="D161" s="5" t="s">
        <v>84</v>
      </c>
      <c r="E161" s="5">
        <v>2.57</v>
      </c>
      <c r="F161" s="5">
        <v>2.57</v>
      </c>
      <c r="G161" s="5">
        <v>3.29</v>
      </c>
      <c r="H161" s="5">
        <v>3.61</v>
      </c>
      <c r="I161" s="5" t="s">
        <v>41</v>
      </c>
      <c r="J161" s="5">
        <v>18</v>
      </c>
      <c r="K161" s="5" t="s">
        <v>42</v>
      </c>
      <c r="L161" s="5" t="s">
        <v>43</v>
      </c>
      <c r="M161" s="5" t="s">
        <v>44</v>
      </c>
      <c r="N161" s="5">
        <v>23</v>
      </c>
      <c r="O161" s="5">
        <v>142</v>
      </c>
      <c r="P161" s="5">
        <v>0</v>
      </c>
      <c r="Q161" s="5">
        <v>95</v>
      </c>
      <c r="R161" s="5">
        <v>0</v>
      </c>
      <c r="S161" s="5">
        <v>0</v>
      </c>
      <c r="T161">
        <f>N161+O161+P161</f>
        <v>165</v>
      </c>
      <c r="U161">
        <f>T161+Q161+R161+S161</f>
        <v>260</v>
      </c>
      <c r="V161" s="1">
        <f>A161+T161/E161</f>
        <v>45965.2023346303</v>
      </c>
      <c r="W161" s="1">
        <f>A161+U161/E161</f>
        <v>46002.1673151751</v>
      </c>
      <c r="X161" t="str">
        <f t="shared" si="41"/>
        <v>低滞销风险</v>
      </c>
      <c r="Y161" s="8" t="str">
        <f>_xlfn.IFS(COUNTIF($B$2:B161,B161)=1,"-",OR(AND(X160="高滞销风险",OR(X161="中滞销风险",X161="低滞销风险",X161="健康")),AND(X160="中滞销风险",OR(X161="低滞销风险",X161="健康")),AND(X160="低滞销风险",X161="健康")),"变好",X160=X161,"维持不变",OR(AND(X160="健康",OR(X161="低滞销风险",X161="中滞销风险",X161="高滞销风险")),AND(X160="低滞销风险",OR(X161="中滞销风险",X161="高滞销风险")),AND(X160="中滞销风险",X161="高滞销风险")),"变差")</f>
        <v>变差</v>
      </c>
      <c r="Z161" s="9">
        <f t="shared" si="37"/>
        <v>0</v>
      </c>
      <c r="AA161" s="9">
        <f t="shared" si="42"/>
        <v>26.13</v>
      </c>
      <c r="AB161" s="9">
        <f t="shared" si="38"/>
        <v>26.13</v>
      </c>
      <c r="AC161" s="9">
        <f t="shared" si="43"/>
        <v>101.167315175097</v>
      </c>
      <c r="AD161" s="9">
        <f t="shared" si="39"/>
        <v>10.1673151750947</v>
      </c>
      <c r="AE161" s="10">
        <f t="shared" si="40"/>
        <v>2.85714285714286</v>
      </c>
    </row>
    <row r="162" spans="1:31">
      <c r="A162" s="4">
        <v>45908</v>
      </c>
      <c r="B162" s="5" t="s">
        <v>127</v>
      </c>
      <c r="C162" s="5" t="s">
        <v>128</v>
      </c>
      <c r="D162" s="5" t="s">
        <v>84</v>
      </c>
      <c r="E162" s="5">
        <v>3.14</v>
      </c>
      <c r="F162" s="5">
        <v>3.14</v>
      </c>
      <c r="G162" s="5">
        <v>2.86</v>
      </c>
      <c r="H162" s="5">
        <v>3.32</v>
      </c>
      <c r="I162" s="5" t="s">
        <v>41</v>
      </c>
      <c r="J162" s="5">
        <v>22</v>
      </c>
      <c r="K162" s="5" t="s">
        <v>45</v>
      </c>
      <c r="L162" s="5" t="s">
        <v>46</v>
      </c>
      <c r="M162" s="5" t="s">
        <v>47</v>
      </c>
      <c r="N162" s="5">
        <v>49</v>
      </c>
      <c r="O162" s="5">
        <v>122</v>
      </c>
      <c r="P162" s="5">
        <v>0</v>
      </c>
      <c r="Q162" s="5">
        <v>70</v>
      </c>
      <c r="R162" s="5">
        <v>0</v>
      </c>
      <c r="S162" s="5">
        <v>0</v>
      </c>
      <c r="T162">
        <f>N162+O162+P162</f>
        <v>171</v>
      </c>
      <c r="U162">
        <f>T162+Q162+R162+S162</f>
        <v>241</v>
      </c>
      <c r="V162" s="1">
        <f>A162+T162/E162</f>
        <v>45962.4585987261</v>
      </c>
      <c r="W162" s="1">
        <f>A162+U162/E162</f>
        <v>45984.7515923567</v>
      </c>
      <c r="X162" t="str">
        <f t="shared" si="41"/>
        <v>健康</v>
      </c>
      <c r="Y162" s="8" t="str">
        <f>_xlfn.IFS(COUNTIF($B$2:B162,B162)=1,"-",OR(AND(X161="高滞销风险",OR(X162="中滞销风险",X162="低滞销风险",X162="健康")),AND(X161="中滞销风险",OR(X162="低滞销风险",X162="健康")),AND(X161="低滞销风险",X162="健康")),"变好",X161=X162,"维持不变",OR(AND(X161="健康",OR(X162="低滞销风险",X162="中滞销风险",X162="高滞销风险")),AND(X161="低滞销风险",OR(X162="中滞销风险",X162="高滞销风险")),AND(X161="中滞销风险",X162="高滞销风险")),"变差")</f>
        <v>变好</v>
      </c>
      <c r="Z162" s="9">
        <f t="shared" si="37"/>
        <v>0</v>
      </c>
      <c r="AA162" s="9">
        <f t="shared" si="42"/>
        <v>0</v>
      </c>
      <c r="AB162" s="9">
        <f t="shared" si="38"/>
        <v>0</v>
      </c>
      <c r="AC162" s="9">
        <f t="shared" si="43"/>
        <v>76.7515923566879</v>
      </c>
      <c r="AD162" s="9">
        <f t="shared" si="39"/>
        <v>0</v>
      </c>
      <c r="AE162" s="10">
        <f t="shared" si="40"/>
        <v>3.14</v>
      </c>
    </row>
    <row r="163" spans="1:31">
      <c r="A163" s="4">
        <v>45887</v>
      </c>
      <c r="B163" s="5" t="s">
        <v>129</v>
      </c>
      <c r="C163" s="5" t="s">
        <v>130</v>
      </c>
      <c r="D163" s="5" t="s">
        <v>84</v>
      </c>
      <c r="E163" s="5">
        <v>4</v>
      </c>
      <c r="F163" s="5">
        <v>4</v>
      </c>
      <c r="G163" s="5">
        <v>4.57</v>
      </c>
      <c r="H163" s="5">
        <v>5.14</v>
      </c>
      <c r="I163" s="5" t="s">
        <v>41</v>
      </c>
      <c r="J163" s="5">
        <v>28</v>
      </c>
      <c r="K163" s="5" t="s">
        <v>35</v>
      </c>
      <c r="L163" s="5" t="s">
        <v>36</v>
      </c>
      <c r="M163" s="5" t="s">
        <v>37</v>
      </c>
      <c r="N163" s="5">
        <v>56</v>
      </c>
      <c r="O163" s="5">
        <v>191</v>
      </c>
      <c r="P163" s="5">
        <v>80</v>
      </c>
      <c r="Q163" s="5">
        <v>0</v>
      </c>
      <c r="R163" s="5">
        <v>0</v>
      </c>
      <c r="S163" s="5">
        <v>100</v>
      </c>
      <c r="T163">
        <f>N163+O163+P163</f>
        <v>327</v>
      </c>
      <c r="U163">
        <f>T163+Q163+R163+S163</f>
        <v>427</v>
      </c>
      <c r="V163" s="1">
        <f>A163+T163/E163</f>
        <v>45968.75</v>
      </c>
      <c r="W163" s="1">
        <f>A163+U163/E163</f>
        <v>45993.75</v>
      </c>
      <c r="X163" t="str">
        <f t="shared" si="41"/>
        <v>低滞销风险</v>
      </c>
      <c r="Y163" s="8" t="str">
        <f>_xlfn.IFS(COUNTIF($B$2:B163,B163)=1,"-",OR(AND(X162="高滞销风险",OR(X163="中滞销风险",X163="低滞销风险",X163="健康")),AND(X162="中滞销风险",OR(X163="低滞销风险",X163="健康")),AND(X162="低滞销风险",X163="健康")),"变好",X162=X163,"维持不变",OR(AND(X162="健康",OR(X163="低滞销风险",X163="中滞销风险",X163="高滞销风险")),AND(X162="低滞销风险",OR(X163="中滞销风险",X163="高滞销风险")),AND(X162="中滞销风险",X163="高滞销风险")),"变差")</f>
        <v>-</v>
      </c>
      <c r="Z163" s="9">
        <f t="shared" si="37"/>
        <v>0</v>
      </c>
      <c r="AA163" s="9">
        <f t="shared" si="42"/>
        <v>7</v>
      </c>
      <c r="AB163" s="9">
        <f t="shared" si="38"/>
        <v>7</v>
      </c>
      <c r="AC163" s="9">
        <f t="shared" si="43"/>
        <v>106.75</v>
      </c>
      <c r="AD163" s="9">
        <f t="shared" si="39"/>
        <v>1.75</v>
      </c>
      <c r="AE163" s="10">
        <f t="shared" si="40"/>
        <v>4.06666666666667</v>
      </c>
    </row>
    <row r="164" spans="1:31">
      <c r="A164" s="4">
        <v>45894</v>
      </c>
      <c r="B164" s="5" t="s">
        <v>129</v>
      </c>
      <c r="C164" s="5" t="s">
        <v>130</v>
      </c>
      <c r="D164" s="5" t="s">
        <v>84</v>
      </c>
      <c r="E164" s="5">
        <v>5.99</v>
      </c>
      <c r="F164" s="5">
        <v>7.14</v>
      </c>
      <c r="G164" s="5">
        <v>5.57</v>
      </c>
      <c r="H164" s="5">
        <v>5.46</v>
      </c>
      <c r="I164" s="5" t="s">
        <v>34</v>
      </c>
      <c r="J164" s="5">
        <v>50</v>
      </c>
      <c r="K164" s="5" t="s">
        <v>38</v>
      </c>
      <c r="L164" s="5" t="s">
        <v>39</v>
      </c>
      <c r="M164" s="5" t="s">
        <v>40</v>
      </c>
      <c r="N164" s="5">
        <v>28</v>
      </c>
      <c r="O164" s="5">
        <v>326</v>
      </c>
      <c r="P164" s="5">
        <v>0</v>
      </c>
      <c r="Q164" s="5">
        <v>25</v>
      </c>
      <c r="R164" s="5">
        <v>0</v>
      </c>
      <c r="S164" s="5">
        <v>0</v>
      </c>
      <c r="T164">
        <f>N164+O164+P164</f>
        <v>354</v>
      </c>
      <c r="U164">
        <f>T164+Q164+R164+S164</f>
        <v>379</v>
      </c>
      <c r="V164" s="1">
        <f>A164+T164/E164</f>
        <v>45953.0984974958</v>
      </c>
      <c r="W164" s="1">
        <f>A164+U164/E164</f>
        <v>45957.2721202003</v>
      </c>
      <c r="X164" t="str">
        <f t="shared" si="41"/>
        <v>健康</v>
      </c>
      <c r="Y164" s="8" t="str">
        <f>_xlfn.IFS(COUNTIF($B$2:B164,B164)=1,"-",OR(AND(X163="高滞销风险",OR(X164="中滞销风险",X164="低滞销风险",X164="健康")),AND(X163="中滞销风险",OR(X164="低滞销风险",X164="健康")),AND(X163="低滞销风险",X164="健康")),"变好",X163=X164,"维持不变",OR(AND(X163="健康",OR(X164="低滞销风险",X164="中滞销风险",X164="高滞销风险")),AND(X163="低滞销风险",OR(X164="中滞销风险",X164="高滞销风险")),AND(X163="中滞销风险",X164="高滞销风险")),"变差")</f>
        <v>变好</v>
      </c>
      <c r="Z164" s="9">
        <f t="shared" si="37"/>
        <v>0</v>
      </c>
      <c r="AA164" s="9">
        <f t="shared" si="42"/>
        <v>0</v>
      </c>
      <c r="AB164" s="9">
        <f t="shared" si="38"/>
        <v>0</v>
      </c>
      <c r="AC164" s="9">
        <f t="shared" si="43"/>
        <v>63.2721202003339</v>
      </c>
      <c r="AD164" s="9">
        <f t="shared" si="39"/>
        <v>0</v>
      </c>
      <c r="AE164" s="10">
        <f t="shared" si="40"/>
        <v>5.99</v>
      </c>
    </row>
    <row r="165" spans="1:31">
      <c r="A165" s="4">
        <v>45901</v>
      </c>
      <c r="B165" s="5" t="s">
        <v>129</v>
      </c>
      <c r="C165" s="5" t="s">
        <v>130</v>
      </c>
      <c r="D165" s="5" t="s">
        <v>84</v>
      </c>
      <c r="E165" s="5">
        <v>2.51</v>
      </c>
      <c r="F165" s="5">
        <v>2.51</v>
      </c>
      <c r="G165" s="5">
        <v>4.82</v>
      </c>
      <c r="H165" s="5">
        <v>4.7</v>
      </c>
      <c r="I165" s="5" t="s">
        <v>41</v>
      </c>
      <c r="J165" s="5">
        <v>17.54</v>
      </c>
      <c r="K165" s="5" t="s">
        <v>42</v>
      </c>
      <c r="L165" s="5" t="s">
        <v>43</v>
      </c>
      <c r="M165" s="5" t="s">
        <v>44</v>
      </c>
      <c r="N165" s="5">
        <v>158</v>
      </c>
      <c r="O165" s="5">
        <v>206</v>
      </c>
      <c r="P165" s="5">
        <v>0</v>
      </c>
      <c r="Q165" s="5">
        <v>0</v>
      </c>
      <c r="R165" s="5">
        <v>0</v>
      </c>
      <c r="S165" s="5">
        <v>180</v>
      </c>
      <c r="T165">
        <f>N165+O165+P165</f>
        <v>364</v>
      </c>
      <c r="U165">
        <f>T165+Q165+R165+S165</f>
        <v>544</v>
      </c>
      <c r="V165" s="1">
        <f>A165+T165/E165</f>
        <v>46046.0199203187</v>
      </c>
      <c r="W165" s="1">
        <f>A165+U165/E165</f>
        <v>46117.7330677291</v>
      </c>
      <c r="X165" t="str">
        <f t="shared" si="41"/>
        <v>高滞销风险</v>
      </c>
      <c r="Y165" s="8" t="str">
        <f>_xlfn.IFS(COUNTIF($B$2:B165,B165)=1,"-",OR(AND(X164="高滞销风险",OR(X165="中滞销风险",X165="低滞销风险",X165="健康")),AND(X164="中滞销风险",OR(X165="低滞销风险",X165="健康")),AND(X164="低滞销风险",X165="健康")),"变好",X164=X165,"维持不变",OR(AND(X164="健康",OR(X165="低滞销风险",X165="中滞销风险",X165="高滞销风险")),AND(X164="低滞销风险",OR(X165="中滞销风险",X165="高滞销风险")),AND(X164="中滞销风险",X165="高滞销风险")),"变差")</f>
        <v>变差</v>
      </c>
      <c r="Z165" s="9">
        <f t="shared" si="37"/>
        <v>135.59</v>
      </c>
      <c r="AA165" s="9">
        <f t="shared" si="42"/>
        <v>180</v>
      </c>
      <c r="AB165" s="9">
        <f t="shared" si="38"/>
        <v>315.59</v>
      </c>
      <c r="AC165" s="9">
        <f t="shared" si="43"/>
        <v>216.733067729084</v>
      </c>
      <c r="AD165" s="9">
        <f t="shared" si="39"/>
        <v>125.733067729081</v>
      </c>
      <c r="AE165" s="10">
        <f t="shared" si="40"/>
        <v>5.97802197802198</v>
      </c>
    </row>
    <row r="166" spans="1:31">
      <c r="A166" s="4">
        <v>45908</v>
      </c>
      <c r="B166" s="5" t="s">
        <v>129</v>
      </c>
      <c r="C166" s="5" t="s">
        <v>130</v>
      </c>
      <c r="D166" s="5" t="s">
        <v>84</v>
      </c>
      <c r="E166" s="5">
        <v>3.71</v>
      </c>
      <c r="F166" s="5">
        <v>3.71</v>
      </c>
      <c r="G166" s="5">
        <v>3.11</v>
      </c>
      <c r="H166" s="5">
        <v>4.34</v>
      </c>
      <c r="I166" s="5" t="s">
        <v>41</v>
      </c>
      <c r="J166" s="5">
        <v>26</v>
      </c>
      <c r="K166" s="5" t="s">
        <v>45</v>
      </c>
      <c r="L166" s="5" t="s">
        <v>46</v>
      </c>
      <c r="M166" s="5" t="s">
        <v>47</v>
      </c>
      <c r="N166" s="5">
        <v>265</v>
      </c>
      <c r="O166" s="5">
        <v>149</v>
      </c>
      <c r="P166" s="5">
        <v>0</v>
      </c>
      <c r="Q166" s="5">
        <v>180</v>
      </c>
      <c r="R166" s="5">
        <v>0</v>
      </c>
      <c r="S166" s="5">
        <v>0</v>
      </c>
      <c r="T166">
        <f>N166+O166+P166</f>
        <v>414</v>
      </c>
      <c r="U166">
        <f>T166+Q166+R166+S166</f>
        <v>594</v>
      </c>
      <c r="V166" s="1">
        <f>A166+T166/E166</f>
        <v>46019.590296496</v>
      </c>
      <c r="W166" s="1">
        <f>A166+U166/E166</f>
        <v>46068.1078167116</v>
      </c>
      <c r="X166" t="str">
        <f t="shared" si="41"/>
        <v>高滞销风险</v>
      </c>
      <c r="Y166" s="8" t="str">
        <f>_xlfn.IFS(COUNTIF($B$2:B166,B166)=1,"-",OR(AND(X165="高滞销风险",OR(X166="中滞销风险",X166="低滞销风险",X166="健康")),AND(X165="中滞销风险",OR(X166="低滞销风险",X166="健康")),AND(X165="低滞销风险",X166="健康")),"变好",X165=X166,"维持不变",OR(AND(X165="健康",OR(X166="低滞销风险",X166="中滞销风险",X166="高滞销风险")),AND(X165="低滞销风险",OR(X166="中滞销风险",X166="高滞销风险")),AND(X165="中滞销风险",X166="高滞销风险")),"变差")</f>
        <v>维持不变</v>
      </c>
      <c r="Z166" s="9">
        <f t="shared" si="37"/>
        <v>102.36</v>
      </c>
      <c r="AA166" s="9">
        <f t="shared" si="42"/>
        <v>180</v>
      </c>
      <c r="AB166" s="9">
        <f t="shared" si="38"/>
        <v>282.36</v>
      </c>
      <c r="AC166" s="9">
        <f t="shared" si="43"/>
        <v>160.10781671159</v>
      </c>
      <c r="AD166" s="9">
        <f t="shared" si="39"/>
        <v>76.107816711592</v>
      </c>
      <c r="AE166" s="10">
        <f t="shared" si="40"/>
        <v>7.07142857142857</v>
      </c>
    </row>
    <row r="167" spans="1:31">
      <c r="A167" s="4">
        <v>45887</v>
      </c>
      <c r="B167" s="5" t="s">
        <v>131</v>
      </c>
      <c r="C167" s="5" t="s">
        <v>132</v>
      </c>
      <c r="D167" s="5" t="s">
        <v>84</v>
      </c>
      <c r="E167" s="5">
        <v>1.29</v>
      </c>
      <c r="F167" s="5">
        <v>1.29</v>
      </c>
      <c r="G167" s="5">
        <v>1.43</v>
      </c>
      <c r="H167" s="5">
        <v>1.93</v>
      </c>
      <c r="I167" s="5" t="s">
        <v>41</v>
      </c>
      <c r="J167" s="5">
        <v>9</v>
      </c>
      <c r="K167" s="5" t="s">
        <v>35</v>
      </c>
      <c r="L167" s="5" t="s">
        <v>36</v>
      </c>
      <c r="M167" s="5" t="s">
        <v>37</v>
      </c>
      <c r="N167" s="5">
        <v>21</v>
      </c>
      <c r="O167" s="5">
        <v>69</v>
      </c>
      <c r="P167" s="5">
        <v>80</v>
      </c>
      <c r="Q167" s="5">
        <v>121</v>
      </c>
      <c r="R167" s="5">
        <v>0</v>
      </c>
      <c r="S167" s="5">
        <v>0</v>
      </c>
      <c r="T167">
        <f>N167+O167+P167</f>
        <v>170</v>
      </c>
      <c r="U167">
        <f>T167+Q167+R167+S167</f>
        <v>291</v>
      </c>
      <c r="V167" s="1">
        <f>A167+T167/E167</f>
        <v>46018.7829457364</v>
      </c>
      <c r="W167" s="1">
        <f>A167+U167/E167</f>
        <v>46112.5813953488</v>
      </c>
      <c r="X167" t="str">
        <f t="shared" si="41"/>
        <v>高滞销风险</v>
      </c>
      <c r="Y167" s="8" t="str">
        <f>_xlfn.IFS(COUNTIF($B$2:B167,B167)=1,"-",OR(AND(X166="高滞销风险",OR(X167="中滞销风险",X167="低滞销风险",X167="健康")),AND(X166="中滞销风险",OR(X167="低滞销风险",X167="健康")),AND(X166="低滞销风险",X167="健康")),"变好",X166=X167,"维持不变",OR(AND(X166="健康",OR(X167="低滞销风险",X167="中滞销风险",X167="高滞销风险")),AND(X166="低滞销风险",OR(X167="中滞销风险",X167="高滞销风险")),AND(X166="中滞销风险",X167="高滞销风险")),"变差")</f>
        <v>-</v>
      </c>
      <c r="Z167" s="9">
        <f t="shared" si="37"/>
        <v>34.55</v>
      </c>
      <c r="AA167" s="9">
        <f t="shared" si="42"/>
        <v>121</v>
      </c>
      <c r="AB167" s="9">
        <f t="shared" si="38"/>
        <v>155.55</v>
      </c>
      <c r="AC167" s="9">
        <f t="shared" si="43"/>
        <v>225.581395348837</v>
      </c>
      <c r="AD167" s="9">
        <f t="shared" si="39"/>
        <v>120.58139534884</v>
      </c>
      <c r="AE167" s="10">
        <f t="shared" si="40"/>
        <v>2.77142857142857</v>
      </c>
    </row>
    <row r="168" spans="1:31">
      <c r="A168" s="4">
        <v>45894</v>
      </c>
      <c r="B168" s="5" t="s">
        <v>131</v>
      </c>
      <c r="C168" s="5" t="s">
        <v>132</v>
      </c>
      <c r="D168" s="5" t="s">
        <v>84</v>
      </c>
      <c r="E168" s="5">
        <v>1.97</v>
      </c>
      <c r="F168" s="5">
        <v>2.29</v>
      </c>
      <c r="G168" s="5">
        <v>1.79</v>
      </c>
      <c r="H168" s="5">
        <v>1.86</v>
      </c>
      <c r="I168" s="5" t="s">
        <v>34</v>
      </c>
      <c r="J168" s="5">
        <v>16</v>
      </c>
      <c r="K168" s="5" t="s">
        <v>38</v>
      </c>
      <c r="L168" s="5" t="s">
        <v>39</v>
      </c>
      <c r="M168" s="5" t="s">
        <v>40</v>
      </c>
      <c r="N168" s="5">
        <v>25</v>
      </c>
      <c r="O168" s="5">
        <v>129</v>
      </c>
      <c r="P168" s="5">
        <v>0</v>
      </c>
      <c r="Q168" s="5">
        <v>121</v>
      </c>
      <c r="R168" s="5">
        <v>0</v>
      </c>
      <c r="S168" s="5">
        <v>0</v>
      </c>
      <c r="T168">
        <f>N168+O168+P168</f>
        <v>154</v>
      </c>
      <c r="U168">
        <f>T168+Q168+R168+S168</f>
        <v>275</v>
      </c>
      <c r="V168" s="1">
        <f>A168+T168/E168</f>
        <v>45972.1725888325</v>
      </c>
      <c r="W168" s="1">
        <f>A168+U168/E168</f>
        <v>46033.5939086294</v>
      </c>
      <c r="X168" t="str">
        <f t="shared" si="41"/>
        <v>高滞销风险</v>
      </c>
      <c r="Y168" s="8" t="str">
        <f>_xlfn.IFS(COUNTIF($B$2:B168,B168)=1,"-",OR(AND(X167="高滞销风险",OR(X168="中滞销风险",X168="低滞销风险",X168="健康")),AND(X167="中滞销风险",OR(X168="低滞销风险",X168="健康")),AND(X167="低滞销风险",X168="健康")),"变好",X167=X168,"维持不变",OR(AND(X167="健康",OR(X168="低滞销风险",X168="中滞销风险",X168="高滞销风险")),AND(X167="低滞销风险",OR(X168="中滞销风险",X168="高滞销风险")),AND(X167="中滞销风险",X168="高滞销风险")),"变差")</f>
        <v>维持不变</v>
      </c>
      <c r="Z168" s="9">
        <f t="shared" si="37"/>
        <v>0</v>
      </c>
      <c r="AA168" s="9">
        <f t="shared" si="42"/>
        <v>81.94</v>
      </c>
      <c r="AB168" s="9">
        <f t="shared" si="38"/>
        <v>81.94</v>
      </c>
      <c r="AC168" s="9">
        <f t="shared" si="43"/>
        <v>139.593908629442</v>
      </c>
      <c r="AD168" s="9">
        <f t="shared" si="39"/>
        <v>41.5939086294384</v>
      </c>
      <c r="AE168" s="10">
        <f t="shared" si="40"/>
        <v>2.80612244897959</v>
      </c>
    </row>
    <row r="169" spans="1:31">
      <c r="A169" s="4">
        <v>45901</v>
      </c>
      <c r="B169" s="5" t="s">
        <v>131</v>
      </c>
      <c r="C169" s="5" t="s">
        <v>132</v>
      </c>
      <c r="D169" s="5" t="s">
        <v>84</v>
      </c>
      <c r="E169" s="5">
        <v>1.77</v>
      </c>
      <c r="F169" s="5">
        <v>1.71</v>
      </c>
      <c r="G169" s="5">
        <v>2</v>
      </c>
      <c r="H169" s="5">
        <v>1.71</v>
      </c>
      <c r="I169" s="5" t="s">
        <v>34</v>
      </c>
      <c r="J169" s="5">
        <v>12</v>
      </c>
      <c r="K169" s="5" t="s">
        <v>42</v>
      </c>
      <c r="L169" s="5" t="s">
        <v>43</v>
      </c>
      <c r="M169" s="5" t="s">
        <v>44</v>
      </c>
      <c r="N169" s="5">
        <v>120</v>
      </c>
      <c r="O169" s="5">
        <v>25</v>
      </c>
      <c r="P169" s="5">
        <v>0</v>
      </c>
      <c r="Q169" s="5">
        <v>121</v>
      </c>
      <c r="R169" s="5">
        <v>0</v>
      </c>
      <c r="S169" s="5">
        <v>0</v>
      </c>
      <c r="T169">
        <f>N169+O169+P169</f>
        <v>145</v>
      </c>
      <c r="U169">
        <f>T169+Q169+R169+S169</f>
        <v>266</v>
      </c>
      <c r="V169" s="1">
        <f>A169+T169/E169</f>
        <v>45982.9209039548</v>
      </c>
      <c r="W169" s="1">
        <f>A169+U169/E169</f>
        <v>46051.2824858757</v>
      </c>
      <c r="X169" t="str">
        <f t="shared" si="41"/>
        <v>高滞销风险</v>
      </c>
      <c r="Y169" s="8" t="str">
        <f>_xlfn.IFS(COUNTIF($B$2:B169,B169)=1,"-",OR(AND(X168="高滞销风险",OR(X169="中滞销风险",X169="低滞销风险",X169="健康")),AND(X168="中滞销风险",OR(X169="低滞销风险",X169="健康")),AND(X168="低滞销风险",X169="健康")),"变好",X168=X169,"维持不变",OR(AND(X168="健康",OR(X169="低滞销风险",X169="中滞销风险",X169="高滞销风险")),AND(X168="低滞销风险",OR(X169="中滞销风险",X169="高滞销风险")),AND(X168="中滞销风险",X169="高滞销风险")),"变差")</f>
        <v>维持不变</v>
      </c>
      <c r="Z169" s="9">
        <f t="shared" si="37"/>
        <v>0</v>
      </c>
      <c r="AA169" s="9">
        <f t="shared" si="42"/>
        <v>104.93</v>
      </c>
      <c r="AB169" s="9">
        <f t="shared" si="38"/>
        <v>104.93</v>
      </c>
      <c r="AC169" s="9">
        <f t="shared" si="43"/>
        <v>150.282485875706</v>
      </c>
      <c r="AD169" s="9">
        <f t="shared" si="39"/>
        <v>59.2824858757085</v>
      </c>
      <c r="AE169" s="10">
        <f t="shared" si="40"/>
        <v>2.92307692307692</v>
      </c>
    </row>
    <row r="170" spans="1:31">
      <c r="A170" s="4">
        <v>45908</v>
      </c>
      <c r="B170" s="5" t="s">
        <v>131</v>
      </c>
      <c r="C170" s="5" t="s">
        <v>132</v>
      </c>
      <c r="D170" s="5" t="s">
        <v>84</v>
      </c>
      <c r="E170" s="5">
        <v>1.71</v>
      </c>
      <c r="F170" s="5">
        <v>1.71</v>
      </c>
      <c r="G170" s="5">
        <v>1.71</v>
      </c>
      <c r="H170" s="5">
        <v>1.75</v>
      </c>
      <c r="I170" s="5" t="s">
        <v>41</v>
      </c>
      <c r="J170" s="5">
        <v>12</v>
      </c>
      <c r="K170" s="5" t="s">
        <v>45</v>
      </c>
      <c r="L170" s="5" t="s">
        <v>46</v>
      </c>
      <c r="M170" s="5" t="s">
        <v>47</v>
      </c>
      <c r="N170" s="5">
        <v>113</v>
      </c>
      <c r="O170" s="5">
        <v>20</v>
      </c>
      <c r="P170" s="5">
        <v>0</v>
      </c>
      <c r="Q170" s="5">
        <v>121</v>
      </c>
      <c r="R170" s="5">
        <v>0</v>
      </c>
      <c r="S170" s="5">
        <v>0</v>
      </c>
      <c r="T170">
        <f>N170+O170+P170</f>
        <v>133</v>
      </c>
      <c r="U170">
        <f>T170+Q170+R170+S170</f>
        <v>254</v>
      </c>
      <c r="V170" s="1">
        <f>A170+T170/E170</f>
        <v>45985.7777777778</v>
      </c>
      <c r="W170" s="1">
        <f>A170+U170/E170</f>
        <v>46056.5380116959</v>
      </c>
      <c r="X170" t="str">
        <f t="shared" si="41"/>
        <v>高滞销风险</v>
      </c>
      <c r="Y170" s="8" t="str">
        <f>_xlfn.IFS(COUNTIF($B$2:B170,B170)=1,"-",OR(AND(X169="高滞销风险",OR(X170="中滞销风险",X170="低滞销风险",X170="健康")),AND(X169="中滞销风险",OR(X170="低滞销风险",X170="健康")),AND(X169="低滞销风险",X170="健康")),"变好",X169=X170,"维持不变",OR(AND(X169="健康",OR(X170="低滞销风险",X170="中滞销风险",X170="高滞销风险")),AND(X169="低滞销风险",OR(X170="中滞销风险",X170="高滞销风险")),AND(X169="中滞销风险",X170="高滞销风险")),"变差")</f>
        <v>维持不变</v>
      </c>
      <c r="Z170" s="9">
        <f t="shared" si="37"/>
        <v>0</v>
      </c>
      <c r="AA170" s="9">
        <f t="shared" si="42"/>
        <v>110.36</v>
      </c>
      <c r="AB170" s="9">
        <f t="shared" si="38"/>
        <v>110.36</v>
      </c>
      <c r="AC170" s="9">
        <f t="shared" si="43"/>
        <v>148.538011695906</v>
      </c>
      <c r="AD170" s="9">
        <f t="shared" si="39"/>
        <v>64.5380116959059</v>
      </c>
      <c r="AE170" s="10">
        <f t="shared" si="40"/>
        <v>3.02380952380952</v>
      </c>
    </row>
    <row r="171" spans="1:31">
      <c r="A171" s="4">
        <v>45887</v>
      </c>
      <c r="B171" s="5" t="s">
        <v>133</v>
      </c>
      <c r="C171" s="5" t="s">
        <v>134</v>
      </c>
      <c r="D171" s="5" t="s">
        <v>84</v>
      </c>
      <c r="E171" s="5">
        <v>1.86</v>
      </c>
      <c r="F171" s="5">
        <v>1.86</v>
      </c>
      <c r="G171" s="5">
        <v>2.07</v>
      </c>
      <c r="H171" s="5">
        <v>2.11</v>
      </c>
      <c r="I171" s="5" t="s">
        <v>41</v>
      </c>
      <c r="J171" s="5">
        <v>13</v>
      </c>
      <c r="K171" s="5" t="s">
        <v>35</v>
      </c>
      <c r="L171" s="5" t="s">
        <v>36</v>
      </c>
      <c r="M171" s="5" t="s">
        <v>37</v>
      </c>
      <c r="N171" s="5">
        <v>31</v>
      </c>
      <c r="O171" s="5">
        <v>98</v>
      </c>
      <c r="P171" s="5">
        <v>0</v>
      </c>
      <c r="Q171" s="5">
        <v>20</v>
      </c>
      <c r="R171" s="5">
        <v>0</v>
      </c>
      <c r="S171" s="5">
        <v>0</v>
      </c>
      <c r="T171">
        <f>N171+O171+P171</f>
        <v>129</v>
      </c>
      <c r="U171">
        <f>T171+Q171+R171+S171</f>
        <v>149</v>
      </c>
      <c r="V171" s="1">
        <f>A171+T171/E171</f>
        <v>45956.3548387097</v>
      </c>
      <c r="W171" s="1">
        <f>A171+U171/E171</f>
        <v>45967.1075268817</v>
      </c>
      <c r="X171" t="str">
        <f t="shared" si="41"/>
        <v>健康</v>
      </c>
      <c r="Y171" s="8" t="str">
        <f>_xlfn.IFS(COUNTIF($B$2:B171,B171)=1,"-",OR(AND(X170="高滞销风险",OR(X171="中滞销风险",X171="低滞销风险",X171="健康")),AND(X170="中滞销风险",OR(X171="低滞销风险",X171="健康")),AND(X170="低滞销风险",X171="健康")),"变好",X170=X171,"维持不变",OR(AND(X170="健康",OR(X171="低滞销风险",X171="中滞销风险",X171="高滞销风险")),AND(X170="低滞销风险",OR(X171="中滞销风险",X171="高滞销风险")),AND(X170="中滞销风险",X171="高滞销风险")),"变差")</f>
        <v>-</v>
      </c>
      <c r="Z171" s="9">
        <f t="shared" si="37"/>
        <v>0</v>
      </c>
      <c r="AA171" s="9">
        <f t="shared" si="42"/>
        <v>0</v>
      </c>
      <c r="AB171" s="9">
        <f t="shared" si="38"/>
        <v>0</v>
      </c>
      <c r="AC171" s="9">
        <f t="shared" si="43"/>
        <v>80.1075268817204</v>
      </c>
      <c r="AD171" s="9">
        <f t="shared" si="39"/>
        <v>0</v>
      </c>
      <c r="AE171" s="10">
        <f t="shared" si="40"/>
        <v>1.86</v>
      </c>
    </row>
    <row r="172" spans="1:31">
      <c r="A172" s="4">
        <v>45894</v>
      </c>
      <c r="B172" s="5" t="s">
        <v>133</v>
      </c>
      <c r="C172" s="5" t="s">
        <v>134</v>
      </c>
      <c r="D172" s="5" t="s">
        <v>84</v>
      </c>
      <c r="E172" s="5">
        <v>2.23</v>
      </c>
      <c r="F172" s="5">
        <v>2.57</v>
      </c>
      <c r="G172" s="5">
        <v>2.21</v>
      </c>
      <c r="H172" s="5">
        <v>2.04</v>
      </c>
      <c r="I172" s="5" t="s">
        <v>34</v>
      </c>
      <c r="J172" s="5">
        <v>18</v>
      </c>
      <c r="K172" s="5" t="s">
        <v>38</v>
      </c>
      <c r="L172" s="5" t="s">
        <v>39</v>
      </c>
      <c r="M172" s="5" t="s">
        <v>40</v>
      </c>
      <c r="N172" s="5">
        <v>33</v>
      </c>
      <c r="O172" s="5">
        <v>98</v>
      </c>
      <c r="P172" s="5">
        <v>0</v>
      </c>
      <c r="Q172" s="5">
        <v>0</v>
      </c>
      <c r="R172" s="5">
        <v>0</v>
      </c>
      <c r="S172" s="5">
        <v>100</v>
      </c>
      <c r="T172">
        <f>N172+O172+P172</f>
        <v>131</v>
      </c>
      <c r="U172">
        <f>T172+Q172+R172+S172</f>
        <v>231</v>
      </c>
      <c r="V172" s="1">
        <f>A172+T172/E172</f>
        <v>45952.7443946188</v>
      </c>
      <c r="W172" s="1">
        <f>A172+U172/E172</f>
        <v>45997.5874439462</v>
      </c>
      <c r="X172" t="str">
        <f t="shared" si="41"/>
        <v>低滞销风险</v>
      </c>
      <c r="Y172" s="8" t="str">
        <f>_xlfn.IFS(COUNTIF($B$2:B172,B172)=1,"-",OR(AND(X171="高滞销风险",OR(X172="中滞销风险",X172="低滞销风险",X172="健康")),AND(X171="中滞销风险",OR(X172="低滞销风险",X172="健康")),AND(X171="低滞销风险",X172="健康")),"变好",X171=X172,"维持不变",OR(AND(X171="健康",OR(X172="低滞销风险",X172="中滞销风险",X172="高滞销风险")),AND(X171="低滞销风险",OR(X172="中滞销风险",X172="高滞销风险")),AND(X171="中滞销风险",X172="高滞销风险")),"变差")</f>
        <v>变差</v>
      </c>
      <c r="Z172" s="9">
        <f t="shared" si="37"/>
        <v>0</v>
      </c>
      <c r="AA172" s="9">
        <f t="shared" si="42"/>
        <v>12.46</v>
      </c>
      <c r="AB172" s="9">
        <f t="shared" si="38"/>
        <v>12.46</v>
      </c>
      <c r="AC172" s="9">
        <f t="shared" si="43"/>
        <v>103.587443946188</v>
      </c>
      <c r="AD172" s="9">
        <f t="shared" si="39"/>
        <v>5.58744394619134</v>
      </c>
      <c r="AE172" s="10">
        <f t="shared" si="40"/>
        <v>2.35714285714286</v>
      </c>
    </row>
    <row r="173" spans="1:31">
      <c r="A173" s="4">
        <v>45901</v>
      </c>
      <c r="B173" s="5" t="s">
        <v>133</v>
      </c>
      <c r="C173" s="5" t="s">
        <v>134</v>
      </c>
      <c r="D173" s="5" t="s">
        <v>84</v>
      </c>
      <c r="E173" s="5">
        <v>2.37</v>
      </c>
      <c r="F173" s="5">
        <v>2.43</v>
      </c>
      <c r="G173" s="5">
        <v>2.5</v>
      </c>
      <c r="H173" s="5">
        <v>2.29</v>
      </c>
      <c r="I173" s="5" t="s">
        <v>34</v>
      </c>
      <c r="J173" s="5">
        <v>17</v>
      </c>
      <c r="K173" s="5" t="s">
        <v>42</v>
      </c>
      <c r="L173" s="5" t="s">
        <v>43</v>
      </c>
      <c r="M173" s="5" t="s">
        <v>44</v>
      </c>
      <c r="N173" s="5">
        <v>55</v>
      </c>
      <c r="O173" s="5">
        <v>63</v>
      </c>
      <c r="P173" s="5">
        <v>0</v>
      </c>
      <c r="Q173" s="5">
        <v>0</v>
      </c>
      <c r="R173" s="5">
        <v>0</v>
      </c>
      <c r="S173" s="5">
        <v>100</v>
      </c>
      <c r="T173">
        <f>N173+O173+P173</f>
        <v>118</v>
      </c>
      <c r="U173">
        <f>T173+Q173+R173+S173</f>
        <v>218</v>
      </c>
      <c r="V173" s="1">
        <f>A173+T173/E173</f>
        <v>45950.7890295359</v>
      </c>
      <c r="W173" s="1">
        <f>A173+U173/E173</f>
        <v>45992.9831223629</v>
      </c>
      <c r="X173" t="str">
        <f t="shared" si="41"/>
        <v>低滞销风险</v>
      </c>
      <c r="Y173" s="8" t="str">
        <f>_xlfn.IFS(COUNTIF($B$2:B173,B173)=1,"-",OR(AND(X172="高滞销风险",OR(X173="中滞销风险",X173="低滞销风险",X173="健康")),AND(X172="中滞销风险",OR(X173="低滞销风险",X173="健康")),AND(X172="低滞销风险",X173="健康")),"变好",X172=X173,"维持不变",OR(AND(X172="健康",OR(X173="低滞销风险",X173="中滞销风险",X173="高滞销风险")),AND(X172="低滞销风险",OR(X173="中滞销风险",X173="高滞销风险")),AND(X172="中滞销风险",X173="高滞销风险")),"变差")</f>
        <v>维持不变</v>
      </c>
      <c r="Z173" s="9">
        <f t="shared" si="37"/>
        <v>0</v>
      </c>
      <c r="AA173" s="9">
        <f t="shared" si="42"/>
        <v>2.32999999999998</v>
      </c>
      <c r="AB173" s="9">
        <f t="shared" si="38"/>
        <v>2.32999999999998</v>
      </c>
      <c r="AC173" s="9">
        <f t="shared" si="43"/>
        <v>91.9831223628692</v>
      </c>
      <c r="AD173" s="9">
        <f t="shared" si="39"/>
        <v>0.983122362871654</v>
      </c>
      <c r="AE173" s="10">
        <f t="shared" si="40"/>
        <v>2.3956043956044</v>
      </c>
    </row>
    <row r="174" spans="1:31">
      <c r="A174" s="4">
        <v>45908</v>
      </c>
      <c r="B174" s="5" t="s">
        <v>133</v>
      </c>
      <c r="C174" s="5" t="s">
        <v>134</v>
      </c>
      <c r="D174" s="5" t="s">
        <v>84</v>
      </c>
      <c r="E174" s="5">
        <v>1.86</v>
      </c>
      <c r="F174" s="5">
        <v>1.86</v>
      </c>
      <c r="G174" s="5">
        <v>2.14</v>
      </c>
      <c r="H174" s="5">
        <v>2.18</v>
      </c>
      <c r="I174" s="5" t="s">
        <v>41</v>
      </c>
      <c r="J174" s="5">
        <v>13</v>
      </c>
      <c r="K174" s="5" t="s">
        <v>45</v>
      </c>
      <c r="L174" s="5" t="s">
        <v>46</v>
      </c>
      <c r="M174" s="5" t="s">
        <v>47</v>
      </c>
      <c r="N174" s="5">
        <v>53</v>
      </c>
      <c r="O174" s="5">
        <v>90</v>
      </c>
      <c r="P174" s="5">
        <v>0</v>
      </c>
      <c r="Q174" s="5">
        <v>60</v>
      </c>
      <c r="R174" s="5">
        <v>0</v>
      </c>
      <c r="S174" s="5">
        <v>0</v>
      </c>
      <c r="T174">
        <f>N174+O174+P174</f>
        <v>143</v>
      </c>
      <c r="U174">
        <f>T174+Q174+R174+S174</f>
        <v>203</v>
      </c>
      <c r="V174" s="1">
        <f>A174+T174/E174</f>
        <v>45984.8817204301</v>
      </c>
      <c r="W174" s="1">
        <f>A174+U174/E174</f>
        <v>46017.1397849462</v>
      </c>
      <c r="X174" t="str">
        <f t="shared" si="41"/>
        <v>中滞销风险</v>
      </c>
      <c r="Y174" s="8" t="str">
        <f>_xlfn.IFS(COUNTIF($B$2:B174,B174)=1,"-",OR(AND(X173="高滞销风险",OR(X174="中滞销风险",X174="低滞销风险",X174="健康")),AND(X173="中滞销风险",OR(X174="低滞销风险",X174="健康")),AND(X173="低滞销风险",X174="健康")),"变好",X173=X174,"维持不变",OR(AND(X173="健康",OR(X174="低滞销风险",X174="中滞销风险",X174="高滞销风险")),AND(X173="低滞销风险",OR(X174="中滞销风险",X174="高滞销风险")),AND(X173="中滞销风险",X174="高滞销风险")),"变差")</f>
        <v>变差</v>
      </c>
      <c r="Z174" s="9">
        <f t="shared" si="37"/>
        <v>0</v>
      </c>
      <c r="AA174" s="9">
        <f t="shared" si="42"/>
        <v>46.76</v>
      </c>
      <c r="AB174" s="9">
        <f t="shared" si="38"/>
        <v>46.76</v>
      </c>
      <c r="AC174" s="9">
        <f t="shared" si="43"/>
        <v>109.139784946237</v>
      </c>
      <c r="AD174" s="9">
        <f t="shared" si="39"/>
        <v>25.1397849462373</v>
      </c>
      <c r="AE174" s="10">
        <f t="shared" si="40"/>
        <v>2.41666666666667</v>
      </c>
    </row>
    <row r="175" spans="1:31">
      <c r="A175" s="4">
        <v>45887</v>
      </c>
      <c r="B175" s="5" t="s">
        <v>135</v>
      </c>
      <c r="C175" s="5" t="s">
        <v>136</v>
      </c>
      <c r="D175" s="5" t="s">
        <v>84</v>
      </c>
      <c r="E175" s="5">
        <v>7.86</v>
      </c>
      <c r="F175" s="5">
        <v>7.86</v>
      </c>
      <c r="G175" s="5">
        <v>8.43</v>
      </c>
      <c r="H175" s="5">
        <v>8</v>
      </c>
      <c r="I175" s="5" t="s">
        <v>41</v>
      </c>
      <c r="J175" s="5">
        <v>55</v>
      </c>
      <c r="K175" s="5" t="s">
        <v>35</v>
      </c>
      <c r="L175" s="5" t="s">
        <v>36</v>
      </c>
      <c r="M175" s="5" t="s">
        <v>37</v>
      </c>
      <c r="N175" s="5">
        <v>204</v>
      </c>
      <c r="O175" s="5">
        <v>249</v>
      </c>
      <c r="P175" s="5">
        <v>0</v>
      </c>
      <c r="Q175" s="5">
        <v>0</v>
      </c>
      <c r="R175" s="5">
        <v>0</v>
      </c>
      <c r="S175" s="5">
        <v>200</v>
      </c>
      <c r="T175">
        <f>N175+O175+P175</f>
        <v>453</v>
      </c>
      <c r="U175">
        <f>T175+Q175+R175+S175</f>
        <v>653</v>
      </c>
      <c r="V175" s="1">
        <f>A175+T175/E175</f>
        <v>45944.6335877863</v>
      </c>
      <c r="W175" s="1">
        <f>A175+U175/E175</f>
        <v>45970.0788804071</v>
      </c>
      <c r="X175" t="str">
        <f t="shared" si="41"/>
        <v>健康</v>
      </c>
      <c r="Y175" s="8" t="str">
        <f>_xlfn.IFS(COUNTIF($B$2:B175,B175)=1,"-",OR(AND(X174="高滞销风险",OR(X175="中滞销风险",X175="低滞销风险",X175="健康")),AND(X174="中滞销风险",OR(X175="低滞销风险",X175="健康")),AND(X174="低滞销风险",X175="健康")),"变好",X174=X175,"维持不变",OR(AND(X174="健康",OR(X175="低滞销风险",X175="中滞销风险",X175="高滞销风险")),AND(X174="低滞销风险",OR(X175="中滞销风险",X175="高滞销风险")),AND(X174="中滞销风险",X175="高滞销风险")),"变差")</f>
        <v>-</v>
      </c>
      <c r="Z175" s="9">
        <f t="shared" si="37"/>
        <v>0</v>
      </c>
      <c r="AA175" s="9">
        <f t="shared" si="42"/>
        <v>0</v>
      </c>
      <c r="AB175" s="9">
        <f t="shared" si="38"/>
        <v>0</v>
      </c>
      <c r="AC175" s="9">
        <f t="shared" si="43"/>
        <v>83.0788804071247</v>
      </c>
      <c r="AD175" s="9">
        <f t="shared" si="39"/>
        <v>0</v>
      </c>
      <c r="AE175" s="10">
        <f t="shared" si="40"/>
        <v>7.86</v>
      </c>
    </row>
    <row r="176" spans="1:31">
      <c r="A176" s="4">
        <v>45894</v>
      </c>
      <c r="B176" s="5" t="s">
        <v>135</v>
      </c>
      <c r="C176" s="5" t="s">
        <v>136</v>
      </c>
      <c r="D176" s="5" t="s">
        <v>84</v>
      </c>
      <c r="E176" s="5">
        <v>6.71</v>
      </c>
      <c r="F176" s="5">
        <v>6.71</v>
      </c>
      <c r="G176" s="5">
        <v>7.29</v>
      </c>
      <c r="H176" s="5">
        <v>8</v>
      </c>
      <c r="I176" s="5" t="s">
        <v>41</v>
      </c>
      <c r="J176" s="5">
        <v>47</v>
      </c>
      <c r="K176" s="5" t="s">
        <v>38</v>
      </c>
      <c r="L176" s="5" t="s">
        <v>39</v>
      </c>
      <c r="M176" s="5" t="s">
        <v>40</v>
      </c>
      <c r="N176" s="5">
        <v>203</v>
      </c>
      <c r="O176" s="5">
        <v>302</v>
      </c>
      <c r="P176" s="5">
        <v>0</v>
      </c>
      <c r="Q176" s="5">
        <v>100</v>
      </c>
      <c r="R176" s="5">
        <v>0</v>
      </c>
      <c r="S176" s="5">
        <v>0</v>
      </c>
      <c r="T176">
        <f>N176+O176+P176</f>
        <v>505</v>
      </c>
      <c r="U176">
        <f>T176+Q176+R176+S176</f>
        <v>605</v>
      </c>
      <c r="V176" s="1">
        <f>A176+T176/E176</f>
        <v>45969.260804769</v>
      </c>
      <c r="W176" s="1">
        <f>A176+U176/E176</f>
        <v>45984.1639344262</v>
      </c>
      <c r="X176" t="str">
        <f t="shared" si="41"/>
        <v>健康</v>
      </c>
      <c r="Y176" s="8" t="str">
        <f>_xlfn.IFS(COUNTIF($B$2:B176,B176)=1,"-",OR(AND(X175="高滞销风险",OR(X176="中滞销风险",X176="低滞销风险",X176="健康")),AND(X175="中滞销风险",OR(X176="低滞销风险",X176="健康")),AND(X175="低滞销风险",X176="健康")),"变好",X175=X176,"维持不变",OR(AND(X175="健康",OR(X176="低滞销风险",X176="中滞销风险",X176="高滞销风险")),AND(X175="低滞销风险",OR(X176="中滞销风险",X176="高滞销风险")),AND(X175="中滞销风险",X176="高滞销风险")),"变差")</f>
        <v>维持不变</v>
      </c>
      <c r="Z176" s="9">
        <f t="shared" si="37"/>
        <v>0</v>
      </c>
      <c r="AA176" s="9">
        <f t="shared" si="42"/>
        <v>0</v>
      </c>
      <c r="AB176" s="9">
        <f t="shared" si="38"/>
        <v>0</v>
      </c>
      <c r="AC176" s="9">
        <f t="shared" si="43"/>
        <v>90.1639344262295</v>
      </c>
      <c r="AD176" s="9">
        <f t="shared" si="39"/>
        <v>0</v>
      </c>
      <c r="AE176" s="10">
        <f t="shared" si="40"/>
        <v>6.71</v>
      </c>
    </row>
    <row r="177" spans="1:31">
      <c r="A177" s="4">
        <v>45901</v>
      </c>
      <c r="B177" s="5" t="s">
        <v>135</v>
      </c>
      <c r="C177" s="5" t="s">
        <v>136</v>
      </c>
      <c r="D177" s="5" t="s">
        <v>84</v>
      </c>
      <c r="E177" s="5">
        <v>4.86</v>
      </c>
      <c r="F177" s="5">
        <v>4.86</v>
      </c>
      <c r="G177" s="5">
        <v>5.79</v>
      </c>
      <c r="H177" s="5">
        <v>7.11</v>
      </c>
      <c r="I177" s="5" t="s">
        <v>41</v>
      </c>
      <c r="J177" s="5">
        <v>34</v>
      </c>
      <c r="K177" s="5" t="s">
        <v>42</v>
      </c>
      <c r="L177" s="5" t="s">
        <v>43</v>
      </c>
      <c r="M177" s="5" t="s">
        <v>44</v>
      </c>
      <c r="N177" s="5">
        <v>202</v>
      </c>
      <c r="O177" s="5">
        <v>254</v>
      </c>
      <c r="P177" s="5">
        <v>0</v>
      </c>
      <c r="Q177" s="5">
        <v>100</v>
      </c>
      <c r="R177" s="5">
        <v>0</v>
      </c>
      <c r="S177" s="5">
        <v>0</v>
      </c>
      <c r="T177">
        <f>N177+O177+P177</f>
        <v>456</v>
      </c>
      <c r="U177">
        <f>T177+Q177+R177+S177</f>
        <v>556</v>
      </c>
      <c r="V177" s="1">
        <f>A177+T177/E177</f>
        <v>45994.8271604938</v>
      </c>
      <c r="W177" s="1">
        <f>A177+U177/E177</f>
        <v>46015.4032921811</v>
      </c>
      <c r="X177" t="str">
        <f t="shared" si="41"/>
        <v>中滞销风险</v>
      </c>
      <c r="Y177" s="8" t="str">
        <f>_xlfn.IFS(COUNTIF($B$2:B177,B177)=1,"-",OR(AND(X176="高滞销风险",OR(X177="中滞销风险",X177="低滞销风险",X177="健康")),AND(X176="中滞销风险",OR(X177="低滞销风险",X177="健康")),AND(X176="低滞销风险",X177="健康")),"变好",X176=X177,"维持不变",OR(AND(X176="健康",OR(X177="低滞销风险",X177="中滞销风险",X177="高滞销风险")),AND(X176="低滞销风险",OR(X177="中滞销风险",X177="高滞销风险")),AND(X176="中滞销风险",X177="高滞销风险")),"变差")</f>
        <v>变差</v>
      </c>
      <c r="Z177" s="9">
        <f t="shared" si="37"/>
        <v>13.74</v>
      </c>
      <c r="AA177" s="9">
        <f t="shared" si="42"/>
        <v>100</v>
      </c>
      <c r="AB177" s="9">
        <f t="shared" si="38"/>
        <v>113.74</v>
      </c>
      <c r="AC177" s="9">
        <f t="shared" si="43"/>
        <v>114.40329218107</v>
      </c>
      <c r="AD177" s="9">
        <f t="shared" si="39"/>
        <v>23.4032921810722</v>
      </c>
      <c r="AE177" s="10">
        <f t="shared" si="40"/>
        <v>6.10989010989011</v>
      </c>
    </row>
    <row r="178" spans="1:31">
      <c r="A178" s="4">
        <v>45908</v>
      </c>
      <c r="B178" s="5" t="s">
        <v>135</v>
      </c>
      <c r="C178" s="5" t="s">
        <v>136</v>
      </c>
      <c r="D178" s="5" t="s">
        <v>84</v>
      </c>
      <c r="E178" s="5">
        <v>5.86</v>
      </c>
      <c r="F178" s="5">
        <v>5.86</v>
      </c>
      <c r="G178" s="5">
        <v>5.36</v>
      </c>
      <c r="H178" s="5">
        <v>6.32</v>
      </c>
      <c r="I178" s="5" t="s">
        <v>41</v>
      </c>
      <c r="J178" s="5">
        <v>41</v>
      </c>
      <c r="K178" s="5" t="s">
        <v>45</v>
      </c>
      <c r="L178" s="5" t="s">
        <v>46</v>
      </c>
      <c r="M178" s="5" t="s">
        <v>47</v>
      </c>
      <c r="N178" s="5">
        <v>170</v>
      </c>
      <c r="O178" s="5">
        <v>246</v>
      </c>
      <c r="P178" s="5">
        <v>0</v>
      </c>
      <c r="Q178" s="5">
        <v>100</v>
      </c>
      <c r="R178" s="5">
        <v>0</v>
      </c>
      <c r="S178" s="5">
        <v>0</v>
      </c>
      <c r="T178">
        <f>N178+O178+P178</f>
        <v>416</v>
      </c>
      <c r="U178">
        <f>T178+Q178+R178+S178</f>
        <v>516</v>
      </c>
      <c r="V178" s="1">
        <f>A178+T178/E178</f>
        <v>45978.9897610921</v>
      </c>
      <c r="W178" s="1">
        <f>A178+U178/E178</f>
        <v>45996.0546075085</v>
      </c>
      <c r="X178" t="str">
        <f t="shared" si="41"/>
        <v>低滞销风险</v>
      </c>
      <c r="Y178" s="8" t="str">
        <f>_xlfn.IFS(COUNTIF($B$2:B178,B178)=1,"-",OR(AND(X177="高滞销风险",OR(X178="中滞销风险",X178="低滞销风险",X178="健康")),AND(X177="中滞销风险",OR(X178="低滞销风险",X178="健康")),AND(X177="低滞销风险",X178="健康")),"变好",X177=X178,"维持不变",OR(AND(X177="健康",OR(X178="低滞销风险",X178="中滞销风险",X178="高滞销风险")),AND(X177="低滞销风险",OR(X178="中滞销风险",X178="高滞销风险")),AND(X177="中滞销风险",X178="高滞销风险")),"变差")</f>
        <v>变好</v>
      </c>
      <c r="Z178" s="9">
        <f t="shared" si="37"/>
        <v>0</v>
      </c>
      <c r="AA178" s="9">
        <f t="shared" si="42"/>
        <v>23.76</v>
      </c>
      <c r="AB178" s="9">
        <f t="shared" si="38"/>
        <v>23.76</v>
      </c>
      <c r="AC178" s="9">
        <f t="shared" si="43"/>
        <v>88.0546075085324</v>
      </c>
      <c r="AD178" s="9">
        <f t="shared" si="39"/>
        <v>4.05460750852944</v>
      </c>
      <c r="AE178" s="10">
        <f t="shared" si="40"/>
        <v>6.14285714285714</v>
      </c>
    </row>
    <row r="179" spans="1:31">
      <c r="A179" s="4">
        <v>45887</v>
      </c>
      <c r="B179" s="5" t="s">
        <v>137</v>
      </c>
      <c r="C179" s="5" t="s">
        <v>138</v>
      </c>
      <c r="D179" s="5" t="s">
        <v>84</v>
      </c>
      <c r="E179" s="5">
        <v>2.1</v>
      </c>
      <c r="F179" s="5">
        <v>2.14</v>
      </c>
      <c r="G179" s="5">
        <v>2.29</v>
      </c>
      <c r="H179" s="5">
        <v>2</v>
      </c>
      <c r="I179" s="5" t="s">
        <v>34</v>
      </c>
      <c r="J179" s="5">
        <v>15</v>
      </c>
      <c r="K179" s="5" t="s">
        <v>35</v>
      </c>
      <c r="L179" s="5" t="s">
        <v>36</v>
      </c>
      <c r="M179" s="5" t="s">
        <v>37</v>
      </c>
      <c r="N179" s="5">
        <v>122</v>
      </c>
      <c r="O179" s="5">
        <v>0</v>
      </c>
      <c r="P179" s="5">
        <v>0</v>
      </c>
      <c r="Q179" s="5">
        <v>150</v>
      </c>
      <c r="R179" s="5">
        <v>0</v>
      </c>
      <c r="S179" s="5">
        <v>0</v>
      </c>
      <c r="T179">
        <f>N179+O179+P179</f>
        <v>122</v>
      </c>
      <c r="U179">
        <f>T179+Q179+R179+S179</f>
        <v>272</v>
      </c>
      <c r="V179" s="1">
        <f>A179+T179/E179</f>
        <v>45945.0952380952</v>
      </c>
      <c r="W179" s="1">
        <f>A179+U179/E179</f>
        <v>46016.5238095238</v>
      </c>
      <c r="X179" t="str">
        <f t="shared" si="41"/>
        <v>中滞销风险</v>
      </c>
      <c r="Y179" s="8" t="str">
        <f>_xlfn.IFS(COUNTIF($B$2:B179,B179)=1,"-",OR(AND(X178="高滞销风险",OR(X179="中滞销风险",X179="低滞销风险",X179="健康")),AND(X178="中滞销风险",OR(X179="低滞销风险",X179="健康")),AND(X178="低滞销风险",X179="健康")),"变好",X178=X179,"维持不变",OR(AND(X178="健康",OR(X179="低滞销风险",X179="中滞销风险",X179="高滞销风险")),AND(X178="低滞销风险",OR(X179="中滞销风险",X179="高滞销风险")),AND(X178="中滞销风险",X179="高滞销风险")),"变差")</f>
        <v>-</v>
      </c>
      <c r="Z179" s="9">
        <f t="shared" si="37"/>
        <v>0</v>
      </c>
      <c r="AA179" s="9">
        <f t="shared" si="42"/>
        <v>51.5</v>
      </c>
      <c r="AB179" s="9">
        <f t="shared" si="38"/>
        <v>51.5</v>
      </c>
      <c r="AC179" s="9">
        <f t="shared" si="43"/>
        <v>129.52380952381</v>
      </c>
      <c r="AD179" s="9">
        <f t="shared" si="39"/>
        <v>24.5238095238092</v>
      </c>
      <c r="AE179" s="10">
        <f t="shared" si="40"/>
        <v>2.59047619047619</v>
      </c>
    </row>
    <row r="180" spans="1:31">
      <c r="A180" s="4">
        <v>45894</v>
      </c>
      <c r="B180" s="5" t="s">
        <v>137</v>
      </c>
      <c r="C180" s="5" t="s">
        <v>138</v>
      </c>
      <c r="D180" s="5" t="s">
        <v>84</v>
      </c>
      <c r="E180" s="5">
        <v>2.48</v>
      </c>
      <c r="F180" s="5">
        <v>2.86</v>
      </c>
      <c r="G180" s="5">
        <v>2.5</v>
      </c>
      <c r="H180" s="5">
        <v>2.25</v>
      </c>
      <c r="I180" s="5" t="s">
        <v>34</v>
      </c>
      <c r="J180" s="5">
        <v>20</v>
      </c>
      <c r="K180" s="5" t="s">
        <v>38</v>
      </c>
      <c r="L180" s="5" t="s">
        <v>39</v>
      </c>
      <c r="M180" s="5" t="s">
        <v>40</v>
      </c>
      <c r="N180" s="5">
        <v>102</v>
      </c>
      <c r="O180" s="5">
        <v>35</v>
      </c>
      <c r="P180" s="5">
        <v>0</v>
      </c>
      <c r="Q180" s="5">
        <v>115</v>
      </c>
      <c r="R180" s="5">
        <v>0</v>
      </c>
      <c r="S180" s="5">
        <v>0</v>
      </c>
      <c r="T180">
        <f t="shared" ref="T180:T243" si="44">N180+O180+P180</f>
        <v>137</v>
      </c>
      <c r="U180">
        <f t="shared" ref="U180:U243" si="45">T180+Q180+R180+S180</f>
        <v>252</v>
      </c>
      <c r="V180" s="1">
        <f t="shared" ref="V180:V243" si="46">A180+T180/E180</f>
        <v>45949.2419354839</v>
      </c>
      <c r="W180" s="1">
        <f t="shared" ref="W180:W243" si="47">A180+U180/E180</f>
        <v>45995.6129032258</v>
      </c>
      <c r="X180" t="str">
        <f t="shared" si="41"/>
        <v>低滞销风险</v>
      </c>
      <c r="Y180" s="8" t="str">
        <f>_xlfn.IFS(COUNTIF($B$2:B180,B180)=1,"-",OR(AND(X179="高滞销风险",OR(X180="中滞销风险",X180="低滞销风险",X180="健康")),AND(X179="中滞销风险",OR(X180="低滞销风险",X180="健康")),AND(X179="低滞销风险",X180="健康")),"变好",X179=X180,"维持不变",OR(AND(X179="健康",OR(X180="低滞销风险",X180="中滞销风险",X180="高滞销风险")),AND(X179="低滞销风险",OR(X180="中滞销风险",X180="高滞销风险")),AND(X179="中滞销风险",X180="高滞销风险")),"变差")</f>
        <v>变好</v>
      </c>
      <c r="Z180" s="9">
        <f t="shared" si="37"/>
        <v>0</v>
      </c>
      <c r="AA180" s="9">
        <f t="shared" si="42"/>
        <v>8.96000000000001</v>
      </c>
      <c r="AB180" s="9">
        <f t="shared" si="38"/>
        <v>8.96000000000001</v>
      </c>
      <c r="AC180" s="9">
        <f t="shared" si="43"/>
        <v>101.612903225806</v>
      </c>
      <c r="AD180" s="9">
        <f t="shared" si="39"/>
        <v>3.61290322580317</v>
      </c>
      <c r="AE180" s="10">
        <f t="shared" si="40"/>
        <v>2.57142857142857</v>
      </c>
    </row>
    <row r="181" spans="1:31">
      <c r="A181" s="4">
        <v>45901</v>
      </c>
      <c r="B181" s="5" t="s">
        <v>137</v>
      </c>
      <c r="C181" s="5" t="s">
        <v>138</v>
      </c>
      <c r="D181" s="5" t="s">
        <v>84</v>
      </c>
      <c r="E181" s="5">
        <v>1.57</v>
      </c>
      <c r="F181" s="5">
        <v>1.57</v>
      </c>
      <c r="G181" s="5">
        <v>2.21</v>
      </c>
      <c r="H181" s="5">
        <v>2.25</v>
      </c>
      <c r="I181" s="5" t="s">
        <v>41</v>
      </c>
      <c r="J181" s="5">
        <v>11</v>
      </c>
      <c r="K181" s="5" t="s">
        <v>42</v>
      </c>
      <c r="L181" s="5" t="s">
        <v>43</v>
      </c>
      <c r="M181" s="5" t="s">
        <v>44</v>
      </c>
      <c r="N181" s="5">
        <v>93</v>
      </c>
      <c r="O181" s="5">
        <v>65</v>
      </c>
      <c r="P181" s="5">
        <v>0</v>
      </c>
      <c r="Q181" s="5">
        <v>85</v>
      </c>
      <c r="R181" s="5">
        <v>0</v>
      </c>
      <c r="S181" s="5">
        <v>0</v>
      </c>
      <c r="T181">
        <f t="shared" si="44"/>
        <v>158</v>
      </c>
      <c r="U181">
        <f t="shared" si="45"/>
        <v>243</v>
      </c>
      <c r="V181" s="1">
        <f t="shared" si="46"/>
        <v>46001.6369426752</v>
      </c>
      <c r="W181" s="1">
        <f t="shared" si="47"/>
        <v>46055.7770700637</v>
      </c>
      <c r="X181" t="str">
        <f t="shared" si="41"/>
        <v>高滞销风险</v>
      </c>
      <c r="Y181" s="8" t="str">
        <f>_xlfn.IFS(COUNTIF($B$2:B181,B181)=1,"-",OR(AND(X180="高滞销风险",OR(X181="中滞销风险",X181="低滞销风险",X181="健康")),AND(X180="中滞销风险",OR(X181="低滞销风险",X181="健康")),AND(X180="低滞销风险",X181="健康")),"变好",X180=X181,"维持不变",OR(AND(X180="健康",OR(X181="低滞销风险",X181="中滞销风险",X181="高滞销风险")),AND(X180="低滞销风险",OR(X181="中滞销风险",X181="高滞销风险")),AND(X180="中滞销风险",X181="高滞销风险")),"变差")</f>
        <v>变差</v>
      </c>
      <c r="Z181" s="9">
        <f t="shared" si="37"/>
        <v>15.13</v>
      </c>
      <c r="AA181" s="9">
        <f t="shared" si="42"/>
        <v>85</v>
      </c>
      <c r="AB181" s="9">
        <f t="shared" si="38"/>
        <v>100.13</v>
      </c>
      <c r="AC181" s="9">
        <f t="shared" si="43"/>
        <v>154.777070063694</v>
      </c>
      <c r="AD181" s="9">
        <f t="shared" si="39"/>
        <v>63.7770700636975</v>
      </c>
      <c r="AE181" s="10">
        <f t="shared" si="40"/>
        <v>2.67032967032967</v>
      </c>
    </row>
    <row r="182" spans="1:31">
      <c r="A182" s="4">
        <v>45908</v>
      </c>
      <c r="B182" s="5" t="s">
        <v>137</v>
      </c>
      <c r="C182" s="5" t="s">
        <v>138</v>
      </c>
      <c r="D182" s="5" t="s">
        <v>84</v>
      </c>
      <c r="E182" s="5">
        <v>2.18</v>
      </c>
      <c r="F182" s="5">
        <v>2.29</v>
      </c>
      <c r="G182" s="5">
        <v>1.93</v>
      </c>
      <c r="H182" s="5">
        <v>2.21</v>
      </c>
      <c r="I182" s="5" t="s">
        <v>34</v>
      </c>
      <c r="J182" s="5">
        <v>16</v>
      </c>
      <c r="K182" s="5" t="s">
        <v>45</v>
      </c>
      <c r="L182" s="5" t="s">
        <v>46</v>
      </c>
      <c r="M182" s="5" t="s">
        <v>47</v>
      </c>
      <c r="N182" s="5">
        <v>73</v>
      </c>
      <c r="O182" s="5">
        <v>65</v>
      </c>
      <c r="P182" s="5">
        <v>0</v>
      </c>
      <c r="Q182" s="5">
        <v>85</v>
      </c>
      <c r="R182" s="5">
        <v>0</v>
      </c>
      <c r="S182" s="5">
        <v>0</v>
      </c>
      <c r="T182">
        <f t="shared" si="44"/>
        <v>138</v>
      </c>
      <c r="U182">
        <f t="shared" si="45"/>
        <v>223</v>
      </c>
      <c r="V182" s="1">
        <f t="shared" si="46"/>
        <v>45971.3027522936</v>
      </c>
      <c r="W182" s="1">
        <f t="shared" si="47"/>
        <v>46010.2935779817</v>
      </c>
      <c r="X182" t="str">
        <f t="shared" si="41"/>
        <v>中滞销风险</v>
      </c>
      <c r="Y182" s="8" t="str">
        <f>_xlfn.IFS(COUNTIF($B$2:B182,B182)=1,"-",OR(AND(X181="高滞销风险",OR(X182="中滞销风险",X182="低滞销风险",X182="健康")),AND(X181="中滞销风险",OR(X182="低滞销风险",X182="健康")),AND(X181="低滞销风险",X182="健康")),"变好",X181=X182,"维持不变",OR(AND(X181="健康",OR(X182="低滞销风险",X182="中滞销风险",X182="高滞销风险")),AND(X181="低滞销风险",OR(X182="中滞销风险",X182="高滞销风险")),AND(X181="中滞销风险",X182="高滞销风险")),"变差")</f>
        <v>变好</v>
      </c>
      <c r="Z182" s="9">
        <f t="shared" si="37"/>
        <v>0</v>
      </c>
      <c r="AA182" s="9">
        <f t="shared" si="42"/>
        <v>39.88</v>
      </c>
      <c r="AB182" s="9">
        <f t="shared" si="38"/>
        <v>39.88</v>
      </c>
      <c r="AC182" s="9">
        <f t="shared" si="43"/>
        <v>102.293577981651</v>
      </c>
      <c r="AD182" s="9">
        <f t="shared" si="39"/>
        <v>18.2935779816544</v>
      </c>
      <c r="AE182" s="10">
        <f t="shared" si="40"/>
        <v>2.6547619047619</v>
      </c>
    </row>
    <row r="183" spans="1:31">
      <c r="A183" s="4">
        <v>45887</v>
      </c>
      <c r="B183" s="5" t="s">
        <v>139</v>
      </c>
      <c r="C183" s="5" t="s">
        <v>140</v>
      </c>
      <c r="D183" s="5" t="s">
        <v>84</v>
      </c>
      <c r="E183" s="5">
        <v>0.86</v>
      </c>
      <c r="F183" s="5">
        <v>0.86</v>
      </c>
      <c r="G183" s="5">
        <v>0.93</v>
      </c>
      <c r="H183" s="5">
        <v>1.5</v>
      </c>
      <c r="I183" s="5" t="s">
        <v>41</v>
      </c>
      <c r="J183" s="5">
        <v>6</v>
      </c>
      <c r="K183" s="5" t="s">
        <v>35</v>
      </c>
      <c r="L183" s="5" t="s">
        <v>36</v>
      </c>
      <c r="M183" s="5" t="s">
        <v>37</v>
      </c>
      <c r="N183" s="5">
        <v>35</v>
      </c>
      <c r="O183" s="5">
        <v>70</v>
      </c>
      <c r="P183" s="5">
        <v>0</v>
      </c>
      <c r="Q183" s="5">
        <v>55</v>
      </c>
      <c r="R183" s="5">
        <v>0</v>
      </c>
      <c r="S183" s="5">
        <v>0</v>
      </c>
      <c r="T183">
        <f t="shared" si="44"/>
        <v>105</v>
      </c>
      <c r="U183">
        <f t="shared" si="45"/>
        <v>160</v>
      </c>
      <c r="V183" s="1">
        <f t="shared" si="46"/>
        <v>46009.0930232558</v>
      </c>
      <c r="W183" s="1">
        <f t="shared" si="47"/>
        <v>46073.0465116279</v>
      </c>
      <c r="X183" t="str">
        <f t="shared" si="41"/>
        <v>高滞销风险</v>
      </c>
      <c r="Y183" s="8" t="str">
        <f>_xlfn.IFS(COUNTIF($B$2:B183,B183)=1,"-",OR(AND(X182="高滞销风险",OR(X183="中滞销风险",X183="低滞销风险",X183="健康")),AND(X182="中滞销风险",OR(X183="低滞销风险",X183="健康")),AND(X182="低滞销风险",X183="健康")),"变好",X182=X183,"维持不变",OR(AND(X182="健康",OR(X183="低滞销风险",X183="中滞销风险",X183="高滞销风险")),AND(X182="低滞销风险",OR(X183="中滞销风险",X183="高滞销风险")),AND(X182="中滞销风险",X183="高滞销风险")),"变差")</f>
        <v>-</v>
      </c>
      <c r="Z183" s="9">
        <f t="shared" si="37"/>
        <v>14.7</v>
      </c>
      <c r="AA183" s="9">
        <f t="shared" si="42"/>
        <v>55</v>
      </c>
      <c r="AB183" s="9">
        <f t="shared" si="38"/>
        <v>69.7</v>
      </c>
      <c r="AC183" s="9">
        <f t="shared" si="43"/>
        <v>186.046511627907</v>
      </c>
      <c r="AD183" s="9">
        <f t="shared" si="39"/>
        <v>81.0465116279083</v>
      </c>
      <c r="AE183" s="10">
        <f t="shared" si="40"/>
        <v>1.52380952380952</v>
      </c>
    </row>
    <row r="184" spans="1:31">
      <c r="A184" s="4">
        <v>45894</v>
      </c>
      <c r="B184" s="5" t="s">
        <v>139</v>
      </c>
      <c r="C184" s="5" t="s">
        <v>140</v>
      </c>
      <c r="D184" s="5" t="s">
        <v>84</v>
      </c>
      <c r="E184" s="5">
        <v>1.34</v>
      </c>
      <c r="F184" s="5">
        <v>1.43</v>
      </c>
      <c r="G184" s="5">
        <v>1.14</v>
      </c>
      <c r="H184" s="5">
        <v>1.36</v>
      </c>
      <c r="I184" s="5" t="s">
        <v>34</v>
      </c>
      <c r="J184" s="5">
        <v>10</v>
      </c>
      <c r="K184" s="5" t="s">
        <v>38</v>
      </c>
      <c r="L184" s="5" t="s">
        <v>39</v>
      </c>
      <c r="M184" s="5" t="s">
        <v>40</v>
      </c>
      <c r="N184" s="5">
        <v>26</v>
      </c>
      <c r="O184" s="5">
        <v>70</v>
      </c>
      <c r="P184" s="5">
        <v>0</v>
      </c>
      <c r="Q184" s="5">
        <v>55</v>
      </c>
      <c r="R184" s="5">
        <v>0</v>
      </c>
      <c r="S184" s="5">
        <v>0</v>
      </c>
      <c r="T184">
        <f t="shared" si="44"/>
        <v>96</v>
      </c>
      <c r="U184">
        <f t="shared" si="45"/>
        <v>151</v>
      </c>
      <c r="V184" s="1">
        <f t="shared" si="46"/>
        <v>45965.6417910448</v>
      </c>
      <c r="W184" s="1">
        <f t="shared" si="47"/>
        <v>46006.6865671642</v>
      </c>
      <c r="X184" t="str">
        <f t="shared" si="41"/>
        <v>低滞销风险</v>
      </c>
      <c r="Y184" s="8" t="str">
        <f>_xlfn.IFS(COUNTIF($B$2:B184,B184)=1,"-",OR(AND(X183="高滞销风险",OR(X184="中滞销风险",X184="低滞销风险",X184="健康")),AND(X183="中滞销风险",OR(X184="低滞销风险",X184="健康")),AND(X183="低滞销风险",X184="健康")),"变好",X183=X184,"维持不变",OR(AND(X183="健康",OR(X184="低滞销风险",X184="中滞销风险",X184="高滞销风险")),AND(X183="低滞销风险",OR(X184="中滞销风险",X184="高滞销风险")),AND(X183="中滞销风险",X184="高滞销风险")),"变差")</f>
        <v>变好</v>
      </c>
      <c r="Z184" s="9">
        <f t="shared" si="37"/>
        <v>0</v>
      </c>
      <c r="AA184" s="9">
        <f t="shared" si="42"/>
        <v>19.68</v>
      </c>
      <c r="AB184" s="9">
        <f t="shared" si="38"/>
        <v>19.68</v>
      </c>
      <c r="AC184" s="9">
        <f t="shared" si="43"/>
        <v>112.686567164179</v>
      </c>
      <c r="AD184" s="9">
        <f t="shared" si="39"/>
        <v>14.686567164179</v>
      </c>
      <c r="AE184" s="10">
        <f t="shared" si="40"/>
        <v>1.54081632653061</v>
      </c>
    </row>
    <row r="185" spans="1:31">
      <c r="A185" s="4">
        <v>45901</v>
      </c>
      <c r="B185" s="5" t="s">
        <v>139</v>
      </c>
      <c r="C185" s="5" t="s">
        <v>140</v>
      </c>
      <c r="D185" s="5" t="s">
        <v>84</v>
      </c>
      <c r="E185" s="5">
        <v>1.15</v>
      </c>
      <c r="F185" s="5">
        <v>1.14</v>
      </c>
      <c r="G185" s="5">
        <v>1.29</v>
      </c>
      <c r="H185" s="5">
        <v>1.11</v>
      </c>
      <c r="I185" s="5" t="s">
        <v>34</v>
      </c>
      <c r="J185" s="5">
        <v>8</v>
      </c>
      <c r="K185" s="5" t="s">
        <v>42</v>
      </c>
      <c r="L185" s="5" t="s">
        <v>43</v>
      </c>
      <c r="M185" s="5" t="s">
        <v>44</v>
      </c>
      <c r="N185" s="5">
        <v>29</v>
      </c>
      <c r="O185" s="5">
        <v>58</v>
      </c>
      <c r="P185" s="5">
        <v>0</v>
      </c>
      <c r="Q185" s="5">
        <v>55</v>
      </c>
      <c r="R185" s="5">
        <v>0</v>
      </c>
      <c r="S185" s="5">
        <v>0</v>
      </c>
      <c r="T185">
        <f t="shared" si="44"/>
        <v>87</v>
      </c>
      <c r="U185">
        <f t="shared" si="45"/>
        <v>142</v>
      </c>
      <c r="V185" s="1">
        <f t="shared" si="46"/>
        <v>45976.652173913</v>
      </c>
      <c r="W185" s="1">
        <f t="shared" si="47"/>
        <v>46024.4782608696</v>
      </c>
      <c r="X185" t="str">
        <f t="shared" si="41"/>
        <v>高滞销风险</v>
      </c>
      <c r="Y185" s="8" t="str">
        <f>_xlfn.IFS(COUNTIF($B$2:B185,B185)=1,"-",OR(AND(X184="高滞销风险",OR(X185="中滞销风险",X185="低滞销风险",X185="健康")),AND(X184="中滞销风险",OR(X185="低滞销风险",X185="健康")),AND(X184="低滞销风险",X185="健康")),"变好",X184=X185,"维持不变",OR(AND(X184="健康",OR(X185="低滞销风险",X185="中滞销风险",X185="高滞销风险")),AND(X184="低滞销风险",OR(X185="中滞销风险",X185="高滞销风险")),AND(X184="中滞销风险",X185="高滞销风险")),"变差")</f>
        <v>变差</v>
      </c>
      <c r="Z185" s="9">
        <f t="shared" si="37"/>
        <v>0</v>
      </c>
      <c r="AA185" s="9">
        <f t="shared" si="42"/>
        <v>37.35</v>
      </c>
      <c r="AB185" s="9">
        <f t="shared" si="38"/>
        <v>37.35</v>
      </c>
      <c r="AC185" s="9">
        <f t="shared" si="43"/>
        <v>123.478260869565</v>
      </c>
      <c r="AD185" s="9">
        <f t="shared" si="39"/>
        <v>32.4782608695677</v>
      </c>
      <c r="AE185" s="10">
        <f t="shared" si="40"/>
        <v>1.56043956043956</v>
      </c>
    </row>
    <row r="186" spans="1:31">
      <c r="A186" s="4">
        <v>45908</v>
      </c>
      <c r="B186" s="5" t="s">
        <v>139</v>
      </c>
      <c r="C186" s="5" t="s">
        <v>140</v>
      </c>
      <c r="D186" s="5" t="s">
        <v>84</v>
      </c>
      <c r="E186" s="5">
        <v>1.14</v>
      </c>
      <c r="F186" s="5">
        <v>1.14</v>
      </c>
      <c r="G186" s="5">
        <v>1.14</v>
      </c>
      <c r="H186" s="5">
        <v>1.14</v>
      </c>
      <c r="I186" s="5" t="s">
        <v>41</v>
      </c>
      <c r="J186" s="5">
        <v>8</v>
      </c>
      <c r="K186" s="5" t="s">
        <v>45</v>
      </c>
      <c r="L186" s="5" t="s">
        <v>46</v>
      </c>
      <c r="M186" s="5" t="s">
        <v>47</v>
      </c>
      <c r="N186" s="5">
        <v>41</v>
      </c>
      <c r="O186" s="5">
        <v>40</v>
      </c>
      <c r="P186" s="5">
        <v>0</v>
      </c>
      <c r="Q186" s="5">
        <v>55</v>
      </c>
      <c r="R186" s="5">
        <v>0</v>
      </c>
      <c r="S186" s="5">
        <v>0</v>
      </c>
      <c r="T186">
        <f t="shared" si="44"/>
        <v>81</v>
      </c>
      <c r="U186">
        <f t="shared" si="45"/>
        <v>136</v>
      </c>
      <c r="V186" s="1">
        <f t="shared" si="46"/>
        <v>45979.0526315789</v>
      </c>
      <c r="W186" s="1">
        <f t="shared" si="47"/>
        <v>46027.298245614</v>
      </c>
      <c r="X186" t="str">
        <f t="shared" si="41"/>
        <v>高滞销风险</v>
      </c>
      <c r="Y186" s="8" t="str">
        <f>_xlfn.IFS(COUNTIF($B$2:B186,B186)=1,"-",OR(AND(X185="高滞销风险",OR(X186="中滞销风险",X186="低滞销风险",X186="健康")),AND(X185="中滞销风险",OR(X186="低滞销风险",X186="健康")),AND(X185="低滞销风险",X186="健康")),"变好",X185=X186,"维持不变",OR(AND(X185="健康",OR(X186="低滞销风险",X186="中滞销风险",X186="高滞销风险")),AND(X185="低滞销风险",OR(X186="中滞销风险",X186="高滞销风险")),AND(X185="中滞销风险",X186="高滞销风险")),"变差")</f>
        <v>维持不变</v>
      </c>
      <c r="Z186" s="9">
        <f t="shared" si="37"/>
        <v>0</v>
      </c>
      <c r="AA186" s="9">
        <f t="shared" si="42"/>
        <v>40.24</v>
      </c>
      <c r="AB186" s="9">
        <f t="shared" si="38"/>
        <v>40.24</v>
      </c>
      <c r="AC186" s="9">
        <f t="shared" si="43"/>
        <v>119.298245614035</v>
      </c>
      <c r="AD186" s="9">
        <f t="shared" si="39"/>
        <v>35.298245614038</v>
      </c>
      <c r="AE186" s="10">
        <f t="shared" si="40"/>
        <v>1.61904761904762</v>
      </c>
    </row>
    <row r="187" spans="1:31">
      <c r="A187" s="4">
        <v>45887</v>
      </c>
      <c r="B187" s="5" t="s">
        <v>141</v>
      </c>
      <c r="C187" s="5" t="s">
        <v>142</v>
      </c>
      <c r="D187" s="5" t="s">
        <v>84</v>
      </c>
      <c r="E187" s="5">
        <v>2</v>
      </c>
      <c r="F187" s="5">
        <v>2</v>
      </c>
      <c r="G187" s="5">
        <v>2.79</v>
      </c>
      <c r="H187" s="5">
        <v>3.14</v>
      </c>
      <c r="I187" s="5" t="s">
        <v>41</v>
      </c>
      <c r="J187" s="5">
        <v>14</v>
      </c>
      <c r="K187" s="5" t="s">
        <v>35</v>
      </c>
      <c r="L187" s="5" t="s">
        <v>36</v>
      </c>
      <c r="M187" s="5" t="s">
        <v>37</v>
      </c>
      <c r="N187" s="5">
        <v>33</v>
      </c>
      <c r="O187" s="5">
        <v>176</v>
      </c>
      <c r="P187" s="5">
        <v>0</v>
      </c>
      <c r="Q187" s="5">
        <v>0</v>
      </c>
      <c r="R187" s="5">
        <v>0</v>
      </c>
      <c r="S187" s="5">
        <v>100</v>
      </c>
      <c r="T187">
        <f t="shared" si="44"/>
        <v>209</v>
      </c>
      <c r="U187">
        <f t="shared" si="45"/>
        <v>309</v>
      </c>
      <c r="V187" s="1">
        <f t="shared" si="46"/>
        <v>45991.5</v>
      </c>
      <c r="W187" s="1">
        <f t="shared" si="47"/>
        <v>46041.5</v>
      </c>
      <c r="X187" t="str">
        <f t="shared" si="41"/>
        <v>高滞销风险</v>
      </c>
      <c r="Y187" s="8" t="str">
        <f>_xlfn.IFS(COUNTIF($B$2:B187,B187)=1,"-",OR(AND(X186="高滞销风险",OR(X187="中滞销风险",X187="低滞销风险",X187="健康")),AND(X186="中滞销风险",OR(X187="低滞销风险",X187="健康")),AND(X186="低滞销风险",X187="健康")),"变好",X186=X187,"维持不变",OR(AND(X186="健康",OR(X187="低滞销风险",X187="中滞销风险",X187="高滞销风险")),AND(X186="低滞销风险",OR(X187="中滞销风险",X187="高滞销风险")),AND(X186="中滞销风险",X187="高滞销风险")),"变差")</f>
        <v>-</v>
      </c>
      <c r="Z187" s="9">
        <f t="shared" si="37"/>
        <v>0</v>
      </c>
      <c r="AA187" s="9">
        <f t="shared" si="42"/>
        <v>99</v>
      </c>
      <c r="AB187" s="9">
        <f t="shared" si="38"/>
        <v>99</v>
      </c>
      <c r="AC187" s="9">
        <f t="shared" si="43"/>
        <v>154.5</v>
      </c>
      <c r="AD187" s="9">
        <f t="shared" si="39"/>
        <v>49.5</v>
      </c>
      <c r="AE187" s="10">
        <f t="shared" si="40"/>
        <v>2.94285714285714</v>
      </c>
    </row>
    <row r="188" spans="1:31">
      <c r="A188" s="4">
        <v>45894</v>
      </c>
      <c r="B188" s="5" t="s">
        <v>141</v>
      </c>
      <c r="C188" s="5" t="s">
        <v>142</v>
      </c>
      <c r="D188" s="5" t="s">
        <v>84</v>
      </c>
      <c r="E188" s="5">
        <v>2.38</v>
      </c>
      <c r="F188" s="5">
        <v>2.38</v>
      </c>
      <c r="G188" s="5">
        <v>2.19</v>
      </c>
      <c r="H188" s="5">
        <v>2.88</v>
      </c>
      <c r="I188" s="5" t="s">
        <v>41</v>
      </c>
      <c r="J188" s="5">
        <v>16.67</v>
      </c>
      <c r="K188" s="5" t="s">
        <v>38</v>
      </c>
      <c r="L188" s="5" t="s">
        <v>39</v>
      </c>
      <c r="M188" s="5" t="s">
        <v>40</v>
      </c>
      <c r="N188" s="5">
        <v>37</v>
      </c>
      <c r="O188" s="5">
        <v>164</v>
      </c>
      <c r="P188" s="5">
        <v>0</v>
      </c>
      <c r="Q188" s="5">
        <v>100</v>
      </c>
      <c r="R188" s="5">
        <v>0</v>
      </c>
      <c r="S188" s="5">
        <v>0</v>
      </c>
      <c r="T188">
        <f t="shared" si="44"/>
        <v>201</v>
      </c>
      <c r="U188">
        <f t="shared" si="45"/>
        <v>301</v>
      </c>
      <c r="V188" s="1">
        <f t="shared" si="46"/>
        <v>45978.4537815126</v>
      </c>
      <c r="W188" s="1">
        <f t="shared" si="47"/>
        <v>46020.4705882353</v>
      </c>
      <c r="X188" t="str">
        <f t="shared" si="41"/>
        <v>中滞销风险</v>
      </c>
      <c r="Y188" s="8" t="str">
        <f>_xlfn.IFS(COUNTIF($B$2:B188,B188)=1,"-",OR(AND(X187="高滞销风险",OR(X188="中滞销风险",X188="低滞销风险",X188="健康")),AND(X187="中滞销风险",OR(X188="低滞销风险",X188="健康")),AND(X187="低滞销风险",X188="健康")),"变好",X187=X188,"维持不变",OR(AND(X187="健康",OR(X188="低滞销风险",X188="中滞销风险",X188="高滞销风险")),AND(X187="低滞销风险",OR(X188="中滞销风险",X188="高滞销风险")),AND(X187="中滞销风险",X188="高滞销风险")),"变差")</f>
        <v>变好</v>
      </c>
      <c r="Z188" s="9">
        <f t="shared" si="37"/>
        <v>0</v>
      </c>
      <c r="AA188" s="9">
        <f t="shared" si="42"/>
        <v>67.76</v>
      </c>
      <c r="AB188" s="9">
        <f t="shared" si="38"/>
        <v>67.76</v>
      </c>
      <c r="AC188" s="9">
        <f t="shared" si="43"/>
        <v>126.470588235294</v>
      </c>
      <c r="AD188" s="9">
        <f t="shared" si="39"/>
        <v>28.4705882352937</v>
      </c>
      <c r="AE188" s="10">
        <f t="shared" si="40"/>
        <v>3.07142857142857</v>
      </c>
    </row>
    <row r="189" spans="1:31">
      <c r="A189" s="4">
        <v>45901</v>
      </c>
      <c r="B189" s="5" t="s">
        <v>141</v>
      </c>
      <c r="C189" s="5" t="s">
        <v>142</v>
      </c>
      <c r="D189" s="5" t="s">
        <v>84</v>
      </c>
      <c r="E189" s="5">
        <v>2.57</v>
      </c>
      <c r="F189" s="5">
        <v>2.57</v>
      </c>
      <c r="G189" s="5">
        <v>2.48</v>
      </c>
      <c r="H189" s="5">
        <v>2.63</v>
      </c>
      <c r="I189" s="5" t="s">
        <v>41</v>
      </c>
      <c r="J189" s="5">
        <v>18</v>
      </c>
      <c r="K189" s="5" t="s">
        <v>42</v>
      </c>
      <c r="L189" s="5" t="s">
        <v>43</v>
      </c>
      <c r="M189" s="5" t="s">
        <v>44</v>
      </c>
      <c r="N189" s="5">
        <v>103</v>
      </c>
      <c r="O189" s="5">
        <v>83</v>
      </c>
      <c r="P189" s="5">
        <v>0</v>
      </c>
      <c r="Q189" s="5">
        <v>100</v>
      </c>
      <c r="R189" s="5">
        <v>0</v>
      </c>
      <c r="S189" s="5">
        <v>0</v>
      </c>
      <c r="T189">
        <f t="shared" si="44"/>
        <v>186</v>
      </c>
      <c r="U189">
        <f t="shared" si="45"/>
        <v>286</v>
      </c>
      <c r="V189" s="1">
        <f t="shared" si="46"/>
        <v>45973.373540856</v>
      </c>
      <c r="W189" s="1">
        <f t="shared" si="47"/>
        <v>46012.2840466926</v>
      </c>
      <c r="X189" t="str">
        <f t="shared" si="41"/>
        <v>中滞销风险</v>
      </c>
      <c r="Y189" s="8" t="str">
        <f>_xlfn.IFS(COUNTIF($B$2:B189,B189)=1,"-",OR(AND(X188="高滞销风险",OR(X189="中滞销风险",X189="低滞销风险",X189="健康")),AND(X188="中滞销风险",OR(X189="低滞销风险",X189="健康")),AND(X188="低滞销风险",X189="健康")),"变好",X188=X189,"维持不变",OR(AND(X188="健康",OR(X189="低滞销风险",X189="中滞销风险",X189="高滞销风险")),AND(X188="低滞销风险",OR(X189="中滞销风险",X189="高滞销风险")),AND(X188="中滞销风险",X189="高滞销风险")),"变差")</f>
        <v>维持不变</v>
      </c>
      <c r="Z189" s="9">
        <f t="shared" si="37"/>
        <v>0</v>
      </c>
      <c r="AA189" s="9">
        <f t="shared" si="42"/>
        <v>52.13</v>
      </c>
      <c r="AB189" s="9">
        <f t="shared" si="38"/>
        <v>52.13</v>
      </c>
      <c r="AC189" s="9">
        <f t="shared" si="43"/>
        <v>111.284046692607</v>
      </c>
      <c r="AD189" s="9">
        <f t="shared" si="39"/>
        <v>20.2840466926064</v>
      </c>
      <c r="AE189" s="10">
        <f t="shared" si="40"/>
        <v>3.14285714285714</v>
      </c>
    </row>
    <row r="190" spans="1:31">
      <c r="A190" s="4">
        <v>45908</v>
      </c>
      <c r="B190" s="5" t="s">
        <v>141</v>
      </c>
      <c r="C190" s="5" t="s">
        <v>142</v>
      </c>
      <c r="D190" s="5" t="s">
        <v>84</v>
      </c>
      <c r="E190" s="5">
        <v>2.48</v>
      </c>
      <c r="F190" s="5">
        <v>2.57</v>
      </c>
      <c r="G190" s="5">
        <v>2.57</v>
      </c>
      <c r="H190" s="5">
        <v>2.38</v>
      </c>
      <c r="I190" s="5" t="s">
        <v>34</v>
      </c>
      <c r="J190" s="5">
        <v>18</v>
      </c>
      <c r="K190" s="5" t="s">
        <v>45</v>
      </c>
      <c r="L190" s="5" t="s">
        <v>46</v>
      </c>
      <c r="M190" s="5" t="s">
        <v>47</v>
      </c>
      <c r="N190" s="5">
        <v>110</v>
      </c>
      <c r="O190" s="5">
        <v>55</v>
      </c>
      <c r="P190" s="5">
        <v>0</v>
      </c>
      <c r="Q190" s="5">
        <v>100</v>
      </c>
      <c r="R190" s="5">
        <v>0</v>
      </c>
      <c r="S190" s="5">
        <v>0</v>
      </c>
      <c r="T190">
        <f t="shared" si="44"/>
        <v>165</v>
      </c>
      <c r="U190">
        <f t="shared" si="45"/>
        <v>265</v>
      </c>
      <c r="V190" s="1">
        <f t="shared" si="46"/>
        <v>45974.5322580645</v>
      </c>
      <c r="W190" s="1">
        <f t="shared" si="47"/>
        <v>46014.8548387097</v>
      </c>
      <c r="X190" t="str">
        <f t="shared" si="41"/>
        <v>中滞销风险</v>
      </c>
      <c r="Y190" s="8" t="str">
        <f>_xlfn.IFS(COUNTIF($B$2:B190,B190)=1,"-",OR(AND(X189="高滞销风险",OR(X190="中滞销风险",X190="低滞销风险",X190="健康")),AND(X189="中滞销风险",OR(X190="低滞销风险",X190="健康")),AND(X189="低滞销风险",X190="健康")),"变好",X189=X190,"维持不变",OR(AND(X189="健康",OR(X190="低滞销风险",X190="中滞销风险",X190="高滞销风险")),AND(X189="低滞销风险",OR(X190="中滞销风险",X190="高滞销风险")),AND(X189="中滞销风险",X190="高滞销风险")),"变差")</f>
        <v>维持不变</v>
      </c>
      <c r="Z190" s="9">
        <f t="shared" si="37"/>
        <v>0</v>
      </c>
      <c r="AA190" s="9">
        <f t="shared" si="42"/>
        <v>56.68</v>
      </c>
      <c r="AB190" s="9">
        <f t="shared" si="38"/>
        <v>56.68</v>
      </c>
      <c r="AC190" s="9">
        <f t="shared" si="43"/>
        <v>106.854838709677</v>
      </c>
      <c r="AD190" s="9">
        <f t="shared" si="39"/>
        <v>22.8548387096744</v>
      </c>
      <c r="AE190" s="10">
        <f t="shared" si="40"/>
        <v>3.1547619047619</v>
      </c>
    </row>
    <row r="191" spans="1:31">
      <c r="A191" s="4">
        <v>45887</v>
      </c>
      <c r="B191" s="5" t="s">
        <v>143</v>
      </c>
      <c r="C191" s="5" t="s">
        <v>144</v>
      </c>
      <c r="D191" s="5" t="s">
        <v>84</v>
      </c>
      <c r="E191" s="5">
        <v>7.57</v>
      </c>
      <c r="F191" s="5">
        <v>7.57</v>
      </c>
      <c r="G191" s="5">
        <v>7.93</v>
      </c>
      <c r="H191" s="5">
        <v>8.39</v>
      </c>
      <c r="I191" s="5" t="s">
        <v>41</v>
      </c>
      <c r="J191" s="5">
        <v>53</v>
      </c>
      <c r="K191" s="5" t="s">
        <v>35</v>
      </c>
      <c r="L191" s="5" t="s">
        <v>36</v>
      </c>
      <c r="M191" s="5" t="s">
        <v>37</v>
      </c>
      <c r="N191" s="5">
        <v>99</v>
      </c>
      <c r="O191" s="5">
        <v>392</v>
      </c>
      <c r="P191" s="5">
        <v>0</v>
      </c>
      <c r="Q191" s="5">
        <v>134</v>
      </c>
      <c r="R191" s="5">
        <v>0</v>
      </c>
      <c r="S191" s="5">
        <v>0</v>
      </c>
      <c r="T191">
        <f t="shared" si="44"/>
        <v>491</v>
      </c>
      <c r="U191">
        <f t="shared" si="45"/>
        <v>625</v>
      </c>
      <c r="V191" s="1">
        <f t="shared" si="46"/>
        <v>45951.8612945839</v>
      </c>
      <c r="W191" s="1">
        <f t="shared" si="47"/>
        <v>45969.5627476882</v>
      </c>
      <c r="X191" t="str">
        <f t="shared" si="41"/>
        <v>健康</v>
      </c>
      <c r="Y191" s="8" t="str">
        <f>_xlfn.IFS(COUNTIF($B$2:B191,B191)=1,"-",OR(AND(X190="高滞销风险",OR(X191="中滞销风险",X191="低滞销风险",X191="健康")),AND(X190="中滞销风险",OR(X191="低滞销风险",X191="健康")),AND(X190="低滞销风险",X191="健康")),"变好",X190=X191,"维持不变",OR(AND(X190="健康",OR(X191="低滞销风险",X191="中滞销风险",X191="高滞销风险")),AND(X190="低滞销风险",OR(X191="中滞销风险",X191="高滞销风险")),AND(X190="中滞销风险",X191="高滞销风险")),"变差")</f>
        <v>-</v>
      </c>
      <c r="Z191" s="9">
        <f t="shared" si="37"/>
        <v>0</v>
      </c>
      <c r="AA191" s="9">
        <f t="shared" si="42"/>
        <v>0</v>
      </c>
      <c r="AB191" s="9">
        <f t="shared" si="38"/>
        <v>0</v>
      </c>
      <c r="AC191" s="9">
        <f t="shared" si="43"/>
        <v>82.5627476882431</v>
      </c>
      <c r="AD191" s="9">
        <f t="shared" si="39"/>
        <v>0</v>
      </c>
      <c r="AE191" s="10">
        <f t="shared" si="40"/>
        <v>7.57</v>
      </c>
    </row>
    <row r="192" spans="1:31">
      <c r="A192" s="4">
        <v>45894</v>
      </c>
      <c r="B192" s="5" t="s">
        <v>143</v>
      </c>
      <c r="C192" s="5" t="s">
        <v>144</v>
      </c>
      <c r="D192" s="5" t="s">
        <v>84</v>
      </c>
      <c r="E192" s="5">
        <v>6.29</v>
      </c>
      <c r="F192" s="5">
        <v>6.29</v>
      </c>
      <c r="G192" s="5">
        <v>6.93</v>
      </c>
      <c r="H192" s="5">
        <v>7.64</v>
      </c>
      <c r="I192" s="5" t="s">
        <v>41</v>
      </c>
      <c r="J192" s="5">
        <v>44</v>
      </c>
      <c r="K192" s="5" t="s">
        <v>38</v>
      </c>
      <c r="L192" s="5" t="s">
        <v>39</v>
      </c>
      <c r="M192" s="5" t="s">
        <v>40</v>
      </c>
      <c r="N192" s="5">
        <v>121</v>
      </c>
      <c r="O192" s="5">
        <v>412</v>
      </c>
      <c r="P192" s="5">
        <v>0</v>
      </c>
      <c r="Q192" s="5">
        <v>54</v>
      </c>
      <c r="R192" s="5">
        <v>0</v>
      </c>
      <c r="S192" s="5">
        <v>0</v>
      </c>
      <c r="T192">
        <f t="shared" si="44"/>
        <v>533</v>
      </c>
      <c r="U192">
        <f t="shared" si="45"/>
        <v>587</v>
      </c>
      <c r="V192" s="1">
        <f t="shared" si="46"/>
        <v>45978.7376788553</v>
      </c>
      <c r="W192" s="1">
        <f t="shared" si="47"/>
        <v>45987.3227344992</v>
      </c>
      <c r="X192" t="str">
        <f t="shared" si="41"/>
        <v>健康</v>
      </c>
      <c r="Y192" s="8" t="str">
        <f>_xlfn.IFS(COUNTIF($B$2:B192,B192)=1,"-",OR(AND(X191="高滞销风险",OR(X192="中滞销风险",X192="低滞销风险",X192="健康")),AND(X191="中滞销风险",OR(X192="低滞销风险",X192="健康")),AND(X191="低滞销风险",X192="健康")),"变好",X191=X192,"维持不变",OR(AND(X191="健康",OR(X192="低滞销风险",X192="中滞销风险",X192="高滞销风险")),AND(X191="低滞销风险",OR(X192="中滞销风险",X192="高滞销风险")),AND(X191="中滞销风险",X192="高滞销风险")),"变差")</f>
        <v>维持不变</v>
      </c>
      <c r="Z192" s="9">
        <f t="shared" si="37"/>
        <v>0</v>
      </c>
      <c r="AA192" s="9">
        <f t="shared" si="42"/>
        <v>0</v>
      </c>
      <c r="AB192" s="9">
        <f t="shared" si="38"/>
        <v>0</v>
      </c>
      <c r="AC192" s="9">
        <f t="shared" si="43"/>
        <v>93.3227344992051</v>
      </c>
      <c r="AD192" s="9">
        <f t="shared" si="39"/>
        <v>0</v>
      </c>
      <c r="AE192" s="10">
        <f t="shared" si="40"/>
        <v>6.29</v>
      </c>
    </row>
    <row r="193" spans="1:31">
      <c r="A193" s="4">
        <v>45901</v>
      </c>
      <c r="B193" s="5" t="s">
        <v>143</v>
      </c>
      <c r="C193" s="5" t="s">
        <v>144</v>
      </c>
      <c r="D193" s="5" t="s">
        <v>84</v>
      </c>
      <c r="E193" s="5">
        <v>5.86</v>
      </c>
      <c r="F193" s="5">
        <v>5.86</v>
      </c>
      <c r="G193" s="5">
        <v>6.07</v>
      </c>
      <c r="H193" s="5">
        <v>7</v>
      </c>
      <c r="I193" s="5" t="s">
        <v>41</v>
      </c>
      <c r="J193" s="5">
        <v>41</v>
      </c>
      <c r="K193" s="5" t="s">
        <v>42</v>
      </c>
      <c r="L193" s="5" t="s">
        <v>43</v>
      </c>
      <c r="M193" s="5" t="s">
        <v>44</v>
      </c>
      <c r="N193" s="5">
        <v>187</v>
      </c>
      <c r="O193" s="5">
        <v>312</v>
      </c>
      <c r="P193" s="5">
        <v>0</v>
      </c>
      <c r="Q193" s="5">
        <v>54</v>
      </c>
      <c r="R193" s="5">
        <v>0</v>
      </c>
      <c r="S193" s="5">
        <v>0</v>
      </c>
      <c r="T193">
        <f t="shared" si="44"/>
        <v>499</v>
      </c>
      <c r="U193">
        <f t="shared" si="45"/>
        <v>553</v>
      </c>
      <c r="V193" s="1">
        <f t="shared" si="46"/>
        <v>45986.1535836177</v>
      </c>
      <c r="W193" s="1">
        <f t="shared" si="47"/>
        <v>45995.3686006826</v>
      </c>
      <c r="X193" t="str">
        <f t="shared" si="41"/>
        <v>低滞销风险</v>
      </c>
      <c r="Y193" s="8" t="str">
        <f>_xlfn.IFS(COUNTIF($B$2:B193,B193)=1,"-",OR(AND(X192="高滞销风险",OR(X193="中滞销风险",X193="低滞销风险",X193="健康")),AND(X192="中滞销风险",OR(X193="低滞销风险",X193="健康")),AND(X192="低滞销风险",X193="健康")),"变好",X192=X193,"维持不变",OR(AND(X192="健康",OR(X193="低滞销风险",X193="中滞销风险",X193="高滞销风险")),AND(X192="低滞销风险",OR(X193="中滞销风险",X193="高滞销风险")),AND(X192="中滞销风险",X193="高滞销风险")),"变差")</f>
        <v>变差</v>
      </c>
      <c r="Z193" s="9">
        <f t="shared" si="37"/>
        <v>0</v>
      </c>
      <c r="AA193" s="9">
        <f t="shared" si="42"/>
        <v>19.74</v>
      </c>
      <c r="AB193" s="9">
        <f t="shared" si="38"/>
        <v>19.74</v>
      </c>
      <c r="AC193" s="9">
        <f t="shared" si="43"/>
        <v>94.3686006825939</v>
      </c>
      <c r="AD193" s="9">
        <f t="shared" si="39"/>
        <v>3.36860068259557</v>
      </c>
      <c r="AE193" s="10">
        <f t="shared" si="40"/>
        <v>6.07692307692308</v>
      </c>
    </row>
    <row r="194" spans="1:31">
      <c r="A194" s="4">
        <v>45908</v>
      </c>
      <c r="B194" s="5" t="s">
        <v>143</v>
      </c>
      <c r="C194" s="5" t="s">
        <v>144</v>
      </c>
      <c r="D194" s="5" t="s">
        <v>84</v>
      </c>
      <c r="E194" s="5">
        <v>7.25</v>
      </c>
      <c r="F194" s="5">
        <v>8</v>
      </c>
      <c r="G194" s="5">
        <v>6.93</v>
      </c>
      <c r="H194" s="5">
        <v>6.93</v>
      </c>
      <c r="I194" s="5" t="s">
        <v>34</v>
      </c>
      <c r="J194" s="5">
        <v>56</v>
      </c>
      <c r="K194" s="5" t="s">
        <v>45</v>
      </c>
      <c r="L194" s="5" t="s">
        <v>46</v>
      </c>
      <c r="M194" s="5" t="s">
        <v>47</v>
      </c>
      <c r="N194" s="5">
        <v>225</v>
      </c>
      <c r="O194" s="5">
        <v>212</v>
      </c>
      <c r="P194" s="5">
        <v>0</v>
      </c>
      <c r="Q194" s="5">
        <v>54</v>
      </c>
      <c r="R194" s="5">
        <v>0</v>
      </c>
      <c r="S194" s="5">
        <v>0</v>
      </c>
      <c r="T194">
        <f t="shared" si="44"/>
        <v>437</v>
      </c>
      <c r="U194">
        <f t="shared" si="45"/>
        <v>491</v>
      </c>
      <c r="V194" s="1">
        <f t="shared" si="46"/>
        <v>45968.275862069</v>
      </c>
      <c r="W194" s="1">
        <f t="shared" si="47"/>
        <v>45975.724137931</v>
      </c>
      <c r="X194" t="str">
        <f t="shared" si="41"/>
        <v>健康</v>
      </c>
      <c r="Y194" s="8" t="str">
        <f>_xlfn.IFS(COUNTIF($B$2:B194,B194)=1,"-",OR(AND(X193="高滞销风险",OR(X194="中滞销风险",X194="低滞销风险",X194="健康")),AND(X193="中滞销风险",OR(X194="低滞销风险",X194="健康")),AND(X193="低滞销风险",X194="健康")),"变好",X193=X194,"维持不变",OR(AND(X193="健康",OR(X194="低滞销风险",X194="中滞销风险",X194="高滞销风险")),AND(X193="低滞销风险",OR(X194="中滞销风险",X194="高滞销风险")),AND(X193="中滞销风险",X194="高滞销风险")),"变差")</f>
        <v>变好</v>
      </c>
      <c r="Z194" s="9">
        <f t="shared" si="37"/>
        <v>0</v>
      </c>
      <c r="AA194" s="9">
        <f t="shared" si="42"/>
        <v>0</v>
      </c>
      <c r="AB194" s="9">
        <f t="shared" si="38"/>
        <v>0</v>
      </c>
      <c r="AC194" s="9">
        <f t="shared" si="43"/>
        <v>67.7241379310345</v>
      </c>
      <c r="AD194" s="9">
        <f t="shared" si="39"/>
        <v>0</v>
      </c>
      <c r="AE194" s="10">
        <f t="shared" si="40"/>
        <v>7.25</v>
      </c>
    </row>
    <row r="195" spans="1:31">
      <c r="A195" s="4">
        <v>45887</v>
      </c>
      <c r="B195" s="5" t="s">
        <v>145</v>
      </c>
      <c r="C195" s="5" t="s">
        <v>146</v>
      </c>
      <c r="D195" s="5" t="s">
        <v>84</v>
      </c>
      <c r="E195" s="5">
        <v>9.48</v>
      </c>
      <c r="F195" s="5">
        <v>10.43</v>
      </c>
      <c r="G195" s="5">
        <v>9.43</v>
      </c>
      <c r="H195" s="5">
        <v>8.93</v>
      </c>
      <c r="I195" s="5" t="s">
        <v>34</v>
      </c>
      <c r="J195" s="5">
        <v>73</v>
      </c>
      <c r="K195" s="5" t="s">
        <v>35</v>
      </c>
      <c r="L195" s="5" t="s">
        <v>36</v>
      </c>
      <c r="M195" s="5" t="s">
        <v>37</v>
      </c>
      <c r="N195" s="5">
        <v>243</v>
      </c>
      <c r="O195" s="5">
        <v>311</v>
      </c>
      <c r="P195" s="5">
        <v>0</v>
      </c>
      <c r="Q195" s="5">
        <v>2</v>
      </c>
      <c r="R195" s="5">
        <v>0</v>
      </c>
      <c r="S195" s="5">
        <v>100</v>
      </c>
      <c r="T195">
        <f t="shared" si="44"/>
        <v>554</v>
      </c>
      <c r="U195">
        <f t="shared" si="45"/>
        <v>656</v>
      </c>
      <c r="V195" s="1">
        <f t="shared" si="46"/>
        <v>45945.4388185654</v>
      </c>
      <c r="W195" s="1">
        <f t="shared" si="47"/>
        <v>45956.1983122363</v>
      </c>
      <c r="X195" t="str">
        <f t="shared" si="41"/>
        <v>健康</v>
      </c>
      <c r="Y195" s="8" t="str">
        <f>_xlfn.IFS(COUNTIF($B$2:B195,B195)=1,"-",OR(AND(X194="高滞销风险",OR(X195="中滞销风险",X195="低滞销风险",X195="健康")),AND(X194="中滞销风险",OR(X195="低滞销风险",X195="健康")),AND(X194="低滞销风险",X195="健康")),"变好",X194=X195,"维持不变",OR(AND(X194="健康",OR(X195="低滞销风险",X195="中滞销风险",X195="高滞销风险")),AND(X194="低滞销风险",OR(X195="中滞销风险",X195="高滞销风险")),AND(X194="中滞销风险",X195="高滞销风险")),"变差")</f>
        <v>-</v>
      </c>
      <c r="Z195" s="9">
        <f t="shared" ref="Z195:Z258" si="48">IF(V195&gt;=DATE(2025,12,1),T195-(DATE(2025,12,1)-A195)*E195,0)</f>
        <v>0</v>
      </c>
      <c r="AA195" s="9">
        <f t="shared" si="42"/>
        <v>0</v>
      </c>
      <c r="AB195" s="9">
        <f t="shared" ref="AB195:AB258" si="49">IF(W195&gt;=DATE(2025,12,1),U195-(DATE(2025,12,1)-A195)*E195,0)</f>
        <v>0</v>
      </c>
      <c r="AC195" s="9">
        <f t="shared" si="43"/>
        <v>69.1983122362869</v>
      </c>
      <c r="AD195" s="9">
        <f t="shared" ref="AD195:AD258" si="50">IF(W195&gt;DATE(2025,12,1),W195-DATE(2025,12,1),0)</f>
        <v>0</v>
      </c>
      <c r="AE195" s="10">
        <f t="shared" ref="AE195:AE258" si="51">IF(X195="健康",E195,U195/(DATE(2025,12,1)-A195))</f>
        <v>9.48</v>
      </c>
    </row>
    <row r="196" spans="1:31">
      <c r="A196" s="4">
        <v>45894</v>
      </c>
      <c r="B196" s="5" t="s">
        <v>145</v>
      </c>
      <c r="C196" s="5" t="s">
        <v>146</v>
      </c>
      <c r="D196" s="5" t="s">
        <v>84</v>
      </c>
      <c r="E196" s="5">
        <v>7.86</v>
      </c>
      <c r="F196" s="5">
        <v>7.86</v>
      </c>
      <c r="G196" s="5">
        <v>9.14</v>
      </c>
      <c r="H196" s="5">
        <v>8.79</v>
      </c>
      <c r="I196" s="5" t="s">
        <v>41</v>
      </c>
      <c r="J196" s="5">
        <v>55</v>
      </c>
      <c r="K196" s="5" t="s">
        <v>38</v>
      </c>
      <c r="L196" s="5" t="s">
        <v>39</v>
      </c>
      <c r="M196" s="5" t="s">
        <v>40</v>
      </c>
      <c r="N196" s="5">
        <v>226</v>
      </c>
      <c r="O196" s="5">
        <v>376</v>
      </c>
      <c r="P196" s="5">
        <v>0</v>
      </c>
      <c r="Q196" s="5">
        <v>2</v>
      </c>
      <c r="R196" s="5">
        <v>0</v>
      </c>
      <c r="S196" s="5">
        <v>150</v>
      </c>
      <c r="T196">
        <f t="shared" si="44"/>
        <v>602</v>
      </c>
      <c r="U196">
        <f t="shared" si="45"/>
        <v>754</v>
      </c>
      <c r="V196" s="1">
        <f t="shared" si="46"/>
        <v>45970.5903307888</v>
      </c>
      <c r="W196" s="1">
        <f t="shared" si="47"/>
        <v>45989.9287531807</v>
      </c>
      <c r="X196" t="str">
        <f t="shared" si="41"/>
        <v>健康</v>
      </c>
      <c r="Y196" s="8" t="str">
        <f>_xlfn.IFS(COUNTIF($B$2:B196,B196)=1,"-",OR(AND(X195="高滞销风险",OR(X196="中滞销风险",X196="低滞销风险",X196="健康")),AND(X195="中滞销风险",OR(X196="低滞销风险",X196="健康")),AND(X195="低滞销风险",X196="健康")),"变好",X195=X196,"维持不变",OR(AND(X195="健康",OR(X196="低滞销风险",X196="中滞销风险",X196="高滞销风险")),AND(X195="低滞销风险",OR(X196="中滞销风险",X196="高滞销风险")),AND(X195="中滞销风险",X196="高滞销风险")),"变差")</f>
        <v>维持不变</v>
      </c>
      <c r="Z196" s="9">
        <f t="shared" si="48"/>
        <v>0</v>
      </c>
      <c r="AA196" s="9">
        <f t="shared" si="42"/>
        <v>0</v>
      </c>
      <c r="AB196" s="9">
        <f t="shared" si="49"/>
        <v>0</v>
      </c>
      <c r="AC196" s="9">
        <f t="shared" si="43"/>
        <v>95.9287531806616</v>
      </c>
      <c r="AD196" s="9">
        <f t="shared" si="50"/>
        <v>0</v>
      </c>
      <c r="AE196" s="10">
        <f t="shared" si="51"/>
        <v>7.86</v>
      </c>
    </row>
    <row r="197" spans="1:31">
      <c r="A197" s="4">
        <v>45901</v>
      </c>
      <c r="B197" s="5" t="s">
        <v>145</v>
      </c>
      <c r="C197" s="5" t="s">
        <v>146</v>
      </c>
      <c r="D197" s="5" t="s">
        <v>84</v>
      </c>
      <c r="E197" s="5">
        <v>8.71</v>
      </c>
      <c r="F197" s="5">
        <v>8.71</v>
      </c>
      <c r="G197" s="5">
        <v>8.29</v>
      </c>
      <c r="H197" s="5">
        <v>8.86</v>
      </c>
      <c r="I197" s="5" t="s">
        <v>41</v>
      </c>
      <c r="J197" s="5">
        <v>61</v>
      </c>
      <c r="K197" s="5" t="s">
        <v>42</v>
      </c>
      <c r="L197" s="5" t="s">
        <v>43</v>
      </c>
      <c r="M197" s="5" t="s">
        <v>44</v>
      </c>
      <c r="N197" s="5">
        <v>230</v>
      </c>
      <c r="O197" s="5">
        <v>314</v>
      </c>
      <c r="P197" s="5">
        <v>0</v>
      </c>
      <c r="Q197" s="5">
        <v>2</v>
      </c>
      <c r="R197" s="5">
        <v>0</v>
      </c>
      <c r="S197" s="5">
        <v>150</v>
      </c>
      <c r="T197">
        <f t="shared" si="44"/>
        <v>544</v>
      </c>
      <c r="U197">
        <f t="shared" si="45"/>
        <v>696</v>
      </c>
      <c r="V197" s="1">
        <f t="shared" si="46"/>
        <v>45963.456946039</v>
      </c>
      <c r="W197" s="1">
        <f t="shared" si="47"/>
        <v>45980.9081515499</v>
      </c>
      <c r="X197" t="str">
        <f t="shared" si="41"/>
        <v>健康</v>
      </c>
      <c r="Y197" s="8" t="str">
        <f>_xlfn.IFS(COUNTIF($B$2:B197,B197)=1,"-",OR(AND(X196="高滞销风险",OR(X197="中滞销风险",X197="低滞销风险",X197="健康")),AND(X196="中滞销风险",OR(X197="低滞销风险",X197="健康")),AND(X196="低滞销风险",X197="健康")),"变好",X196=X197,"维持不变",OR(AND(X196="健康",OR(X197="低滞销风险",X197="中滞销风险",X197="高滞销风险")),AND(X196="低滞销风险",OR(X197="中滞销风险",X197="高滞销风险")),AND(X196="中滞销风险",X197="高滞销风险")),"变差")</f>
        <v>维持不变</v>
      </c>
      <c r="Z197" s="9">
        <f t="shared" si="48"/>
        <v>0</v>
      </c>
      <c r="AA197" s="9">
        <f t="shared" si="42"/>
        <v>0</v>
      </c>
      <c r="AB197" s="9">
        <f t="shared" si="49"/>
        <v>0</v>
      </c>
      <c r="AC197" s="9">
        <f t="shared" si="43"/>
        <v>79.9081515499426</v>
      </c>
      <c r="AD197" s="9">
        <f t="shared" si="50"/>
        <v>0</v>
      </c>
      <c r="AE197" s="10">
        <f t="shared" si="51"/>
        <v>8.71</v>
      </c>
    </row>
    <row r="198" spans="1:31">
      <c r="A198" s="4">
        <v>45908</v>
      </c>
      <c r="B198" s="5" t="s">
        <v>145</v>
      </c>
      <c r="C198" s="5" t="s">
        <v>146</v>
      </c>
      <c r="D198" s="5" t="s">
        <v>84</v>
      </c>
      <c r="E198" s="5">
        <v>9.2</v>
      </c>
      <c r="F198" s="5">
        <v>9.43</v>
      </c>
      <c r="G198" s="5">
        <v>9.07</v>
      </c>
      <c r="H198" s="5">
        <v>9.11</v>
      </c>
      <c r="I198" s="5" t="s">
        <v>34</v>
      </c>
      <c r="J198" s="5">
        <v>66</v>
      </c>
      <c r="K198" s="5" t="s">
        <v>45</v>
      </c>
      <c r="L198" s="5" t="s">
        <v>46</v>
      </c>
      <c r="M198" s="5" t="s">
        <v>47</v>
      </c>
      <c r="N198" s="5">
        <v>223</v>
      </c>
      <c r="O198" s="5">
        <v>342</v>
      </c>
      <c r="P198" s="5">
        <v>0</v>
      </c>
      <c r="Q198" s="5">
        <v>72</v>
      </c>
      <c r="R198" s="5">
        <v>0</v>
      </c>
      <c r="S198" s="5">
        <v>0</v>
      </c>
      <c r="T198">
        <f t="shared" si="44"/>
        <v>565</v>
      </c>
      <c r="U198">
        <f t="shared" si="45"/>
        <v>637</v>
      </c>
      <c r="V198" s="1">
        <f t="shared" si="46"/>
        <v>45969.4130434783</v>
      </c>
      <c r="W198" s="1">
        <f t="shared" si="47"/>
        <v>45977.2391304348</v>
      </c>
      <c r="X198" t="str">
        <f t="shared" si="41"/>
        <v>健康</v>
      </c>
      <c r="Y198" s="8" t="str">
        <f>_xlfn.IFS(COUNTIF($B$2:B198,B198)=1,"-",OR(AND(X197="高滞销风险",OR(X198="中滞销风险",X198="低滞销风险",X198="健康")),AND(X197="中滞销风险",OR(X198="低滞销风险",X198="健康")),AND(X197="低滞销风险",X198="健康")),"变好",X197=X198,"维持不变",OR(AND(X197="健康",OR(X198="低滞销风险",X198="中滞销风险",X198="高滞销风险")),AND(X197="低滞销风险",OR(X198="中滞销风险",X198="高滞销风险")),AND(X197="中滞销风险",X198="高滞销风险")),"变差")</f>
        <v>维持不变</v>
      </c>
      <c r="Z198" s="9">
        <f t="shared" si="48"/>
        <v>0</v>
      </c>
      <c r="AA198" s="9">
        <f t="shared" si="42"/>
        <v>0</v>
      </c>
      <c r="AB198" s="9">
        <f t="shared" si="49"/>
        <v>0</v>
      </c>
      <c r="AC198" s="9">
        <f t="shared" si="43"/>
        <v>69.2391304347826</v>
      </c>
      <c r="AD198" s="9">
        <f t="shared" si="50"/>
        <v>0</v>
      </c>
      <c r="AE198" s="10">
        <f t="shared" si="51"/>
        <v>9.2</v>
      </c>
    </row>
    <row r="199" spans="1:31">
      <c r="A199" s="4">
        <v>45887</v>
      </c>
      <c r="B199" s="5" t="s">
        <v>147</v>
      </c>
      <c r="C199" s="5" t="s">
        <v>148</v>
      </c>
      <c r="D199" s="5" t="s">
        <v>84</v>
      </c>
      <c r="E199" s="5">
        <v>7</v>
      </c>
      <c r="F199" s="5">
        <v>7</v>
      </c>
      <c r="G199" s="5">
        <v>7.5</v>
      </c>
      <c r="H199" s="5">
        <v>8</v>
      </c>
      <c r="I199" s="5" t="s">
        <v>41</v>
      </c>
      <c r="J199" s="5">
        <v>49</v>
      </c>
      <c r="K199" s="5" t="s">
        <v>35</v>
      </c>
      <c r="L199" s="5" t="s">
        <v>36</v>
      </c>
      <c r="M199" s="5" t="s">
        <v>37</v>
      </c>
      <c r="N199" s="5">
        <v>150</v>
      </c>
      <c r="O199" s="5">
        <v>331</v>
      </c>
      <c r="P199" s="5">
        <v>0</v>
      </c>
      <c r="Q199" s="5">
        <v>126</v>
      </c>
      <c r="R199" s="5">
        <v>0</v>
      </c>
      <c r="S199" s="5">
        <v>0</v>
      </c>
      <c r="T199">
        <f t="shared" si="44"/>
        <v>481</v>
      </c>
      <c r="U199">
        <f t="shared" si="45"/>
        <v>607</v>
      </c>
      <c r="V199" s="1">
        <f t="shared" si="46"/>
        <v>45955.7142857143</v>
      </c>
      <c r="W199" s="1">
        <f t="shared" si="47"/>
        <v>45973.7142857143</v>
      </c>
      <c r="X199" t="str">
        <f t="shared" si="41"/>
        <v>健康</v>
      </c>
      <c r="Y199" s="8" t="str">
        <f>_xlfn.IFS(COUNTIF($B$2:B199,B199)=1,"-",OR(AND(X198="高滞销风险",OR(X199="中滞销风险",X199="低滞销风险",X199="健康")),AND(X198="中滞销风险",OR(X199="低滞销风险",X199="健康")),AND(X198="低滞销风险",X199="健康")),"变好",X198=X199,"维持不变",OR(AND(X198="健康",OR(X199="低滞销风险",X199="中滞销风险",X199="高滞销风险")),AND(X198="低滞销风险",OR(X199="中滞销风险",X199="高滞销风险")),AND(X198="中滞销风险",X199="高滞销风险")),"变差")</f>
        <v>-</v>
      </c>
      <c r="Z199" s="9">
        <f t="shared" si="48"/>
        <v>0</v>
      </c>
      <c r="AA199" s="9">
        <f t="shared" si="42"/>
        <v>0</v>
      </c>
      <c r="AB199" s="9">
        <f t="shared" si="49"/>
        <v>0</v>
      </c>
      <c r="AC199" s="9">
        <f t="shared" si="43"/>
        <v>86.7142857142857</v>
      </c>
      <c r="AD199" s="9">
        <f t="shared" si="50"/>
        <v>0</v>
      </c>
      <c r="AE199" s="10">
        <f t="shared" si="51"/>
        <v>7</v>
      </c>
    </row>
    <row r="200" spans="1:31">
      <c r="A200" s="4">
        <v>45894</v>
      </c>
      <c r="B200" s="5" t="s">
        <v>147</v>
      </c>
      <c r="C200" s="5" t="s">
        <v>148</v>
      </c>
      <c r="D200" s="5" t="s">
        <v>84</v>
      </c>
      <c r="E200" s="5">
        <v>6.71</v>
      </c>
      <c r="F200" s="5">
        <v>6.71</v>
      </c>
      <c r="G200" s="5">
        <v>6.86</v>
      </c>
      <c r="H200" s="5">
        <v>7.32</v>
      </c>
      <c r="I200" s="5" t="s">
        <v>41</v>
      </c>
      <c r="J200" s="5">
        <v>47</v>
      </c>
      <c r="K200" s="5" t="s">
        <v>38</v>
      </c>
      <c r="L200" s="5" t="s">
        <v>39</v>
      </c>
      <c r="M200" s="5" t="s">
        <v>40</v>
      </c>
      <c r="N200" s="5">
        <v>130</v>
      </c>
      <c r="O200" s="5">
        <v>368</v>
      </c>
      <c r="P200" s="5">
        <v>0</v>
      </c>
      <c r="Q200" s="5">
        <v>66</v>
      </c>
      <c r="R200" s="5">
        <v>0</v>
      </c>
      <c r="S200" s="5">
        <v>0</v>
      </c>
      <c r="T200">
        <f t="shared" si="44"/>
        <v>498</v>
      </c>
      <c r="U200">
        <f t="shared" si="45"/>
        <v>564</v>
      </c>
      <c r="V200" s="1">
        <f t="shared" si="46"/>
        <v>45968.217585693</v>
      </c>
      <c r="W200" s="1">
        <f t="shared" si="47"/>
        <v>45978.0536512668</v>
      </c>
      <c r="X200" t="str">
        <f t="shared" si="41"/>
        <v>健康</v>
      </c>
      <c r="Y200" s="8" t="str">
        <f>_xlfn.IFS(COUNTIF($B$2:B200,B200)=1,"-",OR(AND(X199="高滞销风险",OR(X200="中滞销风险",X200="低滞销风险",X200="健康")),AND(X199="中滞销风险",OR(X200="低滞销风险",X200="健康")),AND(X199="低滞销风险",X200="健康")),"变好",X199=X200,"维持不变",OR(AND(X199="健康",OR(X200="低滞销风险",X200="中滞销风险",X200="高滞销风险")),AND(X199="低滞销风险",OR(X200="中滞销风险",X200="高滞销风险")),AND(X199="中滞销风险",X200="高滞销风险")),"变差")</f>
        <v>维持不变</v>
      </c>
      <c r="Z200" s="9">
        <f t="shared" si="48"/>
        <v>0</v>
      </c>
      <c r="AA200" s="9">
        <f t="shared" si="42"/>
        <v>0</v>
      </c>
      <c r="AB200" s="9">
        <f t="shared" si="49"/>
        <v>0</v>
      </c>
      <c r="AC200" s="9">
        <f t="shared" si="43"/>
        <v>84.053651266766</v>
      </c>
      <c r="AD200" s="9">
        <f t="shared" si="50"/>
        <v>0</v>
      </c>
      <c r="AE200" s="10">
        <f t="shared" si="51"/>
        <v>6.71</v>
      </c>
    </row>
    <row r="201" spans="1:31">
      <c r="A201" s="4">
        <v>45901</v>
      </c>
      <c r="B201" s="5" t="s">
        <v>147</v>
      </c>
      <c r="C201" s="5" t="s">
        <v>148</v>
      </c>
      <c r="D201" s="5" t="s">
        <v>84</v>
      </c>
      <c r="E201" s="5">
        <v>6.57</v>
      </c>
      <c r="F201" s="5">
        <v>6.57</v>
      </c>
      <c r="G201" s="5">
        <v>6.64</v>
      </c>
      <c r="H201" s="5">
        <v>7.07</v>
      </c>
      <c r="I201" s="5" t="s">
        <v>41</v>
      </c>
      <c r="J201" s="5">
        <v>46</v>
      </c>
      <c r="K201" s="5" t="s">
        <v>42</v>
      </c>
      <c r="L201" s="5" t="s">
        <v>43</v>
      </c>
      <c r="M201" s="5" t="s">
        <v>44</v>
      </c>
      <c r="N201" s="5">
        <v>134</v>
      </c>
      <c r="O201" s="5">
        <v>345</v>
      </c>
      <c r="P201" s="5">
        <v>0</v>
      </c>
      <c r="Q201" s="5">
        <v>36</v>
      </c>
      <c r="R201" s="5">
        <v>0</v>
      </c>
      <c r="S201" s="5">
        <v>100</v>
      </c>
      <c r="T201">
        <f t="shared" si="44"/>
        <v>479</v>
      </c>
      <c r="U201">
        <f t="shared" si="45"/>
        <v>615</v>
      </c>
      <c r="V201" s="1">
        <f t="shared" si="46"/>
        <v>45973.9071537291</v>
      </c>
      <c r="W201" s="1">
        <f t="shared" si="47"/>
        <v>45994.6073059361</v>
      </c>
      <c r="X201" t="str">
        <f t="shared" si="41"/>
        <v>低滞销风险</v>
      </c>
      <c r="Y201" s="8" t="str">
        <f>_xlfn.IFS(COUNTIF($B$2:B201,B201)=1,"-",OR(AND(X200="高滞销风险",OR(X201="中滞销风险",X201="低滞销风险",X201="健康")),AND(X200="中滞销风险",OR(X201="低滞销风险",X201="健康")),AND(X200="低滞销风险",X201="健康")),"变好",X200=X201,"维持不变",OR(AND(X200="健康",OR(X201="低滞销风险",X201="中滞销风险",X201="高滞销风险")),AND(X200="低滞销风险",OR(X201="中滞销风险",X201="高滞销风险")),AND(X200="中滞销风险",X201="高滞销风险")),"变差")</f>
        <v>变差</v>
      </c>
      <c r="Z201" s="9">
        <f t="shared" si="48"/>
        <v>0</v>
      </c>
      <c r="AA201" s="9">
        <f t="shared" si="42"/>
        <v>17.13</v>
      </c>
      <c r="AB201" s="9">
        <f t="shared" si="49"/>
        <v>17.13</v>
      </c>
      <c r="AC201" s="9">
        <f t="shared" si="43"/>
        <v>93.6073059360731</v>
      </c>
      <c r="AD201" s="9">
        <f t="shared" si="50"/>
        <v>2.6073059360715</v>
      </c>
      <c r="AE201" s="10">
        <f t="shared" si="51"/>
        <v>6.75824175824176</v>
      </c>
    </row>
    <row r="202" spans="1:31">
      <c r="A202" s="4">
        <v>45908</v>
      </c>
      <c r="B202" s="5" t="s">
        <v>147</v>
      </c>
      <c r="C202" s="5" t="s">
        <v>148</v>
      </c>
      <c r="D202" s="5" t="s">
        <v>84</v>
      </c>
      <c r="E202" s="5">
        <v>5.86</v>
      </c>
      <c r="F202" s="5">
        <v>5.86</v>
      </c>
      <c r="G202" s="5">
        <v>6.21</v>
      </c>
      <c r="H202" s="5">
        <v>6.54</v>
      </c>
      <c r="I202" s="5" t="s">
        <v>41</v>
      </c>
      <c r="J202" s="5">
        <v>41</v>
      </c>
      <c r="K202" s="5" t="s">
        <v>45</v>
      </c>
      <c r="L202" s="5" t="s">
        <v>46</v>
      </c>
      <c r="M202" s="5" t="s">
        <v>47</v>
      </c>
      <c r="N202" s="5">
        <v>157</v>
      </c>
      <c r="O202" s="5">
        <v>279</v>
      </c>
      <c r="P202" s="5">
        <v>0</v>
      </c>
      <c r="Q202" s="5">
        <v>136</v>
      </c>
      <c r="R202" s="5">
        <v>0</v>
      </c>
      <c r="S202" s="5">
        <v>0</v>
      </c>
      <c r="T202">
        <f t="shared" si="44"/>
        <v>436</v>
      </c>
      <c r="U202">
        <f t="shared" si="45"/>
        <v>572</v>
      </c>
      <c r="V202" s="1">
        <f t="shared" si="46"/>
        <v>45982.4027303754</v>
      </c>
      <c r="W202" s="1">
        <f t="shared" si="47"/>
        <v>46005.6109215017</v>
      </c>
      <c r="X202" t="str">
        <f t="shared" si="41"/>
        <v>低滞销风险</v>
      </c>
      <c r="Y202" s="8" t="str">
        <f>_xlfn.IFS(COUNTIF($B$2:B202,B202)=1,"-",OR(AND(X201="高滞销风险",OR(X202="中滞销风险",X202="低滞销风险",X202="健康")),AND(X201="中滞销风险",OR(X202="低滞销风险",X202="健康")),AND(X201="低滞销风险",X202="健康")),"变好",X201=X202,"维持不变",OR(AND(X201="健康",OR(X202="低滞销风险",X202="中滞销风险",X202="高滞销风险")),AND(X201="低滞销风险",OR(X202="中滞销风险",X202="高滞销风险")),AND(X201="中滞销风险",X202="高滞销风险")),"变差")</f>
        <v>维持不变</v>
      </c>
      <c r="Z202" s="9">
        <f t="shared" si="48"/>
        <v>0</v>
      </c>
      <c r="AA202" s="9">
        <f t="shared" si="42"/>
        <v>79.76</v>
      </c>
      <c r="AB202" s="9">
        <f t="shared" si="49"/>
        <v>79.76</v>
      </c>
      <c r="AC202" s="9">
        <f t="shared" si="43"/>
        <v>97.6109215017065</v>
      </c>
      <c r="AD202" s="9">
        <f t="shared" si="50"/>
        <v>13.6109215017059</v>
      </c>
      <c r="AE202" s="10">
        <f t="shared" si="51"/>
        <v>6.80952380952381</v>
      </c>
    </row>
    <row r="203" spans="1:31">
      <c r="A203" s="4">
        <v>45887</v>
      </c>
      <c r="B203" s="5" t="s">
        <v>149</v>
      </c>
      <c r="C203" s="5" t="s">
        <v>150</v>
      </c>
      <c r="D203" s="5" t="s">
        <v>84</v>
      </c>
      <c r="E203" s="5">
        <v>3.57</v>
      </c>
      <c r="F203" s="5">
        <v>3.57</v>
      </c>
      <c r="G203" s="5">
        <v>3.29</v>
      </c>
      <c r="H203" s="5">
        <v>4.21</v>
      </c>
      <c r="I203" s="5" t="s">
        <v>41</v>
      </c>
      <c r="J203" s="5">
        <v>25</v>
      </c>
      <c r="K203" s="5" t="s">
        <v>35</v>
      </c>
      <c r="L203" s="5" t="s">
        <v>36</v>
      </c>
      <c r="M203" s="5" t="s">
        <v>37</v>
      </c>
      <c r="N203" s="5">
        <v>191</v>
      </c>
      <c r="O203" s="5">
        <v>125</v>
      </c>
      <c r="P203" s="5">
        <v>0</v>
      </c>
      <c r="Q203" s="5">
        <v>100</v>
      </c>
      <c r="R203" s="5">
        <v>0</v>
      </c>
      <c r="S203" s="5">
        <v>0</v>
      </c>
      <c r="T203">
        <f t="shared" si="44"/>
        <v>316</v>
      </c>
      <c r="U203">
        <f t="shared" si="45"/>
        <v>416</v>
      </c>
      <c r="V203" s="1">
        <f t="shared" si="46"/>
        <v>45975.5154061625</v>
      </c>
      <c r="W203" s="1">
        <f t="shared" si="47"/>
        <v>46003.5266106443</v>
      </c>
      <c r="X203" t="str">
        <f t="shared" si="41"/>
        <v>低滞销风险</v>
      </c>
      <c r="Y203" s="8" t="str">
        <f>_xlfn.IFS(COUNTIF($B$2:B203,B203)=1,"-",OR(AND(X202="高滞销风险",OR(X203="中滞销风险",X203="低滞销风险",X203="健康")),AND(X202="中滞销风险",OR(X203="低滞销风险",X203="健康")),AND(X202="低滞销风险",X203="健康")),"变好",X202=X203,"维持不变",OR(AND(X202="健康",OR(X203="低滞销风险",X203="中滞销风险",X203="高滞销风险")),AND(X202="低滞销风险",OR(X203="中滞销风险",X203="高滞销风险")),AND(X202="中滞销风险",X203="高滞销风险")),"变差")</f>
        <v>-</v>
      </c>
      <c r="Z203" s="9">
        <f t="shared" si="48"/>
        <v>0</v>
      </c>
      <c r="AA203" s="9">
        <f t="shared" si="42"/>
        <v>41.15</v>
      </c>
      <c r="AB203" s="9">
        <f t="shared" si="49"/>
        <v>41.15</v>
      </c>
      <c r="AC203" s="9">
        <f t="shared" si="43"/>
        <v>116.526610644258</v>
      </c>
      <c r="AD203" s="9">
        <f t="shared" si="50"/>
        <v>11.5266106442577</v>
      </c>
      <c r="AE203" s="10">
        <f t="shared" si="51"/>
        <v>3.96190476190476</v>
      </c>
    </row>
    <row r="204" spans="1:31">
      <c r="A204" s="4">
        <v>45894</v>
      </c>
      <c r="B204" s="5" t="s">
        <v>149</v>
      </c>
      <c r="C204" s="5" t="s">
        <v>150</v>
      </c>
      <c r="D204" s="5" t="s">
        <v>84</v>
      </c>
      <c r="E204" s="5">
        <v>4.39</v>
      </c>
      <c r="F204" s="5">
        <v>5</v>
      </c>
      <c r="G204" s="5">
        <v>4.29</v>
      </c>
      <c r="H204" s="5">
        <v>4.07</v>
      </c>
      <c r="I204" s="5" t="s">
        <v>34</v>
      </c>
      <c r="J204" s="5">
        <v>35</v>
      </c>
      <c r="K204" s="5" t="s">
        <v>38</v>
      </c>
      <c r="L204" s="5" t="s">
        <v>39</v>
      </c>
      <c r="M204" s="5" t="s">
        <v>40</v>
      </c>
      <c r="N204" s="5">
        <v>173</v>
      </c>
      <c r="O204" s="5">
        <v>108</v>
      </c>
      <c r="P204" s="5">
        <v>0</v>
      </c>
      <c r="Q204" s="5">
        <v>100</v>
      </c>
      <c r="R204" s="5">
        <v>0</v>
      </c>
      <c r="S204" s="5">
        <v>0</v>
      </c>
      <c r="T204">
        <f t="shared" si="44"/>
        <v>281</v>
      </c>
      <c r="U204">
        <f t="shared" si="45"/>
        <v>381</v>
      </c>
      <c r="V204" s="1">
        <f t="shared" si="46"/>
        <v>45958.0091116173</v>
      </c>
      <c r="W204" s="1">
        <f t="shared" si="47"/>
        <v>45980.7881548975</v>
      </c>
      <c r="X204" t="str">
        <f t="shared" si="41"/>
        <v>健康</v>
      </c>
      <c r="Y204" s="8" t="str">
        <f>_xlfn.IFS(COUNTIF($B$2:B204,B204)=1,"-",OR(AND(X203="高滞销风险",OR(X204="中滞销风险",X204="低滞销风险",X204="健康")),AND(X203="中滞销风险",OR(X204="低滞销风险",X204="健康")),AND(X203="低滞销风险",X204="健康")),"变好",X203=X204,"维持不变",OR(AND(X203="健康",OR(X204="低滞销风险",X204="中滞销风险",X204="高滞销风险")),AND(X203="低滞销风险",OR(X204="中滞销风险",X204="高滞销风险")),AND(X203="中滞销风险",X204="高滞销风险")),"变差")</f>
        <v>变好</v>
      </c>
      <c r="Z204" s="9">
        <f t="shared" si="48"/>
        <v>0</v>
      </c>
      <c r="AA204" s="9">
        <f t="shared" si="42"/>
        <v>0</v>
      </c>
      <c r="AB204" s="9">
        <f t="shared" si="49"/>
        <v>0</v>
      </c>
      <c r="AC204" s="9">
        <f t="shared" si="43"/>
        <v>86.7881548974943</v>
      </c>
      <c r="AD204" s="9">
        <f t="shared" si="50"/>
        <v>0</v>
      </c>
      <c r="AE204" s="10">
        <f t="shared" si="51"/>
        <v>4.39</v>
      </c>
    </row>
    <row r="205" spans="1:31">
      <c r="A205" s="4">
        <v>45901</v>
      </c>
      <c r="B205" s="5" t="s">
        <v>149</v>
      </c>
      <c r="C205" s="5" t="s">
        <v>150</v>
      </c>
      <c r="D205" s="5" t="s">
        <v>84</v>
      </c>
      <c r="E205" s="5">
        <v>4.12</v>
      </c>
      <c r="F205" s="5">
        <v>4.14</v>
      </c>
      <c r="G205" s="5">
        <v>4.57</v>
      </c>
      <c r="H205" s="5">
        <v>3.93</v>
      </c>
      <c r="I205" s="5" t="s">
        <v>34</v>
      </c>
      <c r="J205" s="5">
        <v>29</v>
      </c>
      <c r="K205" s="5" t="s">
        <v>42</v>
      </c>
      <c r="L205" s="5" t="s">
        <v>43</v>
      </c>
      <c r="M205" s="5" t="s">
        <v>44</v>
      </c>
      <c r="N205" s="5">
        <v>205</v>
      </c>
      <c r="O205" s="5">
        <v>111</v>
      </c>
      <c r="P205" s="5">
        <v>0</v>
      </c>
      <c r="Q205" s="5">
        <v>40</v>
      </c>
      <c r="R205" s="5">
        <v>0</v>
      </c>
      <c r="S205" s="5">
        <v>0</v>
      </c>
      <c r="T205">
        <f t="shared" si="44"/>
        <v>316</v>
      </c>
      <c r="U205">
        <f t="shared" si="45"/>
        <v>356</v>
      </c>
      <c r="V205" s="1">
        <f t="shared" si="46"/>
        <v>45977.6990291262</v>
      </c>
      <c r="W205" s="1">
        <f t="shared" si="47"/>
        <v>45987.4077669903</v>
      </c>
      <c r="X205" t="str">
        <f t="shared" si="41"/>
        <v>健康</v>
      </c>
      <c r="Y205" s="8" t="str">
        <f>_xlfn.IFS(COUNTIF($B$2:B205,B205)=1,"-",OR(AND(X204="高滞销风险",OR(X205="中滞销风险",X205="低滞销风险",X205="健康")),AND(X204="中滞销风险",OR(X205="低滞销风险",X205="健康")),AND(X204="低滞销风险",X205="健康")),"变好",X204=X205,"维持不变",OR(AND(X204="健康",OR(X205="低滞销风险",X205="中滞销风险",X205="高滞销风险")),AND(X204="低滞销风险",OR(X205="中滞销风险",X205="高滞销风险")),AND(X204="中滞销风险",X205="高滞销风险")),"变差")</f>
        <v>维持不变</v>
      </c>
      <c r="Z205" s="9">
        <f t="shared" si="48"/>
        <v>0</v>
      </c>
      <c r="AA205" s="9">
        <f t="shared" si="42"/>
        <v>0</v>
      </c>
      <c r="AB205" s="9">
        <f t="shared" si="49"/>
        <v>0</v>
      </c>
      <c r="AC205" s="9">
        <f t="shared" si="43"/>
        <v>86.4077669902913</v>
      </c>
      <c r="AD205" s="9">
        <f t="shared" si="50"/>
        <v>0</v>
      </c>
      <c r="AE205" s="10">
        <f t="shared" si="51"/>
        <v>4.12</v>
      </c>
    </row>
    <row r="206" spans="1:31">
      <c r="A206" s="4">
        <v>45908</v>
      </c>
      <c r="B206" s="5" t="s">
        <v>149</v>
      </c>
      <c r="C206" s="5" t="s">
        <v>150</v>
      </c>
      <c r="D206" s="5" t="s">
        <v>84</v>
      </c>
      <c r="E206" s="5">
        <v>3.57</v>
      </c>
      <c r="F206" s="5">
        <v>3.57</v>
      </c>
      <c r="G206" s="5">
        <v>3.86</v>
      </c>
      <c r="H206" s="5">
        <v>4.07</v>
      </c>
      <c r="I206" s="5" t="s">
        <v>41</v>
      </c>
      <c r="J206" s="5">
        <v>25</v>
      </c>
      <c r="K206" s="5" t="s">
        <v>45</v>
      </c>
      <c r="L206" s="5" t="s">
        <v>46</v>
      </c>
      <c r="M206" s="5" t="s">
        <v>47</v>
      </c>
      <c r="N206" s="5">
        <v>216</v>
      </c>
      <c r="O206" s="5">
        <v>79</v>
      </c>
      <c r="P206" s="5">
        <v>0</v>
      </c>
      <c r="Q206" s="5">
        <v>40</v>
      </c>
      <c r="R206" s="5">
        <v>0</v>
      </c>
      <c r="S206" s="5">
        <v>0</v>
      </c>
      <c r="T206">
        <f t="shared" si="44"/>
        <v>295</v>
      </c>
      <c r="U206">
        <f t="shared" si="45"/>
        <v>335</v>
      </c>
      <c r="V206" s="1">
        <f t="shared" si="46"/>
        <v>45990.6330532213</v>
      </c>
      <c r="W206" s="1">
        <f t="shared" si="47"/>
        <v>46001.837535014</v>
      </c>
      <c r="X206" t="str">
        <f t="shared" si="41"/>
        <v>低滞销风险</v>
      </c>
      <c r="Y206" s="8" t="str">
        <f>_xlfn.IFS(COUNTIF($B$2:B206,B206)=1,"-",OR(AND(X205="高滞销风险",OR(X206="中滞销风险",X206="低滞销风险",X206="健康")),AND(X205="中滞销风险",OR(X206="低滞销风险",X206="健康")),AND(X205="低滞销风险",X206="健康")),"变好",X205=X206,"维持不变",OR(AND(X205="健康",OR(X206="低滞销风险",X206="中滞销风险",X206="高滞销风险")),AND(X205="低滞销风险",OR(X206="中滞销风险",X206="高滞销风险")),AND(X205="中滞销风险",X206="高滞销风险")),"变差")</f>
        <v>变差</v>
      </c>
      <c r="Z206" s="9">
        <f t="shared" si="48"/>
        <v>0</v>
      </c>
      <c r="AA206" s="9">
        <f t="shared" si="42"/>
        <v>35.12</v>
      </c>
      <c r="AB206" s="9">
        <f t="shared" si="49"/>
        <v>35.12</v>
      </c>
      <c r="AC206" s="9">
        <f t="shared" si="43"/>
        <v>93.8375350140056</v>
      </c>
      <c r="AD206" s="9">
        <f t="shared" si="50"/>
        <v>9.83753501400497</v>
      </c>
      <c r="AE206" s="10">
        <f t="shared" si="51"/>
        <v>3.98809523809524</v>
      </c>
    </row>
    <row r="207" spans="1:31">
      <c r="A207" s="4">
        <v>45887</v>
      </c>
      <c r="B207" s="5" t="s">
        <v>151</v>
      </c>
      <c r="C207" s="5" t="s">
        <v>152</v>
      </c>
      <c r="D207" s="5" t="s">
        <v>84</v>
      </c>
      <c r="E207" s="5">
        <v>14</v>
      </c>
      <c r="F207" s="5">
        <v>14</v>
      </c>
      <c r="G207" s="5">
        <v>14.43</v>
      </c>
      <c r="H207" s="5">
        <v>15.04</v>
      </c>
      <c r="I207" s="5" t="s">
        <v>41</v>
      </c>
      <c r="J207" s="5">
        <v>98</v>
      </c>
      <c r="K207" s="5" t="s">
        <v>35</v>
      </c>
      <c r="L207" s="5" t="s">
        <v>36</v>
      </c>
      <c r="M207" s="5" t="s">
        <v>37</v>
      </c>
      <c r="N207" s="5">
        <v>330</v>
      </c>
      <c r="O207" s="5">
        <v>722</v>
      </c>
      <c r="P207" s="5">
        <v>0</v>
      </c>
      <c r="Q207" s="5">
        <v>201</v>
      </c>
      <c r="R207" s="5">
        <v>0</v>
      </c>
      <c r="S207" s="5">
        <v>0</v>
      </c>
      <c r="T207">
        <f t="shared" si="44"/>
        <v>1052</v>
      </c>
      <c r="U207">
        <f t="shared" si="45"/>
        <v>1253</v>
      </c>
      <c r="V207" s="1">
        <f t="shared" si="46"/>
        <v>45962.1428571429</v>
      </c>
      <c r="W207" s="1">
        <f t="shared" si="47"/>
        <v>45976.5</v>
      </c>
      <c r="X207" t="str">
        <f t="shared" si="41"/>
        <v>健康</v>
      </c>
      <c r="Y207" s="8" t="str">
        <f>_xlfn.IFS(COUNTIF($B$2:B207,B207)=1,"-",OR(AND(X206="高滞销风险",OR(X207="中滞销风险",X207="低滞销风险",X207="健康")),AND(X206="中滞销风险",OR(X207="低滞销风险",X207="健康")),AND(X206="低滞销风险",X207="健康")),"变好",X206=X207,"维持不变",OR(AND(X206="健康",OR(X207="低滞销风险",X207="中滞销风险",X207="高滞销风险")),AND(X206="低滞销风险",OR(X207="中滞销风险",X207="高滞销风险")),AND(X206="中滞销风险",X207="高滞销风险")),"变差")</f>
        <v>-</v>
      </c>
      <c r="Z207" s="9">
        <f t="shared" si="48"/>
        <v>0</v>
      </c>
      <c r="AA207" s="9">
        <f t="shared" ref="AA207:AA261" si="52">AB207-Z207</f>
        <v>0</v>
      </c>
      <c r="AB207" s="9">
        <f t="shared" si="49"/>
        <v>0</v>
      </c>
      <c r="AC207" s="9">
        <f t="shared" si="43"/>
        <v>89.5</v>
      </c>
      <c r="AD207" s="9">
        <f t="shared" si="50"/>
        <v>0</v>
      </c>
      <c r="AE207" s="10">
        <f t="shared" si="51"/>
        <v>14</v>
      </c>
    </row>
    <row r="208" spans="1:31">
      <c r="A208" s="4">
        <v>45894</v>
      </c>
      <c r="B208" s="5" t="s">
        <v>151</v>
      </c>
      <c r="C208" s="5" t="s">
        <v>152</v>
      </c>
      <c r="D208" s="5" t="s">
        <v>84</v>
      </c>
      <c r="E208" s="5">
        <v>12.71</v>
      </c>
      <c r="F208" s="5">
        <v>12.71</v>
      </c>
      <c r="G208" s="5">
        <v>13.36</v>
      </c>
      <c r="H208" s="5">
        <v>14.07</v>
      </c>
      <c r="I208" s="5" t="s">
        <v>41</v>
      </c>
      <c r="J208" s="5">
        <v>89</v>
      </c>
      <c r="K208" s="5" t="s">
        <v>38</v>
      </c>
      <c r="L208" s="5" t="s">
        <v>39</v>
      </c>
      <c r="M208" s="5" t="s">
        <v>40</v>
      </c>
      <c r="N208" s="5">
        <v>378</v>
      </c>
      <c r="O208" s="5">
        <v>693</v>
      </c>
      <c r="P208" s="5">
        <v>0</v>
      </c>
      <c r="Q208" s="5">
        <v>101</v>
      </c>
      <c r="R208" s="5">
        <v>0</v>
      </c>
      <c r="S208" s="5">
        <v>0</v>
      </c>
      <c r="T208">
        <f t="shared" si="44"/>
        <v>1071</v>
      </c>
      <c r="U208">
        <f t="shared" si="45"/>
        <v>1172</v>
      </c>
      <c r="V208" s="1">
        <f t="shared" si="46"/>
        <v>45978.2643587726</v>
      </c>
      <c r="W208" s="1">
        <f t="shared" si="47"/>
        <v>45986.2108575925</v>
      </c>
      <c r="X208" t="str">
        <f t="shared" si="41"/>
        <v>健康</v>
      </c>
      <c r="Y208" s="8" t="str">
        <f>_xlfn.IFS(COUNTIF($B$2:B208,B208)=1,"-",OR(AND(X207="高滞销风险",OR(X208="中滞销风险",X208="低滞销风险",X208="健康")),AND(X207="中滞销风险",OR(X208="低滞销风险",X208="健康")),AND(X207="低滞销风险",X208="健康")),"变好",X207=X208,"维持不变",OR(AND(X207="健康",OR(X208="低滞销风险",X208="中滞销风险",X208="高滞销风险")),AND(X207="低滞销风险",OR(X208="中滞销风险",X208="高滞销风险")),AND(X207="中滞销风险",X208="高滞销风险")),"变差")</f>
        <v>维持不变</v>
      </c>
      <c r="Z208" s="9">
        <f t="shared" si="48"/>
        <v>0</v>
      </c>
      <c r="AA208" s="9">
        <f t="shared" si="52"/>
        <v>0</v>
      </c>
      <c r="AB208" s="9">
        <f t="shared" si="49"/>
        <v>0</v>
      </c>
      <c r="AC208" s="9">
        <f t="shared" si="43"/>
        <v>92.2108575924469</v>
      </c>
      <c r="AD208" s="9">
        <f t="shared" si="50"/>
        <v>0</v>
      </c>
      <c r="AE208" s="10">
        <f t="shared" si="51"/>
        <v>12.71</v>
      </c>
    </row>
    <row r="209" spans="1:31">
      <c r="A209" s="4">
        <v>45901</v>
      </c>
      <c r="B209" s="5" t="s">
        <v>151</v>
      </c>
      <c r="C209" s="5" t="s">
        <v>152</v>
      </c>
      <c r="D209" s="5" t="s">
        <v>84</v>
      </c>
      <c r="E209" s="5">
        <v>13.14</v>
      </c>
      <c r="F209" s="5">
        <v>13.14</v>
      </c>
      <c r="G209" s="5">
        <v>12.93</v>
      </c>
      <c r="H209" s="5">
        <v>13.68</v>
      </c>
      <c r="I209" s="5" t="s">
        <v>41</v>
      </c>
      <c r="J209" s="5">
        <v>92</v>
      </c>
      <c r="K209" s="5" t="s">
        <v>42</v>
      </c>
      <c r="L209" s="5" t="s">
        <v>43</v>
      </c>
      <c r="M209" s="5" t="s">
        <v>44</v>
      </c>
      <c r="N209" s="5">
        <v>522</v>
      </c>
      <c r="O209" s="5">
        <v>464</v>
      </c>
      <c r="P209" s="5">
        <v>0</v>
      </c>
      <c r="Q209" s="5">
        <v>101</v>
      </c>
      <c r="R209" s="5">
        <v>0</v>
      </c>
      <c r="S209" s="5">
        <v>0</v>
      </c>
      <c r="T209">
        <f t="shared" si="44"/>
        <v>986</v>
      </c>
      <c r="U209">
        <f t="shared" si="45"/>
        <v>1087</v>
      </c>
      <c r="V209" s="1">
        <f t="shared" si="46"/>
        <v>45976.0380517504</v>
      </c>
      <c r="W209" s="1">
        <f t="shared" si="47"/>
        <v>45983.7245053272</v>
      </c>
      <c r="X209" t="str">
        <f t="shared" si="41"/>
        <v>健康</v>
      </c>
      <c r="Y209" s="8" t="str">
        <f>_xlfn.IFS(COUNTIF($B$2:B209,B209)=1,"-",OR(AND(X208="高滞销风险",OR(X209="中滞销风险",X209="低滞销风险",X209="健康")),AND(X208="中滞销风险",OR(X209="低滞销风险",X209="健康")),AND(X208="低滞销风险",X209="健康")),"变好",X208=X209,"维持不变",OR(AND(X208="健康",OR(X209="低滞销风险",X209="中滞销风险",X209="高滞销风险")),AND(X208="低滞销风险",OR(X209="中滞销风险",X209="高滞销风险")),AND(X208="中滞销风险",X209="高滞销风险")),"变差")</f>
        <v>维持不变</v>
      </c>
      <c r="Z209" s="9">
        <f t="shared" si="48"/>
        <v>0</v>
      </c>
      <c r="AA209" s="9">
        <f t="shared" si="52"/>
        <v>0</v>
      </c>
      <c r="AB209" s="9">
        <f t="shared" si="49"/>
        <v>0</v>
      </c>
      <c r="AC209" s="9">
        <f t="shared" si="43"/>
        <v>82.7245053272451</v>
      </c>
      <c r="AD209" s="9">
        <f t="shared" si="50"/>
        <v>0</v>
      </c>
      <c r="AE209" s="10">
        <f t="shared" si="51"/>
        <v>13.14</v>
      </c>
    </row>
    <row r="210" spans="1:31">
      <c r="A210" s="4">
        <v>45908</v>
      </c>
      <c r="B210" s="5" t="s">
        <v>151</v>
      </c>
      <c r="C210" s="5" t="s">
        <v>152</v>
      </c>
      <c r="D210" s="5" t="s">
        <v>84</v>
      </c>
      <c r="E210" s="5">
        <v>14.77</v>
      </c>
      <c r="F210" s="5">
        <v>16.14</v>
      </c>
      <c r="G210" s="5">
        <v>14.64</v>
      </c>
      <c r="H210" s="5">
        <v>14</v>
      </c>
      <c r="I210" s="5" t="s">
        <v>34</v>
      </c>
      <c r="J210" s="5">
        <v>113</v>
      </c>
      <c r="K210" s="5" t="s">
        <v>45</v>
      </c>
      <c r="L210" s="5" t="s">
        <v>46</v>
      </c>
      <c r="M210" s="5" t="s">
        <v>47</v>
      </c>
      <c r="N210" s="5">
        <v>520</v>
      </c>
      <c r="O210" s="5">
        <v>355</v>
      </c>
      <c r="P210" s="5">
        <v>0</v>
      </c>
      <c r="Q210" s="5">
        <v>101</v>
      </c>
      <c r="R210" s="5">
        <v>0</v>
      </c>
      <c r="S210" s="5">
        <v>100</v>
      </c>
      <c r="T210">
        <f t="shared" si="44"/>
        <v>875</v>
      </c>
      <c r="U210">
        <f t="shared" si="45"/>
        <v>1076</v>
      </c>
      <c r="V210" s="1">
        <f t="shared" si="46"/>
        <v>45967.2417061611</v>
      </c>
      <c r="W210" s="1">
        <f t="shared" si="47"/>
        <v>45980.8503723764</v>
      </c>
      <c r="X210" t="str">
        <f t="shared" si="41"/>
        <v>健康</v>
      </c>
      <c r="Y210" s="8" t="str">
        <f>_xlfn.IFS(COUNTIF($B$2:B210,B210)=1,"-",OR(AND(X209="高滞销风险",OR(X210="中滞销风险",X210="低滞销风险",X210="健康")),AND(X209="中滞销风险",OR(X210="低滞销风险",X210="健康")),AND(X209="低滞销风险",X210="健康")),"变好",X209=X210,"维持不变",OR(AND(X209="健康",OR(X210="低滞销风险",X210="中滞销风险",X210="高滞销风险")),AND(X209="低滞销风险",OR(X210="中滞销风险",X210="高滞销风险")),AND(X209="中滞销风险",X210="高滞销风险")),"变差")</f>
        <v>维持不变</v>
      </c>
      <c r="Z210" s="9">
        <f t="shared" si="48"/>
        <v>0</v>
      </c>
      <c r="AA210" s="9">
        <f t="shared" si="52"/>
        <v>0</v>
      </c>
      <c r="AB210" s="9">
        <f t="shared" si="49"/>
        <v>0</v>
      </c>
      <c r="AC210" s="9">
        <f t="shared" si="43"/>
        <v>72.8503723764387</v>
      </c>
      <c r="AD210" s="9">
        <f t="shared" si="50"/>
        <v>0</v>
      </c>
      <c r="AE210" s="10">
        <f t="shared" si="51"/>
        <v>14.77</v>
      </c>
    </row>
    <row r="211" spans="1:31">
      <c r="A211" s="4">
        <v>45887</v>
      </c>
      <c r="B211" s="5" t="s">
        <v>153</v>
      </c>
      <c r="C211" s="5" t="s">
        <v>154</v>
      </c>
      <c r="D211" s="5" t="s">
        <v>84</v>
      </c>
      <c r="E211" s="5">
        <v>9.43</v>
      </c>
      <c r="F211" s="5">
        <v>9.43</v>
      </c>
      <c r="G211" s="5">
        <v>9.93</v>
      </c>
      <c r="H211" s="5">
        <v>9.54</v>
      </c>
      <c r="I211" s="5" t="s">
        <v>41</v>
      </c>
      <c r="J211" s="5">
        <v>66</v>
      </c>
      <c r="K211" s="5" t="s">
        <v>35</v>
      </c>
      <c r="L211" s="5" t="s">
        <v>36</v>
      </c>
      <c r="M211" s="5" t="s">
        <v>37</v>
      </c>
      <c r="N211" s="5">
        <v>109</v>
      </c>
      <c r="O211" s="5">
        <v>483</v>
      </c>
      <c r="P211" s="5">
        <v>0</v>
      </c>
      <c r="Q211" s="5">
        <v>102</v>
      </c>
      <c r="R211" s="5">
        <v>0</v>
      </c>
      <c r="S211" s="5">
        <v>100</v>
      </c>
      <c r="T211">
        <f t="shared" si="44"/>
        <v>592</v>
      </c>
      <c r="U211">
        <f t="shared" si="45"/>
        <v>794</v>
      </c>
      <c r="V211" s="1">
        <f t="shared" si="46"/>
        <v>45949.7783669141</v>
      </c>
      <c r="W211" s="1">
        <f t="shared" si="47"/>
        <v>45971.1993637328</v>
      </c>
      <c r="X211" t="str">
        <f t="shared" si="41"/>
        <v>健康</v>
      </c>
      <c r="Y211" s="8" t="str">
        <f>_xlfn.IFS(COUNTIF($B$2:B211,B211)=1,"-",OR(AND(X210="高滞销风险",OR(X211="中滞销风险",X211="低滞销风险",X211="健康")),AND(X210="中滞销风险",OR(X211="低滞销风险",X211="健康")),AND(X210="低滞销风险",X211="健康")),"变好",X210=X211,"维持不变",OR(AND(X210="健康",OR(X211="低滞销风险",X211="中滞销风险",X211="高滞销风险")),AND(X210="低滞销风险",OR(X211="中滞销风险",X211="高滞销风险")),AND(X210="中滞销风险",X211="高滞销风险")),"变差")</f>
        <v>-</v>
      </c>
      <c r="Z211" s="9">
        <f t="shared" si="48"/>
        <v>0</v>
      </c>
      <c r="AA211" s="9">
        <f t="shared" si="52"/>
        <v>0</v>
      </c>
      <c r="AB211" s="9">
        <f t="shared" si="49"/>
        <v>0</v>
      </c>
      <c r="AC211" s="9">
        <f t="shared" si="43"/>
        <v>84.1993637327678</v>
      </c>
      <c r="AD211" s="9">
        <f t="shared" si="50"/>
        <v>0</v>
      </c>
      <c r="AE211" s="10">
        <f t="shared" si="51"/>
        <v>9.43</v>
      </c>
    </row>
    <row r="212" spans="1:31">
      <c r="A212" s="4">
        <v>45894</v>
      </c>
      <c r="B212" s="5" t="s">
        <v>153</v>
      </c>
      <c r="C212" s="5" t="s">
        <v>154</v>
      </c>
      <c r="D212" s="5" t="s">
        <v>84</v>
      </c>
      <c r="E212" s="5">
        <v>8.14</v>
      </c>
      <c r="F212" s="5">
        <v>8.14</v>
      </c>
      <c r="G212" s="5">
        <v>8.79</v>
      </c>
      <c r="H212" s="5">
        <v>9.86</v>
      </c>
      <c r="I212" s="5" t="s">
        <v>41</v>
      </c>
      <c r="J212" s="5">
        <v>57</v>
      </c>
      <c r="K212" s="5" t="s">
        <v>38</v>
      </c>
      <c r="L212" s="5" t="s">
        <v>39</v>
      </c>
      <c r="M212" s="5" t="s">
        <v>40</v>
      </c>
      <c r="N212" s="5">
        <v>66</v>
      </c>
      <c r="O212" s="5">
        <v>568</v>
      </c>
      <c r="P212" s="5">
        <v>0</v>
      </c>
      <c r="Q212" s="5">
        <v>102</v>
      </c>
      <c r="R212" s="5">
        <v>0</v>
      </c>
      <c r="S212" s="5">
        <v>0</v>
      </c>
      <c r="T212">
        <f t="shared" si="44"/>
        <v>634</v>
      </c>
      <c r="U212">
        <f t="shared" si="45"/>
        <v>736</v>
      </c>
      <c r="V212" s="1">
        <f t="shared" si="46"/>
        <v>45971.886977887</v>
      </c>
      <c r="W212" s="1">
        <f t="shared" si="47"/>
        <v>45984.4176904177</v>
      </c>
      <c r="X212" t="str">
        <f t="shared" si="41"/>
        <v>健康</v>
      </c>
      <c r="Y212" s="8" t="str">
        <f>_xlfn.IFS(COUNTIF($B$2:B212,B212)=1,"-",OR(AND(X211="高滞销风险",OR(X212="中滞销风险",X212="低滞销风险",X212="健康")),AND(X211="中滞销风险",OR(X212="低滞销风险",X212="健康")),AND(X211="低滞销风险",X212="健康")),"变好",X211=X212,"维持不变",OR(AND(X211="健康",OR(X212="低滞销风险",X212="中滞销风险",X212="高滞销风险")),AND(X211="低滞销风险",OR(X212="中滞销风险",X212="高滞销风险")),AND(X211="中滞销风险",X212="高滞销风险")),"变差")</f>
        <v>维持不变</v>
      </c>
      <c r="Z212" s="9">
        <f t="shared" si="48"/>
        <v>0</v>
      </c>
      <c r="AA212" s="9">
        <f t="shared" si="52"/>
        <v>0</v>
      </c>
      <c r="AB212" s="9">
        <f t="shared" si="49"/>
        <v>0</v>
      </c>
      <c r="AC212" s="9">
        <f t="shared" si="43"/>
        <v>90.4176904176904</v>
      </c>
      <c r="AD212" s="9">
        <f t="shared" si="50"/>
        <v>0</v>
      </c>
      <c r="AE212" s="10">
        <f t="shared" si="51"/>
        <v>8.14</v>
      </c>
    </row>
    <row r="213" spans="1:31">
      <c r="A213" s="4">
        <v>45901</v>
      </c>
      <c r="B213" s="5" t="s">
        <v>153</v>
      </c>
      <c r="C213" s="5" t="s">
        <v>154</v>
      </c>
      <c r="D213" s="5" t="s">
        <v>84</v>
      </c>
      <c r="E213" s="5">
        <v>7.86</v>
      </c>
      <c r="F213" s="5">
        <v>7.86</v>
      </c>
      <c r="G213" s="5">
        <v>8</v>
      </c>
      <c r="H213" s="5">
        <v>8.96</v>
      </c>
      <c r="I213" s="5" t="s">
        <v>41</v>
      </c>
      <c r="J213" s="5">
        <v>55</v>
      </c>
      <c r="K213" s="5" t="s">
        <v>42</v>
      </c>
      <c r="L213" s="5" t="s">
        <v>43</v>
      </c>
      <c r="M213" s="5" t="s">
        <v>44</v>
      </c>
      <c r="N213" s="5">
        <v>151</v>
      </c>
      <c r="O213" s="5">
        <v>543</v>
      </c>
      <c r="P213" s="5">
        <v>0</v>
      </c>
      <c r="Q213" s="5">
        <v>2</v>
      </c>
      <c r="R213" s="5">
        <v>0</v>
      </c>
      <c r="S213" s="5">
        <v>0</v>
      </c>
      <c r="T213">
        <f t="shared" si="44"/>
        <v>694</v>
      </c>
      <c r="U213">
        <f t="shared" si="45"/>
        <v>696</v>
      </c>
      <c r="V213" s="1">
        <f t="shared" si="46"/>
        <v>45989.2951653944</v>
      </c>
      <c r="W213" s="1">
        <f t="shared" si="47"/>
        <v>45989.5496183206</v>
      </c>
      <c r="X213" t="str">
        <f t="shared" si="41"/>
        <v>健康</v>
      </c>
      <c r="Y213" s="8" t="str">
        <f>_xlfn.IFS(COUNTIF($B$2:B213,B213)=1,"-",OR(AND(X212="高滞销风险",OR(X213="中滞销风险",X213="低滞销风险",X213="健康")),AND(X212="中滞销风险",OR(X213="低滞销风险",X213="健康")),AND(X212="低滞销风险",X213="健康")),"变好",X212=X213,"维持不变",OR(AND(X212="健康",OR(X213="低滞销风险",X213="中滞销风险",X213="高滞销风险")),AND(X212="低滞销风险",OR(X213="中滞销风险",X213="高滞销风险")),AND(X212="中滞销风险",X213="高滞销风险")),"变差")</f>
        <v>维持不变</v>
      </c>
      <c r="Z213" s="9">
        <f t="shared" si="48"/>
        <v>0</v>
      </c>
      <c r="AA213" s="9">
        <f t="shared" si="52"/>
        <v>0</v>
      </c>
      <c r="AB213" s="9">
        <f t="shared" si="49"/>
        <v>0</v>
      </c>
      <c r="AC213" s="9">
        <f t="shared" si="43"/>
        <v>88.5496183206107</v>
      </c>
      <c r="AD213" s="9">
        <f t="shared" si="50"/>
        <v>0</v>
      </c>
      <c r="AE213" s="10">
        <f t="shared" si="51"/>
        <v>7.86</v>
      </c>
    </row>
    <row r="214" spans="1:31">
      <c r="A214" s="4">
        <v>45908</v>
      </c>
      <c r="B214" s="5" t="s">
        <v>153</v>
      </c>
      <c r="C214" s="5" t="s">
        <v>154</v>
      </c>
      <c r="D214" s="5" t="s">
        <v>84</v>
      </c>
      <c r="E214" s="5">
        <v>9.59</v>
      </c>
      <c r="F214" s="5">
        <v>10.71</v>
      </c>
      <c r="G214" s="5">
        <v>9.29</v>
      </c>
      <c r="H214" s="5">
        <v>9.04</v>
      </c>
      <c r="I214" s="5" t="s">
        <v>34</v>
      </c>
      <c r="J214" s="5">
        <v>75</v>
      </c>
      <c r="K214" s="5" t="s">
        <v>45</v>
      </c>
      <c r="L214" s="5" t="s">
        <v>46</v>
      </c>
      <c r="M214" s="5" t="s">
        <v>47</v>
      </c>
      <c r="N214" s="5">
        <v>214</v>
      </c>
      <c r="O214" s="5">
        <v>419</v>
      </c>
      <c r="P214" s="5">
        <v>0</v>
      </c>
      <c r="Q214" s="5">
        <v>2</v>
      </c>
      <c r="R214" s="5">
        <v>0</v>
      </c>
      <c r="S214" s="5">
        <v>0</v>
      </c>
      <c r="T214">
        <f t="shared" si="44"/>
        <v>633</v>
      </c>
      <c r="U214">
        <f t="shared" si="45"/>
        <v>635</v>
      </c>
      <c r="V214" s="1">
        <f t="shared" si="46"/>
        <v>45974.0062565172</v>
      </c>
      <c r="W214" s="1">
        <f t="shared" si="47"/>
        <v>45974.2148070907</v>
      </c>
      <c r="X214" t="str">
        <f t="shared" si="41"/>
        <v>健康</v>
      </c>
      <c r="Y214" s="8" t="str">
        <f>_xlfn.IFS(COUNTIF($B$2:B214,B214)=1,"-",OR(AND(X213="高滞销风险",OR(X214="中滞销风险",X214="低滞销风险",X214="健康")),AND(X213="中滞销风险",OR(X214="低滞销风险",X214="健康")),AND(X213="低滞销风险",X214="健康")),"变好",X213=X214,"维持不变",OR(AND(X213="健康",OR(X214="低滞销风险",X214="中滞销风险",X214="高滞销风险")),AND(X213="低滞销风险",OR(X214="中滞销风险",X214="高滞销风险")),AND(X213="中滞销风险",X214="高滞销风险")),"变差")</f>
        <v>维持不变</v>
      </c>
      <c r="Z214" s="9">
        <f t="shared" si="48"/>
        <v>0</v>
      </c>
      <c r="AA214" s="9">
        <f t="shared" si="52"/>
        <v>0</v>
      </c>
      <c r="AB214" s="9">
        <f t="shared" si="49"/>
        <v>0</v>
      </c>
      <c r="AC214" s="9">
        <f t="shared" si="43"/>
        <v>66.2148070907195</v>
      </c>
      <c r="AD214" s="9">
        <f t="shared" si="50"/>
        <v>0</v>
      </c>
      <c r="AE214" s="10">
        <f t="shared" si="51"/>
        <v>9.59</v>
      </c>
    </row>
    <row r="215" spans="1:31">
      <c r="A215" s="4">
        <v>45887</v>
      </c>
      <c r="B215" s="5" t="s">
        <v>155</v>
      </c>
      <c r="C215" s="5" t="s">
        <v>156</v>
      </c>
      <c r="D215" s="5" t="s">
        <v>84</v>
      </c>
      <c r="E215" s="5">
        <v>8.59</v>
      </c>
      <c r="F215" s="5">
        <v>9.14</v>
      </c>
      <c r="G215" s="5">
        <v>8</v>
      </c>
      <c r="H215" s="5">
        <v>8.5</v>
      </c>
      <c r="I215" s="5" t="s">
        <v>34</v>
      </c>
      <c r="J215" s="5">
        <v>64</v>
      </c>
      <c r="K215" s="5" t="s">
        <v>35</v>
      </c>
      <c r="L215" s="5" t="s">
        <v>36</v>
      </c>
      <c r="M215" s="5" t="s">
        <v>37</v>
      </c>
      <c r="N215" s="5">
        <v>198</v>
      </c>
      <c r="O215" s="5">
        <v>303</v>
      </c>
      <c r="P215" s="5">
        <v>0</v>
      </c>
      <c r="Q215" s="5">
        <v>160</v>
      </c>
      <c r="R215" s="5">
        <v>0</v>
      </c>
      <c r="S215" s="5">
        <v>0</v>
      </c>
      <c r="T215">
        <f t="shared" si="44"/>
        <v>501</v>
      </c>
      <c r="U215">
        <f t="shared" si="45"/>
        <v>661</v>
      </c>
      <c r="V215" s="1">
        <f t="shared" si="46"/>
        <v>45945.3236321304</v>
      </c>
      <c r="W215" s="1">
        <f t="shared" si="47"/>
        <v>45963.9499417928</v>
      </c>
      <c r="X215" t="str">
        <f t="shared" si="41"/>
        <v>健康</v>
      </c>
      <c r="Y215" s="8" t="str">
        <f>_xlfn.IFS(COUNTIF($B$2:B215,B215)=1,"-",OR(AND(X214="高滞销风险",OR(X215="中滞销风险",X215="低滞销风险",X215="健康")),AND(X214="中滞销风险",OR(X215="低滞销风险",X215="健康")),AND(X214="低滞销风险",X215="健康")),"变好",X214=X215,"维持不变",OR(AND(X214="健康",OR(X215="低滞销风险",X215="中滞销风险",X215="高滞销风险")),AND(X214="低滞销风险",OR(X215="中滞销风险",X215="高滞销风险")),AND(X214="中滞销风险",X215="高滞销风险")),"变差")</f>
        <v>-</v>
      </c>
      <c r="Z215" s="9">
        <f t="shared" si="48"/>
        <v>0</v>
      </c>
      <c r="AA215" s="9">
        <f t="shared" si="52"/>
        <v>0</v>
      </c>
      <c r="AB215" s="9">
        <f t="shared" si="49"/>
        <v>0</v>
      </c>
      <c r="AC215" s="9">
        <f t="shared" si="43"/>
        <v>76.9499417927823</v>
      </c>
      <c r="AD215" s="9">
        <f t="shared" si="50"/>
        <v>0</v>
      </c>
      <c r="AE215" s="10">
        <f t="shared" si="51"/>
        <v>8.59</v>
      </c>
    </row>
    <row r="216" spans="1:31">
      <c r="A216" s="4">
        <v>45894</v>
      </c>
      <c r="B216" s="5" t="s">
        <v>155</v>
      </c>
      <c r="C216" s="5" t="s">
        <v>156</v>
      </c>
      <c r="D216" s="5" t="s">
        <v>84</v>
      </c>
      <c r="E216" s="5">
        <v>9.21</v>
      </c>
      <c r="F216" s="5">
        <v>9.86</v>
      </c>
      <c r="G216" s="5">
        <v>9.5</v>
      </c>
      <c r="H216" s="5">
        <v>8.71</v>
      </c>
      <c r="I216" s="5" t="s">
        <v>34</v>
      </c>
      <c r="J216" s="5">
        <v>69</v>
      </c>
      <c r="K216" s="5" t="s">
        <v>38</v>
      </c>
      <c r="L216" s="5" t="s">
        <v>39</v>
      </c>
      <c r="M216" s="5" t="s">
        <v>40</v>
      </c>
      <c r="N216" s="5">
        <v>132</v>
      </c>
      <c r="O216" s="5">
        <v>403</v>
      </c>
      <c r="P216" s="5">
        <v>0</v>
      </c>
      <c r="Q216" s="5">
        <v>60</v>
      </c>
      <c r="R216" s="5">
        <v>0</v>
      </c>
      <c r="S216" s="5">
        <v>100</v>
      </c>
      <c r="T216">
        <f t="shared" si="44"/>
        <v>535</v>
      </c>
      <c r="U216">
        <f t="shared" si="45"/>
        <v>695</v>
      </c>
      <c r="V216" s="1">
        <f t="shared" si="46"/>
        <v>45952.0890336591</v>
      </c>
      <c r="W216" s="1">
        <f t="shared" si="47"/>
        <v>45969.4614549403</v>
      </c>
      <c r="X216" t="str">
        <f t="shared" ref="X216:X279" si="53">_xlfn.IFS(AD216&gt;=30,"高滞销风险",AD216&gt;=15,"中滞销风险",AD216&gt;0,"低滞销风险",AD216=0,"健康")</f>
        <v>健康</v>
      </c>
      <c r="Y216" s="8" t="str">
        <f>_xlfn.IFS(COUNTIF($B$2:B216,B216)=1,"-",OR(AND(X215="高滞销风险",OR(X216="中滞销风险",X216="低滞销风险",X216="健康")),AND(X215="中滞销风险",OR(X216="低滞销风险",X216="健康")),AND(X215="低滞销风险",X216="健康")),"变好",X215=X216,"维持不变",OR(AND(X215="健康",OR(X216="低滞销风险",X216="中滞销风险",X216="高滞销风险")),AND(X215="低滞销风险",OR(X216="中滞销风险",X216="高滞销风险")),AND(X215="中滞销风险",X216="高滞销风险")),"变差")</f>
        <v>维持不变</v>
      </c>
      <c r="Z216" s="9">
        <f t="shared" si="48"/>
        <v>0</v>
      </c>
      <c r="AA216" s="9">
        <f t="shared" si="52"/>
        <v>0</v>
      </c>
      <c r="AB216" s="9">
        <f t="shared" si="49"/>
        <v>0</v>
      </c>
      <c r="AC216" s="9">
        <f t="shared" ref="AC216:AC279" si="54">U216/E216</f>
        <v>75.4614549402823</v>
      </c>
      <c r="AD216" s="9">
        <f t="shared" si="50"/>
        <v>0</v>
      </c>
      <c r="AE216" s="10">
        <f t="shared" si="51"/>
        <v>9.21</v>
      </c>
    </row>
    <row r="217" spans="1:31">
      <c r="A217" s="4">
        <v>45901</v>
      </c>
      <c r="B217" s="5" t="s">
        <v>155</v>
      </c>
      <c r="C217" s="5" t="s">
        <v>156</v>
      </c>
      <c r="D217" s="5" t="s">
        <v>84</v>
      </c>
      <c r="E217" s="5">
        <v>5.86</v>
      </c>
      <c r="F217" s="5">
        <v>5.86</v>
      </c>
      <c r="G217" s="5">
        <v>7.86</v>
      </c>
      <c r="H217" s="5">
        <v>7.93</v>
      </c>
      <c r="I217" s="5" t="s">
        <v>41</v>
      </c>
      <c r="J217" s="5">
        <v>41</v>
      </c>
      <c r="K217" s="5" t="s">
        <v>42</v>
      </c>
      <c r="L217" s="5" t="s">
        <v>43</v>
      </c>
      <c r="M217" s="5" t="s">
        <v>44</v>
      </c>
      <c r="N217" s="5">
        <v>180</v>
      </c>
      <c r="O217" s="5">
        <v>382</v>
      </c>
      <c r="P217" s="5">
        <v>0</v>
      </c>
      <c r="Q217" s="5">
        <v>0</v>
      </c>
      <c r="R217" s="5">
        <v>0</v>
      </c>
      <c r="S217" s="5">
        <v>100</v>
      </c>
      <c r="T217">
        <f t="shared" si="44"/>
        <v>562</v>
      </c>
      <c r="U217">
        <f t="shared" si="45"/>
        <v>662</v>
      </c>
      <c r="V217" s="1">
        <f t="shared" si="46"/>
        <v>45996.9044368601</v>
      </c>
      <c r="W217" s="1">
        <f t="shared" si="47"/>
        <v>46013.9692832764</v>
      </c>
      <c r="X217" t="str">
        <f t="shared" si="53"/>
        <v>中滞销风险</v>
      </c>
      <c r="Y217" s="8" t="str">
        <f>_xlfn.IFS(COUNTIF($B$2:B217,B217)=1,"-",OR(AND(X216="高滞销风险",OR(X217="中滞销风险",X217="低滞销风险",X217="健康")),AND(X216="中滞销风险",OR(X217="低滞销风险",X217="健康")),AND(X216="低滞销风险",X217="健康")),"变好",X216=X217,"维持不变",OR(AND(X216="健康",OR(X217="低滞销风险",X217="中滞销风险",X217="高滞销风险")),AND(X216="低滞销风险",OR(X217="中滞销风险",X217="高滞销风险")),AND(X216="中滞销风险",X217="高滞销风险")),"变差")</f>
        <v>变差</v>
      </c>
      <c r="Z217" s="9">
        <f t="shared" si="48"/>
        <v>28.74</v>
      </c>
      <c r="AA217" s="9">
        <f t="shared" si="52"/>
        <v>100</v>
      </c>
      <c r="AB217" s="9">
        <f t="shared" si="49"/>
        <v>128.74</v>
      </c>
      <c r="AC217" s="9">
        <f t="shared" si="54"/>
        <v>112.969283276451</v>
      </c>
      <c r="AD217" s="9">
        <f t="shared" si="50"/>
        <v>21.9692832764486</v>
      </c>
      <c r="AE217" s="10">
        <f t="shared" si="51"/>
        <v>7.27472527472527</v>
      </c>
    </row>
    <row r="218" spans="1:31">
      <c r="A218" s="4">
        <v>45908</v>
      </c>
      <c r="B218" s="5" t="s">
        <v>155</v>
      </c>
      <c r="C218" s="5" t="s">
        <v>156</v>
      </c>
      <c r="D218" s="5" t="s">
        <v>84</v>
      </c>
      <c r="E218" s="5">
        <v>7.86</v>
      </c>
      <c r="F218" s="5">
        <v>7.86</v>
      </c>
      <c r="G218" s="5">
        <v>6.86</v>
      </c>
      <c r="H218" s="5">
        <v>8.18</v>
      </c>
      <c r="I218" s="5" t="s">
        <v>41</v>
      </c>
      <c r="J218" s="5">
        <v>55</v>
      </c>
      <c r="K218" s="5" t="s">
        <v>45</v>
      </c>
      <c r="L218" s="5" t="s">
        <v>46</v>
      </c>
      <c r="M218" s="5" t="s">
        <v>47</v>
      </c>
      <c r="N218" s="5">
        <v>292</v>
      </c>
      <c r="O218" s="5">
        <v>222</v>
      </c>
      <c r="P218" s="5">
        <v>0</v>
      </c>
      <c r="Q218" s="5">
        <v>100</v>
      </c>
      <c r="R218" s="5">
        <v>0</v>
      </c>
      <c r="S218" s="5">
        <v>0</v>
      </c>
      <c r="T218">
        <f t="shared" si="44"/>
        <v>514</v>
      </c>
      <c r="U218">
        <f t="shared" si="45"/>
        <v>614</v>
      </c>
      <c r="V218" s="1">
        <f t="shared" si="46"/>
        <v>45973.3944020356</v>
      </c>
      <c r="W218" s="1">
        <f t="shared" si="47"/>
        <v>45986.1170483461</v>
      </c>
      <c r="X218" t="str">
        <f t="shared" si="53"/>
        <v>健康</v>
      </c>
      <c r="Y218" s="8" t="str">
        <f>_xlfn.IFS(COUNTIF($B$2:B218,B218)=1,"-",OR(AND(X217="高滞销风险",OR(X218="中滞销风险",X218="低滞销风险",X218="健康")),AND(X217="中滞销风险",OR(X218="低滞销风险",X218="健康")),AND(X217="低滞销风险",X218="健康")),"变好",X217=X218,"维持不变",OR(AND(X217="健康",OR(X218="低滞销风险",X218="中滞销风险",X218="高滞销风险")),AND(X217="低滞销风险",OR(X218="中滞销风险",X218="高滞销风险")),AND(X217="中滞销风险",X218="高滞销风险")),"变差")</f>
        <v>变好</v>
      </c>
      <c r="Z218" s="9">
        <f t="shared" si="48"/>
        <v>0</v>
      </c>
      <c r="AA218" s="9">
        <f t="shared" si="52"/>
        <v>0</v>
      </c>
      <c r="AB218" s="9">
        <f t="shared" si="49"/>
        <v>0</v>
      </c>
      <c r="AC218" s="9">
        <f t="shared" si="54"/>
        <v>78.117048346056</v>
      </c>
      <c r="AD218" s="9">
        <f t="shared" si="50"/>
        <v>0</v>
      </c>
      <c r="AE218" s="10">
        <f t="shared" si="51"/>
        <v>7.86</v>
      </c>
    </row>
    <row r="219" spans="1:31">
      <c r="A219" s="4">
        <v>45887</v>
      </c>
      <c r="B219" s="5" t="s">
        <v>157</v>
      </c>
      <c r="C219" s="5" t="s">
        <v>158</v>
      </c>
      <c r="D219" s="5" t="s">
        <v>84</v>
      </c>
      <c r="E219" s="5">
        <v>10.76</v>
      </c>
      <c r="F219" s="5">
        <v>12</v>
      </c>
      <c r="G219" s="5">
        <v>11.14</v>
      </c>
      <c r="H219" s="5">
        <v>9.86</v>
      </c>
      <c r="I219" s="5" t="s">
        <v>34</v>
      </c>
      <c r="J219" s="5">
        <v>84</v>
      </c>
      <c r="K219" s="5" t="s">
        <v>35</v>
      </c>
      <c r="L219" s="5" t="s">
        <v>36</v>
      </c>
      <c r="M219" s="5" t="s">
        <v>37</v>
      </c>
      <c r="N219" s="5">
        <v>199</v>
      </c>
      <c r="O219" s="5">
        <v>405</v>
      </c>
      <c r="P219" s="5">
        <v>0</v>
      </c>
      <c r="Q219" s="5">
        <v>53</v>
      </c>
      <c r="R219" s="5">
        <v>0</v>
      </c>
      <c r="S219" s="5">
        <v>150</v>
      </c>
      <c r="T219">
        <f t="shared" si="44"/>
        <v>604</v>
      </c>
      <c r="U219">
        <f t="shared" si="45"/>
        <v>807</v>
      </c>
      <c r="V219" s="1">
        <f t="shared" si="46"/>
        <v>45943.1338289963</v>
      </c>
      <c r="W219" s="1">
        <f t="shared" si="47"/>
        <v>45962</v>
      </c>
      <c r="X219" t="str">
        <f t="shared" si="53"/>
        <v>健康</v>
      </c>
      <c r="Y219" s="8" t="str">
        <f>_xlfn.IFS(COUNTIF($B$2:B219,B219)=1,"-",OR(AND(X218="高滞销风险",OR(X219="中滞销风险",X219="低滞销风险",X219="健康")),AND(X218="中滞销风险",OR(X219="低滞销风险",X219="健康")),AND(X218="低滞销风险",X219="健康")),"变好",X218=X219,"维持不变",OR(AND(X218="健康",OR(X219="低滞销风险",X219="中滞销风险",X219="高滞销风险")),AND(X218="低滞销风险",OR(X219="中滞销风险",X219="高滞销风险")),AND(X218="中滞销风险",X219="高滞销风险")),"变差")</f>
        <v>-</v>
      </c>
      <c r="Z219" s="9">
        <f t="shared" si="48"/>
        <v>0</v>
      </c>
      <c r="AA219" s="9">
        <f t="shared" si="52"/>
        <v>0</v>
      </c>
      <c r="AB219" s="9">
        <f t="shared" si="49"/>
        <v>0</v>
      </c>
      <c r="AC219" s="9">
        <f t="shared" si="54"/>
        <v>75</v>
      </c>
      <c r="AD219" s="9">
        <f t="shared" si="50"/>
        <v>0</v>
      </c>
      <c r="AE219" s="10">
        <f t="shared" si="51"/>
        <v>10.76</v>
      </c>
    </row>
    <row r="220" spans="1:31">
      <c r="A220" s="4">
        <v>45894</v>
      </c>
      <c r="B220" s="5" t="s">
        <v>157</v>
      </c>
      <c r="C220" s="5" t="s">
        <v>158</v>
      </c>
      <c r="D220" s="5" t="s">
        <v>84</v>
      </c>
      <c r="E220" s="5">
        <v>10</v>
      </c>
      <c r="F220" s="5">
        <v>10</v>
      </c>
      <c r="G220" s="5">
        <v>11</v>
      </c>
      <c r="H220" s="5">
        <v>10.43</v>
      </c>
      <c r="I220" s="5" t="s">
        <v>41</v>
      </c>
      <c r="J220" s="5">
        <v>70</v>
      </c>
      <c r="K220" s="5" t="s">
        <v>38</v>
      </c>
      <c r="L220" s="5" t="s">
        <v>39</v>
      </c>
      <c r="M220" s="5" t="s">
        <v>40</v>
      </c>
      <c r="N220" s="5">
        <v>151</v>
      </c>
      <c r="O220" s="5">
        <v>442</v>
      </c>
      <c r="P220" s="5">
        <v>0</v>
      </c>
      <c r="Q220" s="5">
        <v>3</v>
      </c>
      <c r="R220" s="5">
        <v>0</v>
      </c>
      <c r="S220" s="5">
        <v>250</v>
      </c>
      <c r="T220">
        <f t="shared" si="44"/>
        <v>593</v>
      </c>
      <c r="U220">
        <f t="shared" si="45"/>
        <v>846</v>
      </c>
      <c r="V220" s="1">
        <f t="shared" si="46"/>
        <v>45953.3</v>
      </c>
      <c r="W220" s="1">
        <f t="shared" si="47"/>
        <v>45978.6</v>
      </c>
      <c r="X220" t="str">
        <f t="shared" si="53"/>
        <v>健康</v>
      </c>
      <c r="Y220" s="8" t="str">
        <f>_xlfn.IFS(COUNTIF($B$2:B220,B220)=1,"-",OR(AND(X219="高滞销风险",OR(X220="中滞销风险",X220="低滞销风险",X220="健康")),AND(X219="中滞销风险",OR(X220="低滞销风险",X220="健康")),AND(X219="低滞销风险",X220="健康")),"变好",X219=X220,"维持不变",OR(AND(X219="健康",OR(X220="低滞销风险",X220="中滞销风险",X220="高滞销风险")),AND(X219="低滞销风险",OR(X220="中滞销风险",X220="高滞销风险")),AND(X219="中滞销风险",X220="高滞销风险")),"变差")</f>
        <v>维持不变</v>
      </c>
      <c r="Z220" s="9">
        <f t="shared" si="48"/>
        <v>0</v>
      </c>
      <c r="AA220" s="9">
        <f t="shared" si="52"/>
        <v>0</v>
      </c>
      <c r="AB220" s="9">
        <f t="shared" si="49"/>
        <v>0</v>
      </c>
      <c r="AC220" s="9">
        <f t="shared" si="54"/>
        <v>84.6</v>
      </c>
      <c r="AD220" s="9">
        <f t="shared" si="50"/>
        <v>0</v>
      </c>
      <c r="AE220" s="10">
        <f t="shared" si="51"/>
        <v>10</v>
      </c>
    </row>
    <row r="221" spans="1:31">
      <c r="A221" s="4">
        <v>45901</v>
      </c>
      <c r="B221" s="5" t="s">
        <v>157</v>
      </c>
      <c r="C221" s="5" t="s">
        <v>158</v>
      </c>
      <c r="D221" s="5" t="s">
        <v>84</v>
      </c>
      <c r="E221" s="5">
        <v>8.29</v>
      </c>
      <c r="F221" s="5">
        <v>8.29</v>
      </c>
      <c r="G221" s="5">
        <v>9.14</v>
      </c>
      <c r="H221" s="5">
        <v>10.14</v>
      </c>
      <c r="I221" s="5" t="s">
        <v>41</v>
      </c>
      <c r="J221" s="5">
        <v>58</v>
      </c>
      <c r="K221" s="5" t="s">
        <v>42</v>
      </c>
      <c r="L221" s="5" t="s">
        <v>43</v>
      </c>
      <c r="M221" s="5" t="s">
        <v>44</v>
      </c>
      <c r="N221" s="5">
        <v>135</v>
      </c>
      <c r="O221" s="5">
        <v>598</v>
      </c>
      <c r="P221" s="5">
        <v>0</v>
      </c>
      <c r="Q221" s="5">
        <v>53</v>
      </c>
      <c r="R221" s="5">
        <v>0</v>
      </c>
      <c r="S221" s="5">
        <v>0</v>
      </c>
      <c r="T221">
        <f t="shared" si="44"/>
        <v>733</v>
      </c>
      <c r="U221">
        <f t="shared" si="45"/>
        <v>786</v>
      </c>
      <c r="V221" s="1">
        <f t="shared" si="46"/>
        <v>45989.4197828709</v>
      </c>
      <c r="W221" s="1">
        <f t="shared" si="47"/>
        <v>45995.8130277443</v>
      </c>
      <c r="X221" t="str">
        <f t="shared" si="53"/>
        <v>低滞销风险</v>
      </c>
      <c r="Y221" s="8" t="str">
        <f>_xlfn.IFS(COUNTIF($B$2:B221,B221)=1,"-",OR(AND(X220="高滞销风险",OR(X221="中滞销风险",X221="低滞销风险",X221="健康")),AND(X220="中滞销风险",OR(X221="低滞销风险",X221="健康")),AND(X220="低滞销风险",X221="健康")),"变好",X220=X221,"维持不变",OR(AND(X220="健康",OR(X221="低滞销风险",X221="中滞销风险",X221="高滞销风险")),AND(X220="低滞销风险",OR(X221="中滞销风险",X221="高滞销风险")),AND(X220="中滞销风险",X221="高滞销风险")),"变差")</f>
        <v>变差</v>
      </c>
      <c r="Z221" s="9">
        <f t="shared" si="48"/>
        <v>0</v>
      </c>
      <c r="AA221" s="9">
        <f t="shared" si="52"/>
        <v>31.6100000000001</v>
      </c>
      <c r="AB221" s="9">
        <f t="shared" si="49"/>
        <v>31.6100000000001</v>
      </c>
      <c r="AC221" s="9">
        <f t="shared" si="54"/>
        <v>94.8130277442702</v>
      </c>
      <c r="AD221" s="9">
        <f t="shared" si="50"/>
        <v>3.81302774426877</v>
      </c>
      <c r="AE221" s="10">
        <f t="shared" si="51"/>
        <v>8.63736263736264</v>
      </c>
    </row>
    <row r="222" spans="1:31">
      <c r="A222" s="4">
        <v>45908</v>
      </c>
      <c r="B222" s="5" t="s">
        <v>157</v>
      </c>
      <c r="C222" s="5" t="s">
        <v>158</v>
      </c>
      <c r="D222" s="5" t="s">
        <v>84</v>
      </c>
      <c r="E222" s="5">
        <v>9</v>
      </c>
      <c r="F222" s="5">
        <v>9</v>
      </c>
      <c r="G222" s="5">
        <v>8.64</v>
      </c>
      <c r="H222" s="5">
        <v>9.82</v>
      </c>
      <c r="I222" s="5" t="s">
        <v>41</v>
      </c>
      <c r="J222" s="5">
        <v>63</v>
      </c>
      <c r="K222" s="5" t="s">
        <v>45</v>
      </c>
      <c r="L222" s="5" t="s">
        <v>46</v>
      </c>
      <c r="M222" s="5" t="s">
        <v>47</v>
      </c>
      <c r="N222" s="5">
        <v>130</v>
      </c>
      <c r="O222" s="5">
        <v>551</v>
      </c>
      <c r="P222" s="5">
        <v>0</v>
      </c>
      <c r="Q222" s="5">
        <v>53</v>
      </c>
      <c r="R222" s="5">
        <v>0</v>
      </c>
      <c r="S222" s="5">
        <v>0</v>
      </c>
      <c r="T222">
        <f t="shared" si="44"/>
        <v>681</v>
      </c>
      <c r="U222">
        <f t="shared" si="45"/>
        <v>734</v>
      </c>
      <c r="V222" s="1">
        <f t="shared" si="46"/>
        <v>45983.6666666667</v>
      </c>
      <c r="W222" s="1">
        <f t="shared" si="47"/>
        <v>45989.5555555556</v>
      </c>
      <c r="X222" t="str">
        <f t="shared" si="53"/>
        <v>健康</v>
      </c>
      <c r="Y222" s="8" t="str">
        <f>_xlfn.IFS(COUNTIF($B$2:B222,B222)=1,"-",OR(AND(X221="高滞销风险",OR(X222="中滞销风险",X222="低滞销风险",X222="健康")),AND(X221="中滞销风险",OR(X222="低滞销风险",X222="健康")),AND(X221="低滞销风险",X222="健康")),"变好",X221=X222,"维持不变",OR(AND(X221="健康",OR(X222="低滞销风险",X222="中滞销风险",X222="高滞销风险")),AND(X221="低滞销风险",OR(X222="中滞销风险",X222="高滞销风险")),AND(X221="中滞销风险",X222="高滞销风险")),"变差")</f>
        <v>变好</v>
      </c>
      <c r="Z222" s="9">
        <f t="shared" si="48"/>
        <v>0</v>
      </c>
      <c r="AA222" s="9">
        <f t="shared" si="52"/>
        <v>0</v>
      </c>
      <c r="AB222" s="9">
        <f t="shared" si="49"/>
        <v>0</v>
      </c>
      <c r="AC222" s="9">
        <f t="shared" si="54"/>
        <v>81.5555555555556</v>
      </c>
      <c r="AD222" s="9">
        <f t="shared" si="50"/>
        <v>0</v>
      </c>
      <c r="AE222" s="10">
        <f t="shared" si="51"/>
        <v>9</v>
      </c>
    </row>
    <row r="223" spans="1:31">
      <c r="A223" s="4">
        <v>45887</v>
      </c>
      <c r="B223" s="5" t="s">
        <v>159</v>
      </c>
      <c r="C223" s="5" t="s">
        <v>160</v>
      </c>
      <c r="D223" s="5" t="s">
        <v>84</v>
      </c>
      <c r="E223" s="5">
        <v>1.01</v>
      </c>
      <c r="F223" s="5">
        <v>1.43</v>
      </c>
      <c r="G223" s="5">
        <v>0.93</v>
      </c>
      <c r="H223" s="5">
        <v>0.79</v>
      </c>
      <c r="I223" s="5" t="s">
        <v>34</v>
      </c>
      <c r="J223" s="5">
        <v>10</v>
      </c>
      <c r="K223" s="5" t="s">
        <v>35</v>
      </c>
      <c r="L223" s="5" t="s">
        <v>36</v>
      </c>
      <c r="M223" s="5" t="s">
        <v>37</v>
      </c>
      <c r="N223" s="5">
        <v>135</v>
      </c>
      <c r="O223" s="5">
        <v>0</v>
      </c>
      <c r="P223" s="5">
        <v>0</v>
      </c>
      <c r="Q223" s="5">
        <v>1</v>
      </c>
      <c r="R223" s="5">
        <v>0</v>
      </c>
      <c r="S223" s="5">
        <v>0</v>
      </c>
      <c r="T223">
        <f t="shared" si="44"/>
        <v>135</v>
      </c>
      <c r="U223">
        <f t="shared" si="45"/>
        <v>136</v>
      </c>
      <c r="V223" s="1">
        <f t="shared" si="46"/>
        <v>46020.6633663366</v>
      </c>
      <c r="W223" s="1">
        <f t="shared" si="47"/>
        <v>46021.6534653465</v>
      </c>
      <c r="X223" t="str">
        <f t="shared" si="53"/>
        <v>中滞销风险</v>
      </c>
      <c r="Y223" s="8" t="str">
        <f>_xlfn.IFS(COUNTIF($B$2:B223,B223)=1,"-",OR(AND(X222="高滞销风险",OR(X223="中滞销风险",X223="低滞销风险",X223="健康")),AND(X222="中滞销风险",OR(X223="低滞销风险",X223="健康")),AND(X222="低滞销风险",X223="健康")),"变好",X222=X223,"维持不变",OR(AND(X222="健康",OR(X223="低滞销风险",X223="中滞销风险",X223="高滞销风险")),AND(X222="低滞销风险",OR(X223="中滞销风险",X223="高滞销风险")),AND(X222="中滞销风险",X223="高滞销风险")),"变差")</f>
        <v>-</v>
      </c>
      <c r="Z223" s="9">
        <f t="shared" si="48"/>
        <v>28.95</v>
      </c>
      <c r="AA223" s="9">
        <f t="shared" si="52"/>
        <v>1</v>
      </c>
      <c r="AB223" s="9">
        <f t="shared" si="49"/>
        <v>29.95</v>
      </c>
      <c r="AC223" s="9">
        <f t="shared" si="54"/>
        <v>134.653465346535</v>
      </c>
      <c r="AD223" s="9">
        <f t="shared" si="50"/>
        <v>29.6534653465351</v>
      </c>
      <c r="AE223" s="10">
        <f t="shared" si="51"/>
        <v>1.2952380952381</v>
      </c>
    </row>
    <row r="224" spans="1:31">
      <c r="A224" s="4">
        <v>45894</v>
      </c>
      <c r="B224" s="5" t="s">
        <v>159</v>
      </c>
      <c r="C224" s="5" t="s">
        <v>160</v>
      </c>
      <c r="D224" s="5" t="s">
        <v>84</v>
      </c>
      <c r="E224" s="5">
        <v>0.91</v>
      </c>
      <c r="F224" s="5">
        <v>0.86</v>
      </c>
      <c r="G224" s="5">
        <v>1.14</v>
      </c>
      <c r="H224" s="5">
        <v>0.86</v>
      </c>
      <c r="I224" s="5" t="s">
        <v>34</v>
      </c>
      <c r="J224" s="5">
        <v>6</v>
      </c>
      <c r="K224" s="5" t="s">
        <v>38</v>
      </c>
      <c r="L224" s="5" t="s">
        <v>39</v>
      </c>
      <c r="M224" s="5" t="s">
        <v>40</v>
      </c>
      <c r="N224" s="5">
        <v>128</v>
      </c>
      <c r="O224" s="5">
        <v>0</v>
      </c>
      <c r="P224" s="5">
        <v>0</v>
      </c>
      <c r="Q224" s="5">
        <v>1</v>
      </c>
      <c r="R224" s="5">
        <v>0</v>
      </c>
      <c r="S224" s="5">
        <v>0</v>
      </c>
      <c r="T224">
        <f t="shared" si="44"/>
        <v>128</v>
      </c>
      <c r="U224">
        <f t="shared" si="45"/>
        <v>129</v>
      </c>
      <c r="V224" s="1">
        <f t="shared" si="46"/>
        <v>46034.6593406593</v>
      </c>
      <c r="W224" s="1">
        <f t="shared" si="47"/>
        <v>46035.7582417582</v>
      </c>
      <c r="X224" t="str">
        <f t="shared" si="53"/>
        <v>高滞销风险</v>
      </c>
      <c r="Y224" s="8" t="str">
        <f>_xlfn.IFS(COUNTIF($B$2:B224,B224)=1,"-",OR(AND(X223="高滞销风险",OR(X224="中滞销风险",X224="低滞销风险",X224="健康")),AND(X223="中滞销风险",OR(X224="低滞销风险",X224="健康")),AND(X223="低滞销风险",X224="健康")),"变好",X223=X224,"维持不变",OR(AND(X223="健康",OR(X224="低滞销风险",X224="中滞销风险",X224="高滞销风险")),AND(X223="低滞销风险",OR(X224="中滞销风险",X224="高滞销风险")),AND(X223="中滞销风险",X224="高滞销风险")),"变差")</f>
        <v>变差</v>
      </c>
      <c r="Z224" s="9">
        <f t="shared" si="48"/>
        <v>38.82</v>
      </c>
      <c r="AA224" s="9">
        <f t="shared" si="52"/>
        <v>1</v>
      </c>
      <c r="AB224" s="9">
        <f t="shared" si="49"/>
        <v>39.82</v>
      </c>
      <c r="AC224" s="9">
        <f t="shared" si="54"/>
        <v>141.758241758242</v>
      </c>
      <c r="AD224" s="9">
        <f t="shared" si="50"/>
        <v>43.7582417582453</v>
      </c>
      <c r="AE224" s="10">
        <f t="shared" si="51"/>
        <v>1.31632653061224</v>
      </c>
    </row>
    <row r="225" spans="1:31">
      <c r="A225" s="4">
        <v>45901</v>
      </c>
      <c r="B225" s="5" t="s">
        <v>159</v>
      </c>
      <c r="C225" s="5" t="s">
        <v>160</v>
      </c>
      <c r="D225" s="5" t="s">
        <v>84</v>
      </c>
      <c r="E225" s="5">
        <v>0.43</v>
      </c>
      <c r="F225" s="5">
        <v>0.43</v>
      </c>
      <c r="G225" s="5">
        <v>0.64</v>
      </c>
      <c r="H225" s="5">
        <v>0.79</v>
      </c>
      <c r="I225" s="5" t="s">
        <v>41</v>
      </c>
      <c r="J225" s="5">
        <v>3</v>
      </c>
      <c r="K225" s="5" t="s">
        <v>42</v>
      </c>
      <c r="L225" s="5" t="s">
        <v>43</v>
      </c>
      <c r="M225" s="5" t="s">
        <v>44</v>
      </c>
      <c r="N225" s="5">
        <v>126</v>
      </c>
      <c r="O225" s="5">
        <v>0</v>
      </c>
      <c r="P225" s="5">
        <v>0</v>
      </c>
      <c r="Q225" s="5">
        <v>1</v>
      </c>
      <c r="R225" s="5">
        <v>0</v>
      </c>
      <c r="S225" s="5">
        <v>0</v>
      </c>
      <c r="T225">
        <f t="shared" si="44"/>
        <v>126</v>
      </c>
      <c r="U225">
        <f t="shared" si="45"/>
        <v>127</v>
      </c>
      <c r="V225" s="1">
        <f t="shared" si="46"/>
        <v>46194.023255814</v>
      </c>
      <c r="W225" s="1">
        <f t="shared" si="47"/>
        <v>46196.3488372093</v>
      </c>
      <c r="X225" t="str">
        <f t="shared" si="53"/>
        <v>高滞销风险</v>
      </c>
      <c r="Y225" s="8" t="str">
        <f>_xlfn.IFS(COUNTIF($B$2:B225,B225)=1,"-",OR(AND(X224="高滞销风险",OR(X225="中滞销风险",X225="低滞销风险",X225="健康")),AND(X224="中滞销风险",OR(X225="低滞销风险",X225="健康")),AND(X224="低滞销风险",X225="健康")),"变好",X224=X225,"维持不变",OR(AND(X224="健康",OR(X225="低滞销风险",X225="中滞销风险",X225="高滞销风险")),AND(X224="低滞销风险",OR(X225="中滞销风险",X225="高滞销风险")),AND(X224="中滞销风险",X225="高滞销风险")),"变差")</f>
        <v>维持不变</v>
      </c>
      <c r="Z225" s="9">
        <f t="shared" si="48"/>
        <v>86.87</v>
      </c>
      <c r="AA225" s="9">
        <f t="shared" si="52"/>
        <v>1</v>
      </c>
      <c r="AB225" s="9">
        <f t="shared" si="49"/>
        <v>87.87</v>
      </c>
      <c r="AC225" s="9">
        <f t="shared" si="54"/>
        <v>295.348837209302</v>
      </c>
      <c r="AD225" s="9">
        <f t="shared" si="50"/>
        <v>204.348837209305</v>
      </c>
      <c r="AE225" s="10">
        <f t="shared" si="51"/>
        <v>1.3956043956044</v>
      </c>
    </row>
    <row r="226" spans="1:31">
      <c r="A226" s="4">
        <v>45908</v>
      </c>
      <c r="B226" s="5" t="s">
        <v>159</v>
      </c>
      <c r="C226" s="5" t="s">
        <v>160</v>
      </c>
      <c r="D226" s="5" t="s">
        <v>84</v>
      </c>
      <c r="E226" s="5">
        <v>0.71</v>
      </c>
      <c r="F226" s="5">
        <v>0.71</v>
      </c>
      <c r="G226" s="5">
        <v>0.57</v>
      </c>
      <c r="H226" s="5">
        <v>0.86</v>
      </c>
      <c r="I226" s="5" t="s">
        <v>41</v>
      </c>
      <c r="J226" s="5">
        <v>5</v>
      </c>
      <c r="K226" s="5" t="s">
        <v>45</v>
      </c>
      <c r="L226" s="5" t="s">
        <v>46</v>
      </c>
      <c r="M226" s="5" t="s">
        <v>47</v>
      </c>
      <c r="N226" s="5">
        <v>122</v>
      </c>
      <c r="O226" s="5">
        <v>0</v>
      </c>
      <c r="P226" s="5">
        <v>0</v>
      </c>
      <c r="Q226" s="5">
        <v>1</v>
      </c>
      <c r="R226" s="5">
        <v>0</v>
      </c>
      <c r="S226" s="5">
        <v>0</v>
      </c>
      <c r="T226">
        <f t="shared" si="44"/>
        <v>122</v>
      </c>
      <c r="U226">
        <f t="shared" si="45"/>
        <v>123</v>
      </c>
      <c r="V226" s="1">
        <f t="shared" si="46"/>
        <v>46079.8309859155</v>
      </c>
      <c r="W226" s="1">
        <f t="shared" si="47"/>
        <v>46081.2394366197</v>
      </c>
      <c r="X226" t="str">
        <f t="shared" si="53"/>
        <v>高滞销风险</v>
      </c>
      <c r="Y226" s="8" t="str">
        <f>_xlfn.IFS(COUNTIF($B$2:B226,B226)=1,"-",OR(AND(X225="高滞销风险",OR(X226="中滞销风险",X226="低滞销风险",X226="健康")),AND(X225="中滞销风险",OR(X226="低滞销风险",X226="健康")),AND(X225="低滞销风险",X226="健康")),"变好",X225=X226,"维持不变",OR(AND(X225="健康",OR(X226="低滞销风险",X226="中滞销风险",X226="高滞销风险")),AND(X225="低滞销风险",OR(X226="中滞销风险",X226="高滞销风险")),AND(X225="中滞销风险",X226="高滞销风险")),"变差")</f>
        <v>维持不变</v>
      </c>
      <c r="Z226" s="9">
        <f t="shared" si="48"/>
        <v>62.36</v>
      </c>
      <c r="AA226" s="9">
        <f t="shared" si="52"/>
        <v>1</v>
      </c>
      <c r="AB226" s="9">
        <f t="shared" si="49"/>
        <v>63.36</v>
      </c>
      <c r="AC226" s="9">
        <f t="shared" si="54"/>
        <v>173.239436619718</v>
      </c>
      <c r="AD226" s="9">
        <f t="shared" si="50"/>
        <v>89.2394366197186</v>
      </c>
      <c r="AE226" s="10">
        <f t="shared" si="51"/>
        <v>1.46428571428571</v>
      </c>
    </row>
    <row r="227" spans="1:31">
      <c r="A227" s="4">
        <v>45887</v>
      </c>
      <c r="B227" s="5" t="s">
        <v>161</v>
      </c>
      <c r="C227" s="5" t="s">
        <v>162</v>
      </c>
      <c r="D227" s="5" t="s">
        <v>84</v>
      </c>
      <c r="E227" s="5">
        <v>1.71</v>
      </c>
      <c r="F227" s="5">
        <v>1.71</v>
      </c>
      <c r="G227" s="5">
        <v>2</v>
      </c>
      <c r="H227" s="5">
        <v>1.93</v>
      </c>
      <c r="I227" s="5" t="s">
        <v>41</v>
      </c>
      <c r="J227" s="5">
        <v>12</v>
      </c>
      <c r="K227" s="5" t="s">
        <v>35</v>
      </c>
      <c r="L227" s="5" t="s">
        <v>36</v>
      </c>
      <c r="M227" s="5" t="s">
        <v>37</v>
      </c>
      <c r="N227" s="5">
        <v>26</v>
      </c>
      <c r="O227" s="5">
        <v>101</v>
      </c>
      <c r="P227" s="5">
        <v>0</v>
      </c>
      <c r="Q227" s="5">
        <v>1</v>
      </c>
      <c r="R227" s="5">
        <v>0</v>
      </c>
      <c r="S227" s="5">
        <v>0</v>
      </c>
      <c r="T227">
        <f t="shared" si="44"/>
        <v>127</v>
      </c>
      <c r="U227">
        <f t="shared" si="45"/>
        <v>128</v>
      </c>
      <c r="V227" s="1">
        <f t="shared" si="46"/>
        <v>45961.269005848</v>
      </c>
      <c r="W227" s="1">
        <f t="shared" si="47"/>
        <v>45961.8538011696</v>
      </c>
      <c r="X227" t="str">
        <f t="shared" si="53"/>
        <v>健康</v>
      </c>
      <c r="Y227" s="8" t="str">
        <f>_xlfn.IFS(COUNTIF($B$2:B227,B227)=1,"-",OR(AND(X226="高滞销风险",OR(X227="中滞销风险",X227="低滞销风险",X227="健康")),AND(X226="中滞销风险",OR(X227="低滞销风险",X227="健康")),AND(X226="低滞销风险",X227="健康")),"变好",X226=X227,"维持不变",OR(AND(X226="健康",OR(X227="低滞销风险",X227="中滞销风险",X227="高滞销风险")),AND(X226="低滞销风险",OR(X227="中滞销风险",X227="高滞销风险")),AND(X226="中滞销风险",X227="高滞销风险")),"变差")</f>
        <v>-</v>
      </c>
      <c r="Z227" s="9">
        <f t="shared" si="48"/>
        <v>0</v>
      </c>
      <c r="AA227" s="9">
        <f t="shared" si="52"/>
        <v>0</v>
      </c>
      <c r="AB227" s="9">
        <f t="shared" si="49"/>
        <v>0</v>
      </c>
      <c r="AC227" s="9">
        <f t="shared" si="54"/>
        <v>74.8538011695906</v>
      </c>
      <c r="AD227" s="9">
        <f t="shared" si="50"/>
        <v>0</v>
      </c>
      <c r="AE227" s="10">
        <f t="shared" si="51"/>
        <v>1.71</v>
      </c>
    </row>
    <row r="228" spans="1:31">
      <c r="A228" s="4">
        <v>45894</v>
      </c>
      <c r="B228" s="5" t="s">
        <v>161</v>
      </c>
      <c r="C228" s="5" t="s">
        <v>162</v>
      </c>
      <c r="D228" s="5" t="s">
        <v>84</v>
      </c>
      <c r="E228" s="5">
        <v>1.14</v>
      </c>
      <c r="F228" s="5">
        <v>1.14</v>
      </c>
      <c r="G228" s="5">
        <v>1.43</v>
      </c>
      <c r="H228" s="5">
        <v>1.79</v>
      </c>
      <c r="I228" s="5" t="s">
        <v>41</v>
      </c>
      <c r="J228" s="5">
        <v>8</v>
      </c>
      <c r="K228" s="5" t="s">
        <v>38</v>
      </c>
      <c r="L228" s="5" t="s">
        <v>39</v>
      </c>
      <c r="M228" s="5" t="s">
        <v>40</v>
      </c>
      <c r="N228" s="5">
        <v>48</v>
      </c>
      <c r="O228" s="5">
        <v>71</v>
      </c>
      <c r="P228" s="5">
        <v>0</v>
      </c>
      <c r="Q228" s="5">
        <v>1</v>
      </c>
      <c r="R228" s="5">
        <v>0</v>
      </c>
      <c r="S228" s="5">
        <v>0</v>
      </c>
      <c r="T228">
        <f t="shared" si="44"/>
        <v>119</v>
      </c>
      <c r="U228">
        <f t="shared" si="45"/>
        <v>120</v>
      </c>
      <c r="V228" s="1">
        <f t="shared" si="46"/>
        <v>45998.3859649123</v>
      </c>
      <c r="W228" s="1">
        <f t="shared" si="47"/>
        <v>45999.2631578947</v>
      </c>
      <c r="X228" t="str">
        <f t="shared" si="53"/>
        <v>低滞销风险</v>
      </c>
      <c r="Y228" s="8" t="str">
        <f>_xlfn.IFS(COUNTIF($B$2:B228,B228)=1,"-",OR(AND(X227="高滞销风险",OR(X228="中滞销风险",X228="低滞销风险",X228="健康")),AND(X227="中滞销风险",OR(X228="低滞销风险",X228="健康")),AND(X227="低滞销风险",X228="健康")),"变好",X227=X228,"维持不变",OR(AND(X227="健康",OR(X228="低滞销风险",X228="中滞销风险",X228="高滞销风险")),AND(X227="低滞销风险",OR(X228="中滞销风险",X228="高滞销风险")),AND(X227="中滞销风险",X228="高滞销风险")),"变差")</f>
        <v>变差</v>
      </c>
      <c r="Z228" s="9">
        <f t="shared" si="48"/>
        <v>7.28000000000002</v>
      </c>
      <c r="AA228" s="9">
        <f t="shared" si="52"/>
        <v>1</v>
      </c>
      <c r="AB228" s="9">
        <f t="shared" si="49"/>
        <v>8.28000000000002</v>
      </c>
      <c r="AC228" s="9">
        <f t="shared" si="54"/>
        <v>105.263157894737</v>
      </c>
      <c r="AD228" s="9">
        <f t="shared" si="50"/>
        <v>7.26315789474029</v>
      </c>
      <c r="AE228" s="10">
        <f t="shared" si="51"/>
        <v>1.22448979591837</v>
      </c>
    </row>
    <row r="229" spans="1:31">
      <c r="A229" s="4">
        <v>45901</v>
      </c>
      <c r="B229" s="5" t="s">
        <v>161</v>
      </c>
      <c r="C229" s="5" t="s">
        <v>162</v>
      </c>
      <c r="D229" s="5" t="s">
        <v>84</v>
      </c>
      <c r="E229" s="5">
        <v>2.02</v>
      </c>
      <c r="F229" s="5">
        <v>2.41</v>
      </c>
      <c r="G229" s="5">
        <v>1.78</v>
      </c>
      <c r="H229" s="5">
        <v>1.89</v>
      </c>
      <c r="I229" s="5" t="s">
        <v>34</v>
      </c>
      <c r="J229" s="5">
        <v>16.89</v>
      </c>
      <c r="K229" s="5" t="s">
        <v>42</v>
      </c>
      <c r="L229" s="5" t="s">
        <v>43</v>
      </c>
      <c r="M229" s="5" t="s">
        <v>44</v>
      </c>
      <c r="N229" s="5">
        <v>54</v>
      </c>
      <c r="O229" s="5">
        <v>48</v>
      </c>
      <c r="P229" s="5">
        <v>0</v>
      </c>
      <c r="Q229" s="5">
        <v>1</v>
      </c>
      <c r="R229" s="5">
        <v>0</v>
      </c>
      <c r="S229" s="5">
        <v>0</v>
      </c>
      <c r="T229">
        <f t="shared" si="44"/>
        <v>102</v>
      </c>
      <c r="U229">
        <f t="shared" si="45"/>
        <v>103</v>
      </c>
      <c r="V229" s="1">
        <f t="shared" si="46"/>
        <v>45951.4950495049</v>
      </c>
      <c r="W229" s="1">
        <f t="shared" si="47"/>
        <v>45951.9900990099</v>
      </c>
      <c r="X229" t="str">
        <f t="shared" si="53"/>
        <v>健康</v>
      </c>
      <c r="Y229" s="8" t="str">
        <f>_xlfn.IFS(COUNTIF($B$2:B229,B229)=1,"-",OR(AND(X228="高滞销风险",OR(X229="中滞销风险",X229="低滞销风险",X229="健康")),AND(X228="中滞销风险",OR(X229="低滞销风险",X229="健康")),AND(X228="低滞销风险",X229="健康")),"变好",X228=X229,"维持不变",OR(AND(X228="健康",OR(X229="低滞销风险",X229="中滞销风险",X229="高滞销风险")),AND(X228="低滞销风险",OR(X229="中滞销风险",X229="高滞销风险")),AND(X228="中滞销风险",X229="高滞销风险")),"变差")</f>
        <v>变好</v>
      </c>
      <c r="Z229" s="9">
        <f t="shared" si="48"/>
        <v>0</v>
      </c>
      <c r="AA229" s="9">
        <f t="shared" si="52"/>
        <v>0</v>
      </c>
      <c r="AB229" s="9">
        <f t="shared" si="49"/>
        <v>0</v>
      </c>
      <c r="AC229" s="9">
        <f t="shared" si="54"/>
        <v>50.990099009901</v>
      </c>
      <c r="AD229" s="9">
        <f t="shared" si="50"/>
        <v>0</v>
      </c>
      <c r="AE229" s="10">
        <f t="shared" si="51"/>
        <v>2.02</v>
      </c>
    </row>
    <row r="230" spans="1:31">
      <c r="A230" s="4">
        <v>45908</v>
      </c>
      <c r="B230" s="5" t="s">
        <v>161</v>
      </c>
      <c r="C230" s="5" t="s">
        <v>162</v>
      </c>
      <c r="D230" s="5" t="s">
        <v>84</v>
      </c>
      <c r="E230" s="5">
        <v>1.57</v>
      </c>
      <c r="F230" s="5">
        <v>1.57</v>
      </c>
      <c r="G230" s="5">
        <v>1.99</v>
      </c>
      <c r="H230" s="5">
        <v>1.71</v>
      </c>
      <c r="I230" s="5" t="s">
        <v>41</v>
      </c>
      <c r="J230" s="5">
        <v>11</v>
      </c>
      <c r="K230" s="5" t="s">
        <v>45</v>
      </c>
      <c r="L230" s="5" t="s">
        <v>46</v>
      </c>
      <c r="M230" s="5" t="s">
        <v>47</v>
      </c>
      <c r="N230" s="5">
        <v>49</v>
      </c>
      <c r="O230" s="5">
        <v>44</v>
      </c>
      <c r="P230" s="5">
        <v>0</v>
      </c>
      <c r="Q230" s="5">
        <v>1</v>
      </c>
      <c r="R230" s="5">
        <v>0</v>
      </c>
      <c r="S230" s="5">
        <v>0</v>
      </c>
      <c r="T230">
        <f t="shared" si="44"/>
        <v>93</v>
      </c>
      <c r="U230">
        <f t="shared" si="45"/>
        <v>94</v>
      </c>
      <c r="V230" s="1">
        <f t="shared" si="46"/>
        <v>45967.2356687898</v>
      </c>
      <c r="W230" s="1">
        <f t="shared" si="47"/>
        <v>45967.872611465</v>
      </c>
      <c r="X230" t="str">
        <f t="shared" si="53"/>
        <v>健康</v>
      </c>
      <c r="Y230" s="8" t="str">
        <f>_xlfn.IFS(COUNTIF($B$2:B230,B230)=1,"-",OR(AND(X229="高滞销风险",OR(X230="中滞销风险",X230="低滞销风险",X230="健康")),AND(X229="中滞销风险",OR(X230="低滞销风险",X230="健康")),AND(X229="低滞销风险",X230="健康")),"变好",X229=X230,"维持不变",OR(AND(X229="健康",OR(X230="低滞销风险",X230="中滞销风险",X230="高滞销风险")),AND(X229="低滞销风险",OR(X230="中滞销风险",X230="高滞销风险")),AND(X229="中滞销风险",X230="高滞销风险")),"变差")</f>
        <v>维持不变</v>
      </c>
      <c r="Z230" s="9">
        <f t="shared" si="48"/>
        <v>0</v>
      </c>
      <c r="AA230" s="9">
        <f t="shared" si="52"/>
        <v>0</v>
      </c>
      <c r="AB230" s="9">
        <f t="shared" si="49"/>
        <v>0</v>
      </c>
      <c r="AC230" s="9">
        <f t="shared" si="54"/>
        <v>59.8726114649682</v>
      </c>
      <c r="AD230" s="9">
        <f t="shared" si="50"/>
        <v>0</v>
      </c>
      <c r="AE230" s="10">
        <f t="shared" si="51"/>
        <v>1.57</v>
      </c>
    </row>
    <row r="231" spans="1:31">
      <c r="A231" s="4">
        <v>45887</v>
      </c>
      <c r="B231" s="5" t="s">
        <v>163</v>
      </c>
      <c r="C231" s="5" t="s">
        <v>164</v>
      </c>
      <c r="D231" s="5" t="s">
        <v>84</v>
      </c>
      <c r="E231" s="5">
        <v>3.14</v>
      </c>
      <c r="F231" s="5">
        <v>3.14</v>
      </c>
      <c r="G231" s="5">
        <v>3.29</v>
      </c>
      <c r="H231" s="5">
        <v>3.68</v>
      </c>
      <c r="I231" s="5" t="s">
        <v>41</v>
      </c>
      <c r="J231" s="5">
        <v>22</v>
      </c>
      <c r="K231" s="5" t="s">
        <v>35</v>
      </c>
      <c r="L231" s="5" t="s">
        <v>36</v>
      </c>
      <c r="M231" s="5" t="s">
        <v>37</v>
      </c>
      <c r="N231" s="5">
        <v>109</v>
      </c>
      <c r="O231" s="5">
        <v>146</v>
      </c>
      <c r="P231" s="5">
        <v>0</v>
      </c>
      <c r="Q231" s="5">
        <v>0</v>
      </c>
      <c r="R231" s="5">
        <v>0</v>
      </c>
      <c r="S231" s="5">
        <v>0</v>
      </c>
      <c r="T231">
        <f t="shared" si="44"/>
        <v>255</v>
      </c>
      <c r="U231">
        <f t="shared" si="45"/>
        <v>255</v>
      </c>
      <c r="V231" s="1">
        <f t="shared" si="46"/>
        <v>45968.2101910828</v>
      </c>
      <c r="W231" s="1">
        <f t="shared" si="47"/>
        <v>45968.2101910828</v>
      </c>
      <c r="X231" t="str">
        <f t="shared" si="53"/>
        <v>健康</v>
      </c>
      <c r="Y231" s="8" t="str">
        <f>_xlfn.IFS(COUNTIF($B$2:B231,B231)=1,"-",OR(AND(X230="高滞销风险",OR(X231="中滞销风险",X231="低滞销风险",X231="健康")),AND(X230="中滞销风险",OR(X231="低滞销风险",X231="健康")),AND(X230="低滞销风险",X231="健康")),"变好",X230=X231,"维持不变",OR(AND(X230="健康",OR(X231="低滞销风险",X231="中滞销风险",X231="高滞销风险")),AND(X230="低滞销风险",OR(X231="中滞销风险",X231="高滞销风险")),AND(X230="中滞销风险",X231="高滞销风险")),"变差")</f>
        <v>-</v>
      </c>
      <c r="Z231" s="9">
        <f t="shared" si="48"/>
        <v>0</v>
      </c>
      <c r="AA231" s="9">
        <f t="shared" si="52"/>
        <v>0</v>
      </c>
      <c r="AB231" s="9">
        <f t="shared" si="49"/>
        <v>0</v>
      </c>
      <c r="AC231" s="9">
        <f t="shared" si="54"/>
        <v>81.2101910828025</v>
      </c>
      <c r="AD231" s="9">
        <f t="shared" si="50"/>
        <v>0</v>
      </c>
      <c r="AE231" s="10">
        <f t="shared" si="51"/>
        <v>3.14</v>
      </c>
    </row>
    <row r="232" spans="1:31">
      <c r="A232" s="4">
        <v>45894</v>
      </c>
      <c r="B232" s="5" t="s">
        <v>163</v>
      </c>
      <c r="C232" s="5" t="s">
        <v>164</v>
      </c>
      <c r="D232" s="5" t="s">
        <v>84</v>
      </c>
      <c r="E232" s="5">
        <v>3.75</v>
      </c>
      <c r="F232" s="5">
        <v>3.86</v>
      </c>
      <c r="G232" s="5">
        <v>3.5</v>
      </c>
      <c r="H232" s="5">
        <v>3.79</v>
      </c>
      <c r="I232" s="5" t="s">
        <v>34</v>
      </c>
      <c r="J232" s="5">
        <v>27</v>
      </c>
      <c r="K232" s="5" t="s">
        <v>38</v>
      </c>
      <c r="L232" s="5" t="s">
        <v>39</v>
      </c>
      <c r="M232" s="5" t="s">
        <v>40</v>
      </c>
      <c r="N232" s="5">
        <v>81</v>
      </c>
      <c r="O232" s="5">
        <v>146</v>
      </c>
      <c r="P232" s="5">
        <v>0</v>
      </c>
      <c r="Q232" s="5">
        <v>0</v>
      </c>
      <c r="R232" s="5">
        <v>0</v>
      </c>
      <c r="S232" s="5">
        <v>150</v>
      </c>
      <c r="T232">
        <f t="shared" si="44"/>
        <v>227</v>
      </c>
      <c r="U232">
        <f t="shared" si="45"/>
        <v>377</v>
      </c>
      <c r="V232" s="1">
        <f t="shared" si="46"/>
        <v>45954.5333333333</v>
      </c>
      <c r="W232" s="1">
        <f t="shared" si="47"/>
        <v>45994.5333333333</v>
      </c>
      <c r="X232" t="str">
        <f t="shared" si="53"/>
        <v>低滞销风险</v>
      </c>
      <c r="Y232" s="8" t="str">
        <f>_xlfn.IFS(COUNTIF($B$2:B232,B232)=1,"-",OR(AND(X231="高滞销风险",OR(X232="中滞销风险",X232="低滞销风险",X232="健康")),AND(X231="中滞销风险",OR(X232="低滞销风险",X232="健康")),AND(X231="低滞销风险",X232="健康")),"变好",X231=X232,"维持不变",OR(AND(X231="健康",OR(X232="低滞销风险",X232="中滞销风险",X232="高滞销风险")),AND(X231="低滞销风险",OR(X232="中滞销风险",X232="高滞销风险")),AND(X231="中滞销风险",X232="高滞销风险")),"变差")</f>
        <v>变差</v>
      </c>
      <c r="Z232" s="9">
        <f t="shared" si="48"/>
        <v>0</v>
      </c>
      <c r="AA232" s="9">
        <f t="shared" si="52"/>
        <v>9.5</v>
      </c>
      <c r="AB232" s="9">
        <f t="shared" si="49"/>
        <v>9.5</v>
      </c>
      <c r="AC232" s="9">
        <f t="shared" si="54"/>
        <v>100.533333333333</v>
      </c>
      <c r="AD232" s="9">
        <f t="shared" si="50"/>
        <v>2.53333333333285</v>
      </c>
      <c r="AE232" s="10">
        <f t="shared" si="51"/>
        <v>3.8469387755102</v>
      </c>
    </row>
    <row r="233" spans="1:31">
      <c r="A233" s="4">
        <v>45901</v>
      </c>
      <c r="B233" s="5" t="s">
        <v>163</v>
      </c>
      <c r="C233" s="5" t="s">
        <v>164</v>
      </c>
      <c r="D233" s="5" t="s">
        <v>84</v>
      </c>
      <c r="E233" s="5">
        <v>4.54</v>
      </c>
      <c r="F233" s="5">
        <v>5.43</v>
      </c>
      <c r="G233" s="5">
        <v>4.64</v>
      </c>
      <c r="H233" s="5">
        <v>3.96</v>
      </c>
      <c r="I233" s="5" t="s">
        <v>34</v>
      </c>
      <c r="J233" s="5">
        <v>38</v>
      </c>
      <c r="K233" s="5" t="s">
        <v>42</v>
      </c>
      <c r="L233" s="5" t="s">
        <v>43</v>
      </c>
      <c r="M233" s="5" t="s">
        <v>44</v>
      </c>
      <c r="N233" s="5">
        <v>68</v>
      </c>
      <c r="O233" s="5">
        <v>127</v>
      </c>
      <c r="P233" s="5">
        <v>0</v>
      </c>
      <c r="Q233" s="5">
        <v>0</v>
      </c>
      <c r="R233" s="5">
        <v>0</v>
      </c>
      <c r="S233" s="5">
        <v>150</v>
      </c>
      <c r="T233">
        <f t="shared" si="44"/>
        <v>195</v>
      </c>
      <c r="U233">
        <f t="shared" si="45"/>
        <v>345</v>
      </c>
      <c r="V233" s="1">
        <f t="shared" si="46"/>
        <v>45943.9515418502</v>
      </c>
      <c r="W233" s="1">
        <f t="shared" si="47"/>
        <v>45976.9911894273</v>
      </c>
      <c r="X233" t="str">
        <f t="shared" si="53"/>
        <v>健康</v>
      </c>
      <c r="Y233" s="8" t="str">
        <f>_xlfn.IFS(COUNTIF($B$2:B233,B233)=1,"-",OR(AND(X232="高滞销风险",OR(X233="中滞销风险",X233="低滞销风险",X233="健康")),AND(X232="中滞销风险",OR(X233="低滞销风险",X233="健康")),AND(X232="低滞销风险",X233="健康")),"变好",X232=X233,"维持不变",OR(AND(X232="健康",OR(X233="低滞销风险",X233="中滞销风险",X233="高滞销风险")),AND(X232="低滞销风险",OR(X233="中滞销风险",X233="高滞销风险")),AND(X232="中滞销风险",X233="高滞销风险")),"变差")</f>
        <v>变好</v>
      </c>
      <c r="Z233" s="9">
        <f t="shared" si="48"/>
        <v>0</v>
      </c>
      <c r="AA233" s="9">
        <f t="shared" si="52"/>
        <v>0</v>
      </c>
      <c r="AB233" s="9">
        <f t="shared" si="49"/>
        <v>0</v>
      </c>
      <c r="AC233" s="9">
        <f t="shared" si="54"/>
        <v>75.9911894273128</v>
      </c>
      <c r="AD233" s="9">
        <f t="shared" si="50"/>
        <v>0</v>
      </c>
      <c r="AE233" s="10">
        <f t="shared" si="51"/>
        <v>4.54</v>
      </c>
    </row>
    <row r="234" spans="1:31">
      <c r="A234" s="4">
        <v>45908</v>
      </c>
      <c r="B234" s="5" t="s">
        <v>163</v>
      </c>
      <c r="C234" s="5" t="s">
        <v>164</v>
      </c>
      <c r="D234" s="5" t="s">
        <v>84</v>
      </c>
      <c r="E234" s="5">
        <v>2.86</v>
      </c>
      <c r="F234" s="5">
        <v>2.86</v>
      </c>
      <c r="G234" s="5">
        <v>4.14</v>
      </c>
      <c r="H234" s="5">
        <v>3.82</v>
      </c>
      <c r="I234" s="5" t="s">
        <v>41</v>
      </c>
      <c r="J234" s="5">
        <v>20</v>
      </c>
      <c r="K234" s="5" t="s">
        <v>45</v>
      </c>
      <c r="L234" s="5" t="s">
        <v>46</v>
      </c>
      <c r="M234" s="5" t="s">
        <v>47</v>
      </c>
      <c r="N234" s="5">
        <v>78</v>
      </c>
      <c r="O234" s="5">
        <v>248</v>
      </c>
      <c r="P234" s="5">
        <v>0</v>
      </c>
      <c r="Q234" s="5">
        <v>0</v>
      </c>
      <c r="R234" s="5">
        <v>0</v>
      </c>
      <c r="S234" s="5">
        <v>0</v>
      </c>
      <c r="T234">
        <f t="shared" si="44"/>
        <v>326</v>
      </c>
      <c r="U234">
        <f t="shared" si="45"/>
        <v>326</v>
      </c>
      <c r="V234" s="1">
        <f t="shared" si="46"/>
        <v>46021.986013986</v>
      </c>
      <c r="W234" s="1">
        <f t="shared" si="47"/>
        <v>46021.986013986</v>
      </c>
      <c r="X234" t="str">
        <f t="shared" si="53"/>
        <v>中滞销风险</v>
      </c>
      <c r="Y234" s="8" t="str">
        <f>_xlfn.IFS(COUNTIF($B$2:B234,B234)=1,"-",OR(AND(X233="高滞销风险",OR(X234="中滞销风险",X234="低滞销风险",X234="健康")),AND(X233="中滞销风险",OR(X234="低滞销风险",X234="健康")),AND(X233="低滞销风险",X234="健康")),"变好",X233=X234,"维持不变",OR(AND(X233="健康",OR(X234="低滞销风险",X234="中滞销风险",X234="高滞销风险")),AND(X233="低滞销风险",OR(X234="中滞销风险",X234="高滞销风险")),AND(X233="中滞销风险",X234="高滞销风险")),"变差")</f>
        <v>变差</v>
      </c>
      <c r="Z234" s="9">
        <f t="shared" si="48"/>
        <v>85.76</v>
      </c>
      <c r="AA234" s="9">
        <f t="shared" si="52"/>
        <v>0</v>
      </c>
      <c r="AB234" s="9">
        <f t="shared" si="49"/>
        <v>85.76</v>
      </c>
      <c r="AC234" s="9">
        <f t="shared" si="54"/>
        <v>113.986013986014</v>
      </c>
      <c r="AD234" s="9">
        <f t="shared" si="50"/>
        <v>29.9860139860175</v>
      </c>
      <c r="AE234" s="10">
        <f t="shared" si="51"/>
        <v>3.88095238095238</v>
      </c>
    </row>
    <row r="235" spans="1:31">
      <c r="A235" s="4">
        <v>45887</v>
      </c>
      <c r="B235" s="5" t="s">
        <v>165</v>
      </c>
      <c r="C235" s="5" t="s">
        <v>166</v>
      </c>
      <c r="D235" s="5" t="s">
        <v>84</v>
      </c>
      <c r="E235" s="5">
        <v>5.43</v>
      </c>
      <c r="F235" s="5">
        <v>5.43</v>
      </c>
      <c r="G235" s="5">
        <v>6.14</v>
      </c>
      <c r="H235" s="5">
        <v>6</v>
      </c>
      <c r="I235" s="5" t="s">
        <v>41</v>
      </c>
      <c r="J235" s="5">
        <v>38</v>
      </c>
      <c r="K235" s="5" t="s">
        <v>35</v>
      </c>
      <c r="L235" s="5" t="s">
        <v>36</v>
      </c>
      <c r="M235" s="5" t="s">
        <v>37</v>
      </c>
      <c r="N235" s="5">
        <v>137</v>
      </c>
      <c r="O235" s="5">
        <v>176</v>
      </c>
      <c r="P235" s="5">
        <v>0</v>
      </c>
      <c r="Q235" s="5">
        <v>3</v>
      </c>
      <c r="R235" s="5">
        <v>0</v>
      </c>
      <c r="S235" s="5">
        <v>300</v>
      </c>
      <c r="T235">
        <f t="shared" si="44"/>
        <v>313</v>
      </c>
      <c r="U235">
        <f t="shared" si="45"/>
        <v>616</v>
      </c>
      <c r="V235" s="1">
        <f t="shared" si="46"/>
        <v>45944.6427255985</v>
      </c>
      <c r="W235" s="1">
        <f t="shared" si="47"/>
        <v>46000.4438305709</v>
      </c>
      <c r="X235" t="str">
        <f t="shared" si="53"/>
        <v>低滞销风险</v>
      </c>
      <c r="Y235" s="8" t="str">
        <f>_xlfn.IFS(COUNTIF($B$2:B235,B235)=1,"-",OR(AND(X234="高滞销风险",OR(X235="中滞销风险",X235="低滞销风险",X235="健康")),AND(X234="中滞销风险",OR(X235="低滞销风险",X235="健康")),AND(X234="低滞销风险",X235="健康")),"变好",X234=X235,"维持不变",OR(AND(X234="健康",OR(X235="低滞销风险",X235="中滞销风险",X235="高滞销风险")),AND(X234="低滞销风险",OR(X235="中滞销风险",X235="高滞销风险")),AND(X234="中滞销风险",X235="高滞销风险")),"变差")</f>
        <v>-</v>
      </c>
      <c r="Z235" s="9">
        <f t="shared" si="48"/>
        <v>0</v>
      </c>
      <c r="AA235" s="9">
        <f t="shared" si="52"/>
        <v>45.85</v>
      </c>
      <c r="AB235" s="9">
        <f t="shared" si="49"/>
        <v>45.85</v>
      </c>
      <c r="AC235" s="9">
        <f t="shared" si="54"/>
        <v>113.443830570902</v>
      </c>
      <c r="AD235" s="9">
        <f t="shared" si="50"/>
        <v>8.44383057090454</v>
      </c>
      <c r="AE235" s="10">
        <f t="shared" si="51"/>
        <v>5.86666666666667</v>
      </c>
    </row>
    <row r="236" spans="1:31">
      <c r="A236" s="4">
        <v>45894</v>
      </c>
      <c r="B236" s="5" t="s">
        <v>165</v>
      </c>
      <c r="C236" s="5" t="s">
        <v>166</v>
      </c>
      <c r="D236" s="5" t="s">
        <v>84</v>
      </c>
      <c r="E236" s="5">
        <v>4.43</v>
      </c>
      <c r="F236" s="5">
        <v>4.43</v>
      </c>
      <c r="G236" s="5">
        <v>4.93</v>
      </c>
      <c r="H236" s="5">
        <v>5.54</v>
      </c>
      <c r="I236" s="5" t="s">
        <v>41</v>
      </c>
      <c r="J236" s="5">
        <v>31</v>
      </c>
      <c r="K236" s="5" t="s">
        <v>38</v>
      </c>
      <c r="L236" s="5" t="s">
        <v>39</v>
      </c>
      <c r="M236" s="5" t="s">
        <v>40</v>
      </c>
      <c r="N236" s="5">
        <v>112</v>
      </c>
      <c r="O236" s="5">
        <v>176</v>
      </c>
      <c r="P236" s="5">
        <v>0</v>
      </c>
      <c r="Q236" s="5">
        <v>303</v>
      </c>
      <c r="R236" s="5">
        <v>0</v>
      </c>
      <c r="S236" s="5">
        <v>0</v>
      </c>
      <c r="T236">
        <f t="shared" si="44"/>
        <v>288</v>
      </c>
      <c r="U236">
        <f t="shared" si="45"/>
        <v>591</v>
      </c>
      <c r="V236" s="1">
        <f t="shared" si="46"/>
        <v>45959.0112866817</v>
      </c>
      <c r="W236" s="1">
        <f t="shared" si="47"/>
        <v>46027.4085778781</v>
      </c>
      <c r="X236" t="str">
        <f t="shared" si="53"/>
        <v>高滞销风险</v>
      </c>
      <c r="Y236" s="8" t="str">
        <f>_xlfn.IFS(COUNTIF($B$2:B236,B236)=1,"-",OR(AND(X235="高滞销风险",OR(X236="中滞销风险",X236="低滞销风险",X236="健康")),AND(X235="中滞销风险",OR(X236="低滞销风险",X236="健康")),AND(X235="低滞销风险",X236="健康")),"变好",X235=X236,"维持不变",OR(AND(X235="健康",OR(X236="低滞销风险",X236="中滞销风险",X236="高滞销风险")),AND(X235="低滞销风险",OR(X236="中滞销风险",X236="高滞销风险")),AND(X235="中滞销风险",X236="高滞销风险")),"变差")</f>
        <v>变差</v>
      </c>
      <c r="Z236" s="9">
        <f t="shared" si="48"/>
        <v>0</v>
      </c>
      <c r="AA236" s="9">
        <f t="shared" si="52"/>
        <v>156.86</v>
      </c>
      <c r="AB236" s="9">
        <f t="shared" si="49"/>
        <v>156.86</v>
      </c>
      <c r="AC236" s="9">
        <f t="shared" si="54"/>
        <v>133.408577878104</v>
      </c>
      <c r="AD236" s="9">
        <f t="shared" si="50"/>
        <v>35.4085778781009</v>
      </c>
      <c r="AE236" s="10">
        <f t="shared" si="51"/>
        <v>6.03061224489796</v>
      </c>
    </row>
    <row r="237" spans="1:31">
      <c r="A237" s="4">
        <v>45901</v>
      </c>
      <c r="B237" s="5" t="s">
        <v>165</v>
      </c>
      <c r="C237" s="5" t="s">
        <v>166</v>
      </c>
      <c r="D237" s="5" t="s">
        <v>84</v>
      </c>
      <c r="E237" s="5">
        <v>3.86</v>
      </c>
      <c r="F237" s="5">
        <v>3.86</v>
      </c>
      <c r="G237" s="5">
        <v>4.14</v>
      </c>
      <c r="H237" s="5">
        <v>5.14</v>
      </c>
      <c r="I237" s="5" t="s">
        <v>41</v>
      </c>
      <c r="J237" s="5">
        <v>27</v>
      </c>
      <c r="K237" s="5" t="s">
        <v>42</v>
      </c>
      <c r="L237" s="5" t="s">
        <v>43</v>
      </c>
      <c r="M237" s="5" t="s">
        <v>44</v>
      </c>
      <c r="N237" s="5">
        <v>145</v>
      </c>
      <c r="O237" s="5">
        <v>177</v>
      </c>
      <c r="P237" s="5">
        <v>0</v>
      </c>
      <c r="Q237" s="5">
        <v>243</v>
      </c>
      <c r="R237" s="5">
        <v>0</v>
      </c>
      <c r="S237" s="5">
        <v>0</v>
      </c>
      <c r="T237">
        <f t="shared" si="44"/>
        <v>322</v>
      </c>
      <c r="U237">
        <f t="shared" si="45"/>
        <v>565</v>
      </c>
      <c r="V237" s="1">
        <f t="shared" si="46"/>
        <v>45984.4196891192</v>
      </c>
      <c r="W237" s="1">
        <f t="shared" si="47"/>
        <v>46047.3730569948</v>
      </c>
      <c r="X237" t="str">
        <f t="shared" si="53"/>
        <v>高滞销风险</v>
      </c>
      <c r="Y237" s="8" t="str">
        <f>_xlfn.IFS(COUNTIF($B$2:B237,B237)=1,"-",OR(AND(X236="高滞销风险",OR(X237="中滞销风险",X237="低滞销风险",X237="健康")),AND(X236="中滞销风险",OR(X237="低滞销风险",X237="健康")),AND(X236="低滞销风险",X237="健康")),"变好",X236=X237,"维持不变",OR(AND(X236="健康",OR(X237="低滞销风险",X237="中滞销风险",X237="高滞销风险")),AND(X236="低滞销风险",OR(X237="中滞销风险",X237="高滞销风险")),AND(X236="中滞销风险",X237="高滞销风险")),"变差")</f>
        <v>维持不变</v>
      </c>
      <c r="Z237" s="9">
        <f t="shared" si="48"/>
        <v>0</v>
      </c>
      <c r="AA237" s="9">
        <f t="shared" si="52"/>
        <v>213.74</v>
      </c>
      <c r="AB237" s="9">
        <f t="shared" si="49"/>
        <v>213.74</v>
      </c>
      <c r="AC237" s="9">
        <f t="shared" si="54"/>
        <v>146.373056994819</v>
      </c>
      <c r="AD237" s="9">
        <f t="shared" si="50"/>
        <v>55.3730569948166</v>
      </c>
      <c r="AE237" s="10">
        <f t="shared" si="51"/>
        <v>6.20879120879121</v>
      </c>
    </row>
    <row r="238" spans="1:31">
      <c r="A238" s="4">
        <v>45908</v>
      </c>
      <c r="B238" s="5" t="s">
        <v>165</v>
      </c>
      <c r="C238" s="5" t="s">
        <v>166</v>
      </c>
      <c r="D238" s="5" t="s">
        <v>84</v>
      </c>
      <c r="E238" s="5">
        <v>5.1</v>
      </c>
      <c r="F238" s="5">
        <v>5.71</v>
      </c>
      <c r="G238" s="5">
        <v>4.79</v>
      </c>
      <c r="H238" s="5">
        <v>4.86</v>
      </c>
      <c r="I238" s="5" t="s">
        <v>34</v>
      </c>
      <c r="J238" s="5">
        <v>40</v>
      </c>
      <c r="K238" s="5" t="s">
        <v>45</v>
      </c>
      <c r="L238" s="5" t="s">
        <v>46</v>
      </c>
      <c r="M238" s="5" t="s">
        <v>47</v>
      </c>
      <c r="N238" s="5">
        <v>159</v>
      </c>
      <c r="O238" s="5">
        <v>125</v>
      </c>
      <c r="P238" s="5">
        <v>0</v>
      </c>
      <c r="Q238" s="5">
        <v>243</v>
      </c>
      <c r="R238" s="5">
        <v>0</v>
      </c>
      <c r="S238" s="5">
        <v>0</v>
      </c>
      <c r="T238">
        <f t="shared" si="44"/>
        <v>284</v>
      </c>
      <c r="U238">
        <f t="shared" si="45"/>
        <v>527</v>
      </c>
      <c r="V238" s="1">
        <f t="shared" si="46"/>
        <v>45963.6862745098</v>
      </c>
      <c r="W238" s="1">
        <f t="shared" si="47"/>
        <v>46011.3333333333</v>
      </c>
      <c r="X238" t="str">
        <f t="shared" si="53"/>
        <v>中滞销风险</v>
      </c>
      <c r="Y238" s="8" t="str">
        <f>_xlfn.IFS(COUNTIF($B$2:B238,B238)=1,"-",OR(AND(X237="高滞销风险",OR(X238="中滞销风险",X238="低滞销风险",X238="健康")),AND(X237="中滞销风险",OR(X238="低滞销风险",X238="健康")),AND(X237="低滞销风险",X238="健康")),"变好",X237=X238,"维持不变",OR(AND(X237="健康",OR(X238="低滞销风险",X238="中滞销风险",X238="高滞销风险")),AND(X237="低滞销风险",OR(X238="中滞销风险",X238="高滞销风险")),AND(X237="中滞销风险",X238="高滞销风险")),"变差")</f>
        <v>变好</v>
      </c>
      <c r="Z238" s="9">
        <f t="shared" si="48"/>
        <v>0</v>
      </c>
      <c r="AA238" s="9">
        <f t="shared" si="52"/>
        <v>98.6</v>
      </c>
      <c r="AB238" s="9">
        <f t="shared" si="49"/>
        <v>98.6</v>
      </c>
      <c r="AC238" s="9">
        <f t="shared" si="54"/>
        <v>103.333333333333</v>
      </c>
      <c r="AD238" s="9">
        <f t="shared" si="50"/>
        <v>19.3333333333358</v>
      </c>
      <c r="AE238" s="10">
        <f t="shared" si="51"/>
        <v>6.27380952380952</v>
      </c>
    </row>
    <row r="239" spans="1:31">
      <c r="A239" s="4">
        <v>45887</v>
      </c>
      <c r="B239" s="5" t="s">
        <v>167</v>
      </c>
      <c r="C239" s="5" t="s">
        <v>168</v>
      </c>
      <c r="D239" s="5" t="s">
        <v>84</v>
      </c>
      <c r="E239" s="5">
        <v>4.43</v>
      </c>
      <c r="F239" s="5">
        <v>4.43</v>
      </c>
      <c r="G239" s="5">
        <v>4.36</v>
      </c>
      <c r="H239" s="5">
        <v>4.5</v>
      </c>
      <c r="I239" s="5" t="s">
        <v>41</v>
      </c>
      <c r="J239" s="5">
        <v>31</v>
      </c>
      <c r="K239" s="5" t="s">
        <v>35</v>
      </c>
      <c r="L239" s="5" t="s">
        <v>36</v>
      </c>
      <c r="M239" s="5" t="s">
        <v>37</v>
      </c>
      <c r="N239" s="5">
        <v>262</v>
      </c>
      <c r="O239" s="5">
        <v>25</v>
      </c>
      <c r="P239" s="5">
        <v>0</v>
      </c>
      <c r="Q239" s="5">
        <v>179</v>
      </c>
      <c r="R239" s="5">
        <v>0</v>
      </c>
      <c r="S239" s="5">
        <v>0</v>
      </c>
      <c r="T239">
        <f t="shared" si="44"/>
        <v>287</v>
      </c>
      <c r="U239">
        <f t="shared" si="45"/>
        <v>466</v>
      </c>
      <c r="V239" s="1">
        <f t="shared" si="46"/>
        <v>45951.7855530474</v>
      </c>
      <c r="W239" s="1">
        <f t="shared" si="47"/>
        <v>45992.1918735892</v>
      </c>
      <c r="X239" t="str">
        <f t="shared" si="53"/>
        <v>低滞销风险</v>
      </c>
      <c r="Y239" s="8" t="str">
        <f>_xlfn.IFS(COUNTIF($B$2:B239,B239)=1,"-",OR(AND(X238="高滞销风险",OR(X239="中滞销风险",X239="低滞销风险",X239="健康")),AND(X238="中滞销风险",OR(X239="低滞销风险",X239="健康")),AND(X238="低滞销风险",X239="健康")),"变好",X238=X239,"维持不变",OR(AND(X238="健康",OR(X239="低滞销风险",X239="中滞销风险",X239="高滞销风险")),AND(X238="低滞销风险",OR(X239="中滞销风险",X239="高滞销风险")),AND(X238="中滞销风险",X239="高滞销风险")),"变差")</f>
        <v>-</v>
      </c>
      <c r="Z239" s="9">
        <f t="shared" si="48"/>
        <v>0</v>
      </c>
      <c r="AA239" s="9">
        <f t="shared" si="52"/>
        <v>0.850000000000023</v>
      </c>
      <c r="AB239" s="9">
        <f t="shared" si="49"/>
        <v>0.850000000000023</v>
      </c>
      <c r="AC239" s="9">
        <f t="shared" si="54"/>
        <v>105.191873589165</v>
      </c>
      <c r="AD239" s="9">
        <f t="shared" si="50"/>
        <v>0.191873589166789</v>
      </c>
      <c r="AE239" s="10">
        <f t="shared" si="51"/>
        <v>4.43809523809524</v>
      </c>
    </row>
    <row r="240" spans="1:31">
      <c r="A240" s="4">
        <v>45894</v>
      </c>
      <c r="B240" s="5" t="s">
        <v>167</v>
      </c>
      <c r="C240" s="5" t="s">
        <v>168</v>
      </c>
      <c r="D240" s="5" t="s">
        <v>84</v>
      </c>
      <c r="E240" s="5">
        <v>5.08</v>
      </c>
      <c r="F240" s="5">
        <v>5.43</v>
      </c>
      <c r="G240" s="5">
        <v>4.93</v>
      </c>
      <c r="H240" s="5">
        <v>4.93</v>
      </c>
      <c r="I240" s="5" t="s">
        <v>34</v>
      </c>
      <c r="J240" s="5">
        <v>38</v>
      </c>
      <c r="K240" s="5" t="s">
        <v>38</v>
      </c>
      <c r="L240" s="5" t="s">
        <v>39</v>
      </c>
      <c r="M240" s="5" t="s">
        <v>40</v>
      </c>
      <c r="N240" s="5">
        <v>239</v>
      </c>
      <c r="O240" s="5">
        <v>44</v>
      </c>
      <c r="P240" s="5">
        <v>0</v>
      </c>
      <c r="Q240" s="5">
        <v>149</v>
      </c>
      <c r="R240" s="5">
        <v>0</v>
      </c>
      <c r="S240" s="5">
        <v>0</v>
      </c>
      <c r="T240">
        <f t="shared" si="44"/>
        <v>283</v>
      </c>
      <c r="U240">
        <f t="shared" si="45"/>
        <v>432</v>
      </c>
      <c r="V240" s="1">
        <f t="shared" si="46"/>
        <v>45949.7086614173</v>
      </c>
      <c r="W240" s="1">
        <f t="shared" si="47"/>
        <v>45979.0393700787</v>
      </c>
      <c r="X240" t="str">
        <f t="shared" si="53"/>
        <v>健康</v>
      </c>
      <c r="Y240" s="8" t="str">
        <f>_xlfn.IFS(COUNTIF($B$2:B240,B240)=1,"-",OR(AND(X239="高滞销风险",OR(X240="中滞销风险",X240="低滞销风险",X240="健康")),AND(X239="中滞销风险",OR(X240="低滞销风险",X240="健康")),AND(X239="低滞销风险",X240="健康")),"变好",X239=X240,"维持不变",OR(AND(X239="健康",OR(X240="低滞销风险",X240="中滞销风险",X240="高滞销风险")),AND(X239="低滞销风险",OR(X240="中滞销风险",X240="高滞销风险")),AND(X239="中滞销风险",X240="高滞销风险")),"变差")</f>
        <v>变好</v>
      </c>
      <c r="Z240" s="9">
        <f t="shared" si="48"/>
        <v>0</v>
      </c>
      <c r="AA240" s="9">
        <f t="shared" si="52"/>
        <v>0</v>
      </c>
      <c r="AB240" s="9">
        <f t="shared" si="49"/>
        <v>0</v>
      </c>
      <c r="AC240" s="9">
        <f t="shared" si="54"/>
        <v>85.0393700787402</v>
      </c>
      <c r="AD240" s="9">
        <f t="shared" si="50"/>
        <v>0</v>
      </c>
      <c r="AE240" s="10">
        <f t="shared" si="51"/>
        <v>5.08</v>
      </c>
    </row>
    <row r="241" spans="1:31">
      <c r="A241" s="4">
        <v>45901</v>
      </c>
      <c r="B241" s="5" t="s">
        <v>167</v>
      </c>
      <c r="C241" s="5" t="s">
        <v>168</v>
      </c>
      <c r="D241" s="5" t="s">
        <v>84</v>
      </c>
      <c r="E241" s="5">
        <v>3.71</v>
      </c>
      <c r="F241" s="5">
        <v>3.71</v>
      </c>
      <c r="G241" s="5">
        <v>4.57</v>
      </c>
      <c r="H241" s="5">
        <v>4.46</v>
      </c>
      <c r="I241" s="5" t="s">
        <v>41</v>
      </c>
      <c r="J241" s="5">
        <v>26</v>
      </c>
      <c r="K241" s="5" t="s">
        <v>42</v>
      </c>
      <c r="L241" s="5" t="s">
        <v>43</v>
      </c>
      <c r="M241" s="5" t="s">
        <v>44</v>
      </c>
      <c r="N241" s="5">
        <v>211</v>
      </c>
      <c r="O241" s="5">
        <v>105</v>
      </c>
      <c r="P241" s="5">
        <v>0</v>
      </c>
      <c r="Q241" s="5">
        <v>79</v>
      </c>
      <c r="R241" s="5">
        <v>0</v>
      </c>
      <c r="S241" s="5">
        <v>0</v>
      </c>
      <c r="T241">
        <f t="shared" si="44"/>
        <v>316</v>
      </c>
      <c r="U241">
        <f t="shared" si="45"/>
        <v>395</v>
      </c>
      <c r="V241" s="1">
        <f t="shared" si="46"/>
        <v>45986.1752021563</v>
      </c>
      <c r="W241" s="1">
        <f t="shared" si="47"/>
        <v>46007.4690026954</v>
      </c>
      <c r="X241" t="str">
        <f t="shared" si="53"/>
        <v>中滞销风险</v>
      </c>
      <c r="Y241" s="8" t="str">
        <f>_xlfn.IFS(COUNTIF($B$2:B241,B241)=1,"-",OR(AND(X240="高滞销风险",OR(X241="中滞销风险",X241="低滞销风险",X241="健康")),AND(X240="中滞销风险",OR(X241="低滞销风险",X241="健康")),AND(X240="低滞销风险",X241="健康")),"变好",X240=X241,"维持不变",OR(AND(X240="健康",OR(X241="低滞销风险",X241="中滞销风险",X241="高滞销风险")),AND(X240="低滞销风险",OR(X241="中滞销风险",X241="高滞销风险")),AND(X240="中滞销风险",X241="高滞销风险")),"变差")</f>
        <v>变差</v>
      </c>
      <c r="Z241" s="9">
        <f t="shared" si="48"/>
        <v>0</v>
      </c>
      <c r="AA241" s="9">
        <f t="shared" si="52"/>
        <v>57.39</v>
      </c>
      <c r="AB241" s="9">
        <f t="shared" si="49"/>
        <v>57.39</v>
      </c>
      <c r="AC241" s="9">
        <f t="shared" si="54"/>
        <v>106.469002695418</v>
      </c>
      <c r="AD241" s="9">
        <f t="shared" si="50"/>
        <v>15.4690026954195</v>
      </c>
      <c r="AE241" s="10">
        <f t="shared" si="51"/>
        <v>4.34065934065934</v>
      </c>
    </row>
    <row r="242" spans="1:31">
      <c r="A242" s="4">
        <v>45908</v>
      </c>
      <c r="B242" s="5" t="s">
        <v>167</v>
      </c>
      <c r="C242" s="5" t="s">
        <v>168</v>
      </c>
      <c r="D242" s="5" t="s">
        <v>84</v>
      </c>
      <c r="E242" s="5">
        <v>4.54</v>
      </c>
      <c r="F242" s="5">
        <v>4.71</v>
      </c>
      <c r="G242" s="5">
        <v>4.21</v>
      </c>
      <c r="H242" s="5">
        <v>4.57</v>
      </c>
      <c r="I242" s="5" t="s">
        <v>34</v>
      </c>
      <c r="J242" s="5">
        <v>33</v>
      </c>
      <c r="K242" s="5" t="s">
        <v>45</v>
      </c>
      <c r="L242" s="5" t="s">
        <v>46</v>
      </c>
      <c r="M242" s="5" t="s">
        <v>47</v>
      </c>
      <c r="N242" s="5">
        <v>177</v>
      </c>
      <c r="O242" s="5">
        <v>105</v>
      </c>
      <c r="P242" s="5">
        <v>0</v>
      </c>
      <c r="Q242" s="5">
        <v>79</v>
      </c>
      <c r="R242" s="5">
        <v>0</v>
      </c>
      <c r="S242" s="5">
        <v>0</v>
      </c>
      <c r="T242">
        <f t="shared" si="44"/>
        <v>282</v>
      </c>
      <c r="U242">
        <f t="shared" si="45"/>
        <v>361</v>
      </c>
      <c r="V242" s="1">
        <f t="shared" si="46"/>
        <v>45970.1145374449</v>
      </c>
      <c r="W242" s="1">
        <f t="shared" si="47"/>
        <v>45987.5154185022</v>
      </c>
      <c r="X242" t="str">
        <f t="shared" si="53"/>
        <v>健康</v>
      </c>
      <c r="Y242" s="8" t="str">
        <f>_xlfn.IFS(COUNTIF($B$2:B242,B242)=1,"-",OR(AND(X241="高滞销风险",OR(X242="中滞销风险",X242="低滞销风险",X242="健康")),AND(X241="中滞销风险",OR(X242="低滞销风险",X242="健康")),AND(X241="低滞销风险",X242="健康")),"变好",X241=X242,"维持不变",OR(AND(X241="健康",OR(X242="低滞销风险",X242="中滞销风险",X242="高滞销风险")),AND(X241="低滞销风险",OR(X242="中滞销风险",X242="高滞销风险")),AND(X241="中滞销风险",X242="高滞销风险")),"变差")</f>
        <v>变好</v>
      </c>
      <c r="Z242" s="9">
        <f t="shared" si="48"/>
        <v>0</v>
      </c>
      <c r="AA242" s="9">
        <f t="shared" si="52"/>
        <v>0</v>
      </c>
      <c r="AB242" s="9">
        <f t="shared" si="49"/>
        <v>0</v>
      </c>
      <c r="AC242" s="9">
        <f t="shared" si="54"/>
        <v>79.5154185022026</v>
      </c>
      <c r="AD242" s="9">
        <f t="shared" si="50"/>
        <v>0</v>
      </c>
      <c r="AE242" s="10">
        <f t="shared" si="51"/>
        <v>4.54</v>
      </c>
    </row>
    <row r="243" spans="1:31">
      <c r="A243" s="4">
        <v>45887</v>
      </c>
      <c r="B243" s="5" t="s">
        <v>169</v>
      </c>
      <c r="C243" s="5" t="s">
        <v>170</v>
      </c>
      <c r="D243" s="5" t="s">
        <v>84</v>
      </c>
      <c r="E243" s="5">
        <v>2.11</v>
      </c>
      <c r="F243" s="5">
        <v>2.43</v>
      </c>
      <c r="G243" s="5">
        <v>2</v>
      </c>
      <c r="H243" s="5">
        <v>1.96</v>
      </c>
      <c r="I243" s="5" t="s">
        <v>34</v>
      </c>
      <c r="J243" s="5">
        <v>17</v>
      </c>
      <c r="K243" s="5" t="s">
        <v>35</v>
      </c>
      <c r="L243" s="5" t="s">
        <v>36</v>
      </c>
      <c r="M243" s="5" t="s">
        <v>37</v>
      </c>
      <c r="N243" s="5">
        <v>82</v>
      </c>
      <c r="O243" s="5">
        <v>29</v>
      </c>
      <c r="P243" s="5">
        <v>0</v>
      </c>
      <c r="Q243" s="5">
        <v>234</v>
      </c>
      <c r="R243" s="5">
        <v>0</v>
      </c>
      <c r="S243" s="5">
        <v>0</v>
      </c>
      <c r="T243">
        <f t="shared" si="44"/>
        <v>111</v>
      </c>
      <c r="U243">
        <f t="shared" si="45"/>
        <v>345</v>
      </c>
      <c r="V243" s="1">
        <f t="shared" si="46"/>
        <v>45939.6066350711</v>
      </c>
      <c r="W243" s="1">
        <f t="shared" si="47"/>
        <v>46050.5071090047</v>
      </c>
      <c r="X243" t="str">
        <f t="shared" si="53"/>
        <v>高滞销风险</v>
      </c>
      <c r="Y243" s="8" t="str">
        <f>_xlfn.IFS(COUNTIF($B$2:B243,B243)=1,"-",OR(AND(X242="高滞销风险",OR(X243="中滞销风险",X243="低滞销风险",X243="健康")),AND(X242="中滞销风险",OR(X243="低滞销风险",X243="健康")),AND(X242="低滞销风险",X243="健康")),"变好",X242=X243,"维持不变",OR(AND(X242="健康",OR(X243="低滞销风险",X243="中滞销风险",X243="高滞销风险")),AND(X242="低滞销风险",OR(X243="中滞销风险",X243="高滞销风险")),AND(X242="中滞销风险",X243="高滞销风险")),"变差")</f>
        <v>-</v>
      </c>
      <c r="Z243" s="9">
        <f t="shared" si="48"/>
        <v>0</v>
      </c>
      <c r="AA243" s="9">
        <f t="shared" si="52"/>
        <v>123.45</v>
      </c>
      <c r="AB243" s="9">
        <f t="shared" si="49"/>
        <v>123.45</v>
      </c>
      <c r="AC243" s="9">
        <f t="shared" si="54"/>
        <v>163.507109004739</v>
      </c>
      <c r="AD243" s="9">
        <f t="shared" si="50"/>
        <v>58.5071090047422</v>
      </c>
      <c r="AE243" s="10">
        <f t="shared" si="51"/>
        <v>3.28571428571429</v>
      </c>
    </row>
    <row r="244" spans="1:31">
      <c r="A244" s="4">
        <v>45894</v>
      </c>
      <c r="B244" s="5" t="s">
        <v>169</v>
      </c>
      <c r="C244" s="5" t="s">
        <v>170</v>
      </c>
      <c r="D244" s="5" t="s">
        <v>84</v>
      </c>
      <c r="E244" s="5">
        <v>2.8</v>
      </c>
      <c r="F244" s="5">
        <v>3.57</v>
      </c>
      <c r="G244" s="5">
        <v>3</v>
      </c>
      <c r="H244" s="5">
        <v>2.25</v>
      </c>
      <c r="I244" s="5" t="s">
        <v>34</v>
      </c>
      <c r="J244" s="5">
        <v>25</v>
      </c>
      <c r="K244" s="5" t="s">
        <v>38</v>
      </c>
      <c r="L244" s="5" t="s">
        <v>39</v>
      </c>
      <c r="M244" s="5" t="s">
        <v>40</v>
      </c>
      <c r="N244" s="5">
        <v>62</v>
      </c>
      <c r="O244" s="5">
        <v>69</v>
      </c>
      <c r="P244" s="5">
        <v>0</v>
      </c>
      <c r="Q244" s="5">
        <v>194</v>
      </c>
      <c r="R244" s="5">
        <v>0</v>
      </c>
      <c r="S244" s="5">
        <v>0</v>
      </c>
      <c r="T244">
        <f t="shared" ref="T244:T261" si="55">N244+O244+P244</f>
        <v>131</v>
      </c>
      <c r="U244">
        <f t="shared" ref="U244:U261" si="56">T244+Q244+R244+S244</f>
        <v>325</v>
      </c>
      <c r="V244" s="1">
        <f t="shared" ref="V244:V261" si="57">A244+T244/E244</f>
        <v>45940.7857142857</v>
      </c>
      <c r="W244" s="1">
        <f t="shared" ref="W244:W261" si="58">A244+U244/E244</f>
        <v>46010.0714285714</v>
      </c>
      <c r="X244" t="str">
        <f t="shared" si="53"/>
        <v>中滞销风险</v>
      </c>
      <c r="Y244" s="8" t="str">
        <f>_xlfn.IFS(COUNTIF($B$2:B244,B244)=1,"-",OR(AND(X243="高滞销风险",OR(X244="中滞销风险",X244="低滞销风险",X244="健康")),AND(X243="中滞销风险",OR(X244="低滞销风险",X244="健康")),AND(X243="低滞销风险",X244="健康")),"变好",X243=X244,"维持不变",OR(AND(X243="健康",OR(X244="低滞销风险",X244="中滞销风险",X244="高滞销风险")),AND(X243="低滞销风险",OR(X244="中滞销风险",X244="高滞销风险")),AND(X243="中滞销风险",X244="高滞销风险")),"变差")</f>
        <v>变好</v>
      </c>
      <c r="Z244" s="9">
        <f t="shared" si="48"/>
        <v>0</v>
      </c>
      <c r="AA244" s="9">
        <f t="shared" si="52"/>
        <v>50.6</v>
      </c>
      <c r="AB244" s="9">
        <f t="shared" si="49"/>
        <v>50.6</v>
      </c>
      <c r="AC244" s="9">
        <f t="shared" si="54"/>
        <v>116.071428571429</v>
      </c>
      <c r="AD244" s="9">
        <f t="shared" si="50"/>
        <v>18.0714285714275</v>
      </c>
      <c r="AE244" s="10">
        <f t="shared" si="51"/>
        <v>3.31632653061224</v>
      </c>
    </row>
    <row r="245" spans="1:31">
      <c r="A245" s="4">
        <v>45901</v>
      </c>
      <c r="B245" s="5" t="s">
        <v>169</v>
      </c>
      <c r="C245" s="5" t="s">
        <v>170</v>
      </c>
      <c r="D245" s="5" t="s">
        <v>84</v>
      </c>
      <c r="E245" s="5">
        <v>1.71</v>
      </c>
      <c r="F245" s="5">
        <v>1.71</v>
      </c>
      <c r="G245" s="5">
        <v>2.64</v>
      </c>
      <c r="H245" s="5">
        <v>2.32</v>
      </c>
      <c r="I245" s="5" t="s">
        <v>41</v>
      </c>
      <c r="J245" s="5">
        <v>12</v>
      </c>
      <c r="K245" s="5" t="s">
        <v>42</v>
      </c>
      <c r="L245" s="5" t="s">
        <v>43</v>
      </c>
      <c r="M245" s="5" t="s">
        <v>44</v>
      </c>
      <c r="N245" s="5">
        <v>65</v>
      </c>
      <c r="O245" s="5">
        <v>147</v>
      </c>
      <c r="P245" s="5">
        <v>0</v>
      </c>
      <c r="Q245" s="5">
        <v>104</v>
      </c>
      <c r="R245" s="5">
        <v>0</v>
      </c>
      <c r="S245" s="5">
        <v>0</v>
      </c>
      <c r="T245">
        <f t="shared" si="55"/>
        <v>212</v>
      </c>
      <c r="U245">
        <f t="shared" si="56"/>
        <v>316</v>
      </c>
      <c r="V245" s="1">
        <f t="shared" si="57"/>
        <v>46024.9766081871</v>
      </c>
      <c r="W245" s="1">
        <f t="shared" si="58"/>
        <v>46085.7953216374</v>
      </c>
      <c r="X245" t="str">
        <f t="shared" si="53"/>
        <v>高滞销风险</v>
      </c>
      <c r="Y245" s="8" t="str">
        <f>_xlfn.IFS(COUNTIF($B$2:B245,B245)=1,"-",OR(AND(X244="高滞销风险",OR(X245="中滞销风险",X245="低滞销风险",X245="健康")),AND(X244="中滞销风险",OR(X245="低滞销风险",X245="健康")),AND(X244="低滞销风险",X245="健康")),"变好",X244=X245,"维持不变",OR(AND(X244="健康",OR(X245="低滞销风险",X245="中滞销风险",X245="高滞销风险")),AND(X244="低滞销风险",OR(X245="中滞销风险",X245="高滞销风险")),AND(X244="中滞销风险",X245="高滞销风险")),"变差")</f>
        <v>变差</v>
      </c>
      <c r="Z245" s="9">
        <f t="shared" si="48"/>
        <v>56.39</v>
      </c>
      <c r="AA245" s="9">
        <f t="shared" si="52"/>
        <v>104</v>
      </c>
      <c r="AB245" s="9">
        <f t="shared" si="49"/>
        <v>160.39</v>
      </c>
      <c r="AC245" s="9">
        <f t="shared" si="54"/>
        <v>184.795321637427</v>
      </c>
      <c r="AD245" s="9">
        <f t="shared" si="50"/>
        <v>93.7953216374299</v>
      </c>
      <c r="AE245" s="10">
        <f t="shared" si="51"/>
        <v>3.47252747252747</v>
      </c>
    </row>
    <row r="246" spans="1:31">
      <c r="A246" s="4">
        <v>45908</v>
      </c>
      <c r="B246" s="5" t="s">
        <v>169</v>
      </c>
      <c r="C246" s="5" t="s">
        <v>170</v>
      </c>
      <c r="D246" s="5" t="s">
        <v>84</v>
      </c>
      <c r="E246" s="5">
        <v>2.29</v>
      </c>
      <c r="F246" s="5">
        <v>2.29</v>
      </c>
      <c r="G246" s="5">
        <v>2</v>
      </c>
      <c r="H246" s="5">
        <v>2.5</v>
      </c>
      <c r="I246" s="5" t="s">
        <v>41</v>
      </c>
      <c r="J246" s="5">
        <v>16</v>
      </c>
      <c r="K246" s="5" t="s">
        <v>45</v>
      </c>
      <c r="L246" s="5" t="s">
        <v>46</v>
      </c>
      <c r="M246" s="5" t="s">
        <v>47</v>
      </c>
      <c r="N246" s="5">
        <v>47</v>
      </c>
      <c r="O246" s="5">
        <v>146</v>
      </c>
      <c r="P246" s="5">
        <v>0</v>
      </c>
      <c r="Q246" s="5">
        <v>104</v>
      </c>
      <c r="R246" s="5">
        <v>0</v>
      </c>
      <c r="S246" s="5">
        <v>0</v>
      </c>
      <c r="T246">
        <f t="shared" si="55"/>
        <v>193</v>
      </c>
      <c r="U246">
        <f t="shared" si="56"/>
        <v>297</v>
      </c>
      <c r="V246" s="1">
        <f t="shared" si="57"/>
        <v>45992.2794759825</v>
      </c>
      <c r="W246" s="1">
        <f t="shared" si="58"/>
        <v>46037.6943231441</v>
      </c>
      <c r="X246" t="str">
        <f t="shared" si="53"/>
        <v>高滞销风险</v>
      </c>
      <c r="Y246" s="8" t="str">
        <f>_xlfn.IFS(COUNTIF($B$2:B246,B246)=1,"-",OR(AND(X245="高滞销风险",OR(X246="中滞销风险",X246="低滞销风险",X246="健康")),AND(X245="中滞销风险",OR(X246="低滞销风险",X246="健康")),AND(X245="低滞销风险",X246="健康")),"变好",X245=X246,"维持不变",OR(AND(X245="健康",OR(X246="低滞销风险",X246="中滞销风险",X246="高滞销风险")),AND(X245="低滞销风险",OR(X246="中滞销风险",X246="高滞销风险")),AND(X245="中滞销风险",X246="高滞销风险")),"变差")</f>
        <v>维持不变</v>
      </c>
      <c r="Z246" s="9">
        <f t="shared" si="48"/>
        <v>0.639999999999986</v>
      </c>
      <c r="AA246" s="9">
        <f t="shared" si="52"/>
        <v>104</v>
      </c>
      <c r="AB246" s="9">
        <f t="shared" si="49"/>
        <v>104.64</v>
      </c>
      <c r="AC246" s="9">
        <f t="shared" si="54"/>
        <v>129.694323144105</v>
      </c>
      <c r="AD246" s="9">
        <f t="shared" si="50"/>
        <v>45.6943231441037</v>
      </c>
      <c r="AE246" s="10">
        <f t="shared" si="51"/>
        <v>3.53571428571429</v>
      </c>
    </row>
    <row r="247" spans="1:31">
      <c r="A247" s="4">
        <v>45887</v>
      </c>
      <c r="B247" s="5" t="s">
        <v>171</v>
      </c>
      <c r="C247" s="5" t="s">
        <v>172</v>
      </c>
      <c r="D247" s="5" t="s">
        <v>84</v>
      </c>
      <c r="E247" s="5">
        <v>4.39</v>
      </c>
      <c r="F247" s="5">
        <v>5.14</v>
      </c>
      <c r="G247" s="5">
        <v>4.5</v>
      </c>
      <c r="H247" s="5">
        <v>3.89</v>
      </c>
      <c r="I247" s="5" t="s">
        <v>34</v>
      </c>
      <c r="J247" s="5">
        <v>36</v>
      </c>
      <c r="K247" s="5" t="s">
        <v>35</v>
      </c>
      <c r="L247" s="5" t="s">
        <v>36</v>
      </c>
      <c r="M247" s="5" t="s">
        <v>37</v>
      </c>
      <c r="N247" s="5">
        <v>97</v>
      </c>
      <c r="O247" s="5">
        <v>151</v>
      </c>
      <c r="P247" s="5">
        <v>0</v>
      </c>
      <c r="Q247" s="5">
        <v>38</v>
      </c>
      <c r="R247" s="5">
        <v>0</v>
      </c>
      <c r="S247" s="5">
        <v>0</v>
      </c>
      <c r="T247">
        <f t="shared" si="55"/>
        <v>248</v>
      </c>
      <c r="U247">
        <f t="shared" si="56"/>
        <v>286</v>
      </c>
      <c r="V247" s="1">
        <f t="shared" si="57"/>
        <v>45943.4920273349</v>
      </c>
      <c r="W247" s="1">
        <f t="shared" si="58"/>
        <v>45952.1480637813</v>
      </c>
      <c r="X247" t="str">
        <f t="shared" si="53"/>
        <v>健康</v>
      </c>
      <c r="Y247" s="8" t="str">
        <f>_xlfn.IFS(COUNTIF($B$2:B247,B247)=1,"-",OR(AND(X246="高滞销风险",OR(X247="中滞销风险",X247="低滞销风险",X247="健康")),AND(X246="中滞销风险",OR(X247="低滞销风险",X247="健康")),AND(X246="低滞销风险",X247="健康")),"变好",X246=X247,"维持不变",OR(AND(X246="健康",OR(X247="低滞销风险",X247="中滞销风险",X247="高滞销风险")),AND(X246="低滞销风险",OR(X247="中滞销风险",X247="高滞销风险")),AND(X246="中滞销风险",X247="高滞销风险")),"变差")</f>
        <v>-</v>
      </c>
      <c r="Z247" s="9">
        <f t="shared" si="48"/>
        <v>0</v>
      </c>
      <c r="AA247" s="9">
        <f t="shared" si="52"/>
        <v>0</v>
      </c>
      <c r="AB247" s="9">
        <f t="shared" si="49"/>
        <v>0</v>
      </c>
      <c r="AC247" s="9">
        <f t="shared" si="54"/>
        <v>65.1480637813212</v>
      </c>
      <c r="AD247" s="9">
        <f t="shared" si="50"/>
        <v>0</v>
      </c>
      <c r="AE247" s="10">
        <f t="shared" si="51"/>
        <v>4.39</v>
      </c>
    </row>
    <row r="248" spans="1:31">
      <c r="A248" s="4">
        <v>45894</v>
      </c>
      <c r="B248" s="5" t="s">
        <v>171</v>
      </c>
      <c r="C248" s="5" t="s">
        <v>172</v>
      </c>
      <c r="D248" s="5" t="s">
        <v>84</v>
      </c>
      <c r="E248" s="5">
        <v>4.51</v>
      </c>
      <c r="F248" s="5">
        <v>4.71</v>
      </c>
      <c r="G248" s="5">
        <v>4.93</v>
      </c>
      <c r="H248" s="5">
        <v>4.23</v>
      </c>
      <c r="I248" s="5" t="s">
        <v>34</v>
      </c>
      <c r="J248" s="5">
        <v>33</v>
      </c>
      <c r="K248" s="5" t="s">
        <v>38</v>
      </c>
      <c r="L248" s="5" t="s">
        <v>39</v>
      </c>
      <c r="M248" s="5" t="s">
        <v>40</v>
      </c>
      <c r="N248" s="5">
        <v>75</v>
      </c>
      <c r="O248" s="5">
        <v>172</v>
      </c>
      <c r="P248" s="5">
        <v>0</v>
      </c>
      <c r="Q248" s="5">
        <v>3</v>
      </c>
      <c r="R248" s="5">
        <v>0</v>
      </c>
      <c r="S248" s="5">
        <v>150</v>
      </c>
      <c r="T248">
        <f t="shared" si="55"/>
        <v>247</v>
      </c>
      <c r="U248">
        <f t="shared" si="56"/>
        <v>400</v>
      </c>
      <c r="V248" s="1">
        <f t="shared" si="57"/>
        <v>45948.7671840355</v>
      </c>
      <c r="W248" s="1">
        <f t="shared" si="58"/>
        <v>45982.6917960089</v>
      </c>
      <c r="X248" t="str">
        <f t="shared" si="53"/>
        <v>健康</v>
      </c>
      <c r="Y248" s="8" t="str">
        <f>_xlfn.IFS(COUNTIF($B$2:B248,B248)=1,"-",OR(AND(X247="高滞销风险",OR(X248="中滞销风险",X248="低滞销风险",X248="健康")),AND(X247="中滞销风险",OR(X248="低滞销风险",X248="健康")),AND(X247="低滞销风险",X248="健康")),"变好",X247=X248,"维持不变",OR(AND(X247="健康",OR(X248="低滞销风险",X248="中滞销风险",X248="高滞销风险")),AND(X247="低滞销风险",OR(X248="中滞销风险",X248="高滞销风险")),AND(X247="中滞销风险",X248="高滞销风险")),"变差")</f>
        <v>维持不变</v>
      </c>
      <c r="Z248" s="9">
        <f t="shared" si="48"/>
        <v>0</v>
      </c>
      <c r="AA248" s="9">
        <f t="shared" si="52"/>
        <v>0</v>
      </c>
      <c r="AB248" s="9">
        <f t="shared" si="49"/>
        <v>0</v>
      </c>
      <c r="AC248" s="9">
        <f t="shared" si="54"/>
        <v>88.6917960088692</v>
      </c>
      <c r="AD248" s="9">
        <f t="shared" si="50"/>
        <v>0</v>
      </c>
      <c r="AE248" s="10">
        <f t="shared" si="51"/>
        <v>4.51</v>
      </c>
    </row>
    <row r="249" spans="1:31">
      <c r="A249" s="4">
        <v>45901</v>
      </c>
      <c r="B249" s="5" t="s">
        <v>171</v>
      </c>
      <c r="C249" s="5" t="s">
        <v>172</v>
      </c>
      <c r="D249" s="5" t="s">
        <v>84</v>
      </c>
      <c r="E249" s="5">
        <v>5.71</v>
      </c>
      <c r="F249" s="5">
        <v>6.71</v>
      </c>
      <c r="G249" s="5">
        <v>5.71</v>
      </c>
      <c r="H249" s="5">
        <v>5.11</v>
      </c>
      <c r="I249" s="5" t="s">
        <v>34</v>
      </c>
      <c r="J249" s="5">
        <v>47</v>
      </c>
      <c r="K249" s="5" t="s">
        <v>42</v>
      </c>
      <c r="L249" s="5" t="s">
        <v>43</v>
      </c>
      <c r="M249" s="5" t="s">
        <v>44</v>
      </c>
      <c r="N249" s="5">
        <v>75</v>
      </c>
      <c r="O249" s="5">
        <v>132</v>
      </c>
      <c r="P249" s="5">
        <v>0</v>
      </c>
      <c r="Q249" s="5">
        <v>3</v>
      </c>
      <c r="R249" s="5">
        <v>0</v>
      </c>
      <c r="S249" s="5">
        <v>150</v>
      </c>
      <c r="T249">
        <f t="shared" si="55"/>
        <v>207</v>
      </c>
      <c r="U249">
        <f t="shared" si="56"/>
        <v>360</v>
      </c>
      <c r="V249" s="1">
        <f t="shared" si="57"/>
        <v>45937.2521891419</v>
      </c>
      <c r="W249" s="1">
        <f t="shared" si="58"/>
        <v>45964.0472854641</v>
      </c>
      <c r="X249" t="str">
        <f t="shared" si="53"/>
        <v>健康</v>
      </c>
      <c r="Y249" s="8" t="str">
        <f>_xlfn.IFS(COUNTIF($B$2:B249,B249)=1,"-",OR(AND(X248="高滞销风险",OR(X249="中滞销风险",X249="低滞销风险",X249="健康")),AND(X248="中滞销风险",OR(X249="低滞销风险",X249="健康")),AND(X248="低滞销风险",X249="健康")),"变好",X248=X249,"维持不变",OR(AND(X248="健康",OR(X249="低滞销风险",X249="中滞销风险",X249="高滞销风险")),AND(X248="低滞销风险",OR(X249="中滞销风险",X249="高滞销风险")),AND(X248="中滞销风险",X249="高滞销风险")),"变差")</f>
        <v>维持不变</v>
      </c>
      <c r="Z249" s="9">
        <f t="shared" si="48"/>
        <v>0</v>
      </c>
      <c r="AA249" s="9">
        <f t="shared" si="52"/>
        <v>0</v>
      </c>
      <c r="AB249" s="9">
        <f t="shared" si="49"/>
        <v>0</v>
      </c>
      <c r="AC249" s="9">
        <f t="shared" si="54"/>
        <v>63.0472854640981</v>
      </c>
      <c r="AD249" s="9">
        <f t="shared" si="50"/>
        <v>0</v>
      </c>
      <c r="AE249" s="10">
        <f t="shared" si="51"/>
        <v>5.71</v>
      </c>
    </row>
    <row r="250" spans="1:31">
      <c r="A250" s="4">
        <v>45908</v>
      </c>
      <c r="B250" s="5" t="s">
        <v>171</v>
      </c>
      <c r="C250" s="5" t="s">
        <v>172</v>
      </c>
      <c r="D250" s="5" t="s">
        <v>84</v>
      </c>
      <c r="E250" s="5">
        <v>5.89</v>
      </c>
      <c r="F250" s="5">
        <v>6</v>
      </c>
      <c r="G250" s="5">
        <v>6.36</v>
      </c>
      <c r="H250" s="5">
        <v>5.64</v>
      </c>
      <c r="I250" s="5" t="s">
        <v>34</v>
      </c>
      <c r="J250" s="5">
        <v>42</v>
      </c>
      <c r="K250" s="5" t="s">
        <v>45</v>
      </c>
      <c r="L250" s="5" t="s">
        <v>46</v>
      </c>
      <c r="M250" s="5" t="s">
        <v>47</v>
      </c>
      <c r="N250" s="5">
        <v>52</v>
      </c>
      <c r="O250" s="5">
        <v>261</v>
      </c>
      <c r="P250" s="5">
        <v>0</v>
      </c>
      <c r="Q250" s="5">
        <v>3</v>
      </c>
      <c r="R250" s="5">
        <v>0</v>
      </c>
      <c r="S250" s="5">
        <v>150</v>
      </c>
      <c r="T250">
        <f t="shared" si="55"/>
        <v>313</v>
      </c>
      <c r="U250">
        <f t="shared" si="56"/>
        <v>466</v>
      </c>
      <c r="V250" s="1">
        <f t="shared" si="57"/>
        <v>45961.1409168082</v>
      </c>
      <c r="W250" s="1">
        <f t="shared" si="58"/>
        <v>45987.117147708</v>
      </c>
      <c r="X250" t="str">
        <f t="shared" si="53"/>
        <v>健康</v>
      </c>
      <c r="Y250" s="8" t="str">
        <f>_xlfn.IFS(COUNTIF($B$2:B250,B250)=1,"-",OR(AND(X249="高滞销风险",OR(X250="中滞销风险",X250="低滞销风险",X250="健康")),AND(X249="中滞销风险",OR(X250="低滞销风险",X250="健康")),AND(X249="低滞销风险",X250="健康")),"变好",X249=X250,"维持不变",OR(AND(X249="健康",OR(X250="低滞销风险",X250="中滞销风险",X250="高滞销风险")),AND(X249="低滞销风险",OR(X250="中滞销风险",X250="高滞销风险")),AND(X249="中滞销风险",X250="高滞销风险")),"变差")</f>
        <v>维持不变</v>
      </c>
      <c r="Z250" s="9">
        <f t="shared" si="48"/>
        <v>0</v>
      </c>
      <c r="AA250" s="9">
        <f t="shared" si="52"/>
        <v>0</v>
      </c>
      <c r="AB250" s="9">
        <f t="shared" si="49"/>
        <v>0</v>
      </c>
      <c r="AC250" s="9">
        <f t="shared" si="54"/>
        <v>79.1171477079796</v>
      </c>
      <c r="AD250" s="9">
        <f t="shared" si="50"/>
        <v>0</v>
      </c>
      <c r="AE250" s="10">
        <f t="shared" si="51"/>
        <v>5.89</v>
      </c>
    </row>
    <row r="251" spans="1:31">
      <c r="A251" s="4">
        <v>45887</v>
      </c>
      <c r="B251" s="5" t="s">
        <v>173</v>
      </c>
      <c r="C251" s="5" t="s">
        <v>174</v>
      </c>
      <c r="D251" s="5" t="s">
        <v>84</v>
      </c>
      <c r="E251" s="5">
        <v>7.14</v>
      </c>
      <c r="F251" s="5">
        <v>7.14</v>
      </c>
      <c r="G251" s="5">
        <v>7.71</v>
      </c>
      <c r="H251" s="5">
        <v>7.75</v>
      </c>
      <c r="I251" s="5" t="s">
        <v>41</v>
      </c>
      <c r="J251" s="5">
        <v>50</v>
      </c>
      <c r="K251" s="5" t="s">
        <v>35</v>
      </c>
      <c r="L251" s="5" t="s">
        <v>36</v>
      </c>
      <c r="M251" s="5" t="s">
        <v>37</v>
      </c>
      <c r="N251" s="5">
        <v>119</v>
      </c>
      <c r="O251" s="5">
        <v>391</v>
      </c>
      <c r="P251" s="5">
        <v>0</v>
      </c>
      <c r="Q251" s="5">
        <v>230</v>
      </c>
      <c r="R251" s="5">
        <v>0</v>
      </c>
      <c r="S251" s="5">
        <v>0</v>
      </c>
      <c r="T251">
        <f t="shared" si="55"/>
        <v>510</v>
      </c>
      <c r="U251">
        <f t="shared" si="56"/>
        <v>740</v>
      </c>
      <c r="V251" s="1">
        <f t="shared" si="57"/>
        <v>45958.4285714286</v>
      </c>
      <c r="W251" s="1">
        <f t="shared" si="58"/>
        <v>45990.6414565826</v>
      </c>
      <c r="X251" t="str">
        <f t="shared" si="53"/>
        <v>健康</v>
      </c>
      <c r="Y251" s="8" t="str">
        <f>_xlfn.IFS(COUNTIF($B$2:B251,B251)=1,"-",OR(AND(X250="高滞销风险",OR(X251="中滞销风险",X251="低滞销风险",X251="健康")),AND(X250="中滞销风险",OR(X251="低滞销风险",X251="健康")),AND(X250="低滞销风险",X251="健康")),"变好",X250=X251,"维持不变",OR(AND(X250="健康",OR(X251="低滞销风险",X251="中滞销风险",X251="高滞销风险")),AND(X250="低滞销风险",OR(X251="中滞销风险",X251="高滞销风险")),AND(X250="中滞销风险",X251="高滞销风险")),"变差")</f>
        <v>-</v>
      </c>
      <c r="Z251" s="9">
        <f t="shared" si="48"/>
        <v>0</v>
      </c>
      <c r="AA251" s="9">
        <f t="shared" si="52"/>
        <v>0</v>
      </c>
      <c r="AB251" s="9">
        <f t="shared" si="49"/>
        <v>0</v>
      </c>
      <c r="AC251" s="9">
        <f t="shared" si="54"/>
        <v>103.641456582633</v>
      </c>
      <c r="AD251" s="9">
        <f t="shared" si="50"/>
        <v>0</v>
      </c>
      <c r="AE251" s="10">
        <f t="shared" si="51"/>
        <v>7.14</v>
      </c>
    </row>
    <row r="252" spans="1:31">
      <c r="A252" s="4">
        <v>45894</v>
      </c>
      <c r="B252" s="5" t="s">
        <v>173</v>
      </c>
      <c r="C252" s="5" t="s">
        <v>174</v>
      </c>
      <c r="D252" s="5" t="s">
        <v>84</v>
      </c>
      <c r="E252" s="5">
        <v>7.71</v>
      </c>
      <c r="F252" s="5">
        <v>7.71</v>
      </c>
      <c r="G252" s="5">
        <v>7.43</v>
      </c>
      <c r="H252" s="5">
        <v>7.75</v>
      </c>
      <c r="I252" s="5" t="s">
        <v>41</v>
      </c>
      <c r="J252" s="5">
        <v>54</v>
      </c>
      <c r="K252" s="5" t="s">
        <v>38</v>
      </c>
      <c r="L252" s="5" t="s">
        <v>39</v>
      </c>
      <c r="M252" s="5" t="s">
        <v>40</v>
      </c>
      <c r="N252" s="5">
        <v>79</v>
      </c>
      <c r="O252" s="5">
        <v>400</v>
      </c>
      <c r="P252" s="5">
        <v>0</v>
      </c>
      <c r="Q252" s="5">
        <v>205</v>
      </c>
      <c r="R252" s="5">
        <v>0</v>
      </c>
      <c r="S252" s="5">
        <v>0</v>
      </c>
      <c r="T252">
        <f t="shared" si="55"/>
        <v>479</v>
      </c>
      <c r="U252">
        <f t="shared" si="56"/>
        <v>684</v>
      </c>
      <c r="V252" s="1">
        <f t="shared" si="57"/>
        <v>45956.1271076524</v>
      </c>
      <c r="W252" s="1">
        <f t="shared" si="58"/>
        <v>45982.7159533074</v>
      </c>
      <c r="X252" t="str">
        <f t="shared" si="53"/>
        <v>健康</v>
      </c>
      <c r="Y252" s="8" t="str">
        <f>_xlfn.IFS(COUNTIF($B$2:B252,B252)=1,"-",OR(AND(X251="高滞销风险",OR(X252="中滞销风险",X252="低滞销风险",X252="健康")),AND(X251="中滞销风险",OR(X252="低滞销风险",X252="健康")),AND(X251="低滞销风险",X252="健康")),"变好",X251=X252,"维持不变",OR(AND(X251="健康",OR(X252="低滞销风险",X252="中滞销风险",X252="高滞销风险")),AND(X251="低滞销风险",OR(X252="中滞销风险",X252="高滞销风险")),AND(X251="中滞销风险",X252="高滞销风险")),"变差")</f>
        <v>维持不变</v>
      </c>
      <c r="Z252" s="9">
        <f t="shared" si="48"/>
        <v>0</v>
      </c>
      <c r="AA252" s="9">
        <f t="shared" si="52"/>
        <v>0</v>
      </c>
      <c r="AB252" s="9">
        <f t="shared" si="49"/>
        <v>0</v>
      </c>
      <c r="AC252" s="9">
        <f t="shared" si="54"/>
        <v>88.715953307393</v>
      </c>
      <c r="AD252" s="9">
        <f t="shared" si="50"/>
        <v>0</v>
      </c>
      <c r="AE252" s="10">
        <f t="shared" si="51"/>
        <v>7.71</v>
      </c>
    </row>
    <row r="253" spans="1:31">
      <c r="A253" s="4">
        <v>45901</v>
      </c>
      <c r="B253" s="5" t="s">
        <v>173</v>
      </c>
      <c r="C253" s="5" t="s">
        <v>174</v>
      </c>
      <c r="D253" s="5" t="s">
        <v>84</v>
      </c>
      <c r="E253" s="5">
        <v>7.57</v>
      </c>
      <c r="F253" s="5">
        <v>7.57</v>
      </c>
      <c r="G253" s="5">
        <v>7.64</v>
      </c>
      <c r="H253" s="5">
        <v>7.68</v>
      </c>
      <c r="I253" s="5" t="s">
        <v>41</v>
      </c>
      <c r="J253" s="5">
        <v>53</v>
      </c>
      <c r="K253" s="5" t="s">
        <v>42</v>
      </c>
      <c r="L253" s="5" t="s">
        <v>43</v>
      </c>
      <c r="M253" s="5" t="s">
        <v>44</v>
      </c>
      <c r="N253" s="5">
        <v>135</v>
      </c>
      <c r="O253" s="5">
        <v>370</v>
      </c>
      <c r="P253" s="5">
        <v>0</v>
      </c>
      <c r="Q253" s="5">
        <v>125</v>
      </c>
      <c r="R253" s="5">
        <v>0</v>
      </c>
      <c r="S253" s="5">
        <v>0</v>
      </c>
      <c r="T253">
        <f t="shared" si="55"/>
        <v>505</v>
      </c>
      <c r="U253">
        <f t="shared" si="56"/>
        <v>630</v>
      </c>
      <c r="V253" s="1">
        <f t="shared" si="57"/>
        <v>45967.7107001321</v>
      </c>
      <c r="W253" s="1">
        <f t="shared" si="58"/>
        <v>45984.2232496697</v>
      </c>
      <c r="X253" t="str">
        <f t="shared" si="53"/>
        <v>健康</v>
      </c>
      <c r="Y253" s="8" t="str">
        <f>_xlfn.IFS(COUNTIF($B$2:B253,B253)=1,"-",OR(AND(X252="高滞销风险",OR(X253="中滞销风险",X253="低滞销风险",X253="健康")),AND(X252="中滞销风险",OR(X253="低滞销风险",X253="健康")),AND(X252="低滞销风险",X253="健康")),"变好",X252=X253,"维持不变",OR(AND(X252="健康",OR(X253="低滞销风险",X253="中滞销风险",X253="高滞销风险")),AND(X252="低滞销风险",OR(X253="中滞销风险",X253="高滞销风险")),AND(X252="中滞销风险",X253="高滞销风险")),"变差")</f>
        <v>维持不变</v>
      </c>
      <c r="Z253" s="9">
        <f t="shared" si="48"/>
        <v>0</v>
      </c>
      <c r="AA253" s="9">
        <f t="shared" si="52"/>
        <v>0</v>
      </c>
      <c r="AB253" s="9">
        <f t="shared" si="49"/>
        <v>0</v>
      </c>
      <c r="AC253" s="9">
        <f t="shared" si="54"/>
        <v>83.223249669749</v>
      </c>
      <c r="AD253" s="9">
        <f t="shared" si="50"/>
        <v>0</v>
      </c>
      <c r="AE253" s="10">
        <f t="shared" si="51"/>
        <v>7.57</v>
      </c>
    </row>
    <row r="254" spans="1:31">
      <c r="A254" s="4">
        <v>45908</v>
      </c>
      <c r="B254" s="5" t="s">
        <v>173</v>
      </c>
      <c r="C254" s="5" t="s">
        <v>174</v>
      </c>
      <c r="D254" s="5" t="s">
        <v>84</v>
      </c>
      <c r="E254" s="5">
        <v>7.14</v>
      </c>
      <c r="F254" s="5">
        <v>7.14</v>
      </c>
      <c r="G254" s="5">
        <v>7.36</v>
      </c>
      <c r="H254" s="5">
        <v>7.39</v>
      </c>
      <c r="I254" s="5" t="s">
        <v>41</v>
      </c>
      <c r="J254" s="5">
        <v>50</v>
      </c>
      <c r="K254" s="5" t="s">
        <v>45</v>
      </c>
      <c r="L254" s="5" t="s">
        <v>46</v>
      </c>
      <c r="M254" s="5" t="s">
        <v>47</v>
      </c>
      <c r="N254" s="5">
        <v>183</v>
      </c>
      <c r="O254" s="5">
        <v>298</v>
      </c>
      <c r="P254" s="5">
        <v>0</v>
      </c>
      <c r="Q254" s="5">
        <v>105</v>
      </c>
      <c r="R254" s="5">
        <v>0</v>
      </c>
      <c r="S254" s="5">
        <v>0</v>
      </c>
      <c r="T254">
        <f t="shared" si="55"/>
        <v>481</v>
      </c>
      <c r="U254">
        <f t="shared" si="56"/>
        <v>586</v>
      </c>
      <c r="V254" s="1">
        <f t="shared" si="57"/>
        <v>45975.3669467787</v>
      </c>
      <c r="W254" s="1">
        <f t="shared" si="58"/>
        <v>45990.0728291317</v>
      </c>
      <c r="X254" t="str">
        <f t="shared" si="53"/>
        <v>健康</v>
      </c>
      <c r="Y254" s="8" t="str">
        <f>_xlfn.IFS(COUNTIF($B$2:B254,B254)=1,"-",OR(AND(X253="高滞销风险",OR(X254="中滞销风险",X254="低滞销风险",X254="健康")),AND(X253="中滞销风险",OR(X254="低滞销风险",X254="健康")),AND(X253="低滞销风险",X254="健康")),"变好",X253=X254,"维持不变",OR(AND(X253="健康",OR(X254="低滞销风险",X254="中滞销风险",X254="高滞销风险")),AND(X253="低滞销风险",OR(X254="中滞销风险",X254="高滞销风险")),AND(X253="中滞销风险",X254="高滞销风险")),"变差")</f>
        <v>维持不变</v>
      </c>
      <c r="Z254" s="9">
        <f t="shared" si="48"/>
        <v>0</v>
      </c>
      <c r="AA254" s="9">
        <f t="shared" si="52"/>
        <v>0</v>
      </c>
      <c r="AB254" s="9">
        <f t="shared" si="49"/>
        <v>0</v>
      </c>
      <c r="AC254" s="9">
        <f t="shared" si="54"/>
        <v>82.0728291316527</v>
      </c>
      <c r="AD254" s="9">
        <f t="shared" si="50"/>
        <v>0</v>
      </c>
      <c r="AE254" s="10">
        <f t="shared" si="51"/>
        <v>7.14</v>
      </c>
    </row>
    <row r="255" spans="1:31">
      <c r="A255" s="4">
        <v>45887</v>
      </c>
      <c r="B255" s="5" t="s">
        <v>175</v>
      </c>
      <c r="C255" s="5" t="s">
        <v>176</v>
      </c>
      <c r="D255" s="5" t="s">
        <v>84</v>
      </c>
      <c r="E255" s="5">
        <v>9.89</v>
      </c>
      <c r="F255" s="5">
        <v>9.89</v>
      </c>
      <c r="G255" s="5">
        <v>10.34</v>
      </c>
      <c r="H255" s="5">
        <v>10.78</v>
      </c>
      <c r="I255" s="5" t="s">
        <v>41</v>
      </c>
      <c r="J255" s="5">
        <v>69.24</v>
      </c>
      <c r="K255" s="5" t="s">
        <v>35</v>
      </c>
      <c r="L255" s="5" t="s">
        <v>36</v>
      </c>
      <c r="M255" s="5" t="s">
        <v>37</v>
      </c>
      <c r="N255" s="5">
        <v>116</v>
      </c>
      <c r="O255" s="5">
        <v>594</v>
      </c>
      <c r="P255" s="5">
        <v>0</v>
      </c>
      <c r="Q255" s="5">
        <v>151</v>
      </c>
      <c r="R255" s="5">
        <v>0</v>
      </c>
      <c r="S255" s="5">
        <v>0</v>
      </c>
      <c r="T255">
        <f t="shared" si="55"/>
        <v>710</v>
      </c>
      <c r="U255">
        <f t="shared" si="56"/>
        <v>861</v>
      </c>
      <c r="V255" s="1">
        <f t="shared" si="57"/>
        <v>45958.7896865521</v>
      </c>
      <c r="W255" s="1">
        <f t="shared" si="58"/>
        <v>45974.0576339737</v>
      </c>
      <c r="X255" t="str">
        <f t="shared" si="53"/>
        <v>健康</v>
      </c>
      <c r="Y255" s="8" t="str">
        <f>_xlfn.IFS(COUNTIF($B$2:B255,B255)=1,"-",OR(AND(X254="高滞销风险",OR(X255="中滞销风险",X255="低滞销风险",X255="健康")),AND(X254="中滞销风险",OR(X255="低滞销风险",X255="健康")),AND(X254="低滞销风险",X255="健康")),"变好",X254=X255,"维持不变",OR(AND(X254="健康",OR(X255="低滞销风险",X255="中滞销风险",X255="高滞销风险")),AND(X254="低滞销风险",OR(X255="中滞销风险",X255="高滞销风险")),AND(X254="中滞销风险",X255="高滞销风险")),"变差")</f>
        <v>-</v>
      </c>
      <c r="Z255" s="9">
        <f t="shared" si="48"/>
        <v>0</v>
      </c>
      <c r="AA255" s="9">
        <f t="shared" si="52"/>
        <v>0</v>
      </c>
      <c r="AB255" s="9">
        <f t="shared" si="49"/>
        <v>0</v>
      </c>
      <c r="AC255" s="9">
        <f t="shared" si="54"/>
        <v>87.0576339737108</v>
      </c>
      <c r="AD255" s="9">
        <f t="shared" si="50"/>
        <v>0</v>
      </c>
      <c r="AE255" s="10">
        <f t="shared" si="51"/>
        <v>9.89</v>
      </c>
    </row>
    <row r="256" spans="1:31">
      <c r="A256" s="4">
        <v>45894</v>
      </c>
      <c r="B256" s="5" t="s">
        <v>175</v>
      </c>
      <c r="C256" s="5" t="s">
        <v>176</v>
      </c>
      <c r="D256" s="5" t="s">
        <v>84</v>
      </c>
      <c r="E256" s="5">
        <v>7.71</v>
      </c>
      <c r="F256" s="5">
        <v>7.71</v>
      </c>
      <c r="G256" s="5">
        <v>8.8</v>
      </c>
      <c r="H256" s="5">
        <v>9.56</v>
      </c>
      <c r="I256" s="5" t="s">
        <v>41</v>
      </c>
      <c r="J256" s="5">
        <v>54</v>
      </c>
      <c r="K256" s="5" t="s">
        <v>38</v>
      </c>
      <c r="L256" s="5" t="s">
        <v>39</v>
      </c>
      <c r="M256" s="5" t="s">
        <v>40</v>
      </c>
      <c r="N256" s="5">
        <v>190</v>
      </c>
      <c r="O256" s="5">
        <v>502</v>
      </c>
      <c r="P256" s="5">
        <v>0</v>
      </c>
      <c r="Q256" s="5">
        <v>116</v>
      </c>
      <c r="R256" s="5">
        <v>0</v>
      </c>
      <c r="S256" s="5">
        <v>0</v>
      </c>
      <c r="T256">
        <f t="shared" si="55"/>
        <v>692</v>
      </c>
      <c r="U256">
        <f t="shared" si="56"/>
        <v>808</v>
      </c>
      <c r="V256" s="1">
        <f t="shared" si="57"/>
        <v>45983.7535667964</v>
      </c>
      <c r="W256" s="1">
        <f t="shared" si="58"/>
        <v>45998.7989623865</v>
      </c>
      <c r="X256" t="str">
        <f t="shared" si="53"/>
        <v>低滞销风险</v>
      </c>
      <c r="Y256" s="8" t="str">
        <f>_xlfn.IFS(COUNTIF($B$2:B256,B256)=1,"-",OR(AND(X255="高滞销风险",OR(X256="中滞销风险",X256="低滞销风险",X256="健康")),AND(X255="中滞销风险",OR(X256="低滞销风险",X256="健康")),AND(X255="低滞销风险",X256="健康")),"变好",X255=X256,"维持不变",OR(AND(X255="健康",OR(X256="低滞销风险",X256="中滞销风险",X256="高滞销风险")),AND(X255="低滞销风险",OR(X256="中滞销风险",X256="高滞销风险")),AND(X255="中滞销风险",X256="高滞销风险")),"变差")</f>
        <v>变差</v>
      </c>
      <c r="Z256" s="9">
        <f t="shared" si="48"/>
        <v>0</v>
      </c>
      <c r="AA256" s="9">
        <f t="shared" si="52"/>
        <v>52.42</v>
      </c>
      <c r="AB256" s="9">
        <f t="shared" si="49"/>
        <v>52.42</v>
      </c>
      <c r="AC256" s="9">
        <f t="shared" si="54"/>
        <v>104.798962386511</v>
      </c>
      <c r="AD256" s="9">
        <f t="shared" si="50"/>
        <v>6.79896238651418</v>
      </c>
      <c r="AE256" s="10">
        <f t="shared" si="51"/>
        <v>8.24489795918367</v>
      </c>
    </row>
    <row r="257" spans="1:31">
      <c r="A257" s="4">
        <v>45901</v>
      </c>
      <c r="B257" s="5" t="s">
        <v>175</v>
      </c>
      <c r="C257" s="5" t="s">
        <v>176</v>
      </c>
      <c r="D257" s="5" t="s">
        <v>84</v>
      </c>
      <c r="E257" s="5">
        <v>11.44</v>
      </c>
      <c r="F257" s="5">
        <v>13.57</v>
      </c>
      <c r="G257" s="5">
        <v>10.64</v>
      </c>
      <c r="H257" s="5">
        <v>10.49</v>
      </c>
      <c r="I257" s="5" t="s">
        <v>34</v>
      </c>
      <c r="J257" s="5">
        <v>95</v>
      </c>
      <c r="K257" s="5" t="s">
        <v>42</v>
      </c>
      <c r="L257" s="5" t="s">
        <v>43</v>
      </c>
      <c r="M257" s="5" t="s">
        <v>44</v>
      </c>
      <c r="N257" s="5">
        <v>305</v>
      </c>
      <c r="O257" s="5">
        <v>296</v>
      </c>
      <c r="P257" s="5">
        <v>0</v>
      </c>
      <c r="Q257" s="5">
        <v>116</v>
      </c>
      <c r="R257" s="5">
        <v>0</v>
      </c>
      <c r="S257" s="5">
        <v>0</v>
      </c>
      <c r="T257">
        <f t="shared" si="55"/>
        <v>601</v>
      </c>
      <c r="U257">
        <f t="shared" si="56"/>
        <v>717</v>
      </c>
      <c r="V257" s="1">
        <f t="shared" si="57"/>
        <v>45953.534965035</v>
      </c>
      <c r="W257" s="1">
        <f t="shared" si="58"/>
        <v>45963.6748251748</v>
      </c>
      <c r="X257" t="str">
        <f t="shared" si="53"/>
        <v>健康</v>
      </c>
      <c r="Y257" s="8" t="str">
        <f>_xlfn.IFS(COUNTIF($B$2:B257,B257)=1,"-",OR(AND(X256="高滞销风险",OR(X257="中滞销风险",X257="低滞销风险",X257="健康")),AND(X256="中滞销风险",OR(X257="低滞销风险",X257="健康")),AND(X256="低滞销风险",X257="健康")),"变好",X256=X257,"维持不变",OR(AND(X256="健康",OR(X257="低滞销风险",X257="中滞销风险",X257="高滞销风险")),AND(X256="低滞销风险",OR(X257="中滞销风险",X257="高滞销风险")),AND(X256="中滞销风险",X257="高滞销风险")),"变差")</f>
        <v>变好</v>
      </c>
      <c r="Z257" s="9">
        <f t="shared" si="48"/>
        <v>0</v>
      </c>
      <c r="AA257" s="9">
        <f t="shared" si="52"/>
        <v>0</v>
      </c>
      <c r="AB257" s="9">
        <f t="shared" si="49"/>
        <v>0</v>
      </c>
      <c r="AC257" s="9">
        <f t="shared" si="54"/>
        <v>62.6748251748252</v>
      </c>
      <c r="AD257" s="9">
        <f t="shared" si="50"/>
        <v>0</v>
      </c>
      <c r="AE257" s="10">
        <f t="shared" si="51"/>
        <v>11.44</v>
      </c>
    </row>
    <row r="258" spans="1:31">
      <c r="A258" s="4">
        <v>45908</v>
      </c>
      <c r="B258" s="5" t="s">
        <v>175</v>
      </c>
      <c r="C258" s="5" t="s">
        <v>176</v>
      </c>
      <c r="D258" s="5" t="s">
        <v>84</v>
      </c>
      <c r="E258" s="5">
        <v>10.73</v>
      </c>
      <c r="F258" s="5">
        <v>10.43</v>
      </c>
      <c r="G258" s="5">
        <v>12</v>
      </c>
      <c r="H258" s="5">
        <v>10.4</v>
      </c>
      <c r="I258" s="5" t="s">
        <v>34</v>
      </c>
      <c r="J258" s="5">
        <v>73</v>
      </c>
      <c r="K258" s="5" t="s">
        <v>45</v>
      </c>
      <c r="L258" s="5" t="s">
        <v>46</v>
      </c>
      <c r="M258" s="5" t="s">
        <v>47</v>
      </c>
      <c r="N258" s="5">
        <v>250</v>
      </c>
      <c r="O258" s="5">
        <v>387</v>
      </c>
      <c r="P258" s="5">
        <v>0</v>
      </c>
      <c r="Q258" s="5">
        <v>1</v>
      </c>
      <c r="R258" s="5">
        <v>0</v>
      </c>
      <c r="S258" s="5">
        <v>300</v>
      </c>
      <c r="T258">
        <f t="shared" si="55"/>
        <v>637</v>
      </c>
      <c r="U258">
        <f t="shared" si="56"/>
        <v>938</v>
      </c>
      <c r="V258" s="1">
        <f t="shared" si="57"/>
        <v>45967.3662628145</v>
      </c>
      <c r="W258" s="1">
        <f t="shared" si="58"/>
        <v>45995.4184529357</v>
      </c>
      <c r="X258" t="str">
        <f t="shared" si="53"/>
        <v>低滞销风险</v>
      </c>
      <c r="Y258" s="8" t="str">
        <f>_xlfn.IFS(COUNTIF($B$2:B258,B258)=1,"-",OR(AND(X257="高滞销风险",OR(X258="中滞销风险",X258="低滞销风险",X258="健康")),AND(X257="中滞销风险",OR(X258="低滞销风险",X258="健康")),AND(X257="低滞销风险",X258="健康")),"变好",X257=X258,"维持不变",OR(AND(X257="健康",OR(X258="低滞销风险",X258="中滞销风险",X258="高滞销风险")),AND(X257="低滞销风险",OR(X258="中滞销风险",X258="高滞销风险")),AND(X257="中滞销风险",X258="高滞销风险")),"变差")</f>
        <v>变差</v>
      </c>
      <c r="Z258" s="9">
        <f t="shared" si="48"/>
        <v>0</v>
      </c>
      <c r="AA258" s="9">
        <f t="shared" si="52"/>
        <v>36.6799999999999</v>
      </c>
      <c r="AB258" s="9">
        <f t="shared" si="49"/>
        <v>36.6799999999999</v>
      </c>
      <c r="AC258" s="9">
        <f t="shared" si="54"/>
        <v>87.4184529356943</v>
      </c>
      <c r="AD258" s="9">
        <f t="shared" si="50"/>
        <v>3.41845293569349</v>
      </c>
      <c r="AE258" s="10">
        <f t="shared" si="51"/>
        <v>11.1666666666667</v>
      </c>
    </row>
    <row r="259" spans="1:31">
      <c r="A259" s="4">
        <v>45887</v>
      </c>
      <c r="B259" s="5" t="s">
        <v>177</v>
      </c>
      <c r="C259" s="5" t="s">
        <v>178</v>
      </c>
      <c r="D259" s="5" t="s">
        <v>84</v>
      </c>
      <c r="E259" s="5">
        <v>9.74</v>
      </c>
      <c r="F259" s="5">
        <v>10.29</v>
      </c>
      <c r="G259" s="5">
        <v>9.14</v>
      </c>
      <c r="H259" s="5">
        <v>9.64</v>
      </c>
      <c r="I259" s="5" t="s">
        <v>34</v>
      </c>
      <c r="J259" s="5">
        <v>72</v>
      </c>
      <c r="K259" s="5" t="s">
        <v>35</v>
      </c>
      <c r="L259" s="5" t="s">
        <v>36</v>
      </c>
      <c r="M259" s="5" t="s">
        <v>37</v>
      </c>
      <c r="N259" s="5">
        <v>172</v>
      </c>
      <c r="O259" s="5">
        <v>360</v>
      </c>
      <c r="P259" s="5">
        <v>0</v>
      </c>
      <c r="Q259" s="5">
        <v>253</v>
      </c>
      <c r="R259" s="5">
        <v>0</v>
      </c>
      <c r="S259" s="5">
        <v>0</v>
      </c>
      <c r="T259">
        <f t="shared" si="55"/>
        <v>532</v>
      </c>
      <c r="U259">
        <f t="shared" si="56"/>
        <v>785</v>
      </c>
      <c r="V259" s="1">
        <f t="shared" si="57"/>
        <v>45941.6201232033</v>
      </c>
      <c r="W259" s="1">
        <f t="shared" si="58"/>
        <v>45967.5954825462</v>
      </c>
      <c r="X259" t="str">
        <f t="shared" si="53"/>
        <v>健康</v>
      </c>
      <c r="Y259" s="8" t="str">
        <f>_xlfn.IFS(COUNTIF($B$2:B259,B259)=1,"-",OR(AND(X258="高滞销风险",OR(X259="中滞销风险",X259="低滞销风险",X259="健康")),AND(X258="中滞销风险",OR(X259="低滞销风险",X259="健康")),AND(X258="低滞销风险",X259="健康")),"变好",X258=X259,"维持不变",OR(AND(X258="健康",OR(X259="低滞销风险",X259="中滞销风险",X259="高滞销风险")),AND(X258="低滞销风险",OR(X259="中滞销风险",X259="高滞销风险")),AND(X258="中滞销风险",X259="高滞销风险")),"变差")</f>
        <v>-</v>
      </c>
      <c r="Z259" s="9">
        <f t="shared" ref="Z259:Z322" si="59">IF(V259&gt;=DATE(2025,12,1),T259-(DATE(2025,12,1)-A259)*E259,0)</f>
        <v>0</v>
      </c>
      <c r="AA259" s="9">
        <f t="shared" si="52"/>
        <v>0</v>
      </c>
      <c r="AB259" s="9">
        <f t="shared" ref="AB259:AB322" si="60">IF(W259&gt;=DATE(2025,12,1),U259-(DATE(2025,12,1)-A259)*E259,0)</f>
        <v>0</v>
      </c>
      <c r="AC259" s="9">
        <f t="shared" si="54"/>
        <v>80.5954825462012</v>
      </c>
      <c r="AD259" s="9">
        <f t="shared" ref="AD259:AD322" si="61">IF(W259&gt;DATE(2025,12,1),W259-DATE(2025,12,1),0)</f>
        <v>0</v>
      </c>
      <c r="AE259" s="10">
        <f t="shared" ref="AE259:AE322" si="62">IF(X259="健康",E259,U259/(DATE(2025,12,1)-A259))</f>
        <v>9.74</v>
      </c>
    </row>
    <row r="260" spans="1:31">
      <c r="A260" s="4">
        <v>45894</v>
      </c>
      <c r="B260" s="5" t="s">
        <v>177</v>
      </c>
      <c r="C260" s="5" t="s">
        <v>178</v>
      </c>
      <c r="D260" s="5" t="s">
        <v>84</v>
      </c>
      <c r="E260" s="5">
        <v>10.16</v>
      </c>
      <c r="F260" s="5">
        <v>11</v>
      </c>
      <c r="G260" s="5">
        <v>10.64</v>
      </c>
      <c r="H260" s="5">
        <v>9.46</v>
      </c>
      <c r="I260" s="5" t="s">
        <v>34</v>
      </c>
      <c r="J260" s="5">
        <v>77</v>
      </c>
      <c r="K260" s="5" t="s">
        <v>38</v>
      </c>
      <c r="L260" s="5" t="s">
        <v>39</v>
      </c>
      <c r="M260" s="5" t="s">
        <v>40</v>
      </c>
      <c r="N260" s="5">
        <v>98</v>
      </c>
      <c r="O260" s="5">
        <v>485</v>
      </c>
      <c r="P260" s="5">
        <v>0</v>
      </c>
      <c r="Q260" s="5">
        <v>103</v>
      </c>
      <c r="R260" s="5">
        <v>0</v>
      </c>
      <c r="S260" s="5">
        <v>350</v>
      </c>
      <c r="T260">
        <f t="shared" si="55"/>
        <v>583</v>
      </c>
      <c r="U260">
        <f t="shared" si="56"/>
        <v>1036</v>
      </c>
      <c r="V260" s="1">
        <f t="shared" si="57"/>
        <v>45951.3818897638</v>
      </c>
      <c r="W260" s="1">
        <f t="shared" si="58"/>
        <v>45995.968503937</v>
      </c>
      <c r="X260" t="str">
        <f t="shared" si="53"/>
        <v>低滞销风险</v>
      </c>
      <c r="Y260" s="8" t="str">
        <f>_xlfn.IFS(COUNTIF($B$2:B260,B260)=1,"-",OR(AND(X259="高滞销风险",OR(X260="中滞销风险",X260="低滞销风险",X260="健康")),AND(X259="中滞销风险",OR(X260="低滞销风险",X260="健康")),AND(X259="低滞销风险",X260="健康")),"变好",X259=X260,"维持不变",OR(AND(X259="健康",OR(X260="低滞销风险",X260="中滞销风险",X260="高滞销风险")),AND(X259="低滞销风险",OR(X260="中滞销风险",X260="高滞销风险")),AND(X259="中滞销风险",X260="高滞销风险")),"变差")</f>
        <v>变差</v>
      </c>
      <c r="Z260" s="9">
        <f t="shared" si="59"/>
        <v>0</v>
      </c>
      <c r="AA260" s="9">
        <f t="shared" si="52"/>
        <v>40.3199999999999</v>
      </c>
      <c r="AB260" s="9">
        <f t="shared" si="60"/>
        <v>40.3199999999999</v>
      </c>
      <c r="AC260" s="9">
        <f t="shared" si="54"/>
        <v>101.968503937008</v>
      </c>
      <c r="AD260" s="9">
        <f t="shared" si="61"/>
        <v>3.96850393700879</v>
      </c>
      <c r="AE260" s="10">
        <f t="shared" si="62"/>
        <v>10.5714285714286</v>
      </c>
    </row>
    <row r="261" spans="1:31">
      <c r="A261" s="4">
        <v>45901</v>
      </c>
      <c r="B261" s="5" t="s">
        <v>177</v>
      </c>
      <c r="C261" s="5" t="s">
        <v>178</v>
      </c>
      <c r="D261" s="5" t="s">
        <v>84</v>
      </c>
      <c r="E261" s="5">
        <v>10.39</v>
      </c>
      <c r="F261" s="5">
        <v>10.71</v>
      </c>
      <c r="G261" s="5">
        <v>10.86</v>
      </c>
      <c r="H261" s="5">
        <v>10</v>
      </c>
      <c r="I261" s="5" t="s">
        <v>34</v>
      </c>
      <c r="J261" s="5">
        <v>75</v>
      </c>
      <c r="K261" s="5" t="s">
        <v>42</v>
      </c>
      <c r="L261" s="5" t="s">
        <v>43</v>
      </c>
      <c r="M261" s="5" t="s">
        <v>44</v>
      </c>
      <c r="N261" s="5">
        <v>169</v>
      </c>
      <c r="O261" s="5">
        <v>445</v>
      </c>
      <c r="P261" s="5">
        <v>0</v>
      </c>
      <c r="Q261" s="5">
        <v>3</v>
      </c>
      <c r="R261" s="5">
        <v>0</v>
      </c>
      <c r="S261" s="5">
        <v>350</v>
      </c>
      <c r="T261">
        <f t="shared" si="55"/>
        <v>614</v>
      </c>
      <c r="U261">
        <f t="shared" si="56"/>
        <v>967</v>
      </c>
      <c r="V261" s="1">
        <f t="shared" si="57"/>
        <v>45960.0952839269</v>
      </c>
      <c r="W261" s="1">
        <f t="shared" si="58"/>
        <v>45994.0702598653</v>
      </c>
      <c r="X261" t="str">
        <f t="shared" si="53"/>
        <v>低滞销风险</v>
      </c>
      <c r="Y261" s="8" t="str">
        <f>_xlfn.IFS(COUNTIF($B$2:B261,B261)=1,"-",OR(AND(X260="高滞销风险",OR(X261="中滞销风险",X261="低滞销风险",X261="健康")),AND(X260="中滞销风险",OR(X261="低滞销风险",X261="健康")),AND(X260="低滞销风险",X261="健康")),"变好",X260=X261,"维持不变",OR(AND(X260="健康",OR(X261="低滞销风险",X261="中滞销风险",X261="高滞销风险")),AND(X260="低滞销风险",OR(X261="中滞销风险",X261="高滞销风险")),AND(X260="中滞销风险",X261="高滞销风险")),"变差")</f>
        <v>维持不变</v>
      </c>
      <c r="Z261" s="9">
        <f t="shared" si="59"/>
        <v>0</v>
      </c>
      <c r="AA261" s="9">
        <f t="shared" si="52"/>
        <v>21.51</v>
      </c>
      <c r="AB261" s="9">
        <f t="shared" si="60"/>
        <v>21.51</v>
      </c>
      <c r="AC261" s="9">
        <f t="shared" si="54"/>
        <v>93.0702598652551</v>
      </c>
      <c r="AD261" s="9">
        <f t="shared" si="61"/>
        <v>2.07025986525696</v>
      </c>
      <c r="AE261" s="10">
        <f t="shared" si="62"/>
        <v>10.6263736263736</v>
      </c>
    </row>
    <row r="262" spans="1:31">
      <c r="A262" s="4">
        <v>45908</v>
      </c>
      <c r="B262" s="5" t="s">
        <v>177</v>
      </c>
      <c r="C262" s="5" t="s">
        <v>178</v>
      </c>
      <c r="D262" s="5" t="s">
        <v>84</v>
      </c>
      <c r="E262" s="5">
        <v>8.43</v>
      </c>
      <c r="F262" s="5">
        <v>8.43</v>
      </c>
      <c r="G262" s="5">
        <v>9.57</v>
      </c>
      <c r="H262" s="5">
        <v>10.11</v>
      </c>
      <c r="I262" s="5" t="s">
        <v>41</v>
      </c>
      <c r="J262" s="5">
        <v>59</v>
      </c>
      <c r="K262" s="5" t="s">
        <v>45</v>
      </c>
      <c r="L262" s="5" t="s">
        <v>46</v>
      </c>
      <c r="M262" s="5" t="s">
        <v>47</v>
      </c>
      <c r="N262" s="5">
        <v>249</v>
      </c>
      <c r="O262" s="5">
        <v>457</v>
      </c>
      <c r="P262" s="5">
        <v>0</v>
      </c>
      <c r="Q262" s="5">
        <v>203</v>
      </c>
      <c r="R262" s="5">
        <v>0</v>
      </c>
      <c r="S262" s="5">
        <v>0</v>
      </c>
      <c r="T262">
        <f t="shared" ref="T262:T283" si="63">N262+O262+P262</f>
        <v>706</v>
      </c>
      <c r="U262">
        <f t="shared" ref="U262:U283" si="64">T262+Q262+R262+S262</f>
        <v>909</v>
      </c>
      <c r="V262" s="1">
        <f t="shared" ref="V262:V283" si="65">A262+T262/E262</f>
        <v>45991.7485172005</v>
      </c>
      <c r="W262" s="1">
        <f t="shared" ref="W262:W283" si="66">A262+U262/E262</f>
        <v>46015.8291814947</v>
      </c>
      <c r="X262" t="str">
        <f t="shared" si="53"/>
        <v>中滞销风险</v>
      </c>
      <c r="Y262" s="8" t="str">
        <f>_xlfn.IFS(COUNTIF($B$2:B262,B262)=1,"-",OR(AND(X261="高滞销风险",OR(X262="中滞销风险",X262="低滞销风险",X262="健康")),AND(X261="中滞销风险",OR(X262="低滞销风险",X262="健康")),AND(X261="低滞销风险",X262="健康")),"变好",X261=X262,"维持不变",OR(AND(X261="健康",OR(X262="低滞销风险",X262="中滞销风险",X262="高滞销风险")),AND(X261="低滞销风险",OR(X262="中滞销风险",X262="高滞销风险")),AND(X261="中滞销风险",X262="高滞销风险")),"变差")</f>
        <v>变差</v>
      </c>
      <c r="Z262" s="9">
        <f t="shared" si="59"/>
        <v>0</v>
      </c>
      <c r="AA262" s="9">
        <f t="shared" ref="AA262:AA313" si="67">AB262-Z262</f>
        <v>200.88</v>
      </c>
      <c r="AB262" s="9">
        <f t="shared" si="60"/>
        <v>200.88</v>
      </c>
      <c r="AC262" s="9">
        <f t="shared" si="54"/>
        <v>107.829181494662</v>
      </c>
      <c r="AD262" s="9">
        <f t="shared" si="61"/>
        <v>23.8291814946642</v>
      </c>
      <c r="AE262" s="10">
        <f t="shared" si="62"/>
        <v>10.8214285714286</v>
      </c>
    </row>
    <row r="263" spans="1:31">
      <c r="A263" s="4">
        <v>45887</v>
      </c>
      <c r="B263" s="5" t="s">
        <v>179</v>
      </c>
      <c r="C263" s="5" t="s">
        <v>180</v>
      </c>
      <c r="D263" s="5" t="s">
        <v>84</v>
      </c>
      <c r="E263" s="5">
        <v>4.14</v>
      </c>
      <c r="F263" s="5">
        <v>4.14</v>
      </c>
      <c r="G263" s="5">
        <v>4.43</v>
      </c>
      <c r="H263" s="5">
        <v>4.68</v>
      </c>
      <c r="I263" s="5" t="s">
        <v>41</v>
      </c>
      <c r="J263" s="5">
        <v>29</v>
      </c>
      <c r="K263" s="5" t="s">
        <v>35</v>
      </c>
      <c r="L263" s="5" t="s">
        <v>36</v>
      </c>
      <c r="M263" s="5" t="s">
        <v>37</v>
      </c>
      <c r="N263" s="5">
        <v>55</v>
      </c>
      <c r="O263" s="5">
        <v>250</v>
      </c>
      <c r="P263" s="5">
        <v>0</v>
      </c>
      <c r="Q263" s="5">
        <v>14</v>
      </c>
      <c r="R263" s="5">
        <v>0</v>
      </c>
      <c r="S263" s="5">
        <v>200</v>
      </c>
      <c r="T263">
        <f t="shared" si="63"/>
        <v>305</v>
      </c>
      <c r="U263">
        <f t="shared" si="64"/>
        <v>519</v>
      </c>
      <c r="V263" s="1">
        <f t="shared" si="65"/>
        <v>45960.6714975845</v>
      </c>
      <c r="W263" s="1">
        <f t="shared" si="66"/>
        <v>46012.3623188406</v>
      </c>
      <c r="X263" t="str">
        <f t="shared" si="53"/>
        <v>中滞销风险</v>
      </c>
      <c r="Y263" s="8" t="str">
        <f>_xlfn.IFS(COUNTIF($B$2:B263,B263)=1,"-",OR(AND(X262="高滞销风险",OR(X263="中滞销风险",X263="低滞销风险",X263="健康")),AND(X262="中滞销风险",OR(X263="低滞销风险",X263="健康")),AND(X262="低滞销风险",X263="健康")),"变好",X262=X263,"维持不变",OR(AND(X262="健康",OR(X263="低滞销风险",X263="中滞销风险",X263="高滞销风险")),AND(X262="低滞销风险",OR(X263="中滞销风险",X263="高滞销风险")),AND(X262="中滞销风险",X263="高滞销风险")),"变差")</f>
        <v>-</v>
      </c>
      <c r="Z263" s="9">
        <f t="shared" si="59"/>
        <v>0</v>
      </c>
      <c r="AA263" s="9">
        <f t="shared" si="67"/>
        <v>84.3</v>
      </c>
      <c r="AB263" s="9">
        <f t="shared" si="60"/>
        <v>84.3</v>
      </c>
      <c r="AC263" s="9">
        <f t="shared" si="54"/>
        <v>125.36231884058</v>
      </c>
      <c r="AD263" s="9">
        <f t="shared" si="61"/>
        <v>20.3623188405763</v>
      </c>
      <c r="AE263" s="10">
        <f t="shared" si="62"/>
        <v>4.94285714285714</v>
      </c>
    </row>
    <row r="264" spans="1:31">
      <c r="A264" s="4">
        <v>45894</v>
      </c>
      <c r="B264" s="5" t="s">
        <v>179</v>
      </c>
      <c r="C264" s="5" t="s">
        <v>180</v>
      </c>
      <c r="D264" s="5" t="s">
        <v>84</v>
      </c>
      <c r="E264" s="5">
        <v>4.96</v>
      </c>
      <c r="F264" s="5">
        <v>5.29</v>
      </c>
      <c r="G264" s="5">
        <v>4.71</v>
      </c>
      <c r="H264" s="5">
        <v>4.86</v>
      </c>
      <c r="I264" s="5" t="s">
        <v>34</v>
      </c>
      <c r="J264" s="5">
        <v>37</v>
      </c>
      <c r="K264" s="5" t="s">
        <v>38</v>
      </c>
      <c r="L264" s="5" t="s">
        <v>39</v>
      </c>
      <c r="M264" s="5" t="s">
        <v>40</v>
      </c>
      <c r="N264" s="5">
        <v>42</v>
      </c>
      <c r="O264" s="5">
        <v>310</v>
      </c>
      <c r="P264" s="5">
        <v>0</v>
      </c>
      <c r="Q264" s="5">
        <v>134</v>
      </c>
      <c r="R264" s="5">
        <v>0</v>
      </c>
      <c r="S264" s="5">
        <v>0</v>
      </c>
      <c r="T264">
        <f t="shared" si="63"/>
        <v>352</v>
      </c>
      <c r="U264">
        <f t="shared" si="64"/>
        <v>486</v>
      </c>
      <c r="V264" s="1">
        <f t="shared" si="65"/>
        <v>45964.9677419355</v>
      </c>
      <c r="W264" s="1">
        <f t="shared" si="66"/>
        <v>45991.9838709677</v>
      </c>
      <c r="X264" t="str">
        <f t="shared" si="53"/>
        <v>健康</v>
      </c>
      <c r="Y264" s="8" t="str">
        <f>_xlfn.IFS(COUNTIF($B$2:B264,B264)=1,"-",OR(AND(X263="高滞销风险",OR(X264="中滞销风险",X264="低滞销风险",X264="健康")),AND(X263="中滞销风险",OR(X264="低滞销风险",X264="健康")),AND(X263="低滞销风险",X264="健康")),"变好",X263=X264,"维持不变",OR(AND(X263="健康",OR(X264="低滞销风险",X264="中滞销风险",X264="高滞销风险")),AND(X263="低滞销风险",OR(X264="中滞销风险",X264="高滞销风险")),AND(X263="中滞销风险",X264="高滞销风险")),"变差")</f>
        <v>变好</v>
      </c>
      <c r="Z264" s="9">
        <f t="shared" si="59"/>
        <v>0</v>
      </c>
      <c r="AA264" s="9">
        <f t="shared" si="67"/>
        <v>0</v>
      </c>
      <c r="AB264" s="9">
        <f t="shared" si="60"/>
        <v>0</v>
      </c>
      <c r="AC264" s="9">
        <f t="shared" si="54"/>
        <v>97.9838709677419</v>
      </c>
      <c r="AD264" s="9">
        <f t="shared" si="61"/>
        <v>0</v>
      </c>
      <c r="AE264" s="10">
        <f t="shared" si="62"/>
        <v>4.96</v>
      </c>
    </row>
    <row r="265" spans="1:31">
      <c r="A265" s="4">
        <v>45901</v>
      </c>
      <c r="B265" s="5" t="s">
        <v>179</v>
      </c>
      <c r="C265" s="5" t="s">
        <v>180</v>
      </c>
      <c r="D265" s="5" t="s">
        <v>84</v>
      </c>
      <c r="E265" s="5">
        <v>6.05</v>
      </c>
      <c r="F265" s="5">
        <v>7.14</v>
      </c>
      <c r="G265" s="5">
        <v>6.21</v>
      </c>
      <c r="H265" s="5">
        <v>5.32</v>
      </c>
      <c r="I265" s="5" t="s">
        <v>34</v>
      </c>
      <c r="J265" s="5">
        <v>50</v>
      </c>
      <c r="K265" s="5" t="s">
        <v>42</v>
      </c>
      <c r="L265" s="5" t="s">
        <v>43</v>
      </c>
      <c r="M265" s="5" t="s">
        <v>44</v>
      </c>
      <c r="N265" s="5">
        <v>85</v>
      </c>
      <c r="O265" s="5">
        <v>270</v>
      </c>
      <c r="P265" s="5">
        <v>0</v>
      </c>
      <c r="Q265" s="5">
        <v>84</v>
      </c>
      <c r="R265" s="5">
        <v>0</v>
      </c>
      <c r="S265" s="5">
        <v>0</v>
      </c>
      <c r="T265">
        <f t="shared" si="63"/>
        <v>355</v>
      </c>
      <c r="U265">
        <f t="shared" si="64"/>
        <v>439</v>
      </c>
      <c r="V265" s="1">
        <f t="shared" si="65"/>
        <v>45959.6776859504</v>
      </c>
      <c r="W265" s="1">
        <f t="shared" si="66"/>
        <v>45973.5619834711</v>
      </c>
      <c r="X265" t="str">
        <f t="shared" si="53"/>
        <v>健康</v>
      </c>
      <c r="Y265" s="8" t="str">
        <f>_xlfn.IFS(COUNTIF($B$2:B265,B265)=1,"-",OR(AND(X264="高滞销风险",OR(X265="中滞销风险",X265="低滞销风险",X265="健康")),AND(X264="中滞销风险",OR(X265="低滞销风险",X265="健康")),AND(X264="低滞销风险",X265="健康")),"变好",X264=X265,"维持不变",OR(AND(X264="健康",OR(X265="低滞销风险",X265="中滞销风险",X265="高滞销风险")),AND(X264="低滞销风险",OR(X265="中滞销风险",X265="高滞销风险")),AND(X264="中滞销风险",X265="高滞销风险")),"变差")</f>
        <v>维持不变</v>
      </c>
      <c r="Z265" s="9">
        <f t="shared" si="59"/>
        <v>0</v>
      </c>
      <c r="AA265" s="9">
        <f t="shared" si="67"/>
        <v>0</v>
      </c>
      <c r="AB265" s="9">
        <f t="shared" si="60"/>
        <v>0</v>
      </c>
      <c r="AC265" s="9">
        <f t="shared" si="54"/>
        <v>72.5619834710744</v>
      </c>
      <c r="AD265" s="9">
        <f t="shared" si="61"/>
        <v>0</v>
      </c>
      <c r="AE265" s="10">
        <f t="shared" si="62"/>
        <v>6.05</v>
      </c>
    </row>
    <row r="266" spans="1:31">
      <c r="A266" s="4">
        <v>45908</v>
      </c>
      <c r="B266" s="5" t="s">
        <v>179</v>
      </c>
      <c r="C266" s="5" t="s">
        <v>180</v>
      </c>
      <c r="D266" s="5" t="s">
        <v>84</v>
      </c>
      <c r="E266" s="5">
        <v>5</v>
      </c>
      <c r="F266" s="5">
        <v>5</v>
      </c>
      <c r="G266" s="5">
        <v>6.07</v>
      </c>
      <c r="H266" s="5">
        <v>5.39</v>
      </c>
      <c r="I266" s="5" t="s">
        <v>41</v>
      </c>
      <c r="J266" s="5">
        <v>35</v>
      </c>
      <c r="K266" s="5" t="s">
        <v>45</v>
      </c>
      <c r="L266" s="5" t="s">
        <v>46</v>
      </c>
      <c r="M266" s="5" t="s">
        <v>47</v>
      </c>
      <c r="N266" s="5">
        <v>92</v>
      </c>
      <c r="O266" s="5">
        <v>313</v>
      </c>
      <c r="P266" s="5">
        <v>0</v>
      </c>
      <c r="Q266" s="5">
        <v>0</v>
      </c>
      <c r="R266" s="5">
        <v>0</v>
      </c>
      <c r="S266" s="5">
        <v>0</v>
      </c>
      <c r="T266">
        <f t="shared" si="63"/>
        <v>405</v>
      </c>
      <c r="U266">
        <f t="shared" si="64"/>
        <v>405</v>
      </c>
      <c r="V266" s="1">
        <f t="shared" si="65"/>
        <v>45989</v>
      </c>
      <c r="W266" s="1">
        <f t="shared" si="66"/>
        <v>45989</v>
      </c>
      <c r="X266" t="str">
        <f t="shared" si="53"/>
        <v>健康</v>
      </c>
      <c r="Y266" s="8" t="str">
        <f>_xlfn.IFS(COUNTIF($B$2:B266,B266)=1,"-",OR(AND(X265="高滞销风险",OR(X266="中滞销风险",X266="低滞销风险",X266="健康")),AND(X265="中滞销风险",OR(X266="低滞销风险",X266="健康")),AND(X265="低滞销风险",X266="健康")),"变好",X265=X266,"维持不变",OR(AND(X265="健康",OR(X266="低滞销风险",X266="中滞销风险",X266="高滞销风险")),AND(X265="低滞销风险",OR(X266="中滞销风险",X266="高滞销风险")),AND(X265="中滞销风险",X266="高滞销风险")),"变差")</f>
        <v>维持不变</v>
      </c>
      <c r="Z266" s="9">
        <f t="shared" si="59"/>
        <v>0</v>
      </c>
      <c r="AA266" s="9">
        <f t="shared" si="67"/>
        <v>0</v>
      </c>
      <c r="AB266" s="9">
        <f t="shared" si="60"/>
        <v>0</v>
      </c>
      <c r="AC266" s="9">
        <f t="shared" si="54"/>
        <v>81</v>
      </c>
      <c r="AD266" s="9">
        <f t="shared" si="61"/>
        <v>0</v>
      </c>
      <c r="AE266" s="10">
        <f t="shared" si="62"/>
        <v>5</v>
      </c>
    </row>
    <row r="267" spans="1:31">
      <c r="A267" s="4">
        <v>45887</v>
      </c>
      <c r="B267" s="5" t="s">
        <v>181</v>
      </c>
      <c r="C267" s="5" t="s">
        <v>182</v>
      </c>
      <c r="D267" s="5" t="s">
        <v>84</v>
      </c>
      <c r="E267" s="5">
        <v>14.91</v>
      </c>
      <c r="F267" s="5">
        <v>15.14</v>
      </c>
      <c r="G267" s="5">
        <v>14.36</v>
      </c>
      <c r="H267" s="5">
        <v>15</v>
      </c>
      <c r="I267" s="5" t="s">
        <v>34</v>
      </c>
      <c r="J267" s="5">
        <v>106</v>
      </c>
      <c r="K267" s="5" t="s">
        <v>35</v>
      </c>
      <c r="L267" s="5" t="s">
        <v>36</v>
      </c>
      <c r="M267" s="5" t="s">
        <v>37</v>
      </c>
      <c r="N267" s="5">
        <v>195</v>
      </c>
      <c r="O267" s="5">
        <v>702</v>
      </c>
      <c r="P267" s="5">
        <v>0</v>
      </c>
      <c r="Q267" s="5">
        <v>121</v>
      </c>
      <c r="R267" s="5">
        <v>0</v>
      </c>
      <c r="S267" s="5">
        <v>0</v>
      </c>
      <c r="T267">
        <f t="shared" si="63"/>
        <v>897</v>
      </c>
      <c r="U267">
        <f t="shared" si="64"/>
        <v>1018</v>
      </c>
      <c r="V267" s="1">
        <f t="shared" si="65"/>
        <v>45947.1609657948</v>
      </c>
      <c r="W267" s="1">
        <f t="shared" si="66"/>
        <v>45955.2763246144</v>
      </c>
      <c r="X267" t="str">
        <f t="shared" si="53"/>
        <v>健康</v>
      </c>
      <c r="Y267" s="8" t="str">
        <f>_xlfn.IFS(COUNTIF($B$2:B267,B267)=1,"-",OR(AND(X266="高滞销风险",OR(X267="中滞销风险",X267="低滞销风险",X267="健康")),AND(X266="中滞销风险",OR(X267="低滞销风险",X267="健康")),AND(X266="低滞销风险",X267="健康")),"变好",X266=X267,"维持不变",OR(AND(X266="健康",OR(X267="低滞销风险",X267="中滞销风险",X267="高滞销风险")),AND(X266="低滞销风险",OR(X267="中滞销风险",X267="高滞销风险")),AND(X266="中滞销风险",X267="高滞销风险")),"变差")</f>
        <v>-</v>
      </c>
      <c r="Z267" s="9">
        <f t="shared" si="59"/>
        <v>0</v>
      </c>
      <c r="AA267" s="9">
        <f t="shared" si="67"/>
        <v>0</v>
      </c>
      <c r="AB267" s="9">
        <f t="shared" si="60"/>
        <v>0</v>
      </c>
      <c r="AC267" s="9">
        <f t="shared" si="54"/>
        <v>68.2763246143528</v>
      </c>
      <c r="AD267" s="9">
        <f t="shared" si="61"/>
        <v>0</v>
      </c>
      <c r="AE267" s="10">
        <f t="shared" si="62"/>
        <v>14.91</v>
      </c>
    </row>
    <row r="268" spans="1:31">
      <c r="A268" s="4">
        <v>45894</v>
      </c>
      <c r="B268" s="5" t="s">
        <v>181</v>
      </c>
      <c r="C268" s="5" t="s">
        <v>182</v>
      </c>
      <c r="D268" s="5" t="s">
        <v>84</v>
      </c>
      <c r="E268" s="5">
        <v>15.24</v>
      </c>
      <c r="F268" s="5">
        <v>16</v>
      </c>
      <c r="G268" s="5">
        <v>15.57</v>
      </c>
      <c r="H268" s="5">
        <v>14.64</v>
      </c>
      <c r="I268" s="5" t="s">
        <v>34</v>
      </c>
      <c r="J268" s="5">
        <v>112</v>
      </c>
      <c r="K268" s="5" t="s">
        <v>38</v>
      </c>
      <c r="L268" s="5" t="s">
        <v>39</v>
      </c>
      <c r="M268" s="5" t="s">
        <v>40</v>
      </c>
      <c r="N268" s="5">
        <v>276</v>
      </c>
      <c r="O268" s="5">
        <v>641</v>
      </c>
      <c r="P268" s="5">
        <v>0</v>
      </c>
      <c r="Q268" s="5">
        <v>151</v>
      </c>
      <c r="R268" s="5">
        <v>0</v>
      </c>
      <c r="S268" s="5">
        <v>0</v>
      </c>
      <c r="T268">
        <f t="shared" si="63"/>
        <v>917</v>
      </c>
      <c r="U268">
        <f t="shared" si="64"/>
        <v>1068</v>
      </c>
      <c r="V268" s="1">
        <f t="shared" si="65"/>
        <v>45954.1706036745</v>
      </c>
      <c r="W268" s="1">
        <f t="shared" si="66"/>
        <v>45964.0787401575</v>
      </c>
      <c r="X268" t="str">
        <f t="shared" si="53"/>
        <v>健康</v>
      </c>
      <c r="Y268" s="8" t="str">
        <f>_xlfn.IFS(COUNTIF($B$2:B268,B268)=1,"-",OR(AND(X267="高滞销风险",OR(X268="中滞销风险",X268="低滞销风险",X268="健康")),AND(X267="中滞销风险",OR(X268="低滞销风险",X268="健康")),AND(X267="低滞销风险",X268="健康")),"变好",X267=X268,"维持不变",OR(AND(X267="健康",OR(X268="低滞销风险",X268="中滞销风险",X268="高滞销风险")),AND(X267="低滞销风险",OR(X268="中滞销风险",X268="高滞销风险")),AND(X267="中滞销风险",X268="高滞销风险")),"变差")</f>
        <v>维持不变</v>
      </c>
      <c r="Z268" s="9">
        <f t="shared" si="59"/>
        <v>0</v>
      </c>
      <c r="AA268" s="9">
        <f t="shared" si="67"/>
        <v>0</v>
      </c>
      <c r="AB268" s="9">
        <f t="shared" si="60"/>
        <v>0</v>
      </c>
      <c r="AC268" s="9">
        <f t="shared" si="54"/>
        <v>70.0787401574803</v>
      </c>
      <c r="AD268" s="9">
        <f t="shared" si="61"/>
        <v>0</v>
      </c>
      <c r="AE268" s="10">
        <f t="shared" si="62"/>
        <v>15.24</v>
      </c>
    </row>
    <row r="269" spans="1:31">
      <c r="A269" s="4">
        <v>45901</v>
      </c>
      <c r="B269" s="5" t="s">
        <v>181</v>
      </c>
      <c r="C269" s="5" t="s">
        <v>182</v>
      </c>
      <c r="D269" s="5" t="s">
        <v>84</v>
      </c>
      <c r="E269" s="5">
        <v>15.44</v>
      </c>
      <c r="F269" s="5">
        <v>15.71</v>
      </c>
      <c r="G269" s="5">
        <v>15.86</v>
      </c>
      <c r="H269" s="5">
        <v>15.11</v>
      </c>
      <c r="I269" s="5" t="s">
        <v>34</v>
      </c>
      <c r="J269" s="5">
        <v>110</v>
      </c>
      <c r="K269" s="5" t="s">
        <v>42</v>
      </c>
      <c r="L269" s="5" t="s">
        <v>43</v>
      </c>
      <c r="M269" s="5" t="s">
        <v>44</v>
      </c>
      <c r="N269" s="5">
        <v>372</v>
      </c>
      <c r="O269" s="5">
        <v>582</v>
      </c>
      <c r="P269" s="5">
        <v>0</v>
      </c>
      <c r="Q269" s="5">
        <v>1</v>
      </c>
      <c r="R269" s="5">
        <v>0</v>
      </c>
      <c r="S269" s="5">
        <v>300</v>
      </c>
      <c r="T269">
        <f t="shared" si="63"/>
        <v>954</v>
      </c>
      <c r="U269">
        <f t="shared" si="64"/>
        <v>1255</v>
      </c>
      <c r="V269" s="1">
        <f t="shared" si="65"/>
        <v>45962.7875647668</v>
      </c>
      <c r="W269" s="1">
        <f t="shared" si="66"/>
        <v>45982.2823834197</v>
      </c>
      <c r="X269" t="str">
        <f t="shared" si="53"/>
        <v>健康</v>
      </c>
      <c r="Y269" s="8" t="str">
        <f>_xlfn.IFS(COUNTIF($B$2:B269,B269)=1,"-",OR(AND(X268="高滞销风险",OR(X269="中滞销风险",X269="低滞销风险",X269="健康")),AND(X268="中滞销风险",OR(X269="低滞销风险",X269="健康")),AND(X268="低滞销风险",X269="健康")),"变好",X268=X269,"维持不变",OR(AND(X268="健康",OR(X269="低滞销风险",X269="中滞销风险",X269="高滞销风险")),AND(X268="低滞销风险",OR(X269="中滞销风险",X269="高滞销风险")),AND(X268="中滞销风险",X269="高滞销风险")),"变差")</f>
        <v>维持不变</v>
      </c>
      <c r="Z269" s="9">
        <f t="shared" si="59"/>
        <v>0</v>
      </c>
      <c r="AA269" s="9">
        <f t="shared" si="67"/>
        <v>0</v>
      </c>
      <c r="AB269" s="9">
        <f t="shared" si="60"/>
        <v>0</v>
      </c>
      <c r="AC269" s="9">
        <f t="shared" si="54"/>
        <v>81.2823834196891</v>
      </c>
      <c r="AD269" s="9">
        <f t="shared" si="61"/>
        <v>0</v>
      </c>
      <c r="AE269" s="10">
        <f t="shared" si="62"/>
        <v>15.44</v>
      </c>
    </row>
    <row r="270" spans="1:31">
      <c r="A270" s="4">
        <v>45908</v>
      </c>
      <c r="B270" s="5" t="s">
        <v>181</v>
      </c>
      <c r="C270" s="5" t="s">
        <v>182</v>
      </c>
      <c r="D270" s="5" t="s">
        <v>84</v>
      </c>
      <c r="E270" s="5">
        <v>16.05</v>
      </c>
      <c r="F270" s="5">
        <v>16.43</v>
      </c>
      <c r="G270" s="5">
        <v>16.07</v>
      </c>
      <c r="H270" s="5">
        <v>15.82</v>
      </c>
      <c r="I270" s="5" t="s">
        <v>34</v>
      </c>
      <c r="J270" s="5">
        <v>115</v>
      </c>
      <c r="K270" s="5" t="s">
        <v>45</v>
      </c>
      <c r="L270" s="5" t="s">
        <v>46</v>
      </c>
      <c r="M270" s="5" t="s">
        <v>47</v>
      </c>
      <c r="N270" s="5">
        <v>345</v>
      </c>
      <c r="O270" s="5">
        <v>497</v>
      </c>
      <c r="P270" s="5">
        <v>0</v>
      </c>
      <c r="Q270" s="5">
        <v>301</v>
      </c>
      <c r="R270" s="5">
        <v>0</v>
      </c>
      <c r="S270" s="5">
        <v>0</v>
      </c>
      <c r="T270">
        <f t="shared" si="63"/>
        <v>842</v>
      </c>
      <c r="U270">
        <f t="shared" si="64"/>
        <v>1143</v>
      </c>
      <c r="V270" s="1">
        <f t="shared" si="65"/>
        <v>45960.46105919</v>
      </c>
      <c r="W270" s="1">
        <f t="shared" si="66"/>
        <v>45979.214953271</v>
      </c>
      <c r="X270" t="str">
        <f t="shared" si="53"/>
        <v>健康</v>
      </c>
      <c r="Y270" s="8" t="str">
        <f>_xlfn.IFS(COUNTIF($B$2:B270,B270)=1,"-",OR(AND(X269="高滞销风险",OR(X270="中滞销风险",X270="低滞销风险",X270="健康")),AND(X269="中滞销风险",OR(X270="低滞销风险",X270="健康")),AND(X269="低滞销风险",X270="健康")),"变好",X269=X270,"维持不变",OR(AND(X269="健康",OR(X270="低滞销风险",X270="中滞销风险",X270="高滞销风险")),AND(X269="低滞销风险",OR(X270="中滞销风险",X270="高滞销风险")),AND(X269="中滞销风险",X270="高滞销风险")),"变差")</f>
        <v>维持不变</v>
      </c>
      <c r="Z270" s="9">
        <f t="shared" si="59"/>
        <v>0</v>
      </c>
      <c r="AA270" s="9">
        <f t="shared" si="67"/>
        <v>0</v>
      </c>
      <c r="AB270" s="9">
        <f t="shared" si="60"/>
        <v>0</v>
      </c>
      <c r="AC270" s="9">
        <f t="shared" si="54"/>
        <v>71.214953271028</v>
      </c>
      <c r="AD270" s="9">
        <f t="shared" si="61"/>
        <v>0</v>
      </c>
      <c r="AE270" s="10">
        <f t="shared" si="62"/>
        <v>16.05</v>
      </c>
    </row>
    <row r="271" spans="1:31">
      <c r="A271" s="4">
        <v>45887</v>
      </c>
      <c r="B271" s="5" t="s">
        <v>183</v>
      </c>
      <c r="C271" s="5" t="s">
        <v>184</v>
      </c>
      <c r="D271" s="5" t="s">
        <v>84</v>
      </c>
      <c r="E271" s="5">
        <v>7.29</v>
      </c>
      <c r="F271" s="5">
        <v>7.29</v>
      </c>
      <c r="G271" s="5">
        <v>8.14</v>
      </c>
      <c r="H271" s="5">
        <v>9.29</v>
      </c>
      <c r="I271" s="5" t="s">
        <v>41</v>
      </c>
      <c r="J271" s="5">
        <v>51</v>
      </c>
      <c r="K271" s="5" t="s">
        <v>35</v>
      </c>
      <c r="L271" s="5" t="s">
        <v>36</v>
      </c>
      <c r="M271" s="5" t="s">
        <v>37</v>
      </c>
      <c r="N271" s="5">
        <v>98</v>
      </c>
      <c r="O271" s="5">
        <v>415</v>
      </c>
      <c r="P271" s="5">
        <v>110</v>
      </c>
      <c r="Q271" s="5">
        <v>433</v>
      </c>
      <c r="R271" s="5">
        <v>0</v>
      </c>
      <c r="S271" s="5">
        <v>0</v>
      </c>
      <c r="T271">
        <f t="shared" si="63"/>
        <v>623</v>
      </c>
      <c r="U271">
        <f t="shared" si="64"/>
        <v>1056</v>
      </c>
      <c r="V271" s="1">
        <f t="shared" si="65"/>
        <v>45972.4595336077</v>
      </c>
      <c r="W271" s="1">
        <f t="shared" si="66"/>
        <v>46031.8559670782</v>
      </c>
      <c r="X271" t="str">
        <f t="shared" si="53"/>
        <v>高滞销风险</v>
      </c>
      <c r="Y271" s="8" t="str">
        <f>_xlfn.IFS(COUNTIF($B$2:B271,B271)=1,"-",OR(AND(X270="高滞销风险",OR(X271="中滞销风险",X271="低滞销风险",X271="健康")),AND(X270="中滞销风险",OR(X271="低滞销风险",X271="健康")),AND(X270="低滞销风险",X271="健康")),"变好",X270=X271,"维持不变",OR(AND(X270="健康",OR(X271="低滞销风险",X271="中滞销风险",X271="高滞销风险")),AND(X270="低滞销风险",OR(X271="中滞销风险",X271="高滞销风险")),AND(X270="中滞销风险",X271="高滞销风险")),"变差")</f>
        <v>-</v>
      </c>
      <c r="Z271" s="9">
        <f t="shared" si="59"/>
        <v>0</v>
      </c>
      <c r="AA271" s="9">
        <f t="shared" si="67"/>
        <v>290.55</v>
      </c>
      <c r="AB271" s="9">
        <f t="shared" si="60"/>
        <v>290.55</v>
      </c>
      <c r="AC271" s="9">
        <f t="shared" si="54"/>
        <v>144.855967078189</v>
      </c>
      <c r="AD271" s="9">
        <f t="shared" si="61"/>
        <v>39.8559670781906</v>
      </c>
      <c r="AE271" s="10">
        <f t="shared" si="62"/>
        <v>10.0571428571429</v>
      </c>
    </row>
    <row r="272" spans="1:31">
      <c r="A272" s="4">
        <v>45894</v>
      </c>
      <c r="B272" s="5" t="s">
        <v>183</v>
      </c>
      <c r="C272" s="5" t="s">
        <v>184</v>
      </c>
      <c r="D272" s="5" t="s">
        <v>84</v>
      </c>
      <c r="E272" s="5">
        <v>8</v>
      </c>
      <c r="F272" s="5">
        <v>8</v>
      </c>
      <c r="G272" s="5">
        <v>7.64</v>
      </c>
      <c r="H272" s="5">
        <v>8.68</v>
      </c>
      <c r="I272" s="5" t="s">
        <v>41</v>
      </c>
      <c r="J272" s="5">
        <v>56</v>
      </c>
      <c r="K272" s="5" t="s">
        <v>38</v>
      </c>
      <c r="L272" s="5" t="s">
        <v>39</v>
      </c>
      <c r="M272" s="5" t="s">
        <v>40</v>
      </c>
      <c r="N272" s="5">
        <v>122</v>
      </c>
      <c r="O272" s="5">
        <v>444</v>
      </c>
      <c r="P272" s="5">
        <v>0</v>
      </c>
      <c r="Q272" s="5">
        <v>433</v>
      </c>
      <c r="R272" s="5">
        <v>0</v>
      </c>
      <c r="S272" s="5">
        <v>0</v>
      </c>
      <c r="T272">
        <f t="shared" si="63"/>
        <v>566</v>
      </c>
      <c r="U272">
        <f t="shared" si="64"/>
        <v>999</v>
      </c>
      <c r="V272" s="1">
        <f t="shared" si="65"/>
        <v>45964.75</v>
      </c>
      <c r="W272" s="1">
        <f t="shared" si="66"/>
        <v>46018.875</v>
      </c>
      <c r="X272" t="str">
        <f t="shared" si="53"/>
        <v>中滞销风险</v>
      </c>
      <c r="Y272" s="8" t="str">
        <f>_xlfn.IFS(COUNTIF($B$2:B272,B272)=1,"-",OR(AND(X271="高滞销风险",OR(X272="中滞销风险",X272="低滞销风险",X272="健康")),AND(X271="中滞销风险",OR(X272="低滞销风险",X272="健康")),AND(X271="低滞销风险",X272="健康")),"变好",X271=X272,"维持不变",OR(AND(X271="健康",OR(X272="低滞销风险",X272="中滞销风险",X272="高滞销风险")),AND(X271="低滞销风险",OR(X272="中滞销风险",X272="高滞销风险")),AND(X271="中滞销风险",X272="高滞销风险")),"变差")</f>
        <v>变好</v>
      </c>
      <c r="Z272" s="9">
        <f t="shared" si="59"/>
        <v>0</v>
      </c>
      <c r="AA272" s="9">
        <f t="shared" si="67"/>
        <v>215</v>
      </c>
      <c r="AB272" s="9">
        <f t="shared" si="60"/>
        <v>215</v>
      </c>
      <c r="AC272" s="9">
        <f t="shared" si="54"/>
        <v>124.875</v>
      </c>
      <c r="AD272" s="9">
        <f t="shared" si="61"/>
        <v>26.875</v>
      </c>
      <c r="AE272" s="10">
        <f t="shared" si="62"/>
        <v>10.1938775510204</v>
      </c>
    </row>
    <row r="273" spans="1:31">
      <c r="A273" s="4">
        <v>45901</v>
      </c>
      <c r="B273" s="5" t="s">
        <v>183</v>
      </c>
      <c r="C273" s="5" t="s">
        <v>184</v>
      </c>
      <c r="D273" s="5" t="s">
        <v>84</v>
      </c>
      <c r="E273" s="5">
        <v>7.57</v>
      </c>
      <c r="F273" s="5">
        <v>7.57</v>
      </c>
      <c r="G273" s="5">
        <v>7.79</v>
      </c>
      <c r="H273" s="5">
        <v>7.96</v>
      </c>
      <c r="I273" s="5" t="s">
        <v>41</v>
      </c>
      <c r="J273" s="5">
        <v>53</v>
      </c>
      <c r="K273" s="5" t="s">
        <v>42</v>
      </c>
      <c r="L273" s="5" t="s">
        <v>43</v>
      </c>
      <c r="M273" s="5" t="s">
        <v>44</v>
      </c>
      <c r="N273" s="5">
        <v>137</v>
      </c>
      <c r="O273" s="5">
        <v>434</v>
      </c>
      <c r="P273" s="5">
        <v>0</v>
      </c>
      <c r="Q273" s="5">
        <v>383</v>
      </c>
      <c r="R273" s="5">
        <v>0</v>
      </c>
      <c r="S273" s="5">
        <v>0</v>
      </c>
      <c r="T273">
        <f t="shared" si="63"/>
        <v>571</v>
      </c>
      <c r="U273">
        <f t="shared" si="64"/>
        <v>954</v>
      </c>
      <c r="V273" s="1">
        <f t="shared" si="65"/>
        <v>45976.429326288</v>
      </c>
      <c r="W273" s="1">
        <f t="shared" si="66"/>
        <v>46027.0237780713</v>
      </c>
      <c r="X273" t="str">
        <f t="shared" si="53"/>
        <v>高滞销风险</v>
      </c>
      <c r="Y273" s="8" t="str">
        <f>_xlfn.IFS(COUNTIF($B$2:B273,B273)=1,"-",OR(AND(X272="高滞销风险",OR(X273="中滞销风险",X273="低滞销风险",X273="健康")),AND(X272="中滞销风险",OR(X273="低滞销风险",X273="健康")),AND(X272="低滞销风险",X273="健康")),"变好",X272=X273,"维持不变",OR(AND(X272="健康",OR(X273="低滞销风险",X273="中滞销风险",X273="高滞销风险")),AND(X272="低滞销风险",OR(X273="中滞销风险",X273="高滞销风险")),AND(X272="中滞销风险",X273="高滞销风险")),"变差")</f>
        <v>变差</v>
      </c>
      <c r="Z273" s="9">
        <f t="shared" si="59"/>
        <v>0</v>
      </c>
      <c r="AA273" s="9">
        <f t="shared" si="67"/>
        <v>265.13</v>
      </c>
      <c r="AB273" s="9">
        <f t="shared" si="60"/>
        <v>265.13</v>
      </c>
      <c r="AC273" s="9">
        <f t="shared" si="54"/>
        <v>126.023778071334</v>
      </c>
      <c r="AD273" s="9">
        <f t="shared" si="61"/>
        <v>35.023778071336</v>
      </c>
      <c r="AE273" s="10">
        <f t="shared" si="62"/>
        <v>10.4835164835165</v>
      </c>
    </row>
    <row r="274" spans="1:31">
      <c r="A274" s="4">
        <v>45908</v>
      </c>
      <c r="B274" s="5" t="s">
        <v>183</v>
      </c>
      <c r="C274" s="5" t="s">
        <v>184</v>
      </c>
      <c r="D274" s="5" t="s">
        <v>84</v>
      </c>
      <c r="E274" s="5">
        <v>8.34</v>
      </c>
      <c r="F274" s="5">
        <v>9</v>
      </c>
      <c r="G274" s="5">
        <v>8.29</v>
      </c>
      <c r="H274" s="5">
        <v>7.96</v>
      </c>
      <c r="I274" s="5" t="s">
        <v>34</v>
      </c>
      <c r="J274" s="5">
        <v>63</v>
      </c>
      <c r="K274" s="5" t="s">
        <v>45</v>
      </c>
      <c r="L274" s="5" t="s">
        <v>46</v>
      </c>
      <c r="M274" s="5" t="s">
        <v>47</v>
      </c>
      <c r="N274" s="5">
        <v>330</v>
      </c>
      <c r="O274" s="5">
        <v>173</v>
      </c>
      <c r="P274" s="5">
        <v>0</v>
      </c>
      <c r="Q274" s="5">
        <v>383</v>
      </c>
      <c r="R274" s="5">
        <v>0</v>
      </c>
      <c r="S274" s="5">
        <v>0</v>
      </c>
      <c r="T274">
        <f t="shared" si="63"/>
        <v>503</v>
      </c>
      <c r="U274">
        <f t="shared" si="64"/>
        <v>886</v>
      </c>
      <c r="V274" s="1">
        <f t="shared" si="65"/>
        <v>45968.3117505995</v>
      </c>
      <c r="W274" s="1">
        <f t="shared" si="66"/>
        <v>46014.2350119904</v>
      </c>
      <c r="X274" t="str">
        <f t="shared" si="53"/>
        <v>中滞销风险</v>
      </c>
      <c r="Y274" s="8" t="str">
        <f>_xlfn.IFS(COUNTIF($B$2:B274,B274)=1,"-",OR(AND(X273="高滞销风险",OR(X274="中滞销风险",X274="低滞销风险",X274="健康")),AND(X273="中滞销风险",OR(X274="低滞销风险",X274="健康")),AND(X273="低滞销风险",X274="健康")),"变好",X273=X274,"维持不变",OR(AND(X273="健康",OR(X274="低滞销风险",X274="中滞销风险",X274="高滞销风险")),AND(X273="低滞销风险",OR(X274="中滞销风险",X274="高滞销风险")),AND(X273="中滞销风险",X274="高滞销风险")),"变差")</f>
        <v>变好</v>
      </c>
      <c r="Z274" s="9">
        <f t="shared" si="59"/>
        <v>0</v>
      </c>
      <c r="AA274" s="9">
        <f t="shared" si="67"/>
        <v>185.44</v>
      </c>
      <c r="AB274" s="9">
        <f t="shared" si="60"/>
        <v>185.44</v>
      </c>
      <c r="AC274" s="9">
        <f t="shared" si="54"/>
        <v>106.235011990408</v>
      </c>
      <c r="AD274" s="9">
        <f t="shared" si="61"/>
        <v>22.2350119904077</v>
      </c>
      <c r="AE274" s="10">
        <f t="shared" si="62"/>
        <v>10.547619047619</v>
      </c>
    </row>
    <row r="275" spans="1:31">
      <c r="A275" s="4">
        <v>45887</v>
      </c>
      <c r="B275" s="5" t="s">
        <v>185</v>
      </c>
      <c r="C275" s="5" t="s">
        <v>186</v>
      </c>
      <c r="D275" s="5" t="s">
        <v>84</v>
      </c>
      <c r="E275" s="5">
        <v>2.01</v>
      </c>
      <c r="F275" s="5">
        <v>2.71</v>
      </c>
      <c r="G275" s="5">
        <v>1.86</v>
      </c>
      <c r="H275" s="5">
        <v>1.64</v>
      </c>
      <c r="I275" s="5" t="s">
        <v>34</v>
      </c>
      <c r="J275" s="5">
        <v>19</v>
      </c>
      <c r="K275" s="5" t="s">
        <v>35</v>
      </c>
      <c r="L275" s="5" t="s">
        <v>36</v>
      </c>
      <c r="M275" s="5" t="s">
        <v>37</v>
      </c>
      <c r="N275" s="5">
        <v>43</v>
      </c>
      <c r="O275" s="5">
        <v>51</v>
      </c>
      <c r="P275" s="5">
        <v>0</v>
      </c>
      <c r="Q275" s="5">
        <v>174</v>
      </c>
      <c r="R275" s="5">
        <v>0</v>
      </c>
      <c r="S275" s="5">
        <v>0</v>
      </c>
      <c r="T275">
        <f t="shared" si="63"/>
        <v>94</v>
      </c>
      <c r="U275">
        <f t="shared" si="64"/>
        <v>268</v>
      </c>
      <c r="V275" s="1">
        <f t="shared" si="65"/>
        <v>45933.7661691542</v>
      </c>
      <c r="W275" s="1">
        <f t="shared" si="66"/>
        <v>46020.3333333333</v>
      </c>
      <c r="X275" t="str">
        <f t="shared" si="53"/>
        <v>中滞销风险</v>
      </c>
      <c r="Y275" s="8" t="str">
        <f>_xlfn.IFS(COUNTIF($B$2:B275,B275)=1,"-",OR(AND(X274="高滞销风险",OR(X275="中滞销风险",X275="低滞销风险",X275="健康")),AND(X274="中滞销风险",OR(X275="低滞销风险",X275="健康")),AND(X274="低滞销风险",X275="健康")),"变好",X274=X275,"维持不变",OR(AND(X274="健康",OR(X275="低滞销风险",X275="中滞销风险",X275="高滞销风险")),AND(X274="低滞销风险",OR(X275="中滞销风险",X275="高滞销风险")),AND(X274="中滞销风险",X275="高滞销风险")),"变差")</f>
        <v>-</v>
      </c>
      <c r="Z275" s="9">
        <f t="shared" si="59"/>
        <v>0</v>
      </c>
      <c r="AA275" s="9">
        <f t="shared" si="67"/>
        <v>56.95</v>
      </c>
      <c r="AB275" s="9">
        <f t="shared" si="60"/>
        <v>56.95</v>
      </c>
      <c r="AC275" s="9">
        <f t="shared" si="54"/>
        <v>133.333333333333</v>
      </c>
      <c r="AD275" s="9">
        <f t="shared" si="61"/>
        <v>28.3333333333358</v>
      </c>
      <c r="AE275" s="10">
        <f t="shared" si="62"/>
        <v>2.55238095238095</v>
      </c>
    </row>
    <row r="276" spans="1:31">
      <c r="A276" s="4">
        <v>45894</v>
      </c>
      <c r="B276" s="5" t="s">
        <v>185</v>
      </c>
      <c r="C276" s="5" t="s">
        <v>186</v>
      </c>
      <c r="D276" s="5" t="s">
        <v>84</v>
      </c>
      <c r="E276" s="5">
        <v>2.22</v>
      </c>
      <c r="F276" s="5">
        <v>2.43</v>
      </c>
      <c r="G276" s="5">
        <v>2.57</v>
      </c>
      <c r="H276" s="5">
        <v>1.96</v>
      </c>
      <c r="I276" s="5" t="s">
        <v>34</v>
      </c>
      <c r="J276" s="5">
        <v>17</v>
      </c>
      <c r="K276" s="5" t="s">
        <v>38</v>
      </c>
      <c r="L276" s="5" t="s">
        <v>39</v>
      </c>
      <c r="M276" s="5" t="s">
        <v>40</v>
      </c>
      <c r="N276" s="5">
        <v>26</v>
      </c>
      <c r="O276" s="5">
        <v>120</v>
      </c>
      <c r="P276" s="5">
        <v>0</v>
      </c>
      <c r="Q276" s="5">
        <v>105</v>
      </c>
      <c r="R276" s="5">
        <v>0</v>
      </c>
      <c r="S276" s="5">
        <v>0</v>
      </c>
      <c r="T276">
        <f t="shared" si="63"/>
        <v>146</v>
      </c>
      <c r="U276">
        <f t="shared" si="64"/>
        <v>251</v>
      </c>
      <c r="V276" s="1">
        <f t="shared" si="65"/>
        <v>45959.7657657658</v>
      </c>
      <c r="W276" s="1">
        <f t="shared" si="66"/>
        <v>46007.0630630631</v>
      </c>
      <c r="X276" t="str">
        <f t="shared" si="53"/>
        <v>中滞销风险</v>
      </c>
      <c r="Y276" s="8" t="str">
        <f>_xlfn.IFS(COUNTIF($B$2:B276,B276)=1,"-",OR(AND(X275="高滞销风险",OR(X276="中滞销风险",X276="低滞销风险",X276="健康")),AND(X275="中滞销风险",OR(X276="低滞销风险",X276="健康")),AND(X275="低滞销风险",X276="健康")),"变好",X275=X276,"维持不变",OR(AND(X275="健康",OR(X276="低滞销风险",X276="中滞销风险",X276="高滞销风险")),AND(X275="低滞销风险",OR(X276="中滞销风险",X276="高滞销风险")),AND(X275="中滞销风险",X276="高滞销风险")),"变差")</f>
        <v>维持不变</v>
      </c>
      <c r="Z276" s="9">
        <f t="shared" si="59"/>
        <v>0</v>
      </c>
      <c r="AA276" s="9">
        <f t="shared" si="67"/>
        <v>33.44</v>
      </c>
      <c r="AB276" s="9">
        <f t="shared" si="60"/>
        <v>33.44</v>
      </c>
      <c r="AC276" s="9">
        <f t="shared" si="54"/>
        <v>113.063063063063</v>
      </c>
      <c r="AD276" s="9">
        <f t="shared" si="61"/>
        <v>15.0630630630621</v>
      </c>
      <c r="AE276" s="10">
        <f t="shared" si="62"/>
        <v>2.56122448979592</v>
      </c>
    </row>
    <row r="277" spans="1:31">
      <c r="A277" s="4">
        <v>45901</v>
      </c>
      <c r="B277" s="5" t="s">
        <v>185</v>
      </c>
      <c r="C277" s="5" t="s">
        <v>186</v>
      </c>
      <c r="D277" s="5" t="s">
        <v>84</v>
      </c>
      <c r="E277" s="5">
        <v>2.36</v>
      </c>
      <c r="F277" s="5">
        <v>2.57</v>
      </c>
      <c r="G277" s="5">
        <v>2.5</v>
      </c>
      <c r="H277" s="5">
        <v>2.18</v>
      </c>
      <c r="I277" s="5" t="s">
        <v>34</v>
      </c>
      <c r="J277" s="5">
        <v>18</v>
      </c>
      <c r="K277" s="5" t="s">
        <v>42</v>
      </c>
      <c r="L277" s="5" t="s">
        <v>43</v>
      </c>
      <c r="M277" s="5" t="s">
        <v>44</v>
      </c>
      <c r="N277" s="5">
        <v>28</v>
      </c>
      <c r="O277" s="5">
        <v>142</v>
      </c>
      <c r="P277" s="5">
        <v>0</v>
      </c>
      <c r="Q277" s="5">
        <v>65</v>
      </c>
      <c r="R277" s="5">
        <v>0</v>
      </c>
      <c r="S277" s="5">
        <v>0</v>
      </c>
      <c r="T277">
        <f t="shared" si="63"/>
        <v>170</v>
      </c>
      <c r="U277">
        <f t="shared" si="64"/>
        <v>235</v>
      </c>
      <c r="V277" s="1">
        <f t="shared" si="65"/>
        <v>45973.0338983051</v>
      </c>
      <c r="W277" s="1">
        <f t="shared" si="66"/>
        <v>46000.5762711864</v>
      </c>
      <c r="X277" t="str">
        <f t="shared" si="53"/>
        <v>低滞销风险</v>
      </c>
      <c r="Y277" s="8" t="str">
        <f>_xlfn.IFS(COUNTIF($B$2:B277,B277)=1,"-",OR(AND(X276="高滞销风险",OR(X277="中滞销风险",X277="低滞销风险",X277="健康")),AND(X276="中滞销风险",OR(X277="低滞销风险",X277="健康")),AND(X276="低滞销风险",X277="健康")),"变好",X276=X277,"维持不变",OR(AND(X276="健康",OR(X277="低滞销风险",X277="中滞销风险",X277="高滞销风险")),AND(X276="低滞销风险",OR(X277="中滞销风险",X277="高滞销风险")),AND(X276="中滞销风险",X277="高滞销风险")),"变差")</f>
        <v>变好</v>
      </c>
      <c r="Z277" s="9">
        <f t="shared" si="59"/>
        <v>0</v>
      </c>
      <c r="AA277" s="9">
        <f t="shared" si="67"/>
        <v>20.24</v>
      </c>
      <c r="AB277" s="9">
        <f t="shared" si="60"/>
        <v>20.24</v>
      </c>
      <c r="AC277" s="9">
        <f t="shared" si="54"/>
        <v>99.5762711864407</v>
      </c>
      <c r="AD277" s="9">
        <f t="shared" si="61"/>
        <v>8.57627118643722</v>
      </c>
      <c r="AE277" s="10">
        <f t="shared" si="62"/>
        <v>2.58241758241758</v>
      </c>
    </row>
    <row r="278" spans="1:31">
      <c r="A278" s="4">
        <v>45908</v>
      </c>
      <c r="B278" s="5" t="s">
        <v>185</v>
      </c>
      <c r="C278" s="5" t="s">
        <v>186</v>
      </c>
      <c r="D278" s="5" t="s">
        <v>84</v>
      </c>
      <c r="E278" s="5">
        <v>1.43</v>
      </c>
      <c r="F278" s="5">
        <v>1.43</v>
      </c>
      <c r="G278" s="5">
        <v>2</v>
      </c>
      <c r="H278" s="5">
        <v>2.29</v>
      </c>
      <c r="I278" s="5" t="s">
        <v>41</v>
      </c>
      <c r="J278" s="5">
        <v>10</v>
      </c>
      <c r="K278" s="5" t="s">
        <v>45</v>
      </c>
      <c r="L278" s="5" t="s">
        <v>46</v>
      </c>
      <c r="M278" s="5" t="s">
        <v>47</v>
      </c>
      <c r="N278" s="5">
        <v>25</v>
      </c>
      <c r="O278" s="5">
        <v>135</v>
      </c>
      <c r="P278" s="5">
        <v>0</v>
      </c>
      <c r="Q278" s="5">
        <v>65</v>
      </c>
      <c r="R278" s="5">
        <v>0</v>
      </c>
      <c r="S278" s="5">
        <v>0</v>
      </c>
      <c r="T278">
        <f t="shared" si="63"/>
        <v>160</v>
      </c>
      <c r="U278">
        <f t="shared" si="64"/>
        <v>225</v>
      </c>
      <c r="V278" s="1">
        <f t="shared" si="65"/>
        <v>46019.8881118881</v>
      </c>
      <c r="W278" s="1">
        <f t="shared" si="66"/>
        <v>46065.3426573427</v>
      </c>
      <c r="X278" t="str">
        <f t="shared" si="53"/>
        <v>高滞销风险</v>
      </c>
      <c r="Y278" s="8" t="str">
        <f>_xlfn.IFS(COUNTIF($B$2:B278,B278)=1,"-",OR(AND(X277="高滞销风险",OR(X278="中滞销风险",X278="低滞销风险",X278="健康")),AND(X277="中滞销风险",OR(X278="低滞销风险",X278="健康")),AND(X277="低滞销风险",X278="健康")),"变好",X277=X278,"维持不变",OR(AND(X277="健康",OR(X278="低滞销风险",X278="中滞销风险",X278="高滞销风险")),AND(X277="低滞销风险",OR(X278="中滞销风险",X278="高滞销风险")),AND(X277="中滞销风险",X278="高滞销风险")),"变差")</f>
        <v>变差</v>
      </c>
      <c r="Z278" s="9">
        <f t="shared" si="59"/>
        <v>39.88</v>
      </c>
      <c r="AA278" s="9">
        <f t="shared" si="67"/>
        <v>65</v>
      </c>
      <c r="AB278" s="9">
        <f t="shared" si="60"/>
        <v>104.88</v>
      </c>
      <c r="AC278" s="9">
        <f t="shared" si="54"/>
        <v>157.342657342657</v>
      </c>
      <c r="AD278" s="9">
        <f t="shared" si="61"/>
        <v>73.342657342655</v>
      </c>
      <c r="AE278" s="10">
        <f t="shared" si="62"/>
        <v>2.67857142857143</v>
      </c>
    </row>
    <row r="279" spans="1:31">
      <c r="A279" s="4">
        <v>45887</v>
      </c>
      <c r="B279" s="5" t="s">
        <v>187</v>
      </c>
      <c r="C279" s="5" t="s">
        <v>188</v>
      </c>
      <c r="D279" s="5" t="s">
        <v>84</v>
      </c>
      <c r="E279" s="5">
        <v>7.48</v>
      </c>
      <c r="F279" s="5">
        <v>7.86</v>
      </c>
      <c r="G279" s="5">
        <v>7.5</v>
      </c>
      <c r="H279" s="5">
        <v>7.25</v>
      </c>
      <c r="I279" s="5" t="s">
        <v>34</v>
      </c>
      <c r="J279" s="5">
        <v>55</v>
      </c>
      <c r="K279" s="5" t="s">
        <v>35</v>
      </c>
      <c r="L279" s="5" t="s">
        <v>36</v>
      </c>
      <c r="M279" s="5" t="s">
        <v>37</v>
      </c>
      <c r="N279" s="5">
        <v>147</v>
      </c>
      <c r="O279" s="5">
        <v>283</v>
      </c>
      <c r="P279" s="5">
        <v>0</v>
      </c>
      <c r="Q279" s="5">
        <v>220</v>
      </c>
      <c r="R279" s="5">
        <v>0</v>
      </c>
      <c r="S279" s="5">
        <v>0</v>
      </c>
      <c r="T279">
        <f t="shared" si="63"/>
        <v>430</v>
      </c>
      <c r="U279">
        <f t="shared" si="64"/>
        <v>650</v>
      </c>
      <c r="V279" s="1">
        <f t="shared" si="65"/>
        <v>45944.486631016</v>
      </c>
      <c r="W279" s="1">
        <f t="shared" si="66"/>
        <v>45973.8983957219</v>
      </c>
      <c r="X279" t="str">
        <f t="shared" si="53"/>
        <v>健康</v>
      </c>
      <c r="Y279" s="8" t="str">
        <f>_xlfn.IFS(COUNTIF($B$2:B279,B279)=1,"-",OR(AND(X278="高滞销风险",OR(X279="中滞销风险",X279="低滞销风险",X279="健康")),AND(X278="中滞销风险",OR(X279="低滞销风险",X279="健康")),AND(X278="低滞销风险",X279="健康")),"变好",X278=X279,"维持不变",OR(AND(X278="健康",OR(X279="低滞销风险",X279="中滞销风险",X279="高滞销风险")),AND(X278="低滞销风险",OR(X279="中滞销风险",X279="高滞销风险")),AND(X278="中滞销风险",X279="高滞销风险")),"变差")</f>
        <v>-</v>
      </c>
      <c r="Z279" s="9">
        <f t="shared" si="59"/>
        <v>0</v>
      </c>
      <c r="AA279" s="9">
        <f t="shared" si="67"/>
        <v>0</v>
      </c>
      <c r="AB279" s="9">
        <f t="shared" si="60"/>
        <v>0</v>
      </c>
      <c r="AC279" s="9">
        <f t="shared" si="54"/>
        <v>86.8983957219251</v>
      </c>
      <c r="AD279" s="9">
        <f t="shared" si="61"/>
        <v>0</v>
      </c>
      <c r="AE279" s="10">
        <f t="shared" si="62"/>
        <v>7.48</v>
      </c>
    </row>
    <row r="280" spans="1:31">
      <c r="A280" s="4">
        <v>45894</v>
      </c>
      <c r="B280" s="5" t="s">
        <v>187</v>
      </c>
      <c r="C280" s="5" t="s">
        <v>188</v>
      </c>
      <c r="D280" s="5" t="s">
        <v>84</v>
      </c>
      <c r="E280" s="5">
        <v>5.29</v>
      </c>
      <c r="F280" s="5">
        <v>5.29</v>
      </c>
      <c r="G280" s="5">
        <v>6.57</v>
      </c>
      <c r="H280" s="5">
        <v>6.89</v>
      </c>
      <c r="I280" s="5" t="s">
        <v>41</v>
      </c>
      <c r="J280" s="5">
        <v>37</v>
      </c>
      <c r="K280" s="5" t="s">
        <v>38</v>
      </c>
      <c r="L280" s="5" t="s">
        <v>39</v>
      </c>
      <c r="M280" s="5" t="s">
        <v>40</v>
      </c>
      <c r="N280" s="5">
        <v>154</v>
      </c>
      <c r="O280" s="5">
        <v>363</v>
      </c>
      <c r="P280" s="5">
        <v>0</v>
      </c>
      <c r="Q280" s="5">
        <v>100</v>
      </c>
      <c r="R280" s="5">
        <v>0</v>
      </c>
      <c r="S280" s="5">
        <v>0</v>
      </c>
      <c r="T280">
        <f t="shared" si="63"/>
        <v>517</v>
      </c>
      <c r="U280">
        <f t="shared" si="64"/>
        <v>617</v>
      </c>
      <c r="V280" s="1">
        <f t="shared" si="65"/>
        <v>45991.7315689981</v>
      </c>
      <c r="W280" s="1">
        <f t="shared" si="66"/>
        <v>46010.6351606805</v>
      </c>
      <c r="X280" t="str">
        <f t="shared" ref="X280:X343" si="68">_xlfn.IFS(AD280&gt;=30,"高滞销风险",AD280&gt;=15,"中滞销风险",AD280&gt;0,"低滞销风险",AD280=0,"健康")</f>
        <v>中滞销风险</v>
      </c>
      <c r="Y280" s="8" t="str">
        <f>_xlfn.IFS(COUNTIF($B$2:B280,B280)=1,"-",OR(AND(X279="高滞销风险",OR(X280="中滞销风险",X280="低滞销风险",X280="健康")),AND(X279="中滞销风险",OR(X280="低滞销风险",X280="健康")),AND(X279="低滞销风险",X280="健康")),"变好",X279=X280,"维持不变",OR(AND(X279="健康",OR(X280="低滞销风险",X280="中滞销风险",X280="高滞销风险")),AND(X279="低滞销风险",OR(X280="中滞销风险",X280="高滞销风险")),AND(X279="中滞销风险",X280="高滞销风险")),"变差")</f>
        <v>变差</v>
      </c>
      <c r="Z280" s="9">
        <f t="shared" si="59"/>
        <v>0</v>
      </c>
      <c r="AA280" s="9">
        <f t="shared" si="67"/>
        <v>98.58</v>
      </c>
      <c r="AB280" s="9">
        <f t="shared" si="60"/>
        <v>98.58</v>
      </c>
      <c r="AC280" s="9">
        <f t="shared" ref="AC280:AC343" si="69">U280/E280</f>
        <v>116.635160680529</v>
      </c>
      <c r="AD280" s="9">
        <f t="shared" si="61"/>
        <v>18.6351606805329</v>
      </c>
      <c r="AE280" s="10">
        <f t="shared" si="62"/>
        <v>6.29591836734694</v>
      </c>
    </row>
    <row r="281" spans="1:31">
      <c r="A281" s="4">
        <v>45901</v>
      </c>
      <c r="B281" s="5" t="s">
        <v>187</v>
      </c>
      <c r="C281" s="5" t="s">
        <v>188</v>
      </c>
      <c r="D281" s="5" t="s">
        <v>84</v>
      </c>
      <c r="E281" s="5">
        <v>7.09</v>
      </c>
      <c r="F281" s="5">
        <v>7.67</v>
      </c>
      <c r="G281" s="5">
        <v>6.48</v>
      </c>
      <c r="H281" s="5">
        <v>6.99</v>
      </c>
      <c r="I281" s="5" t="s">
        <v>34</v>
      </c>
      <c r="J281" s="5">
        <v>53.72</v>
      </c>
      <c r="K281" s="5" t="s">
        <v>42</v>
      </c>
      <c r="L281" s="5" t="s">
        <v>43</v>
      </c>
      <c r="M281" s="5" t="s">
        <v>44</v>
      </c>
      <c r="N281" s="5">
        <v>157</v>
      </c>
      <c r="O281" s="5">
        <v>305</v>
      </c>
      <c r="P281" s="5">
        <v>0</v>
      </c>
      <c r="Q281" s="5">
        <v>100</v>
      </c>
      <c r="R281" s="5">
        <v>0</v>
      </c>
      <c r="S281" s="5">
        <v>0</v>
      </c>
      <c r="T281">
        <f t="shared" si="63"/>
        <v>462</v>
      </c>
      <c r="U281">
        <f t="shared" si="64"/>
        <v>562</v>
      </c>
      <c r="V281" s="1">
        <f t="shared" si="65"/>
        <v>45966.1622002821</v>
      </c>
      <c r="W281" s="1">
        <f t="shared" si="66"/>
        <v>45980.2665726375</v>
      </c>
      <c r="X281" t="str">
        <f t="shared" si="68"/>
        <v>健康</v>
      </c>
      <c r="Y281" s="8" t="str">
        <f>_xlfn.IFS(COUNTIF($B$2:B281,B281)=1,"-",OR(AND(X280="高滞销风险",OR(X281="中滞销风险",X281="低滞销风险",X281="健康")),AND(X280="中滞销风险",OR(X281="低滞销风险",X281="健康")),AND(X280="低滞销风险",X281="健康")),"变好",X280=X281,"维持不变",OR(AND(X280="健康",OR(X281="低滞销风险",X281="中滞销风险",X281="高滞销风险")),AND(X280="低滞销风险",OR(X281="中滞销风险",X281="高滞销风险")),AND(X280="中滞销风险",X281="高滞销风险")),"变差")</f>
        <v>变好</v>
      </c>
      <c r="Z281" s="9">
        <f t="shared" si="59"/>
        <v>0</v>
      </c>
      <c r="AA281" s="9">
        <f t="shared" si="67"/>
        <v>0</v>
      </c>
      <c r="AB281" s="9">
        <f t="shared" si="60"/>
        <v>0</v>
      </c>
      <c r="AC281" s="9">
        <f t="shared" si="69"/>
        <v>79.2665726375176</v>
      </c>
      <c r="AD281" s="9">
        <f t="shared" si="61"/>
        <v>0</v>
      </c>
      <c r="AE281" s="10">
        <f t="shared" si="62"/>
        <v>7.09</v>
      </c>
    </row>
    <row r="282" spans="1:31">
      <c r="A282" s="4">
        <v>45908</v>
      </c>
      <c r="B282" s="5" t="s">
        <v>187</v>
      </c>
      <c r="C282" s="5" t="s">
        <v>188</v>
      </c>
      <c r="D282" s="5" t="s">
        <v>84</v>
      </c>
      <c r="E282" s="5">
        <v>6.43</v>
      </c>
      <c r="F282" s="5">
        <v>6.43</v>
      </c>
      <c r="G282" s="5">
        <v>7.05</v>
      </c>
      <c r="H282" s="5">
        <v>6.81</v>
      </c>
      <c r="I282" s="5" t="s">
        <v>41</v>
      </c>
      <c r="J282" s="5">
        <v>45</v>
      </c>
      <c r="K282" s="5" t="s">
        <v>45</v>
      </c>
      <c r="L282" s="5" t="s">
        <v>46</v>
      </c>
      <c r="M282" s="5" t="s">
        <v>47</v>
      </c>
      <c r="N282" s="5">
        <v>139</v>
      </c>
      <c r="O282" s="5">
        <v>299</v>
      </c>
      <c r="P282" s="5">
        <v>0</v>
      </c>
      <c r="Q282" s="5">
        <v>80</v>
      </c>
      <c r="R282" s="5">
        <v>0</v>
      </c>
      <c r="S282" s="5">
        <v>0</v>
      </c>
      <c r="T282">
        <f t="shared" si="63"/>
        <v>438</v>
      </c>
      <c r="U282">
        <f t="shared" si="64"/>
        <v>518</v>
      </c>
      <c r="V282" s="1">
        <f t="shared" si="65"/>
        <v>45976.1181959565</v>
      </c>
      <c r="W282" s="1">
        <f t="shared" si="66"/>
        <v>45988.5598755832</v>
      </c>
      <c r="X282" t="str">
        <f t="shared" si="68"/>
        <v>健康</v>
      </c>
      <c r="Y282" s="8" t="str">
        <f>_xlfn.IFS(COUNTIF($B$2:B282,B282)=1,"-",OR(AND(X281="高滞销风险",OR(X282="中滞销风险",X282="低滞销风险",X282="健康")),AND(X281="中滞销风险",OR(X282="低滞销风险",X282="健康")),AND(X281="低滞销风险",X282="健康")),"变好",X281=X282,"维持不变",OR(AND(X281="健康",OR(X282="低滞销风险",X282="中滞销风险",X282="高滞销风险")),AND(X281="低滞销风险",OR(X282="中滞销风险",X282="高滞销风险")),AND(X281="中滞销风险",X282="高滞销风险")),"变差")</f>
        <v>维持不变</v>
      </c>
      <c r="Z282" s="9">
        <f t="shared" si="59"/>
        <v>0</v>
      </c>
      <c r="AA282" s="9">
        <f t="shared" si="67"/>
        <v>0</v>
      </c>
      <c r="AB282" s="9">
        <f t="shared" si="60"/>
        <v>0</v>
      </c>
      <c r="AC282" s="9">
        <f t="shared" si="69"/>
        <v>80.5598755832037</v>
      </c>
      <c r="AD282" s="9">
        <f t="shared" si="61"/>
        <v>0</v>
      </c>
      <c r="AE282" s="10">
        <f t="shared" si="62"/>
        <v>6.43</v>
      </c>
    </row>
    <row r="283" spans="1:31">
      <c r="A283" s="4">
        <v>45887</v>
      </c>
      <c r="B283" s="5" t="s">
        <v>189</v>
      </c>
      <c r="C283" s="5" t="s">
        <v>190</v>
      </c>
      <c r="D283" s="5" t="s">
        <v>84</v>
      </c>
      <c r="E283" s="5">
        <v>5.43</v>
      </c>
      <c r="F283" s="5">
        <v>5.43</v>
      </c>
      <c r="G283" s="5">
        <v>6.5</v>
      </c>
      <c r="H283" s="5">
        <v>6.79</v>
      </c>
      <c r="I283" s="5" t="s">
        <v>41</v>
      </c>
      <c r="J283" s="5">
        <v>38</v>
      </c>
      <c r="K283" s="5" t="s">
        <v>35</v>
      </c>
      <c r="L283" s="5" t="s">
        <v>36</v>
      </c>
      <c r="M283" s="5" t="s">
        <v>37</v>
      </c>
      <c r="N283" s="5">
        <v>272</v>
      </c>
      <c r="O283" s="5">
        <v>204</v>
      </c>
      <c r="P283" s="5">
        <v>0</v>
      </c>
      <c r="Q283" s="5">
        <v>30</v>
      </c>
      <c r="R283" s="5">
        <v>0</v>
      </c>
      <c r="S283" s="5">
        <v>0</v>
      </c>
      <c r="T283">
        <f t="shared" si="63"/>
        <v>476</v>
      </c>
      <c r="U283">
        <f t="shared" si="64"/>
        <v>506</v>
      </c>
      <c r="V283" s="1">
        <f t="shared" si="65"/>
        <v>45974.6611418048</v>
      </c>
      <c r="W283" s="1">
        <f t="shared" si="66"/>
        <v>45980.1860036832</v>
      </c>
      <c r="X283" t="str">
        <f t="shared" si="68"/>
        <v>健康</v>
      </c>
      <c r="Y283" s="8" t="str">
        <f>_xlfn.IFS(COUNTIF($B$2:B283,B283)=1,"-",OR(AND(X282="高滞销风险",OR(X283="中滞销风险",X283="低滞销风险",X283="健康")),AND(X282="中滞销风险",OR(X283="低滞销风险",X283="健康")),AND(X282="低滞销风险",X283="健康")),"变好",X282=X283,"维持不变",OR(AND(X282="健康",OR(X283="低滞销风险",X283="中滞销风险",X283="高滞销风险")),AND(X282="低滞销风险",OR(X283="中滞销风险",X283="高滞销风险")),AND(X282="中滞销风险",X283="高滞销风险")),"变差")</f>
        <v>-</v>
      </c>
      <c r="Z283" s="9">
        <f t="shared" si="59"/>
        <v>0</v>
      </c>
      <c r="AA283" s="9">
        <f t="shared" si="67"/>
        <v>0</v>
      </c>
      <c r="AB283" s="9">
        <f t="shared" si="60"/>
        <v>0</v>
      </c>
      <c r="AC283" s="9">
        <f t="shared" si="69"/>
        <v>93.1860036832413</v>
      </c>
      <c r="AD283" s="9">
        <f t="shared" si="61"/>
        <v>0</v>
      </c>
      <c r="AE283" s="10">
        <f t="shared" si="62"/>
        <v>5.43</v>
      </c>
    </row>
    <row r="284" spans="1:31">
      <c r="A284" s="4">
        <v>45894</v>
      </c>
      <c r="B284" s="5" t="s">
        <v>189</v>
      </c>
      <c r="C284" s="5" t="s">
        <v>190</v>
      </c>
      <c r="D284" s="5" t="s">
        <v>84</v>
      </c>
      <c r="E284" s="5">
        <v>6.79</v>
      </c>
      <c r="F284" s="5">
        <v>7</v>
      </c>
      <c r="G284" s="5">
        <v>6.21</v>
      </c>
      <c r="H284" s="5">
        <v>6.89</v>
      </c>
      <c r="I284" s="5" t="s">
        <v>34</v>
      </c>
      <c r="J284" s="5">
        <v>49</v>
      </c>
      <c r="K284" s="5" t="s">
        <v>38</v>
      </c>
      <c r="L284" s="5" t="s">
        <v>39</v>
      </c>
      <c r="M284" s="5" t="s">
        <v>40</v>
      </c>
      <c r="N284" s="5">
        <v>239</v>
      </c>
      <c r="O284" s="5">
        <v>185</v>
      </c>
      <c r="P284" s="5">
        <v>0</v>
      </c>
      <c r="Q284" s="5">
        <v>30</v>
      </c>
      <c r="R284" s="5">
        <v>0</v>
      </c>
      <c r="S284" s="5">
        <v>0</v>
      </c>
      <c r="T284">
        <f t="shared" ref="T284:T347" si="70">N284+O284+P284</f>
        <v>424</v>
      </c>
      <c r="U284">
        <f t="shared" ref="U284:U347" si="71">T284+Q284+R284+S284</f>
        <v>454</v>
      </c>
      <c r="V284" s="1">
        <f t="shared" ref="V284:V347" si="72">A284+T284/E284</f>
        <v>45956.4447717231</v>
      </c>
      <c r="W284" s="1">
        <f t="shared" ref="W284:W347" si="73">A284+U284/E284</f>
        <v>45960.8630338733</v>
      </c>
      <c r="X284" t="str">
        <f t="shared" si="68"/>
        <v>健康</v>
      </c>
      <c r="Y284" s="8" t="str">
        <f>_xlfn.IFS(COUNTIF($B$2:B284,B284)=1,"-",OR(AND(X283="高滞销风险",OR(X284="中滞销风险",X284="低滞销风险",X284="健康")),AND(X283="中滞销风险",OR(X284="低滞销风险",X284="健康")),AND(X283="低滞销风险",X284="健康")),"变好",X283=X284,"维持不变",OR(AND(X283="健康",OR(X284="低滞销风险",X284="中滞销风险",X284="高滞销风险")),AND(X283="低滞销风险",OR(X284="中滞销风险",X284="高滞销风险")),AND(X283="中滞销风险",X284="高滞销风险")),"变差")</f>
        <v>维持不变</v>
      </c>
      <c r="Z284" s="9">
        <f t="shared" si="59"/>
        <v>0</v>
      </c>
      <c r="AA284" s="9">
        <f t="shared" si="67"/>
        <v>0</v>
      </c>
      <c r="AB284" s="9">
        <f t="shared" si="60"/>
        <v>0</v>
      </c>
      <c r="AC284" s="9">
        <f t="shared" si="69"/>
        <v>66.8630338733432</v>
      </c>
      <c r="AD284" s="9">
        <f t="shared" si="61"/>
        <v>0</v>
      </c>
      <c r="AE284" s="10">
        <f t="shared" si="62"/>
        <v>6.79</v>
      </c>
    </row>
    <row r="285" spans="1:31">
      <c r="A285" s="4">
        <v>45901</v>
      </c>
      <c r="B285" s="5" t="s">
        <v>189</v>
      </c>
      <c r="C285" s="5" t="s">
        <v>190</v>
      </c>
      <c r="D285" s="5" t="s">
        <v>84</v>
      </c>
      <c r="E285" s="5">
        <v>5.57</v>
      </c>
      <c r="F285" s="5">
        <v>5.57</v>
      </c>
      <c r="G285" s="5">
        <v>6.29</v>
      </c>
      <c r="H285" s="5">
        <v>6.39</v>
      </c>
      <c r="I285" s="5" t="s">
        <v>41</v>
      </c>
      <c r="J285" s="5">
        <v>39</v>
      </c>
      <c r="K285" s="5" t="s">
        <v>42</v>
      </c>
      <c r="L285" s="5" t="s">
        <v>43</v>
      </c>
      <c r="M285" s="5" t="s">
        <v>44</v>
      </c>
      <c r="N285" s="5">
        <v>231</v>
      </c>
      <c r="O285" s="5">
        <v>182</v>
      </c>
      <c r="P285" s="5">
        <v>0</v>
      </c>
      <c r="Q285" s="5">
        <v>0</v>
      </c>
      <c r="R285" s="5">
        <v>0</v>
      </c>
      <c r="S285" s="5">
        <v>180</v>
      </c>
      <c r="T285">
        <f t="shared" si="70"/>
        <v>413</v>
      </c>
      <c r="U285">
        <f t="shared" si="71"/>
        <v>593</v>
      </c>
      <c r="V285" s="1">
        <f t="shared" si="72"/>
        <v>45975.1472172352</v>
      </c>
      <c r="W285" s="1">
        <f t="shared" si="73"/>
        <v>46007.4631956912</v>
      </c>
      <c r="X285" t="str">
        <f t="shared" si="68"/>
        <v>中滞销风险</v>
      </c>
      <c r="Y285" s="8" t="str">
        <f>_xlfn.IFS(COUNTIF($B$2:B285,B285)=1,"-",OR(AND(X284="高滞销风险",OR(X285="中滞销风险",X285="低滞销风险",X285="健康")),AND(X284="中滞销风险",OR(X285="低滞销风险",X285="健康")),AND(X284="低滞销风险",X285="健康")),"变好",X284=X285,"维持不变",OR(AND(X284="健康",OR(X285="低滞销风险",X285="中滞销风险",X285="高滞销风险")),AND(X284="低滞销风险",OR(X285="中滞销风险",X285="高滞销风险")),AND(X284="中滞销风险",X285="高滞销风险")),"变差")</f>
        <v>变差</v>
      </c>
      <c r="Z285" s="9">
        <f t="shared" si="59"/>
        <v>0</v>
      </c>
      <c r="AA285" s="9">
        <f t="shared" si="67"/>
        <v>86.13</v>
      </c>
      <c r="AB285" s="9">
        <f t="shared" si="60"/>
        <v>86.13</v>
      </c>
      <c r="AC285" s="9">
        <f t="shared" si="69"/>
        <v>106.463195691203</v>
      </c>
      <c r="AD285" s="9">
        <f t="shared" si="61"/>
        <v>15.4631956912053</v>
      </c>
      <c r="AE285" s="10">
        <f t="shared" si="62"/>
        <v>6.51648351648352</v>
      </c>
    </row>
    <row r="286" spans="1:31">
      <c r="A286" s="4">
        <v>45908</v>
      </c>
      <c r="B286" s="5" t="s">
        <v>189</v>
      </c>
      <c r="C286" s="5" t="s">
        <v>190</v>
      </c>
      <c r="D286" s="5" t="s">
        <v>84</v>
      </c>
      <c r="E286" s="5">
        <v>6.03</v>
      </c>
      <c r="F286" s="5">
        <v>6.14</v>
      </c>
      <c r="G286" s="5">
        <v>5.86</v>
      </c>
      <c r="H286" s="5">
        <v>6.04</v>
      </c>
      <c r="I286" s="5" t="s">
        <v>34</v>
      </c>
      <c r="J286" s="5">
        <v>43</v>
      </c>
      <c r="K286" s="5" t="s">
        <v>45</v>
      </c>
      <c r="L286" s="5" t="s">
        <v>46</v>
      </c>
      <c r="M286" s="5" t="s">
        <v>47</v>
      </c>
      <c r="N286" s="5">
        <v>203</v>
      </c>
      <c r="O286" s="5">
        <v>168</v>
      </c>
      <c r="P286" s="5">
        <v>0</v>
      </c>
      <c r="Q286" s="5">
        <v>180</v>
      </c>
      <c r="R286" s="5">
        <v>0</v>
      </c>
      <c r="S286" s="5">
        <v>0</v>
      </c>
      <c r="T286">
        <f t="shared" si="70"/>
        <v>371</v>
      </c>
      <c r="U286">
        <f t="shared" si="71"/>
        <v>551</v>
      </c>
      <c r="V286" s="1">
        <f t="shared" si="72"/>
        <v>45969.5257048093</v>
      </c>
      <c r="W286" s="1">
        <f t="shared" si="73"/>
        <v>45999.3764510779</v>
      </c>
      <c r="X286" t="str">
        <f t="shared" si="68"/>
        <v>低滞销风险</v>
      </c>
      <c r="Y286" s="8" t="str">
        <f>_xlfn.IFS(COUNTIF($B$2:B286,B286)=1,"-",OR(AND(X285="高滞销风险",OR(X286="中滞销风险",X286="低滞销风险",X286="健康")),AND(X285="中滞销风险",OR(X286="低滞销风险",X286="健康")),AND(X285="低滞销风险",X286="健康")),"变好",X285=X286,"维持不变",OR(AND(X285="健康",OR(X286="低滞销风险",X286="中滞销风险",X286="高滞销风险")),AND(X285="低滞销风险",OR(X286="中滞销风险",X286="高滞销风险")),AND(X285="中滞销风险",X286="高滞销风险")),"变差")</f>
        <v>变好</v>
      </c>
      <c r="Z286" s="9">
        <f t="shared" si="59"/>
        <v>0</v>
      </c>
      <c r="AA286" s="9">
        <f t="shared" si="67"/>
        <v>44.48</v>
      </c>
      <c r="AB286" s="9">
        <f t="shared" si="60"/>
        <v>44.48</v>
      </c>
      <c r="AC286" s="9">
        <f t="shared" si="69"/>
        <v>91.3764510779436</v>
      </c>
      <c r="AD286" s="9">
        <f t="shared" si="61"/>
        <v>7.37645107794378</v>
      </c>
      <c r="AE286" s="10">
        <f t="shared" si="62"/>
        <v>6.55952380952381</v>
      </c>
    </row>
    <row r="287" spans="1:31">
      <c r="A287" s="4">
        <v>45887</v>
      </c>
      <c r="B287" s="5" t="s">
        <v>191</v>
      </c>
      <c r="C287" s="5" t="s">
        <v>192</v>
      </c>
      <c r="D287" s="5" t="s">
        <v>84</v>
      </c>
      <c r="E287" s="5">
        <v>6.43</v>
      </c>
      <c r="F287" s="5">
        <v>6.43</v>
      </c>
      <c r="G287" s="5">
        <v>6.71</v>
      </c>
      <c r="H287" s="5">
        <v>6.89</v>
      </c>
      <c r="I287" s="5" t="s">
        <v>41</v>
      </c>
      <c r="J287" s="5">
        <v>45</v>
      </c>
      <c r="K287" s="5" t="s">
        <v>35</v>
      </c>
      <c r="L287" s="5" t="s">
        <v>36</v>
      </c>
      <c r="M287" s="5" t="s">
        <v>37</v>
      </c>
      <c r="N287" s="5">
        <v>165</v>
      </c>
      <c r="O287" s="5">
        <v>161</v>
      </c>
      <c r="P287" s="5">
        <v>110</v>
      </c>
      <c r="Q287" s="5">
        <v>279</v>
      </c>
      <c r="R287" s="5">
        <v>0</v>
      </c>
      <c r="S287" s="5">
        <v>0</v>
      </c>
      <c r="T287">
        <f t="shared" si="70"/>
        <v>436</v>
      </c>
      <c r="U287">
        <f t="shared" si="71"/>
        <v>715</v>
      </c>
      <c r="V287" s="1">
        <f t="shared" si="72"/>
        <v>45954.8071539658</v>
      </c>
      <c r="W287" s="1">
        <f t="shared" si="73"/>
        <v>45998.1975116641</v>
      </c>
      <c r="X287" t="str">
        <f t="shared" si="68"/>
        <v>低滞销风险</v>
      </c>
      <c r="Y287" s="8" t="str">
        <f>_xlfn.IFS(COUNTIF($B$2:B287,B287)=1,"-",OR(AND(X286="高滞销风险",OR(X287="中滞销风险",X287="低滞销风险",X287="健康")),AND(X286="中滞销风险",OR(X287="低滞销风险",X287="健康")),AND(X286="低滞销风险",X287="健康")),"变好",X286=X287,"维持不变",OR(AND(X286="健康",OR(X287="低滞销风险",X287="中滞销风险",X287="高滞销风险")),AND(X286="低滞销风险",OR(X287="中滞销风险",X287="高滞销风险")),AND(X286="中滞销风险",X287="高滞销风险")),"变差")</f>
        <v>-</v>
      </c>
      <c r="Z287" s="9">
        <f t="shared" si="59"/>
        <v>0</v>
      </c>
      <c r="AA287" s="9">
        <f t="shared" si="67"/>
        <v>39.85</v>
      </c>
      <c r="AB287" s="9">
        <f t="shared" si="60"/>
        <v>39.85</v>
      </c>
      <c r="AC287" s="9">
        <f t="shared" si="69"/>
        <v>111.197511664075</v>
      </c>
      <c r="AD287" s="9">
        <f t="shared" si="61"/>
        <v>6.19751166407514</v>
      </c>
      <c r="AE287" s="10">
        <f t="shared" si="62"/>
        <v>6.80952380952381</v>
      </c>
    </row>
    <row r="288" spans="1:31">
      <c r="A288" s="4">
        <v>45894</v>
      </c>
      <c r="B288" s="5" t="s">
        <v>191</v>
      </c>
      <c r="C288" s="5" t="s">
        <v>192</v>
      </c>
      <c r="D288" s="5" t="s">
        <v>84</v>
      </c>
      <c r="E288" s="5">
        <v>7.94</v>
      </c>
      <c r="F288" s="5">
        <v>9</v>
      </c>
      <c r="G288" s="5">
        <v>7.71</v>
      </c>
      <c r="H288" s="5">
        <v>7.39</v>
      </c>
      <c r="I288" s="5" t="s">
        <v>34</v>
      </c>
      <c r="J288" s="5">
        <v>63</v>
      </c>
      <c r="K288" s="5" t="s">
        <v>38</v>
      </c>
      <c r="L288" s="5" t="s">
        <v>39</v>
      </c>
      <c r="M288" s="5" t="s">
        <v>40</v>
      </c>
      <c r="N288" s="5">
        <v>236</v>
      </c>
      <c r="O288" s="5">
        <v>191</v>
      </c>
      <c r="P288" s="5">
        <v>0</v>
      </c>
      <c r="Q288" s="5">
        <v>229</v>
      </c>
      <c r="R288" s="5">
        <v>0</v>
      </c>
      <c r="S288" s="5">
        <v>0</v>
      </c>
      <c r="T288">
        <f t="shared" si="70"/>
        <v>427</v>
      </c>
      <c r="U288">
        <f t="shared" si="71"/>
        <v>656</v>
      </c>
      <c r="V288" s="1">
        <f t="shared" si="72"/>
        <v>45947.7783375315</v>
      </c>
      <c r="W288" s="1">
        <f t="shared" si="73"/>
        <v>45976.6196473552</v>
      </c>
      <c r="X288" t="str">
        <f t="shared" si="68"/>
        <v>健康</v>
      </c>
      <c r="Y288" s="8" t="str">
        <f>_xlfn.IFS(COUNTIF($B$2:B288,B288)=1,"-",OR(AND(X287="高滞销风险",OR(X288="中滞销风险",X288="低滞销风险",X288="健康")),AND(X287="中滞销风险",OR(X288="低滞销风险",X288="健康")),AND(X287="低滞销风险",X288="健康")),"变好",X287=X288,"维持不变",OR(AND(X287="健康",OR(X288="低滞销风险",X288="中滞销风险",X288="高滞销风险")),AND(X287="低滞销风险",OR(X288="中滞销风险",X288="高滞销风险")),AND(X287="中滞销风险",X288="高滞销风险")),"变差")</f>
        <v>变好</v>
      </c>
      <c r="Z288" s="9">
        <f t="shared" si="59"/>
        <v>0</v>
      </c>
      <c r="AA288" s="9">
        <f t="shared" si="67"/>
        <v>0</v>
      </c>
      <c r="AB288" s="9">
        <f t="shared" si="60"/>
        <v>0</v>
      </c>
      <c r="AC288" s="9">
        <f t="shared" si="69"/>
        <v>82.6196473551637</v>
      </c>
      <c r="AD288" s="9">
        <f t="shared" si="61"/>
        <v>0</v>
      </c>
      <c r="AE288" s="10">
        <f t="shared" si="62"/>
        <v>7.94</v>
      </c>
    </row>
    <row r="289" spans="1:31">
      <c r="A289" s="4">
        <v>45901</v>
      </c>
      <c r="B289" s="5" t="s">
        <v>191</v>
      </c>
      <c r="C289" s="5" t="s">
        <v>192</v>
      </c>
      <c r="D289" s="5" t="s">
        <v>84</v>
      </c>
      <c r="E289" s="5">
        <v>8.58</v>
      </c>
      <c r="F289" s="5">
        <v>9.29</v>
      </c>
      <c r="G289" s="5">
        <v>9.14</v>
      </c>
      <c r="H289" s="5">
        <v>7.93</v>
      </c>
      <c r="I289" s="5" t="s">
        <v>34</v>
      </c>
      <c r="J289" s="5">
        <v>65</v>
      </c>
      <c r="K289" s="5" t="s">
        <v>42</v>
      </c>
      <c r="L289" s="5" t="s">
        <v>43</v>
      </c>
      <c r="M289" s="5" t="s">
        <v>44</v>
      </c>
      <c r="N289" s="5">
        <v>203</v>
      </c>
      <c r="O289" s="5">
        <v>310</v>
      </c>
      <c r="P289" s="5">
        <v>0</v>
      </c>
      <c r="Q289" s="5">
        <v>69</v>
      </c>
      <c r="R289" s="5">
        <v>0</v>
      </c>
      <c r="S289" s="5">
        <v>0</v>
      </c>
      <c r="T289">
        <f t="shared" si="70"/>
        <v>513</v>
      </c>
      <c r="U289">
        <f t="shared" si="71"/>
        <v>582</v>
      </c>
      <c r="V289" s="1">
        <f t="shared" si="72"/>
        <v>45960.7902097902</v>
      </c>
      <c r="W289" s="1">
        <f t="shared" si="73"/>
        <v>45968.8321678322</v>
      </c>
      <c r="X289" t="str">
        <f t="shared" si="68"/>
        <v>健康</v>
      </c>
      <c r="Y289" s="8" t="str">
        <f>_xlfn.IFS(COUNTIF($B$2:B289,B289)=1,"-",OR(AND(X288="高滞销风险",OR(X289="中滞销风险",X289="低滞销风险",X289="健康")),AND(X288="中滞销风险",OR(X289="低滞销风险",X289="健康")),AND(X288="低滞销风险",X289="健康")),"变好",X288=X289,"维持不变",OR(AND(X288="健康",OR(X289="低滞销风险",X289="中滞销风险",X289="高滞销风险")),AND(X288="低滞销风险",OR(X289="中滞销风险",X289="高滞销风险")),AND(X288="中滞销风险",X289="高滞销风险")),"变差")</f>
        <v>维持不变</v>
      </c>
      <c r="Z289" s="9">
        <f t="shared" si="59"/>
        <v>0</v>
      </c>
      <c r="AA289" s="9">
        <f t="shared" si="67"/>
        <v>0</v>
      </c>
      <c r="AB289" s="9">
        <f t="shared" si="60"/>
        <v>0</v>
      </c>
      <c r="AC289" s="9">
        <f t="shared" si="69"/>
        <v>67.8321678321678</v>
      </c>
      <c r="AD289" s="9">
        <f t="shared" si="61"/>
        <v>0</v>
      </c>
      <c r="AE289" s="10">
        <f t="shared" si="62"/>
        <v>8.58</v>
      </c>
    </row>
    <row r="290" spans="1:31">
      <c r="A290" s="4">
        <v>45908</v>
      </c>
      <c r="B290" s="5" t="s">
        <v>191</v>
      </c>
      <c r="C290" s="5" t="s">
        <v>192</v>
      </c>
      <c r="D290" s="5" t="s">
        <v>84</v>
      </c>
      <c r="E290" s="5">
        <v>6.57</v>
      </c>
      <c r="F290" s="5">
        <v>6.57</v>
      </c>
      <c r="G290" s="5">
        <v>7.93</v>
      </c>
      <c r="H290" s="5">
        <v>7.82</v>
      </c>
      <c r="I290" s="5" t="s">
        <v>41</v>
      </c>
      <c r="J290" s="5">
        <v>46</v>
      </c>
      <c r="K290" s="5" t="s">
        <v>45</v>
      </c>
      <c r="L290" s="5" t="s">
        <v>46</v>
      </c>
      <c r="M290" s="5" t="s">
        <v>47</v>
      </c>
      <c r="N290" s="5">
        <v>178</v>
      </c>
      <c r="O290" s="5">
        <v>374</v>
      </c>
      <c r="P290" s="5">
        <v>0</v>
      </c>
      <c r="Q290" s="5">
        <v>199</v>
      </c>
      <c r="R290" s="5">
        <v>0</v>
      </c>
      <c r="S290" s="5">
        <v>0</v>
      </c>
      <c r="T290">
        <f t="shared" si="70"/>
        <v>552</v>
      </c>
      <c r="U290">
        <f t="shared" si="71"/>
        <v>751</v>
      </c>
      <c r="V290" s="1">
        <f t="shared" si="72"/>
        <v>45992.0182648402</v>
      </c>
      <c r="W290" s="1">
        <f t="shared" si="73"/>
        <v>46022.3074581431</v>
      </c>
      <c r="X290" t="str">
        <f t="shared" si="68"/>
        <v>高滞销风险</v>
      </c>
      <c r="Y290" s="8" t="str">
        <f>_xlfn.IFS(COUNTIF($B$2:B290,B290)=1,"-",OR(AND(X289="高滞销风险",OR(X290="中滞销风险",X290="低滞销风险",X290="健康")),AND(X289="中滞销风险",OR(X290="低滞销风险",X290="健康")),AND(X289="低滞销风险",X290="健康")),"变好",X289=X290,"维持不变",OR(AND(X289="健康",OR(X290="低滞销风险",X290="中滞销风险",X290="高滞销风险")),AND(X289="低滞销风险",OR(X290="中滞销风险",X290="高滞销风险")),AND(X289="中滞销风险",X290="高滞销风险")),"变差")</f>
        <v>变差</v>
      </c>
      <c r="Z290" s="9">
        <f t="shared" si="59"/>
        <v>0.120000000000005</v>
      </c>
      <c r="AA290" s="9">
        <f t="shared" si="67"/>
        <v>199</v>
      </c>
      <c r="AB290" s="9">
        <f t="shared" si="60"/>
        <v>199.12</v>
      </c>
      <c r="AC290" s="9">
        <f t="shared" si="69"/>
        <v>114.307458143075</v>
      </c>
      <c r="AD290" s="9">
        <f t="shared" si="61"/>
        <v>30.3074581430774</v>
      </c>
      <c r="AE290" s="10">
        <f t="shared" si="62"/>
        <v>8.94047619047619</v>
      </c>
    </row>
    <row r="291" spans="1:31">
      <c r="A291" s="4">
        <v>45887</v>
      </c>
      <c r="B291" s="5" t="s">
        <v>193</v>
      </c>
      <c r="C291" s="5" t="s">
        <v>194</v>
      </c>
      <c r="D291" s="5" t="s">
        <v>84</v>
      </c>
      <c r="E291" s="5">
        <v>12.21</v>
      </c>
      <c r="F291" s="5">
        <v>13.29</v>
      </c>
      <c r="G291" s="5">
        <v>11.93</v>
      </c>
      <c r="H291" s="5">
        <v>11.68</v>
      </c>
      <c r="I291" s="5" t="s">
        <v>34</v>
      </c>
      <c r="J291" s="5">
        <v>93</v>
      </c>
      <c r="K291" s="5" t="s">
        <v>35</v>
      </c>
      <c r="L291" s="5" t="s">
        <v>36</v>
      </c>
      <c r="M291" s="5" t="s">
        <v>37</v>
      </c>
      <c r="N291" s="5">
        <v>355</v>
      </c>
      <c r="O291" s="5">
        <v>337</v>
      </c>
      <c r="P291" s="5">
        <v>0</v>
      </c>
      <c r="Q291" s="5">
        <v>209</v>
      </c>
      <c r="R291" s="5">
        <v>0</v>
      </c>
      <c r="S291" s="5">
        <v>0</v>
      </c>
      <c r="T291">
        <f t="shared" si="70"/>
        <v>692</v>
      </c>
      <c r="U291">
        <f t="shared" si="71"/>
        <v>901</v>
      </c>
      <c r="V291" s="1">
        <f t="shared" si="72"/>
        <v>45943.6748566749</v>
      </c>
      <c r="W291" s="1">
        <f t="shared" si="73"/>
        <v>45960.791973792</v>
      </c>
      <c r="X291" t="str">
        <f t="shared" si="68"/>
        <v>健康</v>
      </c>
      <c r="Y291" s="8" t="str">
        <f>_xlfn.IFS(COUNTIF($B$2:B291,B291)=1,"-",OR(AND(X290="高滞销风险",OR(X291="中滞销风险",X291="低滞销风险",X291="健康")),AND(X290="中滞销风险",OR(X291="低滞销风险",X291="健康")),AND(X290="低滞销风险",X291="健康")),"变好",X290=X291,"维持不变",OR(AND(X290="健康",OR(X291="低滞销风险",X291="中滞销风险",X291="高滞销风险")),AND(X290="低滞销风险",OR(X291="中滞销风险",X291="高滞销风险")),AND(X290="中滞销风险",X291="高滞销风险")),"变差")</f>
        <v>-</v>
      </c>
      <c r="Z291" s="9">
        <f t="shared" si="59"/>
        <v>0</v>
      </c>
      <c r="AA291" s="9">
        <f t="shared" si="67"/>
        <v>0</v>
      </c>
      <c r="AB291" s="9">
        <f t="shared" si="60"/>
        <v>0</v>
      </c>
      <c r="AC291" s="9">
        <f t="shared" si="69"/>
        <v>73.7919737919738</v>
      </c>
      <c r="AD291" s="9">
        <f t="shared" si="61"/>
        <v>0</v>
      </c>
      <c r="AE291" s="10">
        <f t="shared" si="62"/>
        <v>12.21</v>
      </c>
    </row>
    <row r="292" spans="1:31">
      <c r="A292" s="4">
        <v>45894</v>
      </c>
      <c r="B292" s="5" t="s">
        <v>193</v>
      </c>
      <c r="C292" s="5" t="s">
        <v>194</v>
      </c>
      <c r="D292" s="5" t="s">
        <v>84</v>
      </c>
      <c r="E292" s="5">
        <v>12.36</v>
      </c>
      <c r="F292" s="5">
        <v>12.86</v>
      </c>
      <c r="G292" s="5">
        <v>13.07</v>
      </c>
      <c r="H292" s="5">
        <v>11.79</v>
      </c>
      <c r="I292" s="5" t="s">
        <v>34</v>
      </c>
      <c r="J292" s="5">
        <v>90</v>
      </c>
      <c r="K292" s="5" t="s">
        <v>38</v>
      </c>
      <c r="L292" s="5" t="s">
        <v>39</v>
      </c>
      <c r="M292" s="5" t="s">
        <v>40</v>
      </c>
      <c r="N292" s="5">
        <v>279</v>
      </c>
      <c r="O292" s="5">
        <v>478</v>
      </c>
      <c r="P292" s="5">
        <v>0</v>
      </c>
      <c r="Q292" s="5">
        <v>49</v>
      </c>
      <c r="R292" s="5">
        <v>0</v>
      </c>
      <c r="S292" s="5">
        <v>300</v>
      </c>
      <c r="T292">
        <f t="shared" si="70"/>
        <v>757</v>
      </c>
      <c r="U292">
        <f t="shared" si="71"/>
        <v>1106</v>
      </c>
      <c r="V292" s="1">
        <f t="shared" si="72"/>
        <v>45955.2459546926</v>
      </c>
      <c r="W292" s="1">
        <f t="shared" si="73"/>
        <v>45983.4822006472</v>
      </c>
      <c r="X292" t="str">
        <f t="shared" si="68"/>
        <v>健康</v>
      </c>
      <c r="Y292" s="8" t="str">
        <f>_xlfn.IFS(COUNTIF($B$2:B292,B292)=1,"-",OR(AND(X291="高滞销风险",OR(X292="中滞销风险",X292="低滞销风险",X292="健康")),AND(X291="中滞销风险",OR(X292="低滞销风险",X292="健康")),AND(X291="低滞销风险",X292="健康")),"变好",X291=X292,"维持不变",OR(AND(X291="健康",OR(X292="低滞销风险",X292="中滞销风险",X292="高滞销风险")),AND(X291="低滞销风险",OR(X292="中滞销风险",X292="高滞销风险")),AND(X291="中滞销风险",X292="高滞销风险")),"变差")</f>
        <v>维持不变</v>
      </c>
      <c r="Z292" s="9">
        <f t="shared" si="59"/>
        <v>0</v>
      </c>
      <c r="AA292" s="9">
        <f t="shared" si="67"/>
        <v>0</v>
      </c>
      <c r="AB292" s="9">
        <f t="shared" si="60"/>
        <v>0</v>
      </c>
      <c r="AC292" s="9">
        <f t="shared" si="69"/>
        <v>89.4822006472492</v>
      </c>
      <c r="AD292" s="9">
        <f t="shared" si="61"/>
        <v>0</v>
      </c>
      <c r="AE292" s="10">
        <f t="shared" si="62"/>
        <v>12.36</v>
      </c>
    </row>
    <row r="293" spans="1:31">
      <c r="A293" s="4">
        <v>45901</v>
      </c>
      <c r="B293" s="5" t="s">
        <v>193</v>
      </c>
      <c r="C293" s="5" t="s">
        <v>194</v>
      </c>
      <c r="D293" s="5" t="s">
        <v>84</v>
      </c>
      <c r="E293" s="5">
        <v>11.71</v>
      </c>
      <c r="F293" s="5">
        <v>11.71</v>
      </c>
      <c r="G293" s="5">
        <v>12.29</v>
      </c>
      <c r="H293" s="5">
        <v>12.11</v>
      </c>
      <c r="I293" s="5" t="s">
        <v>41</v>
      </c>
      <c r="J293" s="5">
        <v>82</v>
      </c>
      <c r="K293" s="5" t="s">
        <v>42</v>
      </c>
      <c r="L293" s="5" t="s">
        <v>43</v>
      </c>
      <c r="M293" s="5" t="s">
        <v>44</v>
      </c>
      <c r="N293" s="5">
        <v>366</v>
      </c>
      <c r="O293" s="5">
        <v>373</v>
      </c>
      <c r="P293" s="5">
        <v>0</v>
      </c>
      <c r="Q293" s="5">
        <v>0</v>
      </c>
      <c r="R293" s="5">
        <v>0</v>
      </c>
      <c r="S293" s="5">
        <v>300</v>
      </c>
      <c r="T293">
        <f t="shared" si="70"/>
        <v>739</v>
      </c>
      <c r="U293">
        <f t="shared" si="71"/>
        <v>1039</v>
      </c>
      <c r="V293" s="1">
        <f t="shared" si="72"/>
        <v>45964.1084543126</v>
      </c>
      <c r="W293" s="1">
        <f t="shared" si="73"/>
        <v>45989.7275832622</v>
      </c>
      <c r="X293" t="str">
        <f t="shared" si="68"/>
        <v>健康</v>
      </c>
      <c r="Y293" s="8" t="str">
        <f>_xlfn.IFS(COUNTIF($B$2:B293,B293)=1,"-",OR(AND(X292="高滞销风险",OR(X293="中滞销风险",X293="低滞销风险",X293="健康")),AND(X292="中滞销风险",OR(X293="低滞销风险",X293="健康")),AND(X292="低滞销风险",X293="健康")),"变好",X292=X293,"维持不变",OR(AND(X292="健康",OR(X293="低滞销风险",X293="中滞销风险",X293="高滞销风险")),AND(X292="低滞销风险",OR(X293="中滞销风险",X293="高滞销风险")),AND(X292="中滞销风险",X293="高滞销风险")),"变差")</f>
        <v>维持不变</v>
      </c>
      <c r="Z293" s="9">
        <f t="shared" si="59"/>
        <v>0</v>
      </c>
      <c r="AA293" s="9">
        <f t="shared" si="67"/>
        <v>0</v>
      </c>
      <c r="AB293" s="9">
        <f t="shared" si="60"/>
        <v>0</v>
      </c>
      <c r="AC293" s="9">
        <f t="shared" si="69"/>
        <v>88.7275832621691</v>
      </c>
      <c r="AD293" s="9">
        <f t="shared" si="61"/>
        <v>0</v>
      </c>
      <c r="AE293" s="10">
        <f t="shared" si="62"/>
        <v>11.71</v>
      </c>
    </row>
    <row r="294" spans="1:31">
      <c r="A294" s="4">
        <v>45908</v>
      </c>
      <c r="B294" s="5" t="s">
        <v>193</v>
      </c>
      <c r="C294" s="5" t="s">
        <v>194</v>
      </c>
      <c r="D294" s="5" t="s">
        <v>84</v>
      </c>
      <c r="E294" s="5">
        <v>12.57</v>
      </c>
      <c r="F294" s="5">
        <v>12.57</v>
      </c>
      <c r="G294" s="5">
        <v>12.14</v>
      </c>
      <c r="H294" s="5">
        <v>12.61</v>
      </c>
      <c r="I294" s="5" t="s">
        <v>41</v>
      </c>
      <c r="J294" s="5">
        <v>88</v>
      </c>
      <c r="K294" s="5" t="s">
        <v>45</v>
      </c>
      <c r="L294" s="5" t="s">
        <v>46</v>
      </c>
      <c r="M294" s="5" t="s">
        <v>47</v>
      </c>
      <c r="N294" s="5">
        <v>344</v>
      </c>
      <c r="O294" s="5">
        <v>405</v>
      </c>
      <c r="P294" s="5">
        <v>0</v>
      </c>
      <c r="Q294" s="5">
        <v>200</v>
      </c>
      <c r="R294" s="5">
        <v>0</v>
      </c>
      <c r="S294" s="5">
        <v>0</v>
      </c>
      <c r="T294">
        <f t="shared" si="70"/>
        <v>749</v>
      </c>
      <c r="U294">
        <f t="shared" si="71"/>
        <v>949</v>
      </c>
      <c r="V294" s="1">
        <f t="shared" si="72"/>
        <v>45967.5863166269</v>
      </c>
      <c r="W294" s="1">
        <f t="shared" si="73"/>
        <v>45983.4972155927</v>
      </c>
      <c r="X294" t="str">
        <f t="shared" si="68"/>
        <v>健康</v>
      </c>
      <c r="Y294" s="8" t="str">
        <f>_xlfn.IFS(COUNTIF($B$2:B294,B294)=1,"-",OR(AND(X293="高滞销风险",OR(X294="中滞销风险",X294="低滞销风险",X294="健康")),AND(X293="中滞销风险",OR(X294="低滞销风险",X294="健康")),AND(X293="低滞销风险",X294="健康")),"变好",X293=X294,"维持不变",OR(AND(X293="健康",OR(X294="低滞销风险",X294="中滞销风险",X294="高滞销风险")),AND(X293="低滞销风险",OR(X294="中滞销风险",X294="高滞销风险")),AND(X293="中滞销风险",X294="高滞销风险")),"变差")</f>
        <v>维持不变</v>
      </c>
      <c r="Z294" s="9">
        <f t="shared" si="59"/>
        <v>0</v>
      </c>
      <c r="AA294" s="9">
        <f t="shared" si="67"/>
        <v>0</v>
      </c>
      <c r="AB294" s="9">
        <f t="shared" si="60"/>
        <v>0</v>
      </c>
      <c r="AC294" s="9">
        <f t="shared" si="69"/>
        <v>75.497215592681</v>
      </c>
      <c r="AD294" s="9">
        <f t="shared" si="61"/>
        <v>0</v>
      </c>
      <c r="AE294" s="10">
        <f t="shared" si="62"/>
        <v>12.57</v>
      </c>
    </row>
    <row r="295" spans="1:31">
      <c r="A295" s="4">
        <v>45887</v>
      </c>
      <c r="B295" s="5" t="s">
        <v>195</v>
      </c>
      <c r="C295" s="5" t="s">
        <v>196</v>
      </c>
      <c r="D295" s="5" t="s">
        <v>84</v>
      </c>
      <c r="E295" s="5">
        <v>5</v>
      </c>
      <c r="F295" s="5">
        <v>5</v>
      </c>
      <c r="G295" s="5">
        <v>6.07</v>
      </c>
      <c r="H295" s="5">
        <v>6.57</v>
      </c>
      <c r="I295" s="5" t="s">
        <v>41</v>
      </c>
      <c r="J295" s="5">
        <v>35</v>
      </c>
      <c r="K295" s="5" t="s">
        <v>35</v>
      </c>
      <c r="L295" s="5" t="s">
        <v>36</v>
      </c>
      <c r="M295" s="5" t="s">
        <v>37</v>
      </c>
      <c r="N295" s="5">
        <v>111</v>
      </c>
      <c r="O295" s="5">
        <v>382</v>
      </c>
      <c r="P295" s="5">
        <v>0</v>
      </c>
      <c r="Q295" s="5">
        <v>120</v>
      </c>
      <c r="R295" s="5">
        <v>0</v>
      </c>
      <c r="S295" s="5">
        <v>0</v>
      </c>
      <c r="T295">
        <f t="shared" si="70"/>
        <v>493</v>
      </c>
      <c r="U295">
        <f t="shared" si="71"/>
        <v>613</v>
      </c>
      <c r="V295" s="1">
        <f t="shared" si="72"/>
        <v>45985.6</v>
      </c>
      <c r="W295" s="1">
        <f t="shared" si="73"/>
        <v>46009.6</v>
      </c>
      <c r="X295" t="str">
        <f t="shared" si="68"/>
        <v>中滞销风险</v>
      </c>
      <c r="Y295" s="8" t="str">
        <f>_xlfn.IFS(COUNTIF($B$2:B295,B295)=1,"-",OR(AND(X294="高滞销风险",OR(X295="中滞销风险",X295="低滞销风险",X295="健康")),AND(X294="中滞销风险",OR(X295="低滞销风险",X295="健康")),AND(X294="低滞销风险",X295="健康")),"变好",X294=X295,"维持不变",OR(AND(X294="健康",OR(X295="低滞销风险",X295="中滞销风险",X295="高滞销风险")),AND(X294="低滞销风险",OR(X295="中滞销风险",X295="高滞销风险")),AND(X294="中滞销风险",X295="高滞销风险")),"变差")</f>
        <v>-</v>
      </c>
      <c r="Z295" s="9">
        <f t="shared" si="59"/>
        <v>0</v>
      </c>
      <c r="AA295" s="9">
        <f t="shared" si="67"/>
        <v>88</v>
      </c>
      <c r="AB295" s="9">
        <f t="shared" si="60"/>
        <v>88</v>
      </c>
      <c r="AC295" s="9">
        <f t="shared" si="69"/>
        <v>122.6</v>
      </c>
      <c r="AD295" s="9">
        <f t="shared" si="61"/>
        <v>17.5999999999985</v>
      </c>
      <c r="AE295" s="10">
        <f t="shared" si="62"/>
        <v>5.83809523809524</v>
      </c>
    </row>
    <row r="296" spans="1:31">
      <c r="A296" s="4">
        <v>45894</v>
      </c>
      <c r="B296" s="5" t="s">
        <v>195</v>
      </c>
      <c r="C296" s="5" t="s">
        <v>196</v>
      </c>
      <c r="D296" s="5" t="s">
        <v>84</v>
      </c>
      <c r="E296" s="5">
        <v>5.86</v>
      </c>
      <c r="F296" s="5">
        <v>5.86</v>
      </c>
      <c r="G296" s="5">
        <v>5.43</v>
      </c>
      <c r="H296" s="5">
        <v>6.07</v>
      </c>
      <c r="I296" s="5" t="s">
        <v>41</v>
      </c>
      <c r="J296" s="5">
        <v>41</v>
      </c>
      <c r="K296" s="5" t="s">
        <v>38</v>
      </c>
      <c r="L296" s="5" t="s">
        <v>39</v>
      </c>
      <c r="M296" s="5" t="s">
        <v>40</v>
      </c>
      <c r="N296" s="5">
        <v>119</v>
      </c>
      <c r="O296" s="5">
        <v>342</v>
      </c>
      <c r="P296" s="5">
        <v>0</v>
      </c>
      <c r="Q296" s="5">
        <v>120</v>
      </c>
      <c r="R296" s="5">
        <v>0</v>
      </c>
      <c r="S296" s="5">
        <v>0</v>
      </c>
      <c r="T296">
        <f t="shared" si="70"/>
        <v>461</v>
      </c>
      <c r="U296">
        <f t="shared" si="71"/>
        <v>581</v>
      </c>
      <c r="V296" s="1">
        <f t="shared" si="72"/>
        <v>45972.6689419795</v>
      </c>
      <c r="W296" s="1">
        <f t="shared" si="73"/>
        <v>45993.1467576792</v>
      </c>
      <c r="X296" t="str">
        <f t="shared" si="68"/>
        <v>低滞销风险</v>
      </c>
      <c r="Y296" s="8" t="str">
        <f>_xlfn.IFS(COUNTIF($B$2:B296,B296)=1,"-",OR(AND(X295="高滞销风险",OR(X296="中滞销风险",X296="低滞销风险",X296="健康")),AND(X295="中滞销风险",OR(X296="低滞销风险",X296="健康")),AND(X295="低滞销风险",X296="健康")),"变好",X295=X296,"维持不变",OR(AND(X295="健康",OR(X296="低滞销风险",X296="中滞销风险",X296="高滞销风险")),AND(X295="低滞销风险",OR(X296="中滞销风险",X296="高滞销风险")),AND(X295="中滞销风险",X296="高滞销风险")),"变差")</f>
        <v>变好</v>
      </c>
      <c r="Z296" s="9">
        <f t="shared" si="59"/>
        <v>0</v>
      </c>
      <c r="AA296" s="9">
        <f t="shared" si="67"/>
        <v>6.71999999999991</v>
      </c>
      <c r="AB296" s="9">
        <f t="shared" si="60"/>
        <v>6.71999999999991</v>
      </c>
      <c r="AC296" s="9">
        <f t="shared" si="69"/>
        <v>99.1467576791809</v>
      </c>
      <c r="AD296" s="9">
        <f t="shared" si="61"/>
        <v>1.14675767918379</v>
      </c>
      <c r="AE296" s="10">
        <f t="shared" si="62"/>
        <v>5.92857142857143</v>
      </c>
    </row>
    <row r="297" spans="1:31">
      <c r="A297" s="4">
        <v>45901</v>
      </c>
      <c r="B297" s="5" t="s">
        <v>195</v>
      </c>
      <c r="C297" s="5" t="s">
        <v>196</v>
      </c>
      <c r="D297" s="5" t="s">
        <v>84</v>
      </c>
      <c r="E297" s="5">
        <v>7.49</v>
      </c>
      <c r="F297" s="5">
        <v>8.86</v>
      </c>
      <c r="G297" s="5">
        <v>7.36</v>
      </c>
      <c r="H297" s="5">
        <v>6.71</v>
      </c>
      <c r="I297" s="5" t="s">
        <v>34</v>
      </c>
      <c r="J297" s="5">
        <v>62</v>
      </c>
      <c r="K297" s="5" t="s">
        <v>42</v>
      </c>
      <c r="L297" s="5" t="s">
        <v>43</v>
      </c>
      <c r="M297" s="5" t="s">
        <v>44</v>
      </c>
      <c r="N297" s="5">
        <v>160</v>
      </c>
      <c r="O297" s="5">
        <v>244</v>
      </c>
      <c r="P297" s="5">
        <v>0</v>
      </c>
      <c r="Q297" s="5">
        <v>120</v>
      </c>
      <c r="R297" s="5">
        <v>0</v>
      </c>
      <c r="S297" s="5">
        <v>0</v>
      </c>
      <c r="T297">
        <f t="shared" si="70"/>
        <v>404</v>
      </c>
      <c r="U297">
        <f t="shared" si="71"/>
        <v>524</v>
      </c>
      <c r="V297" s="1">
        <f t="shared" si="72"/>
        <v>45954.9385847797</v>
      </c>
      <c r="W297" s="1">
        <f t="shared" si="73"/>
        <v>45970.9599465955</v>
      </c>
      <c r="X297" t="str">
        <f t="shared" si="68"/>
        <v>健康</v>
      </c>
      <c r="Y297" s="8" t="str">
        <f>_xlfn.IFS(COUNTIF($B$2:B297,B297)=1,"-",OR(AND(X296="高滞销风险",OR(X297="中滞销风险",X297="低滞销风险",X297="健康")),AND(X296="中滞销风险",OR(X297="低滞销风险",X297="健康")),AND(X296="低滞销风险",X297="健康")),"变好",X296=X297,"维持不变",OR(AND(X296="健康",OR(X297="低滞销风险",X297="中滞销风险",X297="高滞销风险")),AND(X296="低滞销风险",OR(X297="中滞销风险",X297="高滞销风险")),AND(X296="中滞销风险",X297="高滞销风险")),"变差")</f>
        <v>变好</v>
      </c>
      <c r="Z297" s="9">
        <f t="shared" si="59"/>
        <v>0</v>
      </c>
      <c r="AA297" s="9">
        <f t="shared" si="67"/>
        <v>0</v>
      </c>
      <c r="AB297" s="9">
        <f t="shared" si="60"/>
        <v>0</v>
      </c>
      <c r="AC297" s="9">
        <f t="shared" si="69"/>
        <v>69.9599465954606</v>
      </c>
      <c r="AD297" s="9">
        <f t="shared" si="61"/>
        <v>0</v>
      </c>
      <c r="AE297" s="10">
        <f t="shared" si="62"/>
        <v>7.49</v>
      </c>
    </row>
    <row r="298" spans="1:31">
      <c r="A298" s="4">
        <v>45908</v>
      </c>
      <c r="B298" s="5" t="s">
        <v>195</v>
      </c>
      <c r="C298" s="5" t="s">
        <v>196</v>
      </c>
      <c r="D298" s="5" t="s">
        <v>84</v>
      </c>
      <c r="E298" s="5">
        <v>5</v>
      </c>
      <c r="F298" s="5">
        <v>5</v>
      </c>
      <c r="G298" s="5">
        <v>6.93</v>
      </c>
      <c r="H298" s="5">
        <v>6.18</v>
      </c>
      <c r="I298" s="5" t="s">
        <v>41</v>
      </c>
      <c r="J298" s="5">
        <v>35</v>
      </c>
      <c r="K298" s="5" t="s">
        <v>45</v>
      </c>
      <c r="L298" s="5" t="s">
        <v>46</v>
      </c>
      <c r="M298" s="5" t="s">
        <v>47</v>
      </c>
      <c r="N298" s="5">
        <v>170</v>
      </c>
      <c r="O298" s="5">
        <v>316</v>
      </c>
      <c r="P298" s="5">
        <v>0</v>
      </c>
      <c r="Q298" s="5">
        <v>0</v>
      </c>
      <c r="R298" s="5">
        <v>0</v>
      </c>
      <c r="S298" s="5">
        <v>0</v>
      </c>
      <c r="T298">
        <f t="shared" si="70"/>
        <v>486</v>
      </c>
      <c r="U298">
        <f t="shared" si="71"/>
        <v>486</v>
      </c>
      <c r="V298" s="1">
        <f t="shared" si="72"/>
        <v>46005.2</v>
      </c>
      <c r="W298" s="1">
        <f t="shared" si="73"/>
        <v>46005.2</v>
      </c>
      <c r="X298" t="str">
        <f t="shared" si="68"/>
        <v>低滞销风险</v>
      </c>
      <c r="Y298" s="8" t="str">
        <f>_xlfn.IFS(COUNTIF($B$2:B298,B298)=1,"-",OR(AND(X297="高滞销风险",OR(X298="中滞销风险",X298="低滞销风险",X298="健康")),AND(X297="中滞销风险",OR(X298="低滞销风险",X298="健康")),AND(X297="低滞销风险",X298="健康")),"变好",X297=X298,"维持不变",OR(AND(X297="健康",OR(X298="低滞销风险",X298="中滞销风险",X298="高滞销风险")),AND(X297="低滞销风险",OR(X298="中滞销风险",X298="高滞销风险")),AND(X297="中滞销风险",X298="高滞销风险")),"变差")</f>
        <v>变差</v>
      </c>
      <c r="Z298" s="9">
        <f t="shared" si="59"/>
        <v>66</v>
      </c>
      <c r="AA298" s="9">
        <f t="shared" si="67"/>
        <v>0</v>
      </c>
      <c r="AB298" s="9">
        <f t="shared" si="60"/>
        <v>66</v>
      </c>
      <c r="AC298" s="9">
        <f t="shared" si="69"/>
        <v>97.2</v>
      </c>
      <c r="AD298" s="9">
        <f t="shared" si="61"/>
        <v>13.1999999999971</v>
      </c>
      <c r="AE298" s="10">
        <f t="shared" si="62"/>
        <v>5.78571428571429</v>
      </c>
    </row>
    <row r="299" spans="1:31">
      <c r="A299" s="4">
        <v>45887</v>
      </c>
      <c r="B299" s="5" t="s">
        <v>197</v>
      </c>
      <c r="C299" s="5" t="s">
        <v>198</v>
      </c>
      <c r="D299" s="5" t="s">
        <v>84</v>
      </c>
      <c r="E299" s="5">
        <v>21</v>
      </c>
      <c r="F299" s="5">
        <v>21</v>
      </c>
      <c r="G299" s="5">
        <v>20.36</v>
      </c>
      <c r="H299" s="5">
        <v>23.5</v>
      </c>
      <c r="I299" s="5" t="s">
        <v>41</v>
      </c>
      <c r="J299" s="5">
        <v>147</v>
      </c>
      <c r="K299" s="5" t="s">
        <v>35</v>
      </c>
      <c r="L299" s="5" t="s">
        <v>36</v>
      </c>
      <c r="M299" s="5" t="s">
        <v>37</v>
      </c>
      <c r="N299" s="5">
        <v>452</v>
      </c>
      <c r="O299" s="5">
        <v>1050</v>
      </c>
      <c r="P299" s="5">
        <v>0</v>
      </c>
      <c r="Q299" s="5">
        <v>380</v>
      </c>
      <c r="R299" s="5">
        <v>0</v>
      </c>
      <c r="S299" s="5">
        <v>0</v>
      </c>
      <c r="T299">
        <f t="shared" si="70"/>
        <v>1502</v>
      </c>
      <c r="U299">
        <f t="shared" si="71"/>
        <v>1882</v>
      </c>
      <c r="V299" s="1">
        <f t="shared" si="72"/>
        <v>45958.5238095238</v>
      </c>
      <c r="W299" s="1">
        <f t="shared" si="73"/>
        <v>45976.619047619</v>
      </c>
      <c r="X299" t="str">
        <f t="shared" si="68"/>
        <v>健康</v>
      </c>
      <c r="Y299" s="8" t="str">
        <f>_xlfn.IFS(COUNTIF($B$2:B299,B299)=1,"-",OR(AND(X298="高滞销风险",OR(X299="中滞销风险",X299="低滞销风险",X299="健康")),AND(X298="中滞销风险",OR(X299="低滞销风险",X299="健康")),AND(X298="低滞销风险",X299="健康")),"变好",X298=X299,"维持不变",OR(AND(X298="健康",OR(X299="低滞销风险",X299="中滞销风险",X299="高滞销风险")),AND(X298="低滞销风险",OR(X299="中滞销风险",X299="高滞销风险")),AND(X298="中滞销风险",X299="高滞销风险")),"变差")</f>
        <v>-</v>
      </c>
      <c r="Z299" s="9">
        <f t="shared" si="59"/>
        <v>0</v>
      </c>
      <c r="AA299" s="9">
        <f t="shared" si="67"/>
        <v>0</v>
      </c>
      <c r="AB299" s="9">
        <f t="shared" si="60"/>
        <v>0</v>
      </c>
      <c r="AC299" s="9">
        <f t="shared" si="69"/>
        <v>89.6190476190476</v>
      </c>
      <c r="AD299" s="9">
        <f t="shared" si="61"/>
        <v>0</v>
      </c>
      <c r="AE299" s="10">
        <f t="shared" si="62"/>
        <v>21</v>
      </c>
    </row>
    <row r="300" spans="1:31">
      <c r="A300" s="4">
        <v>45894</v>
      </c>
      <c r="B300" s="5" t="s">
        <v>197</v>
      </c>
      <c r="C300" s="5" t="s">
        <v>198</v>
      </c>
      <c r="D300" s="5" t="s">
        <v>84</v>
      </c>
      <c r="E300" s="5">
        <v>21.86</v>
      </c>
      <c r="F300" s="5">
        <v>21.86</v>
      </c>
      <c r="G300" s="5">
        <v>21.43</v>
      </c>
      <c r="H300" s="5">
        <v>22.29</v>
      </c>
      <c r="I300" s="5" t="s">
        <v>41</v>
      </c>
      <c r="J300" s="5">
        <v>153</v>
      </c>
      <c r="K300" s="5" t="s">
        <v>38</v>
      </c>
      <c r="L300" s="5" t="s">
        <v>39</v>
      </c>
      <c r="M300" s="5" t="s">
        <v>40</v>
      </c>
      <c r="N300" s="5">
        <v>414</v>
      </c>
      <c r="O300" s="5">
        <v>941</v>
      </c>
      <c r="P300" s="5">
        <v>0</v>
      </c>
      <c r="Q300" s="5">
        <v>380</v>
      </c>
      <c r="R300" s="5">
        <v>0</v>
      </c>
      <c r="S300" s="5">
        <v>0</v>
      </c>
      <c r="T300">
        <f t="shared" si="70"/>
        <v>1355</v>
      </c>
      <c r="U300">
        <f t="shared" si="71"/>
        <v>1735</v>
      </c>
      <c r="V300" s="1">
        <f t="shared" si="72"/>
        <v>45955.9853613907</v>
      </c>
      <c r="W300" s="1">
        <f t="shared" si="73"/>
        <v>45973.3687099726</v>
      </c>
      <c r="X300" t="str">
        <f t="shared" si="68"/>
        <v>健康</v>
      </c>
      <c r="Y300" s="8" t="str">
        <f>_xlfn.IFS(COUNTIF($B$2:B300,B300)=1,"-",OR(AND(X299="高滞销风险",OR(X300="中滞销风险",X300="低滞销风险",X300="健康")),AND(X299="中滞销风险",OR(X300="低滞销风险",X300="健康")),AND(X299="低滞销风险",X300="健康")),"变好",X299=X300,"维持不变",OR(AND(X299="健康",OR(X300="低滞销风险",X300="中滞销风险",X300="高滞销风险")),AND(X299="低滞销风险",OR(X300="中滞销风险",X300="高滞销风险")),AND(X299="中滞销风险",X300="高滞销风险")),"变差")</f>
        <v>维持不变</v>
      </c>
      <c r="Z300" s="9">
        <f t="shared" si="59"/>
        <v>0</v>
      </c>
      <c r="AA300" s="9">
        <f t="shared" si="67"/>
        <v>0</v>
      </c>
      <c r="AB300" s="9">
        <f t="shared" si="60"/>
        <v>0</v>
      </c>
      <c r="AC300" s="9">
        <f t="shared" si="69"/>
        <v>79.3687099725526</v>
      </c>
      <c r="AD300" s="9">
        <f t="shared" si="61"/>
        <v>0</v>
      </c>
      <c r="AE300" s="10">
        <f t="shared" si="62"/>
        <v>21.86</v>
      </c>
    </row>
    <row r="301" spans="1:31">
      <c r="A301" s="4">
        <v>45901</v>
      </c>
      <c r="B301" s="5" t="s">
        <v>197</v>
      </c>
      <c r="C301" s="5" t="s">
        <v>198</v>
      </c>
      <c r="D301" s="5" t="s">
        <v>84</v>
      </c>
      <c r="E301" s="5">
        <v>23.21</v>
      </c>
      <c r="F301" s="5">
        <v>25.14</v>
      </c>
      <c r="G301" s="5">
        <v>23.5</v>
      </c>
      <c r="H301" s="5">
        <v>21.93</v>
      </c>
      <c r="I301" s="5" t="s">
        <v>34</v>
      </c>
      <c r="J301" s="5">
        <v>176</v>
      </c>
      <c r="K301" s="5" t="s">
        <v>42</v>
      </c>
      <c r="L301" s="5" t="s">
        <v>43</v>
      </c>
      <c r="M301" s="5" t="s">
        <v>44</v>
      </c>
      <c r="N301" s="5">
        <v>662</v>
      </c>
      <c r="O301" s="5">
        <v>702</v>
      </c>
      <c r="P301" s="5">
        <v>0</v>
      </c>
      <c r="Q301" s="5">
        <v>200</v>
      </c>
      <c r="R301" s="5">
        <v>0</v>
      </c>
      <c r="S301" s="5">
        <v>0</v>
      </c>
      <c r="T301">
        <f t="shared" si="70"/>
        <v>1364</v>
      </c>
      <c r="U301">
        <f t="shared" si="71"/>
        <v>1564</v>
      </c>
      <c r="V301" s="1">
        <f t="shared" si="72"/>
        <v>45959.7677725118</v>
      </c>
      <c r="W301" s="1">
        <f t="shared" si="73"/>
        <v>45968.3847479535</v>
      </c>
      <c r="X301" t="str">
        <f t="shared" si="68"/>
        <v>健康</v>
      </c>
      <c r="Y301" s="8" t="str">
        <f>_xlfn.IFS(COUNTIF($B$2:B301,B301)=1,"-",OR(AND(X300="高滞销风险",OR(X301="中滞销风险",X301="低滞销风险",X301="健康")),AND(X300="中滞销风险",OR(X301="低滞销风险",X301="健康")),AND(X300="低滞销风险",X301="健康")),"变好",X300=X301,"维持不变",OR(AND(X300="健康",OR(X301="低滞销风险",X301="中滞销风险",X301="高滞销风险")),AND(X300="低滞销风险",OR(X301="中滞销风险",X301="高滞销风险")),AND(X300="中滞销风险",X301="高滞销风险")),"变差")</f>
        <v>维持不变</v>
      </c>
      <c r="Z301" s="9">
        <f t="shared" si="59"/>
        <v>0</v>
      </c>
      <c r="AA301" s="9">
        <f t="shared" si="67"/>
        <v>0</v>
      </c>
      <c r="AB301" s="9">
        <f t="shared" si="60"/>
        <v>0</v>
      </c>
      <c r="AC301" s="9">
        <f t="shared" si="69"/>
        <v>67.3847479534683</v>
      </c>
      <c r="AD301" s="9">
        <f t="shared" si="61"/>
        <v>0</v>
      </c>
      <c r="AE301" s="10">
        <f t="shared" si="62"/>
        <v>23.21</v>
      </c>
    </row>
    <row r="302" spans="1:31">
      <c r="A302" s="4">
        <v>45908</v>
      </c>
      <c r="B302" s="5" t="s">
        <v>197</v>
      </c>
      <c r="C302" s="5" t="s">
        <v>198</v>
      </c>
      <c r="D302" s="5" t="s">
        <v>84</v>
      </c>
      <c r="E302" s="5">
        <v>19.86</v>
      </c>
      <c r="F302" s="5">
        <v>19.86</v>
      </c>
      <c r="G302" s="5">
        <v>22.5</v>
      </c>
      <c r="H302" s="5">
        <v>21.96</v>
      </c>
      <c r="I302" s="5" t="s">
        <v>41</v>
      </c>
      <c r="J302" s="5">
        <v>139</v>
      </c>
      <c r="K302" s="5" t="s">
        <v>45</v>
      </c>
      <c r="L302" s="5" t="s">
        <v>46</v>
      </c>
      <c r="M302" s="5" t="s">
        <v>47</v>
      </c>
      <c r="N302" s="5">
        <v>827</v>
      </c>
      <c r="O302" s="5">
        <v>609</v>
      </c>
      <c r="P302" s="5">
        <v>0</v>
      </c>
      <c r="Q302" s="5">
        <v>0</v>
      </c>
      <c r="R302" s="5">
        <v>0</v>
      </c>
      <c r="S302" s="5">
        <v>300</v>
      </c>
      <c r="T302">
        <f t="shared" si="70"/>
        <v>1436</v>
      </c>
      <c r="U302">
        <f t="shared" si="71"/>
        <v>1736</v>
      </c>
      <c r="V302" s="1">
        <f t="shared" si="72"/>
        <v>45980.306143001</v>
      </c>
      <c r="W302" s="1">
        <f t="shared" si="73"/>
        <v>45995.4118831823</v>
      </c>
      <c r="X302" t="str">
        <f t="shared" si="68"/>
        <v>低滞销风险</v>
      </c>
      <c r="Y302" s="8" t="str">
        <f>_xlfn.IFS(COUNTIF($B$2:B302,B302)=1,"-",OR(AND(X301="高滞销风险",OR(X302="中滞销风险",X302="低滞销风险",X302="健康")),AND(X301="中滞销风险",OR(X302="低滞销风险",X302="健康")),AND(X301="低滞销风险",X302="健康")),"变好",X301=X302,"维持不变",OR(AND(X301="健康",OR(X302="低滞销风险",X302="中滞销风险",X302="高滞销风险")),AND(X301="低滞销风险",OR(X302="中滞销风险",X302="高滞销风险")),AND(X301="中滞销风险",X302="高滞销风险")),"变差")</f>
        <v>变差</v>
      </c>
      <c r="Z302" s="9">
        <f t="shared" si="59"/>
        <v>0</v>
      </c>
      <c r="AA302" s="9">
        <f t="shared" si="67"/>
        <v>67.76</v>
      </c>
      <c r="AB302" s="9">
        <f t="shared" si="60"/>
        <v>67.76</v>
      </c>
      <c r="AC302" s="9">
        <f t="shared" si="69"/>
        <v>87.4118831822759</v>
      </c>
      <c r="AD302" s="9">
        <f t="shared" si="61"/>
        <v>3.41188318227796</v>
      </c>
      <c r="AE302" s="10">
        <f t="shared" si="62"/>
        <v>20.6666666666667</v>
      </c>
    </row>
    <row r="303" spans="1:31">
      <c r="A303" s="4">
        <v>45887</v>
      </c>
      <c r="B303" s="5" t="s">
        <v>199</v>
      </c>
      <c r="C303" s="5" t="s">
        <v>200</v>
      </c>
      <c r="D303" s="5" t="s">
        <v>84</v>
      </c>
      <c r="E303" s="5">
        <v>11.7</v>
      </c>
      <c r="F303" s="5">
        <v>12.57</v>
      </c>
      <c r="G303" s="5">
        <v>11.71</v>
      </c>
      <c r="H303" s="5">
        <v>11.18</v>
      </c>
      <c r="I303" s="5" t="s">
        <v>34</v>
      </c>
      <c r="J303" s="5">
        <v>88</v>
      </c>
      <c r="K303" s="5" t="s">
        <v>35</v>
      </c>
      <c r="L303" s="5" t="s">
        <v>36</v>
      </c>
      <c r="M303" s="5" t="s">
        <v>37</v>
      </c>
      <c r="N303" s="5">
        <v>189</v>
      </c>
      <c r="O303" s="5">
        <v>553</v>
      </c>
      <c r="P303" s="5">
        <v>0</v>
      </c>
      <c r="Q303" s="5">
        <v>101</v>
      </c>
      <c r="R303" s="5">
        <v>0</v>
      </c>
      <c r="S303" s="5">
        <v>0</v>
      </c>
      <c r="T303">
        <f t="shared" si="70"/>
        <v>742</v>
      </c>
      <c r="U303">
        <f t="shared" si="71"/>
        <v>843</v>
      </c>
      <c r="V303" s="1">
        <f t="shared" si="72"/>
        <v>45950.4188034188</v>
      </c>
      <c r="W303" s="1">
        <f t="shared" si="73"/>
        <v>45959.0512820513</v>
      </c>
      <c r="X303" t="str">
        <f t="shared" si="68"/>
        <v>健康</v>
      </c>
      <c r="Y303" s="8" t="str">
        <f>_xlfn.IFS(COUNTIF($B$2:B303,B303)=1,"-",OR(AND(X302="高滞销风险",OR(X303="中滞销风险",X303="低滞销风险",X303="健康")),AND(X302="中滞销风险",OR(X303="低滞销风险",X303="健康")),AND(X302="低滞销风险",X303="健康")),"变好",X302=X303,"维持不变",OR(AND(X302="健康",OR(X303="低滞销风险",X303="中滞销风险",X303="高滞销风险")),AND(X302="低滞销风险",OR(X303="中滞销风险",X303="高滞销风险")),AND(X302="中滞销风险",X303="高滞销风险")),"变差")</f>
        <v>-</v>
      </c>
      <c r="Z303" s="9">
        <f t="shared" si="59"/>
        <v>0</v>
      </c>
      <c r="AA303" s="9">
        <f t="shared" si="67"/>
        <v>0</v>
      </c>
      <c r="AB303" s="9">
        <f t="shared" si="60"/>
        <v>0</v>
      </c>
      <c r="AC303" s="9">
        <f t="shared" si="69"/>
        <v>72.0512820512821</v>
      </c>
      <c r="AD303" s="9">
        <f t="shared" si="61"/>
        <v>0</v>
      </c>
      <c r="AE303" s="10">
        <f t="shared" si="62"/>
        <v>11.7</v>
      </c>
    </row>
    <row r="304" spans="1:31">
      <c r="A304" s="4">
        <v>45894</v>
      </c>
      <c r="B304" s="5" t="s">
        <v>199</v>
      </c>
      <c r="C304" s="5" t="s">
        <v>200</v>
      </c>
      <c r="D304" s="5" t="s">
        <v>84</v>
      </c>
      <c r="E304" s="5">
        <v>10.86</v>
      </c>
      <c r="F304" s="5">
        <v>10.86</v>
      </c>
      <c r="G304" s="5">
        <v>11.71</v>
      </c>
      <c r="H304" s="5">
        <v>11.14</v>
      </c>
      <c r="I304" s="5" t="s">
        <v>41</v>
      </c>
      <c r="J304" s="5">
        <v>76</v>
      </c>
      <c r="K304" s="5" t="s">
        <v>38</v>
      </c>
      <c r="L304" s="5" t="s">
        <v>39</v>
      </c>
      <c r="M304" s="5" t="s">
        <v>40</v>
      </c>
      <c r="N304" s="5">
        <v>180</v>
      </c>
      <c r="O304" s="5">
        <v>587</v>
      </c>
      <c r="P304" s="5">
        <v>0</v>
      </c>
      <c r="Q304" s="5">
        <v>1</v>
      </c>
      <c r="R304" s="5">
        <v>0</v>
      </c>
      <c r="S304" s="5">
        <v>150</v>
      </c>
      <c r="T304">
        <f t="shared" si="70"/>
        <v>767</v>
      </c>
      <c r="U304">
        <f t="shared" si="71"/>
        <v>918</v>
      </c>
      <c r="V304" s="1">
        <f t="shared" si="72"/>
        <v>45964.6261510129</v>
      </c>
      <c r="W304" s="1">
        <f t="shared" si="73"/>
        <v>45978.5303867403</v>
      </c>
      <c r="X304" t="str">
        <f t="shared" si="68"/>
        <v>健康</v>
      </c>
      <c r="Y304" s="8" t="str">
        <f>_xlfn.IFS(COUNTIF($B$2:B304,B304)=1,"-",OR(AND(X303="高滞销风险",OR(X304="中滞销风险",X304="低滞销风险",X304="健康")),AND(X303="中滞销风险",OR(X304="低滞销风险",X304="健康")),AND(X303="低滞销风险",X304="健康")),"变好",X303=X304,"维持不变",OR(AND(X303="健康",OR(X304="低滞销风险",X304="中滞销风险",X304="高滞销风险")),AND(X303="低滞销风险",OR(X304="中滞销风险",X304="高滞销风险")),AND(X303="中滞销风险",X304="高滞销风险")),"变差")</f>
        <v>维持不变</v>
      </c>
      <c r="Z304" s="9">
        <f t="shared" si="59"/>
        <v>0</v>
      </c>
      <c r="AA304" s="9">
        <f t="shared" si="67"/>
        <v>0</v>
      </c>
      <c r="AB304" s="9">
        <f t="shared" si="60"/>
        <v>0</v>
      </c>
      <c r="AC304" s="9">
        <f t="shared" si="69"/>
        <v>84.5303867403315</v>
      </c>
      <c r="AD304" s="9">
        <f t="shared" si="61"/>
        <v>0</v>
      </c>
      <c r="AE304" s="10">
        <f t="shared" si="62"/>
        <v>10.86</v>
      </c>
    </row>
    <row r="305" spans="1:31">
      <c r="A305" s="4">
        <v>45901</v>
      </c>
      <c r="B305" s="5" t="s">
        <v>199</v>
      </c>
      <c r="C305" s="5" t="s">
        <v>200</v>
      </c>
      <c r="D305" s="5" t="s">
        <v>84</v>
      </c>
      <c r="E305" s="5">
        <v>12.1</v>
      </c>
      <c r="F305" s="5">
        <v>12.82</v>
      </c>
      <c r="G305" s="5">
        <v>11.84</v>
      </c>
      <c r="H305" s="5">
        <v>11.78</v>
      </c>
      <c r="I305" s="5" t="s">
        <v>34</v>
      </c>
      <c r="J305" s="5">
        <v>89.73</v>
      </c>
      <c r="K305" s="5" t="s">
        <v>42</v>
      </c>
      <c r="L305" s="5" t="s">
        <v>43</v>
      </c>
      <c r="M305" s="5" t="s">
        <v>44</v>
      </c>
      <c r="N305" s="5">
        <v>297</v>
      </c>
      <c r="O305" s="5">
        <v>392</v>
      </c>
      <c r="P305" s="5">
        <v>0</v>
      </c>
      <c r="Q305" s="5">
        <v>1</v>
      </c>
      <c r="R305" s="5">
        <v>0</v>
      </c>
      <c r="S305" s="5">
        <v>150</v>
      </c>
      <c r="T305">
        <f t="shared" si="70"/>
        <v>689</v>
      </c>
      <c r="U305">
        <f t="shared" si="71"/>
        <v>840</v>
      </c>
      <c r="V305" s="1">
        <f t="shared" si="72"/>
        <v>45957.9421487603</v>
      </c>
      <c r="W305" s="1">
        <f t="shared" si="73"/>
        <v>45970.4214876033</v>
      </c>
      <c r="X305" t="str">
        <f t="shared" si="68"/>
        <v>健康</v>
      </c>
      <c r="Y305" s="8" t="str">
        <f>_xlfn.IFS(COUNTIF($B$2:B305,B305)=1,"-",OR(AND(X304="高滞销风险",OR(X305="中滞销风险",X305="低滞销风险",X305="健康")),AND(X304="中滞销风险",OR(X305="低滞销风险",X305="健康")),AND(X304="低滞销风险",X305="健康")),"变好",X304=X305,"维持不变",OR(AND(X304="健康",OR(X305="低滞销风险",X305="中滞销风险",X305="高滞销风险")),AND(X304="低滞销风险",OR(X305="中滞销风险",X305="高滞销风险")),AND(X304="中滞销风险",X305="高滞销风险")),"变差")</f>
        <v>维持不变</v>
      </c>
      <c r="Z305" s="9">
        <f t="shared" si="59"/>
        <v>0</v>
      </c>
      <c r="AA305" s="9">
        <f t="shared" si="67"/>
        <v>0</v>
      </c>
      <c r="AB305" s="9">
        <f t="shared" si="60"/>
        <v>0</v>
      </c>
      <c r="AC305" s="9">
        <f t="shared" si="69"/>
        <v>69.4214876033058</v>
      </c>
      <c r="AD305" s="9">
        <f t="shared" si="61"/>
        <v>0</v>
      </c>
      <c r="AE305" s="10">
        <f t="shared" si="62"/>
        <v>12.1</v>
      </c>
    </row>
    <row r="306" spans="1:31">
      <c r="A306" s="4">
        <v>45908</v>
      </c>
      <c r="B306" s="5" t="s">
        <v>199</v>
      </c>
      <c r="C306" s="5" t="s">
        <v>200</v>
      </c>
      <c r="D306" s="5" t="s">
        <v>84</v>
      </c>
      <c r="E306" s="5">
        <v>11.71</v>
      </c>
      <c r="F306" s="5">
        <v>11.71</v>
      </c>
      <c r="G306" s="5">
        <v>12.27</v>
      </c>
      <c r="H306" s="5">
        <v>11.99</v>
      </c>
      <c r="I306" s="5" t="s">
        <v>41</v>
      </c>
      <c r="J306" s="5">
        <v>82</v>
      </c>
      <c r="K306" s="5" t="s">
        <v>45</v>
      </c>
      <c r="L306" s="5" t="s">
        <v>46</v>
      </c>
      <c r="M306" s="5" t="s">
        <v>47</v>
      </c>
      <c r="N306" s="5">
        <v>257</v>
      </c>
      <c r="O306" s="5">
        <v>500</v>
      </c>
      <c r="P306" s="5">
        <v>0</v>
      </c>
      <c r="Q306" s="5">
        <v>1</v>
      </c>
      <c r="R306" s="5">
        <v>0</v>
      </c>
      <c r="S306" s="5">
        <v>0</v>
      </c>
      <c r="T306">
        <f t="shared" si="70"/>
        <v>757</v>
      </c>
      <c r="U306">
        <f t="shared" si="71"/>
        <v>758</v>
      </c>
      <c r="V306" s="1">
        <f t="shared" si="72"/>
        <v>45972.6456020495</v>
      </c>
      <c r="W306" s="1">
        <f t="shared" si="73"/>
        <v>45972.730999146</v>
      </c>
      <c r="X306" t="str">
        <f t="shared" si="68"/>
        <v>健康</v>
      </c>
      <c r="Y306" s="8" t="str">
        <f>_xlfn.IFS(COUNTIF($B$2:B306,B306)=1,"-",OR(AND(X305="高滞销风险",OR(X306="中滞销风险",X306="低滞销风险",X306="健康")),AND(X305="中滞销风险",OR(X306="低滞销风险",X306="健康")),AND(X305="低滞销风险",X306="健康")),"变好",X305=X306,"维持不变",OR(AND(X305="健康",OR(X306="低滞销风险",X306="中滞销风险",X306="高滞销风险")),AND(X305="低滞销风险",OR(X306="中滞销风险",X306="高滞销风险")),AND(X305="中滞销风险",X306="高滞销风险")),"变差")</f>
        <v>维持不变</v>
      </c>
      <c r="Z306" s="9">
        <f t="shared" si="59"/>
        <v>0</v>
      </c>
      <c r="AA306" s="9">
        <f t="shared" si="67"/>
        <v>0</v>
      </c>
      <c r="AB306" s="9">
        <f t="shared" si="60"/>
        <v>0</v>
      </c>
      <c r="AC306" s="9">
        <f t="shared" si="69"/>
        <v>64.730999146029</v>
      </c>
      <c r="AD306" s="9">
        <f t="shared" si="61"/>
        <v>0</v>
      </c>
      <c r="AE306" s="10">
        <f t="shared" si="62"/>
        <v>11.71</v>
      </c>
    </row>
    <row r="307" spans="1:31">
      <c r="A307" s="4">
        <v>45887</v>
      </c>
      <c r="B307" s="5" t="s">
        <v>201</v>
      </c>
      <c r="C307" s="5" t="s">
        <v>202</v>
      </c>
      <c r="D307" s="5" t="s">
        <v>84</v>
      </c>
      <c r="E307" s="5">
        <v>9.29</v>
      </c>
      <c r="F307" s="5">
        <v>9.29</v>
      </c>
      <c r="G307" s="5">
        <v>9.93</v>
      </c>
      <c r="H307" s="5">
        <v>10.82</v>
      </c>
      <c r="I307" s="5" t="s">
        <v>41</v>
      </c>
      <c r="J307" s="5">
        <v>65</v>
      </c>
      <c r="K307" s="5" t="s">
        <v>35</v>
      </c>
      <c r="L307" s="5" t="s">
        <v>36</v>
      </c>
      <c r="M307" s="5" t="s">
        <v>37</v>
      </c>
      <c r="N307" s="5">
        <v>109</v>
      </c>
      <c r="O307" s="5">
        <v>568</v>
      </c>
      <c r="P307" s="5">
        <v>0</v>
      </c>
      <c r="Q307" s="5">
        <v>140</v>
      </c>
      <c r="R307" s="5">
        <v>0</v>
      </c>
      <c r="S307" s="5">
        <v>0</v>
      </c>
      <c r="T307">
        <f t="shared" si="70"/>
        <v>677</v>
      </c>
      <c r="U307">
        <f t="shared" si="71"/>
        <v>817</v>
      </c>
      <c r="V307" s="1">
        <f t="shared" si="72"/>
        <v>45959.874058127</v>
      </c>
      <c r="W307" s="1">
        <f t="shared" si="73"/>
        <v>45974.9440258342</v>
      </c>
      <c r="X307" t="str">
        <f t="shared" si="68"/>
        <v>健康</v>
      </c>
      <c r="Y307" s="8" t="str">
        <f>_xlfn.IFS(COUNTIF($B$2:B307,B307)=1,"-",OR(AND(X306="高滞销风险",OR(X307="中滞销风险",X307="低滞销风险",X307="健康")),AND(X306="中滞销风险",OR(X307="低滞销风险",X307="健康")),AND(X306="低滞销风险",X307="健康")),"变好",X306=X307,"维持不变",OR(AND(X306="健康",OR(X307="低滞销风险",X307="中滞销风险",X307="高滞销风险")),AND(X306="低滞销风险",OR(X307="中滞销风险",X307="高滞销风险")),AND(X306="中滞销风险",X307="高滞销风险")),"变差")</f>
        <v>-</v>
      </c>
      <c r="Z307" s="9">
        <f t="shared" si="59"/>
        <v>0</v>
      </c>
      <c r="AA307" s="9">
        <f t="shared" si="67"/>
        <v>0</v>
      </c>
      <c r="AB307" s="9">
        <f t="shared" si="60"/>
        <v>0</v>
      </c>
      <c r="AC307" s="9">
        <f t="shared" si="69"/>
        <v>87.9440258342304</v>
      </c>
      <c r="AD307" s="9">
        <f t="shared" si="61"/>
        <v>0</v>
      </c>
      <c r="AE307" s="10">
        <f t="shared" si="62"/>
        <v>9.29</v>
      </c>
    </row>
    <row r="308" spans="1:31">
      <c r="A308" s="4">
        <v>45894</v>
      </c>
      <c r="B308" s="5" t="s">
        <v>201</v>
      </c>
      <c r="C308" s="5" t="s">
        <v>202</v>
      </c>
      <c r="D308" s="5" t="s">
        <v>84</v>
      </c>
      <c r="E308" s="5">
        <v>10.52</v>
      </c>
      <c r="F308" s="5">
        <v>10.71</v>
      </c>
      <c r="G308" s="5">
        <v>10</v>
      </c>
      <c r="H308" s="5">
        <v>10.61</v>
      </c>
      <c r="I308" s="5" t="s">
        <v>34</v>
      </c>
      <c r="J308" s="5">
        <v>75</v>
      </c>
      <c r="K308" s="5" t="s">
        <v>38</v>
      </c>
      <c r="L308" s="5" t="s">
        <v>39</v>
      </c>
      <c r="M308" s="5" t="s">
        <v>40</v>
      </c>
      <c r="N308" s="5">
        <v>106</v>
      </c>
      <c r="O308" s="5">
        <v>546</v>
      </c>
      <c r="P308" s="5">
        <v>0</v>
      </c>
      <c r="Q308" s="5">
        <v>90</v>
      </c>
      <c r="R308" s="5">
        <v>0</v>
      </c>
      <c r="S308" s="5">
        <v>0</v>
      </c>
      <c r="T308">
        <f t="shared" si="70"/>
        <v>652</v>
      </c>
      <c r="U308">
        <f t="shared" si="71"/>
        <v>742</v>
      </c>
      <c r="V308" s="1">
        <f t="shared" si="72"/>
        <v>45955.9771863118</v>
      </c>
      <c r="W308" s="1">
        <f t="shared" si="73"/>
        <v>45964.5323193916</v>
      </c>
      <c r="X308" t="str">
        <f t="shared" si="68"/>
        <v>健康</v>
      </c>
      <c r="Y308" s="8" t="str">
        <f>_xlfn.IFS(COUNTIF($B$2:B308,B308)=1,"-",OR(AND(X307="高滞销风险",OR(X308="中滞销风险",X308="低滞销风险",X308="健康")),AND(X307="中滞销风险",OR(X308="低滞销风险",X308="健康")),AND(X307="低滞销风险",X308="健康")),"变好",X307=X308,"维持不变",OR(AND(X307="健康",OR(X308="低滞销风险",X308="中滞销风险",X308="高滞销风险")),AND(X307="低滞销风险",OR(X308="中滞销风险",X308="高滞销风险")),AND(X307="中滞销风险",X308="高滞销风险")),"变差")</f>
        <v>维持不变</v>
      </c>
      <c r="Z308" s="9">
        <f t="shared" si="59"/>
        <v>0</v>
      </c>
      <c r="AA308" s="9">
        <f t="shared" si="67"/>
        <v>0</v>
      </c>
      <c r="AB308" s="9">
        <f t="shared" si="60"/>
        <v>0</v>
      </c>
      <c r="AC308" s="9">
        <f t="shared" si="69"/>
        <v>70.532319391635</v>
      </c>
      <c r="AD308" s="9">
        <f t="shared" si="61"/>
        <v>0</v>
      </c>
      <c r="AE308" s="10">
        <f t="shared" si="62"/>
        <v>10.52</v>
      </c>
    </row>
    <row r="309" spans="1:31">
      <c r="A309" s="4">
        <v>45901</v>
      </c>
      <c r="B309" s="5" t="s">
        <v>201</v>
      </c>
      <c r="C309" s="5" t="s">
        <v>202</v>
      </c>
      <c r="D309" s="5" t="s">
        <v>84</v>
      </c>
      <c r="E309" s="5">
        <v>9.83</v>
      </c>
      <c r="F309" s="5">
        <v>9.83</v>
      </c>
      <c r="G309" s="5">
        <v>10.27</v>
      </c>
      <c r="H309" s="5">
        <v>10.1</v>
      </c>
      <c r="I309" s="5" t="s">
        <v>41</v>
      </c>
      <c r="J309" s="5">
        <v>68.79</v>
      </c>
      <c r="K309" s="5" t="s">
        <v>42</v>
      </c>
      <c r="L309" s="5" t="s">
        <v>43</v>
      </c>
      <c r="M309" s="5" t="s">
        <v>44</v>
      </c>
      <c r="N309" s="5">
        <v>260</v>
      </c>
      <c r="O309" s="5">
        <v>415</v>
      </c>
      <c r="P309" s="5">
        <v>0</v>
      </c>
      <c r="Q309" s="5">
        <v>0</v>
      </c>
      <c r="R309" s="5">
        <v>0</v>
      </c>
      <c r="S309" s="5">
        <v>250</v>
      </c>
      <c r="T309">
        <f t="shared" si="70"/>
        <v>675</v>
      </c>
      <c r="U309">
        <f t="shared" si="71"/>
        <v>925</v>
      </c>
      <c r="V309" s="1">
        <f t="shared" si="72"/>
        <v>45969.6673448627</v>
      </c>
      <c r="W309" s="1">
        <f t="shared" si="73"/>
        <v>45995.0996948118</v>
      </c>
      <c r="X309" t="str">
        <f t="shared" si="68"/>
        <v>低滞销风险</v>
      </c>
      <c r="Y309" s="8" t="str">
        <f>_xlfn.IFS(COUNTIF($B$2:B309,B309)=1,"-",OR(AND(X308="高滞销风险",OR(X309="中滞销风险",X309="低滞销风险",X309="健康")),AND(X308="中滞销风险",OR(X309="低滞销风险",X309="健康")),AND(X308="低滞销风险",X309="健康")),"变好",X308=X309,"维持不变",OR(AND(X308="健康",OR(X309="低滞销风险",X309="中滞销风险",X309="高滞销风险")),AND(X308="低滞销风险",OR(X309="中滞销风险",X309="高滞销风险")),AND(X308="中滞销风险",X309="高滞销风险")),"变差")</f>
        <v>变差</v>
      </c>
      <c r="Z309" s="9">
        <f t="shared" si="59"/>
        <v>0</v>
      </c>
      <c r="AA309" s="9">
        <f t="shared" si="67"/>
        <v>30.47</v>
      </c>
      <c r="AB309" s="9">
        <f t="shared" si="60"/>
        <v>30.47</v>
      </c>
      <c r="AC309" s="9">
        <f t="shared" si="69"/>
        <v>94.0996948118006</v>
      </c>
      <c r="AD309" s="9">
        <f t="shared" si="61"/>
        <v>3.09969481179723</v>
      </c>
      <c r="AE309" s="10">
        <f t="shared" si="62"/>
        <v>10.1648351648352</v>
      </c>
    </row>
    <row r="310" spans="1:31">
      <c r="A310" s="4">
        <v>45908</v>
      </c>
      <c r="B310" s="5" t="s">
        <v>201</v>
      </c>
      <c r="C310" s="5" t="s">
        <v>202</v>
      </c>
      <c r="D310" s="5" t="s">
        <v>84</v>
      </c>
      <c r="E310" s="5">
        <v>9.57</v>
      </c>
      <c r="F310" s="5">
        <v>9.57</v>
      </c>
      <c r="G310" s="5">
        <v>9.7</v>
      </c>
      <c r="H310" s="5">
        <v>9.85</v>
      </c>
      <c r="I310" s="5" t="s">
        <v>41</v>
      </c>
      <c r="J310" s="5">
        <v>67</v>
      </c>
      <c r="K310" s="5" t="s">
        <v>45</v>
      </c>
      <c r="L310" s="5" t="s">
        <v>46</v>
      </c>
      <c r="M310" s="5" t="s">
        <v>47</v>
      </c>
      <c r="N310" s="5">
        <v>357</v>
      </c>
      <c r="O310" s="5">
        <v>281</v>
      </c>
      <c r="P310" s="5">
        <v>0</v>
      </c>
      <c r="Q310" s="5">
        <v>250</v>
      </c>
      <c r="R310" s="5">
        <v>0</v>
      </c>
      <c r="S310" s="5">
        <v>0</v>
      </c>
      <c r="T310">
        <f t="shared" si="70"/>
        <v>638</v>
      </c>
      <c r="U310">
        <f t="shared" si="71"/>
        <v>888</v>
      </c>
      <c r="V310" s="1">
        <f t="shared" si="72"/>
        <v>45974.6666666667</v>
      </c>
      <c r="W310" s="1">
        <f t="shared" si="73"/>
        <v>46000.789968652</v>
      </c>
      <c r="X310" t="str">
        <f t="shared" si="68"/>
        <v>低滞销风险</v>
      </c>
      <c r="Y310" s="8" t="str">
        <f>_xlfn.IFS(COUNTIF($B$2:B310,B310)=1,"-",OR(AND(X309="高滞销风险",OR(X310="中滞销风险",X310="低滞销风险",X310="健康")),AND(X309="中滞销风险",OR(X310="低滞销风险",X310="健康")),AND(X309="低滞销风险",X310="健康")),"变好",X309=X310,"维持不变",OR(AND(X309="健康",OR(X310="低滞销风险",X310="中滞销风险",X310="高滞销风险")),AND(X309="低滞销风险",OR(X310="中滞销风险",X310="高滞销风险")),AND(X309="中滞销风险",X310="高滞销风险")),"变差")</f>
        <v>维持不变</v>
      </c>
      <c r="Z310" s="9">
        <f t="shared" si="59"/>
        <v>0</v>
      </c>
      <c r="AA310" s="9">
        <f t="shared" si="67"/>
        <v>84.12</v>
      </c>
      <c r="AB310" s="9">
        <f t="shared" si="60"/>
        <v>84.12</v>
      </c>
      <c r="AC310" s="9">
        <f t="shared" si="69"/>
        <v>92.7899686520376</v>
      </c>
      <c r="AD310" s="9">
        <f t="shared" si="61"/>
        <v>8.78996865203953</v>
      </c>
      <c r="AE310" s="10">
        <f t="shared" si="62"/>
        <v>10.5714285714286</v>
      </c>
    </row>
    <row r="311" spans="1:31">
      <c r="A311" s="4">
        <v>45887</v>
      </c>
      <c r="B311" s="5" t="s">
        <v>203</v>
      </c>
      <c r="C311" s="5" t="s">
        <v>204</v>
      </c>
      <c r="D311" s="5" t="s">
        <v>84</v>
      </c>
      <c r="E311" s="5">
        <v>2.71</v>
      </c>
      <c r="F311" s="5">
        <v>2.71</v>
      </c>
      <c r="G311" s="5">
        <v>2.71</v>
      </c>
      <c r="H311" s="5">
        <v>2.86</v>
      </c>
      <c r="I311" s="5" t="s">
        <v>41</v>
      </c>
      <c r="J311" s="5">
        <v>19</v>
      </c>
      <c r="K311" s="5" t="s">
        <v>35</v>
      </c>
      <c r="L311" s="5" t="s">
        <v>36</v>
      </c>
      <c r="M311" s="5" t="s">
        <v>37</v>
      </c>
      <c r="N311" s="5">
        <v>83</v>
      </c>
      <c r="O311" s="5">
        <v>100</v>
      </c>
      <c r="P311" s="5">
        <v>0</v>
      </c>
      <c r="Q311" s="5">
        <v>159</v>
      </c>
      <c r="R311" s="5">
        <v>0</v>
      </c>
      <c r="S311" s="5">
        <v>0</v>
      </c>
      <c r="T311">
        <f t="shared" si="70"/>
        <v>183</v>
      </c>
      <c r="U311">
        <f t="shared" si="71"/>
        <v>342</v>
      </c>
      <c r="V311" s="1">
        <f t="shared" si="72"/>
        <v>45954.5276752768</v>
      </c>
      <c r="W311" s="1">
        <f t="shared" si="73"/>
        <v>46013.1992619926</v>
      </c>
      <c r="X311" t="str">
        <f t="shared" si="68"/>
        <v>中滞销风险</v>
      </c>
      <c r="Y311" s="8" t="str">
        <f>_xlfn.IFS(COUNTIF($B$2:B311,B311)=1,"-",OR(AND(X310="高滞销风险",OR(X311="中滞销风险",X311="低滞销风险",X311="健康")),AND(X310="中滞销风险",OR(X311="低滞销风险",X311="健康")),AND(X310="低滞销风险",X311="健康")),"变好",X310=X311,"维持不变",OR(AND(X310="健康",OR(X311="低滞销风险",X311="中滞销风险",X311="高滞销风险")),AND(X310="低滞销风险",OR(X311="中滞销风险",X311="高滞销风险")),AND(X310="中滞销风险",X311="高滞销风险")),"变差")</f>
        <v>-</v>
      </c>
      <c r="Z311" s="9">
        <f t="shared" si="59"/>
        <v>0</v>
      </c>
      <c r="AA311" s="9">
        <f t="shared" si="67"/>
        <v>57.45</v>
      </c>
      <c r="AB311" s="9">
        <f t="shared" si="60"/>
        <v>57.45</v>
      </c>
      <c r="AC311" s="9">
        <f t="shared" si="69"/>
        <v>126.19926199262</v>
      </c>
      <c r="AD311" s="9">
        <f t="shared" si="61"/>
        <v>21.1992619926168</v>
      </c>
      <c r="AE311" s="10">
        <f t="shared" si="62"/>
        <v>3.25714285714286</v>
      </c>
    </row>
    <row r="312" spans="1:31">
      <c r="A312" s="4">
        <v>45894</v>
      </c>
      <c r="B312" s="5" t="s">
        <v>203</v>
      </c>
      <c r="C312" s="5" t="s">
        <v>204</v>
      </c>
      <c r="D312" s="5" t="s">
        <v>84</v>
      </c>
      <c r="E312" s="5">
        <v>2.81</v>
      </c>
      <c r="F312" s="5">
        <v>2.86</v>
      </c>
      <c r="G312" s="5">
        <v>2.79</v>
      </c>
      <c r="H312" s="5">
        <v>2.79</v>
      </c>
      <c r="I312" s="5" t="s">
        <v>34</v>
      </c>
      <c r="J312" s="5">
        <v>20</v>
      </c>
      <c r="K312" s="5" t="s">
        <v>38</v>
      </c>
      <c r="L312" s="5" t="s">
        <v>39</v>
      </c>
      <c r="M312" s="5" t="s">
        <v>40</v>
      </c>
      <c r="N312" s="5">
        <v>71</v>
      </c>
      <c r="O312" s="5">
        <v>115</v>
      </c>
      <c r="P312" s="5">
        <v>0</v>
      </c>
      <c r="Q312" s="5">
        <v>134</v>
      </c>
      <c r="R312" s="5">
        <v>0</v>
      </c>
      <c r="S312" s="5">
        <v>0</v>
      </c>
      <c r="T312">
        <f t="shared" si="70"/>
        <v>186</v>
      </c>
      <c r="U312">
        <f t="shared" si="71"/>
        <v>320</v>
      </c>
      <c r="V312" s="1">
        <f t="shared" si="72"/>
        <v>45960.1921708185</v>
      </c>
      <c r="W312" s="1">
        <f t="shared" si="73"/>
        <v>46007.8790035587</v>
      </c>
      <c r="X312" t="str">
        <f t="shared" si="68"/>
        <v>中滞销风险</v>
      </c>
      <c r="Y312" s="8" t="str">
        <f>_xlfn.IFS(COUNTIF($B$2:B312,B312)=1,"-",OR(AND(X311="高滞销风险",OR(X312="中滞销风险",X312="低滞销风险",X312="健康")),AND(X311="中滞销风险",OR(X312="低滞销风险",X312="健康")),AND(X311="低滞销风险",X312="健康")),"变好",X311=X312,"维持不变",OR(AND(X311="健康",OR(X312="低滞销风险",X312="中滞销风险",X312="高滞销风险")),AND(X311="低滞销风险",OR(X312="中滞销风险",X312="高滞销风险")),AND(X311="中滞销风险",X312="高滞销风险")),"变差")</f>
        <v>维持不变</v>
      </c>
      <c r="Z312" s="9">
        <f t="shared" si="59"/>
        <v>0</v>
      </c>
      <c r="AA312" s="9">
        <f t="shared" si="67"/>
        <v>44.62</v>
      </c>
      <c r="AB312" s="9">
        <f t="shared" si="60"/>
        <v>44.62</v>
      </c>
      <c r="AC312" s="9">
        <f t="shared" si="69"/>
        <v>113.879003558719</v>
      </c>
      <c r="AD312" s="9">
        <f t="shared" si="61"/>
        <v>15.8790035587153</v>
      </c>
      <c r="AE312" s="10">
        <f t="shared" si="62"/>
        <v>3.26530612244898</v>
      </c>
    </row>
    <row r="313" spans="1:31">
      <c r="A313" s="4">
        <v>45901</v>
      </c>
      <c r="B313" s="5" t="s">
        <v>203</v>
      </c>
      <c r="C313" s="5" t="s">
        <v>204</v>
      </c>
      <c r="D313" s="5" t="s">
        <v>84</v>
      </c>
      <c r="E313" s="5">
        <v>3.05</v>
      </c>
      <c r="F313" s="5">
        <v>3.29</v>
      </c>
      <c r="G313" s="5">
        <v>3.07</v>
      </c>
      <c r="H313" s="5">
        <v>2.89</v>
      </c>
      <c r="I313" s="5" t="s">
        <v>34</v>
      </c>
      <c r="J313" s="5">
        <v>23</v>
      </c>
      <c r="K313" s="5" t="s">
        <v>42</v>
      </c>
      <c r="L313" s="5" t="s">
        <v>43</v>
      </c>
      <c r="M313" s="5" t="s">
        <v>44</v>
      </c>
      <c r="N313" s="5">
        <v>76</v>
      </c>
      <c r="O313" s="5">
        <v>115</v>
      </c>
      <c r="P313" s="5">
        <v>0</v>
      </c>
      <c r="Q313" s="5">
        <v>109</v>
      </c>
      <c r="R313" s="5">
        <v>0</v>
      </c>
      <c r="S313" s="5">
        <v>0</v>
      </c>
      <c r="T313">
        <f t="shared" si="70"/>
        <v>191</v>
      </c>
      <c r="U313">
        <f t="shared" si="71"/>
        <v>300</v>
      </c>
      <c r="V313" s="1">
        <f t="shared" si="72"/>
        <v>45963.6229508197</v>
      </c>
      <c r="W313" s="1">
        <f t="shared" si="73"/>
        <v>45999.3606557377</v>
      </c>
      <c r="X313" t="str">
        <f t="shared" si="68"/>
        <v>低滞销风险</v>
      </c>
      <c r="Y313" s="8" t="str">
        <f>_xlfn.IFS(COUNTIF($B$2:B313,B313)=1,"-",OR(AND(X312="高滞销风险",OR(X313="中滞销风险",X313="低滞销风险",X313="健康")),AND(X312="中滞销风险",OR(X313="低滞销风险",X313="健康")),AND(X312="低滞销风险",X313="健康")),"变好",X312=X313,"维持不变",OR(AND(X312="健康",OR(X313="低滞销风险",X313="中滞销风险",X313="高滞销风险")),AND(X312="低滞销风险",OR(X313="中滞销风险",X313="高滞销风险")),AND(X312="中滞销风险",X313="高滞销风险")),"变差")</f>
        <v>变好</v>
      </c>
      <c r="Z313" s="9">
        <f t="shared" si="59"/>
        <v>0</v>
      </c>
      <c r="AA313" s="9">
        <f t="shared" si="67"/>
        <v>22.45</v>
      </c>
      <c r="AB313" s="9">
        <f t="shared" si="60"/>
        <v>22.45</v>
      </c>
      <c r="AC313" s="9">
        <f t="shared" si="69"/>
        <v>98.3606557377049</v>
      </c>
      <c r="AD313" s="9">
        <f t="shared" si="61"/>
        <v>7.36065573770611</v>
      </c>
      <c r="AE313" s="10">
        <f t="shared" si="62"/>
        <v>3.2967032967033</v>
      </c>
    </row>
    <row r="314" spans="1:31">
      <c r="A314" s="4">
        <v>45908</v>
      </c>
      <c r="B314" s="5" t="s">
        <v>203</v>
      </c>
      <c r="C314" s="5" t="s">
        <v>204</v>
      </c>
      <c r="D314" s="5" t="s">
        <v>84</v>
      </c>
      <c r="E314" s="5">
        <v>3.16</v>
      </c>
      <c r="F314" s="5">
        <v>3.29</v>
      </c>
      <c r="G314" s="5">
        <v>3.29</v>
      </c>
      <c r="H314" s="5">
        <v>3.04</v>
      </c>
      <c r="I314" s="5" t="s">
        <v>34</v>
      </c>
      <c r="J314" s="5">
        <v>23</v>
      </c>
      <c r="K314" s="5" t="s">
        <v>45</v>
      </c>
      <c r="L314" s="5" t="s">
        <v>46</v>
      </c>
      <c r="M314" s="5" t="s">
        <v>47</v>
      </c>
      <c r="N314" s="5">
        <v>70</v>
      </c>
      <c r="O314" s="5">
        <v>129</v>
      </c>
      <c r="P314" s="5">
        <v>0</v>
      </c>
      <c r="Q314" s="5">
        <v>79</v>
      </c>
      <c r="R314" s="5">
        <v>0</v>
      </c>
      <c r="S314" s="5">
        <v>0</v>
      </c>
      <c r="T314">
        <f t="shared" si="70"/>
        <v>199</v>
      </c>
      <c r="U314">
        <f t="shared" si="71"/>
        <v>278</v>
      </c>
      <c r="V314" s="1">
        <f t="shared" si="72"/>
        <v>45970.9746835443</v>
      </c>
      <c r="W314" s="1">
        <f t="shared" si="73"/>
        <v>45995.9746835443</v>
      </c>
      <c r="X314" t="str">
        <f t="shared" si="68"/>
        <v>低滞销风险</v>
      </c>
      <c r="Y314" s="8" t="str">
        <f>_xlfn.IFS(COUNTIF($B$2:B314,B314)=1,"-",OR(AND(X313="高滞销风险",OR(X314="中滞销风险",X314="低滞销风险",X314="健康")),AND(X313="中滞销风险",OR(X314="低滞销风险",X314="健康")),AND(X313="低滞销风险",X314="健康")),"变好",X313=X314,"维持不变",OR(AND(X313="健康",OR(X314="低滞销风险",X314="中滞销风险",X314="高滞销风险")),AND(X313="低滞销风险",OR(X314="中滞销风险",X314="高滞销风险")),AND(X313="中滞销风险",X314="高滞销风险")),"变差")</f>
        <v>维持不变</v>
      </c>
      <c r="Z314" s="9">
        <f t="shared" si="59"/>
        <v>0</v>
      </c>
      <c r="AA314" s="9">
        <f t="shared" ref="AA314:AA377" si="74">AB314-Z314</f>
        <v>12.56</v>
      </c>
      <c r="AB314" s="9">
        <f t="shared" si="60"/>
        <v>12.56</v>
      </c>
      <c r="AC314" s="9">
        <f t="shared" si="69"/>
        <v>87.9746835443038</v>
      </c>
      <c r="AD314" s="9">
        <f t="shared" si="61"/>
        <v>3.97468354430021</v>
      </c>
      <c r="AE314" s="10">
        <f t="shared" si="62"/>
        <v>3.30952380952381</v>
      </c>
    </row>
    <row r="315" spans="1:31">
      <c r="A315" s="4">
        <v>45887</v>
      </c>
      <c r="B315" s="5" t="s">
        <v>205</v>
      </c>
      <c r="C315" s="5" t="s">
        <v>206</v>
      </c>
      <c r="D315" s="5" t="s">
        <v>84</v>
      </c>
      <c r="E315" s="5">
        <v>4.04</v>
      </c>
      <c r="F315" s="5">
        <v>4.29</v>
      </c>
      <c r="G315" s="5">
        <v>3.93</v>
      </c>
      <c r="H315" s="5">
        <v>3.93</v>
      </c>
      <c r="I315" s="5" t="s">
        <v>34</v>
      </c>
      <c r="J315" s="5">
        <v>30</v>
      </c>
      <c r="K315" s="5" t="s">
        <v>35</v>
      </c>
      <c r="L315" s="5" t="s">
        <v>36</v>
      </c>
      <c r="M315" s="5" t="s">
        <v>37</v>
      </c>
      <c r="N315" s="5">
        <v>167</v>
      </c>
      <c r="O315" s="5">
        <v>69</v>
      </c>
      <c r="P315" s="5">
        <v>0</v>
      </c>
      <c r="Q315" s="5">
        <v>130</v>
      </c>
      <c r="R315" s="5">
        <v>0</v>
      </c>
      <c r="S315" s="5">
        <v>0</v>
      </c>
      <c r="T315">
        <f t="shared" si="70"/>
        <v>236</v>
      </c>
      <c r="U315">
        <f t="shared" si="71"/>
        <v>366</v>
      </c>
      <c r="V315" s="1">
        <f t="shared" si="72"/>
        <v>45945.4158415842</v>
      </c>
      <c r="W315" s="1">
        <f t="shared" si="73"/>
        <v>45977.5940594059</v>
      </c>
      <c r="X315" t="str">
        <f t="shared" si="68"/>
        <v>健康</v>
      </c>
      <c r="Y315" s="8" t="str">
        <f>_xlfn.IFS(COUNTIF($B$2:B315,B315)=1,"-",OR(AND(X314="高滞销风险",OR(X315="中滞销风险",X315="低滞销风险",X315="健康")),AND(X314="中滞销风险",OR(X315="低滞销风险",X315="健康")),AND(X314="低滞销风险",X315="健康")),"变好",X314=X315,"维持不变",OR(AND(X314="健康",OR(X315="低滞销风险",X315="中滞销风险",X315="高滞销风险")),AND(X314="低滞销风险",OR(X315="中滞销风险",X315="高滞销风险")),AND(X314="中滞销风险",X315="高滞销风险")),"变差")</f>
        <v>-</v>
      </c>
      <c r="Z315" s="9">
        <f t="shared" si="59"/>
        <v>0</v>
      </c>
      <c r="AA315" s="9">
        <f t="shared" si="74"/>
        <v>0</v>
      </c>
      <c r="AB315" s="9">
        <f t="shared" si="60"/>
        <v>0</v>
      </c>
      <c r="AC315" s="9">
        <f t="shared" si="69"/>
        <v>90.5940594059406</v>
      </c>
      <c r="AD315" s="9">
        <f t="shared" si="61"/>
        <v>0</v>
      </c>
      <c r="AE315" s="10">
        <f t="shared" si="62"/>
        <v>4.04</v>
      </c>
    </row>
    <row r="316" spans="1:31">
      <c r="A316" s="4">
        <v>45894</v>
      </c>
      <c r="B316" s="5" t="s">
        <v>205</v>
      </c>
      <c r="C316" s="5" t="s">
        <v>206</v>
      </c>
      <c r="D316" s="5" t="s">
        <v>84</v>
      </c>
      <c r="E316" s="5">
        <v>4.28</v>
      </c>
      <c r="F316" s="5">
        <v>4.57</v>
      </c>
      <c r="G316" s="5">
        <v>4.43</v>
      </c>
      <c r="H316" s="5">
        <v>4.04</v>
      </c>
      <c r="I316" s="5" t="s">
        <v>34</v>
      </c>
      <c r="J316" s="5">
        <v>32</v>
      </c>
      <c r="K316" s="5" t="s">
        <v>38</v>
      </c>
      <c r="L316" s="5" t="s">
        <v>39</v>
      </c>
      <c r="M316" s="5" t="s">
        <v>40</v>
      </c>
      <c r="N316" s="5">
        <v>127</v>
      </c>
      <c r="O316" s="5">
        <v>120</v>
      </c>
      <c r="P316" s="5">
        <v>0</v>
      </c>
      <c r="Q316" s="5">
        <v>80</v>
      </c>
      <c r="R316" s="5">
        <v>0</v>
      </c>
      <c r="S316" s="5">
        <v>0</v>
      </c>
      <c r="T316">
        <f t="shared" si="70"/>
        <v>247</v>
      </c>
      <c r="U316">
        <f t="shared" si="71"/>
        <v>327</v>
      </c>
      <c r="V316" s="1">
        <f t="shared" si="72"/>
        <v>45951.7102803738</v>
      </c>
      <c r="W316" s="1">
        <f t="shared" si="73"/>
        <v>45970.4018691589</v>
      </c>
      <c r="X316" t="str">
        <f t="shared" si="68"/>
        <v>健康</v>
      </c>
      <c r="Y316" s="8" t="str">
        <f>_xlfn.IFS(COUNTIF($B$2:B316,B316)=1,"-",OR(AND(X315="高滞销风险",OR(X316="中滞销风险",X316="低滞销风险",X316="健康")),AND(X315="中滞销风险",OR(X316="低滞销风险",X316="健康")),AND(X315="低滞销风险",X316="健康")),"变好",X315=X316,"维持不变",OR(AND(X315="健康",OR(X316="低滞销风险",X316="中滞销风险",X316="高滞销风险")),AND(X315="低滞销风险",OR(X316="中滞销风险",X316="高滞销风险")),AND(X315="中滞销风险",X316="高滞销风险")),"变差")</f>
        <v>维持不变</v>
      </c>
      <c r="Z316" s="9">
        <f t="shared" si="59"/>
        <v>0</v>
      </c>
      <c r="AA316" s="9">
        <f t="shared" si="74"/>
        <v>0</v>
      </c>
      <c r="AB316" s="9">
        <f t="shared" si="60"/>
        <v>0</v>
      </c>
      <c r="AC316" s="9">
        <f t="shared" si="69"/>
        <v>76.4018691588785</v>
      </c>
      <c r="AD316" s="9">
        <f t="shared" si="61"/>
        <v>0</v>
      </c>
      <c r="AE316" s="10">
        <f t="shared" si="62"/>
        <v>4.28</v>
      </c>
    </row>
    <row r="317" spans="1:31">
      <c r="A317" s="4">
        <v>45901</v>
      </c>
      <c r="B317" s="5" t="s">
        <v>205</v>
      </c>
      <c r="C317" s="5" t="s">
        <v>206</v>
      </c>
      <c r="D317" s="5" t="s">
        <v>84</v>
      </c>
      <c r="E317" s="5">
        <v>4.26</v>
      </c>
      <c r="F317" s="5">
        <v>4.29</v>
      </c>
      <c r="G317" s="5">
        <v>4.43</v>
      </c>
      <c r="H317" s="5">
        <v>4.18</v>
      </c>
      <c r="I317" s="5" t="s">
        <v>34</v>
      </c>
      <c r="J317" s="5">
        <v>30</v>
      </c>
      <c r="K317" s="5" t="s">
        <v>42</v>
      </c>
      <c r="L317" s="5" t="s">
        <v>43</v>
      </c>
      <c r="M317" s="5" t="s">
        <v>44</v>
      </c>
      <c r="N317" s="5">
        <v>121</v>
      </c>
      <c r="O317" s="5">
        <v>175</v>
      </c>
      <c r="P317" s="5">
        <v>0</v>
      </c>
      <c r="Q317" s="5">
        <v>0</v>
      </c>
      <c r="R317" s="5">
        <v>0</v>
      </c>
      <c r="S317" s="5">
        <v>0</v>
      </c>
      <c r="T317">
        <f t="shared" si="70"/>
        <v>296</v>
      </c>
      <c r="U317">
        <f t="shared" si="71"/>
        <v>296</v>
      </c>
      <c r="V317" s="1">
        <f t="shared" si="72"/>
        <v>45970.4835680751</v>
      </c>
      <c r="W317" s="1">
        <f t="shared" si="73"/>
        <v>45970.4835680751</v>
      </c>
      <c r="X317" t="str">
        <f t="shared" si="68"/>
        <v>健康</v>
      </c>
      <c r="Y317" s="8" t="str">
        <f>_xlfn.IFS(COUNTIF($B$2:B317,B317)=1,"-",OR(AND(X316="高滞销风险",OR(X317="中滞销风险",X317="低滞销风险",X317="健康")),AND(X316="中滞销风险",OR(X317="低滞销风险",X317="健康")),AND(X316="低滞销风险",X317="健康")),"变好",X316=X317,"维持不变",OR(AND(X316="健康",OR(X317="低滞销风险",X317="中滞销风险",X317="高滞销风险")),AND(X316="低滞销风险",OR(X317="中滞销风险",X317="高滞销风险")),AND(X316="中滞销风险",X317="高滞销风险")),"变差")</f>
        <v>维持不变</v>
      </c>
      <c r="Z317" s="9">
        <f t="shared" si="59"/>
        <v>0</v>
      </c>
      <c r="AA317" s="9">
        <f t="shared" si="74"/>
        <v>0</v>
      </c>
      <c r="AB317" s="9">
        <f t="shared" si="60"/>
        <v>0</v>
      </c>
      <c r="AC317" s="9">
        <f t="shared" si="69"/>
        <v>69.4835680751174</v>
      </c>
      <c r="AD317" s="9">
        <f t="shared" si="61"/>
        <v>0</v>
      </c>
      <c r="AE317" s="10">
        <f t="shared" si="62"/>
        <v>4.26</v>
      </c>
    </row>
    <row r="318" spans="1:31">
      <c r="A318" s="4">
        <v>45908</v>
      </c>
      <c r="B318" s="5" t="s">
        <v>205</v>
      </c>
      <c r="C318" s="5" t="s">
        <v>206</v>
      </c>
      <c r="D318" s="5" t="s">
        <v>84</v>
      </c>
      <c r="E318" s="5">
        <v>3.29</v>
      </c>
      <c r="F318" s="5">
        <v>3.29</v>
      </c>
      <c r="G318" s="5">
        <v>3.79</v>
      </c>
      <c r="H318" s="5">
        <v>4.11</v>
      </c>
      <c r="I318" s="5" t="s">
        <v>41</v>
      </c>
      <c r="J318" s="5">
        <v>23</v>
      </c>
      <c r="K318" s="5" t="s">
        <v>45</v>
      </c>
      <c r="L318" s="5" t="s">
        <v>46</v>
      </c>
      <c r="M318" s="5" t="s">
        <v>47</v>
      </c>
      <c r="N318" s="5">
        <v>115</v>
      </c>
      <c r="O318" s="5">
        <v>158</v>
      </c>
      <c r="P318" s="5">
        <v>0</v>
      </c>
      <c r="Q318" s="5">
        <v>0</v>
      </c>
      <c r="R318" s="5">
        <v>0</v>
      </c>
      <c r="S318" s="5">
        <v>0</v>
      </c>
      <c r="T318">
        <f t="shared" si="70"/>
        <v>273</v>
      </c>
      <c r="U318">
        <f t="shared" si="71"/>
        <v>273</v>
      </c>
      <c r="V318" s="1">
        <f t="shared" si="72"/>
        <v>45990.9787234043</v>
      </c>
      <c r="W318" s="1">
        <f t="shared" si="73"/>
        <v>45990.9787234043</v>
      </c>
      <c r="X318" t="str">
        <f t="shared" si="68"/>
        <v>健康</v>
      </c>
      <c r="Y318" s="8" t="str">
        <f>_xlfn.IFS(COUNTIF($B$2:B318,B318)=1,"-",OR(AND(X317="高滞销风险",OR(X318="中滞销风险",X318="低滞销风险",X318="健康")),AND(X317="中滞销风险",OR(X318="低滞销风险",X318="健康")),AND(X317="低滞销风险",X318="健康")),"变好",X317=X318,"维持不变",OR(AND(X317="健康",OR(X318="低滞销风险",X318="中滞销风险",X318="高滞销风险")),AND(X317="低滞销风险",OR(X318="中滞销风险",X318="高滞销风险")),AND(X317="中滞销风险",X318="高滞销风险")),"变差")</f>
        <v>维持不变</v>
      </c>
      <c r="Z318" s="9">
        <f t="shared" si="59"/>
        <v>0</v>
      </c>
      <c r="AA318" s="9">
        <f t="shared" si="74"/>
        <v>0</v>
      </c>
      <c r="AB318" s="9">
        <f t="shared" si="60"/>
        <v>0</v>
      </c>
      <c r="AC318" s="9">
        <f t="shared" si="69"/>
        <v>82.9787234042553</v>
      </c>
      <c r="AD318" s="9">
        <f t="shared" si="61"/>
        <v>0</v>
      </c>
      <c r="AE318" s="10">
        <f t="shared" si="62"/>
        <v>3.29</v>
      </c>
    </row>
    <row r="319" spans="1:31">
      <c r="A319" s="4">
        <v>45887</v>
      </c>
      <c r="B319" s="5" t="s">
        <v>207</v>
      </c>
      <c r="C319" s="5" t="s">
        <v>208</v>
      </c>
      <c r="D319" s="5" t="s">
        <v>84</v>
      </c>
      <c r="E319" s="5">
        <v>5.71</v>
      </c>
      <c r="F319" s="5">
        <v>5.71</v>
      </c>
      <c r="G319" s="5">
        <v>6.07</v>
      </c>
      <c r="H319" s="5">
        <v>6.36</v>
      </c>
      <c r="I319" s="5" t="s">
        <v>41</v>
      </c>
      <c r="J319" s="5">
        <v>40</v>
      </c>
      <c r="K319" s="5" t="s">
        <v>35</v>
      </c>
      <c r="L319" s="5" t="s">
        <v>36</v>
      </c>
      <c r="M319" s="5" t="s">
        <v>37</v>
      </c>
      <c r="N319" s="5">
        <v>219</v>
      </c>
      <c r="O319" s="5">
        <v>201</v>
      </c>
      <c r="P319" s="5">
        <v>0</v>
      </c>
      <c r="Q319" s="5">
        <v>0</v>
      </c>
      <c r="R319" s="5">
        <v>0</v>
      </c>
      <c r="S319" s="5">
        <v>0</v>
      </c>
      <c r="T319">
        <f t="shared" si="70"/>
        <v>420</v>
      </c>
      <c r="U319">
        <f t="shared" si="71"/>
        <v>420</v>
      </c>
      <c r="V319" s="1">
        <f t="shared" si="72"/>
        <v>45960.5551663748</v>
      </c>
      <c r="W319" s="1">
        <f t="shared" si="73"/>
        <v>45960.5551663748</v>
      </c>
      <c r="X319" t="str">
        <f t="shared" si="68"/>
        <v>健康</v>
      </c>
      <c r="Y319" s="8" t="str">
        <f>_xlfn.IFS(COUNTIF($B$2:B319,B319)=1,"-",OR(AND(X318="高滞销风险",OR(X319="中滞销风险",X319="低滞销风险",X319="健康")),AND(X318="中滞销风险",OR(X319="低滞销风险",X319="健康")),AND(X318="低滞销风险",X319="健康")),"变好",X318=X319,"维持不变",OR(AND(X318="健康",OR(X319="低滞销风险",X319="中滞销风险",X319="高滞销风险")),AND(X318="低滞销风险",OR(X319="中滞销风险",X319="高滞销风险")),AND(X318="中滞销风险",X319="高滞销风险")),"变差")</f>
        <v>-</v>
      </c>
      <c r="Z319" s="9">
        <f t="shared" si="59"/>
        <v>0</v>
      </c>
      <c r="AA319" s="9">
        <f t="shared" si="74"/>
        <v>0</v>
      </c>
      <c r="AB319" s="9">
        <f t="shared" si="60"/>
        <v>0</v>
      </c>
      <c r="AC319" s="9">
        <f t="shared" si="69"/>
        <v>73.5551663747811</v>
      </c>
      <c r="AD319" s="9">
        <f t="shared" si="61"/>
        <v>0</v>
      </c>
      <c r="AE319" s="10">
        <f t="shared" si="62"/>
        <v>5.71</v>
      </c>
    </row>
    <row r="320" spans="1:31">
      <c r="A320" s="4">
        <v>45894</v>
      </c>
      <c r="B320" s="5" t="s">
        <v>207</v>
      </c>
      <c r="C320" s="5" t="s">
        <v>208</v>
      </c>
      <c r="D320" s="5" t="s">
        <v>84</v>
      </c>
      <c r="E320" s="5">
        <v>6.23</v>
      </c>
      <c r="F320" s="5">
        <v>6.43</v>
      </c>
      <c r="G320" s="5">
        <v>6.07</v>
      </c>
      <c r="H320" s="5">
        <v>6.18</v>
      </c>
      <c r="I320" s="5" t="s">
        <v>34</v>
      </c>
      <c r="J320" s="5">
        <v>45</v>
      </c>
      <c r="K320" s="5" t="s">
        <v>38</v>
      </c>
      <c r="L320" s="5" t="s">
        <v>39</v>
      </c>
      <c r="M320" s="5" t="s">
        <v>40</v>
      </c>
      <c r="N320" s="5">
        <v>183</v>
      </c>
      <c r="O320" s="5">
        <v>191</v>
      </c>
      <c r="P320" s="5">
        <v>0</v>
      </c>
      <c r="Q320" s="5">
        <v>0</v>
      </c>
      <c r="R320" s="5">
        <v>0</v>
      </c>
      <c r="S320" s="5">
        <v>300</v>
      </c>
      <c r="T320">
        <f t="shared" si="70"/>
        <v>374</v>
      </c>
      <c r="U320">
        <f t="shared" si="71"/>
        <v>674</v>
      </c>
      <c r="V320" s="1">
        <f t="shared" si="72"/>
        <v>45954.0321027287</v>
      </c>
      <c r="W320" s="1">
        <f t="shared" si="73"/>
        <v>46002.1861958266</v>
      </c>
      <c r="X320" t="str">
        <f t="shared" si="68"/>
        <v>低滞销风险</v>
      </c>
      <c r="Y320" s="8" t="str">
        <f>_xlfn.IFS(COUNTIF($B$2:B320,B320)=1,"-",OR(AND(X319="高滞销风险",OR(X320="中滞销风险",X320="低滞销风险",X320="健康")),AND(X319="中滞销风险",OR(X320="低滞销风险",X320="健康")),AND(X319="低滞销风险",X320="健康")),"变好",X319=X320,"维持不变",OR(AND(X319="健康",OR(X320="低滞销风险",X320="中滞销风险",X320="高滞销风险")),AND(X319="低滞销风险",OR(X320="中滞销风险",X320="高滞销风险")),AND(X319="中滞销风险",X320="高滞销风险")),"变差")</f>
        <v>变差</v>
      </c>
      <c r="Z320" s="9">
        <f t="shared" si="59"/>
        <v>0</v>
      </c>
      <c r="AA320" s="9">
        <f t="shared" si="74"/>
        <v>63.4599999999999</v>
      </c>
      <c r="AB320" s="9">
        <f t="shared" si="60"/>
        <v>63.4599999999999</v>
      </c>
      <c r="AC320" s="9">
        <f t="shared" si="69"/>
        <v>108.186195826645</v>
      </c>
      <c r="AD320" s="9">
        <f t="shared" si="61"/>
        <v>10.1861958266454</v>
      </c>
      <c r="AE320" s="10">
        <f t="shared" si="62"/>
        <v>6.87755102040816</v>
      </c>
    </row>
    <row r="321" spans="1:31">
      <c r="A321" s="4">
        <v>45901</v>
      </c>
      <c r="B321" s="5" t="s">
        <v>207</v>
      </c>
      <c r="C321" s="5" t="s">
        <v>208</v>
      </c>
      <c r="D321" s="5" t="s">
        <v>84</v>
      </c>
      <c r="E321" s="5">
        <v>6.64</v>
      </c>
      <c r="F321" s="5">
        <v>7</v>
      </c>
      <c r="G321" s="5">
        <v>6.71</v>
      </c>
      <c r="H321" s="5">
        <v>6.39</v>
      </c>
      <c r="I321" s="5" t="s">
        <v>34</v>
      </c>
      <c r="J321" s="5">
        <v>49</v>
      </c>
      <c r="K321" s="5" t="s">
        <v>42</v>
      </c>
      <c r="L321" s="5" t="s">
        <v>43</v>
      </c>
      <c r="M321" s="5" t="s">
        <v>44</v>
      </c>
      <c r="N321" s="5">
        <v>216</v>
      </c>
      <c r="O321" s="5">
        <v>112</v>
      </c>
      <c r="P321" s="5">
        <v>0</v>
      </c>
      <c r="Q321" s="5">
        <v>0</v>
      </c>
      <c r="R321" s="5">
        <v>0</v>
      </c>
      <c r="S321" s="5">
        <v>300</v>
      </c>
      <c r="T321">
        <f t="shared" si="70"/>
        <v>328</v>
      </c>
      <c r="U321">
        <f t="shared" si="71"/>
        <v>628</v>
      </c>
      <c r="V321" s="1">
        <f t="shared" si="72"/>
        <v>45950.3975903614</v>
      </c>
      <c r="W321" s="1">
        <f t="shared" si="73"/>
        <v>45995.578313253</v>
      </c>
      <c r="X321" t="str">
        <f t="shared" si="68"/>
        <v>低滞销风险</v>
      </c>
      <c r="Y321" s="8" t="str">
        <f>_xlfn.IFS(COUNTIF($B$2:B321,B321)=1,"-",OR(AND(X320="高滞销风险",OR(X321="中滞销风险",X321="低滞销风险",X321="健康")),AND(X320="中滞销风险",OR(X321="低滞销风险",X321="健康")),AND(X320="低滞销风险",X321="健康")),"变好",X320=X321,"维持不变",OR(AND(X320="健康",OR(X321="低滞销风险",X321="中滞销风险",X321="高滞销风险")),AND(X320="低滞销风险",OR(X321="中滞销风险",X321="高滞销风险")),AND(X320="中滞销风险",X321="高滞销风险")),"变差")</f>
        <v>维持不变</v>
      </c>
      <c r="Z321" s="9">
        <f t="shared" si="59"/>
        <v>0</v>
      </c>
      <c r="AA321" s="9">
        <f t="shared" si="74"/>
        <v>23.76</v>
      </c>
      <c r="AB321" s="9">
        <f t="shared" si="60"/>
        <v>23.76</v>
      </c>
      <c r="AC321" s="9">
        <f t="shared" si="69"/>
        <v>94.5783132530121</v>
      </c>
      <c r="AD321" s="9">
        <f t="shared" si="61"/>
        <v>3.57831325301231</v>
      </c>
      <c r="AE321" s="10">
        <f t="shared" si="62"/>
        <v>6.9010989010989</v>
      </c>
    </row>
    <row r="322" spans="1:31">
      <c r="A322" s="4">
        <v>45908</v>
      </c>
      <c r="B322" s="5" t="s">
        <v>207</v>
      </c>
      <c r="C322" s="5" t="s">
        <v>208</v>
      </c>
      <c r="D322" s="5" t="s">
        <v>84</v>
      </c>
      <c r="E322" s="5">
        <v>6.29</v>
      </c>
      <c r="F322" s="5">
        <v>6.29</v>
      </c>
      <c r="G322" s="5">
        <v>6.64</v>
      </c>
      <c r="H322" s="5">
        <v>6.36</v>
      </c>
      <c r="I322" s="5" t="s">
        <v>41</v>
      </c>
      <c r="J322" s="5">
        <v>44</v>
      </c>
      <c r="K322" s="5" t="s">
        <v>45</v>
      </c>
      <c r="L322" s="5" t="s">
        <v>46</v>
      </c>
      <c r="M322" s="5" t="s">
        <v>47</v>
      </c>
      <c r="N322" s="5">
        <v>203</v>
      </c>
      <c r="O322" s="5">
        <v>227</v>
      </c>
      <c r="P322" s="5">
        <v>0</v>
      </c>
      <c r="Q322" s="5">
        <v>150</v>
      </c>
      <c r="R322" s="5">
        <v>0</v>
      </c>
      <c r="S322" s="5">
        <v>0</v>
      </c>
      <c r="T322">
        <f t="shared" si="70"/>
        <v>430</v>
      </c>
      <c r="U322">
        <f t="shared" si="71"/>
        <v>580</v>
      </c>
      <c r="V322" s="1">
        <f t="shared" si="72"/>
        <v>45976.3624801272</v>
      </c>
      <c r="W322" s="1">
        <f t="shared" si="73"/>
        <v>46000.2098569157</v>
      </c>
      <c r="X322" t="str">
        <f t="shared" si="68"/>
        <v>低滞销风险</v>
      </c>
      <c r="Y322" s="8" t="str">
        <f>_xlfn.IFS(COUNTIF($B$2:B322,B322)=1,"-",OR(AND(X321="高滞销风险",OR(X322="中滞销风险",X322="低滞销风险",X322="健康")),AND(X321="中滞销风险",OR(X322="低滞销风险",X322="健康")),AND(X321="低滞销风险",X322="健康")),"变好",X321=X322,"维持不变",OR(AND(X321="健康",OR(X322="低滞销风险",X322="中滞销风险",X322="高滞销风险")),AND(X321="低滞销风险",OR(X322="中滞销风险",X322="高滞销风险")),AND(X321="中滞销风险",X322="高滞销风险")),"变差")</f>
        <v>维持不变</v>
      </c>
      <c r="Z322" s="9">
        <f t="shared" si="59"/>
        <v>0</v>
      </c>
      <c r="AA322" s="9">
        <f t="shared" si="74"/>
        <v>51.64</v>
      </c>
      <c r="AB322" s="9">
        <f t="shared" si="60"/>
        <v>51.64</v>
      </c>
      <c r="AC322" s="9">
        <f t="shared" si="69"/>
        <v>92.2098569157393</v>
      </c>
      <c r="AD322" s="9">
        <f t="shared" si="61"/>
        <v>8.20985691573878</v>
      </c>
      <c r="AE322" s="10">
        <f t="shared" si="62"/>
        <v>6.90476190476191</v>
      </c>
    </row>
    <row r="323" spans="1:31">
      <c r="A323" s="4">
        <v>45887</v>
      </c>
      <c r="B323" s="5" t="s">
        <v>209</v>
      </c>
      <c r="C323" s="5" t="s">
        <v>210</v>
      </c>
      <c r="D323" s="5" t="s">
        <v>84</v>
      </c>
      <c r="E323" s="5">
        <v>17.85</v>
      </c>
      <c r="F323" s="5">
        <v>19.48</v>
      </c>
      <c r="G323" s="5">
        <v>18.74</v>
      </c>
      <c r="H323" s="5">
        <v>16.51</v>
      </c>
      <c r="I323" s="5" t="s">
        <v>34</v>
      </c>
      <c r="J323" s="5">
        <v>136.36</v>
      </c>
      <c r="K323" s="5" t="s">
        <v>35</v>
      </c>
      <c r="L323" s="5" t="s">
        <v>36</v>
      </c>
      <c r="M323" s="5" t="s">
        <v>37</v>
      </c>
      <c r="N323" s="5">
        <v>82</v>
      </c>
      <c r="O323" s="5">
        <v>734</v>
      </c>
      <c r="P323" s="5">
        <v>0</v>
      </c>
      <c r="Q323" s="5">
        <v>270</v>
      </c>
      <c r="R323" s="5">
        <v>0</v>
      </c>
      <c r="S323" s="5">
        <v>300</v>
      </c>
      <c r="T323">
        <f t="shared" si="70"/>
        <v>816</v>
      </c>
      <c r="U323">
        <f t="shared" si="71"/>
        <v>1386</v>
      </c>
      <c r="V323" s="1">
        <f t="shared" si="72"/>
        <v>45932.7142857143</v>
      </c>
      <c r="W323" s="1">
        <f t="shared" si="73"/>
        <v>45964.6470588235</v>
      </c>
      <c r="X323" t="str">
        <f t="shared" si="68"/>
        <v>健康</v>
      </c>
      <c r="Y323" s="8" t="str">
        <f>_xlfn.IFS(COUNTIF($B$2:B323,B323)=1,"-",OR(AND(X322="高滞销风险",OR(X323="中滞销风险",X323="低滞销风险",X323="健康")),AND(X322="中滞销风险",OR(X323="低滞销风险",X323="健康")),AND(X322="低滞销风险",X323="健康")),"变好",X322=X323,"维持不变",OR(AND(X322="健康",OR(X323="低滞销风险",X323="中滞销风险",X323="高滞销风险")),AND(X322="低滞销风险",OR(X323="中滞销风险",X323="高滞销风险")),AND(X322="中滞销风险",X323="高滞销风险")),"变差")</f>
        <v>-</v>
      </c>
      <c r="Z323" s="9">
        <f t="shared" ref="Z323:Z386" si="75">IF(V323&gt;=DATE(2025,12,1),T323-(DATE(2025,12,1)-A323)*E323,0)</f>
        <v>0</v>
      </c>
      <c r="AA323" s="9">
        <f t="shared" si="74"/>
        <v>0</v>
      </c>
      <c r="AB323" s="9">
        <f t="shared" ref="AB323:AB386" si="76">IF(W323&gt;=DATE(2025,12,1),U323-(DATE(2025,12,1)-A323)*E323,0)</f>
        <v>0</v>
      </c>
      <c r="AC323" s="9">
        <f t="shared" si="69"/>
        <v>77.6470588235294</v>
      </c>
      <c r="AD323" s="9">
        <f t="shared" ref="AD323:AD386" si="77">IF(W323&gt;DATE(2025,12,1),W323-DATE(2025,12,1),0)</f>
        <v>0</v>
      </c>
      <c r="AE323" s="10">
        <f t="shared" ref="AE323:AE386" si="78">IF(X323="健康",E323,U323/(DATE(2025,12,1)-A323))</f>
        <v>17.85</v>
      </c>
    </row>
    <row r="324" spans="1:31">
      <c r="A324" s="4">
        <v>45894</v>
      </c>
      <c r="B324" s="5" t="s">
        <v>209</v>
      </c>
      <c r="C324" s="5" t="s">
        <v>210</v>
      </c>
      <c r="D324" s="5" t="s">
        <v>84</v>
      </c>
      <c r="E324" s="5">
        <v>12.87</v>
      </c>
      <c r="F324" s="5">
        <v>12.87</v>
      </c>
      <c r="G324" s="5">
        <v>16.17</v>
      </c>
      <c r="H324" s="5">
        <v>15.87</v>
      </c>
      <c r="I324" s="5" t="s">
        <v>41</v>
      </c>
      <c r="J324" s="5">
        <v>90.08</v>
      </c>
      <c r="K324" s="5" t="s">
        <v>38</v>
      </c>
      <c r="L324" s="5" t="s">
        <v>39</v>
      </c>
      <c r="M324" s="5" t="s">
        <v>40</v>
      </c>
      <c r="N324" s="5">
        <v>172</v>
      </c>
      <c r="O324" s="5">
        <v>974</v>
      </c>
      <c r="P324" s="5">
        <v>0</v>
      </c>
      <c r="Q324" s="5">
        <v>170</v>
      </c>
      <c r="R324" s="5">
        <v>0</v>
      </c>
      <c r="S324" s="5">
        <v>0</v>
      </c>
      <c r="T324">
        <f t="shared" si="70"/>
        <v>1146</v>
      </c>
      <c r="U324">
        <f t="shared" si="71"/>
        <v>1316</v>
      </c>
      <c r="V324" s="1">
        <f t="shared" si="72"/>
        <v>45983.0442890443</v>
      </c>
      <c r="W324" s="1">
        <f t="shared" si="73"/>
        <v>45996.2533022533</v>
      </c>
      <c r="X324" t="str">
        <f t="shared" si="68"/>
        <v>低滞销风险</v>
      </c>
      <c r="Y324" s="8" t="str">
        <f>_xlfn.IFS(COUNTIF($B$2:B324,B324)=1,"-",OR(AND(X323="高滞销风险",OR(X324="中滞销风险",X324="低滞销风险",X324="健康")),AND(X323="中滞销风险",OR(X324="低滞销风险",X324="健康")),AND(X323="低滞销风险",X324="健康")),"变好",X323=X324,"维持不变",OR(AND(X323="健康",OR(X324="低滞销风险",X324="中滞销风险",X324="高滞销风险")),AND(X323="低滞销风险",OR(X324="中滞销风险",X324="高滞销风险")),AND(X323="中滞销风险",X324="高滞销风险")),"变差")</f>
        <v>变差</v>
      </c>
      <c r="Z324" s="9">
        <f t="shared" si="75"/>
        <v>0</v>
      </c>
      <c r="AA324" s="9">
        <f t="shared" si="74"/>
        <v>54.74</v>
      </c>
      <c r="AB324" s="9">
        <f t="shared" si="76"/>
        <v>54.74</v>
      </c>
      <c r="AC324" s="9">
        <f t="shared" si="69"/>
        <v>102.253302253302</v>
      </c>
      <c r="AD324" s="9">
        <f t="shared" si="77"/>
        <v>4.25330225330254</v>
      </c>
      <c r="AE324" s="10">
        <f t="shared" si="78"/>
        <v>13.4285714285714</v>
      </c>
    </row>
    <row r="325" spans="1:31">
      <c r="A325" s="4">
        <v>45901</v>
      </c>
      <c r="B325" s="5" t="s">
        <v>209</v>
      </c>
      <c r="C325" s="5" t="s">
        <v>210</v>
      </c>
      <c r="D325" s="5" t="s">
        <v>84</v>
      </c>
      <c r="E325" s="5">
        <v>13.62</v>
      </c>
      <c r="F325" s="5">
        <v>13.62</v>
      </c>
      <c r="G325" s="5">
        <v>13.25</v>
      </c>
      <c r="H325" s="5">
        <v>15.99</v>
      </c>
      <c r="I325" s="5" t="s">
        <v>41</v>
      </c>
      <c r="J325" s="5">
        <v>95.36</v>
      </c>
      <c r="K325" s="5" t="s">
        <v>42</v>
      </c>
      <c r="L325" s="5" t="s">
        <v>43</v>
      </c>
      <c r="M325" s="5" t="s">
        <v>44</v>
      </c>
      <c r="N325" s="5">
        <v>266</v>
      </c>
      <c r="O325" s="5">
        <v>806</v>
      </c>
      <c r="P325" s="5">
        <v>0</v>
      </c>
      <c r="Q325" s="5">
        <v>170</v>
      </c>
      <c r="R325" s="5">
        <v>0</v>
      </c>
      <c r="S325" s="5">
        <v>0</v>
      </c>
      <c r="T325">
        <f t="shared" si="70"/>
        <v>1072</v>
      </c>
      <c r="U325">
        <f t="shared" si="71"/>
        <v>1242</v>
      </c>
      <c r="V325" s="1">
        <f t="shared" si="72"/>
        <v>45979.7077826725</v>
      </c>
      <c r="W325" s="1">
        <f t="shared" si="73"/>
        <v>45992.1894273128</v>
      </c>
      <c r="X325" t="str">
        <f t="shared" si="68"/>
        <v>低滞销风险</v>
      </c>
      <c r="Y325" s="8" t="str">
        <f>_xlfn.IFS(COUNTIF($B$2:B325,B325)=1,"-",OR(AND(X324="高滞销风险",OR(X325="中滞销风险",X325="低滞销风险",X325="健康")),AND(X324="中滞销风险",OR(X325="低滞销风险",X325="健康")),AND(X324="低滞销风险",X325="健康")),"变好",X324=X325,"维持不变",OR(AND(X324="健康",OR(X325="低滞销风险",X325="中滞销风险",X325="高滞销风险")),AND(X324="低滞销风险",OR(X325="中滞销风险",X325="高滞销风险")),AND(X324="中滞销风险",X325="高滞销风险")),"变差")</f>
        <v>维持不变</v>
      </c>
      <c r="Z325" s="9">
        <f t="shared" si="75"/>
        <v>0</v>
      </c>
      <c r="AA325" s="9">
        <f t="shared" si="74"/>
        <v>2.58000000000015</v>
      </c>
      <c r="AB325" s="9">
        <f t="shared" si="76"/>
        <v>2.58000000000015</v>
      </c>
      <c r="AC325" s="9">
        <f t="shared" si="69"/>
        <v>91.1894273127753</v>
      </c>
      <c r="AD325" s="9">
        <f t="shared" si="77"/>
        <v>0.189427312776388</v>
      </c>
      <c r="AE325" s="10">
        <f t="shared" si="78"/>
        <v>13.6483516483516</v>
      </c>
    </row>
    <row r="326" spans="1:31">
      <c r="A326" s="4">
        <v>45908</v>
      </c>
      <c r="B326" s="5" t="s">
        <v>209</v>
      </c>
      <c r="C326" s="5" t="s">
        <v>210</v>
      </c>
      <c r="D326" s="5" t="s">
        <v>84</v>
      </c>
      <c r="E326" s="5">
        <v>13.57</v>
      </c>
      <c r="F326" s="5">
        <v>13.57</v>
      </c>
      <c r="G326" s="5">
        <v>13.6</v>
      </c>
      <c r="H326" s="5">
        <v>14.89</v>
      </c>
      <c r="I326" s="5" t="s">
        <v>41</v>
      </c>
      <c r="J326" s="5">
        <v>95</v>
      </c>
      <c r="K326" s="5" t="s">
        <v>45</v>
      </c>
      <c r="L326" s="5" t="s">
        <v>46</v>
      </c>
      <c r="M326" s="5" t="s">
        <v>47</v>
      </c>
      <c r="N326" s="5">
        <v>268</v>
      </c>
      <c r="O326" s="5">
        <v>705</v>
      </c>
      <c r="P326" s="5">
        <v>0</v>
      </c>
      <c r="Q326" s="5">
        <v>170</v>
      </c>
      <c r="R326" s="5">
        <v>0</v>
      </c>
      <c r="S326" s="5">
        <v>0</v>
      </c>
      <c r="T326">
        <f t="shared" si="70"/>
        <v>973</v>
      </c>
      <c r="U326">
        <f t="shared" si="71"/>
        <v>1143</v>
      </c>
      <c r="V326" s="1">
        <f t="shared" si="72"/>
        <v>45979.702284451</v>
      </c>
      <c r="W326" s="1">
        <f t="shared" si="73"/>
        <v>45992.2299189388</v>
      </c>
      <c r="X326" t="str">
        <f t="shared" si="68"/>
        <v>低滞销风险</v>
      </c>
      <c r="Y326" s="8" t="str">
        <f>_xlfn.IFS(COUNTIF($B$2:B326,B326)=1,"-",OR(AND(X325="高滞销风险",OR(X326="中滞销风险",X326="低滞销风险",X326="健康")),AND(X325="中滞销风险",OR(X326="低滞销风险",X326="健康")),AND(X325="低滞销风险",X326="健康")),"变好",X325=X326,"维持不变",OR(AND(X325="健康",OR(X326="低滞销风险",X326="中滞销风险",X326="高滞销风险")),AND(X325="低滞销风险",OR(X326="中滞销风险",X326="高滞销风险")),AND(X325="中滞销风险",X326="高滞销风险")),"变差")</f>
        <v>维持不变</v>
      </c>
      <c r="Z326" s="9">
        <f t="shared" si="75"/>
        <v>0</v>
      </c>
      <c r="AA326" s="9">
        <f t="shared" si="74"/>
        <v>3.11999999999989</v>
      </c>
      <c r="AB326" s="9">
        <f t="shared" si="76"/>
        <v>3.11999999999989</v>
      </c>
      <c r="AC326" s="9">
        <f t="shared" si="69"/>
        <v>84.2299189388357</v>
      </c>
      <c r="AD326" s="9">
        <f t="shared" si="77"/>
        <v>0.229918938835908</v>
      </c>
      <c r="AE326" s="10">
        <f t="shared" si="78"/>
        <v>13.6071428571429</v>
      </c>
    </row>
    <row r="327" spans="1:31">
      <c r="A327" s="4">
        <v>45887</v>
      </c>
      <c r="B327" s="5" t="s">
        <v>211</v>
      </c>
      <c r="C327" s="5" t="s">
        <v>212</v>
      </c>
      <c r="D327" s="5" t="s">
        <v>84</v>
      </c>
      <c r="E327" s="5">
        <v>4.14</v>
      </c>
      <c r="F327" s="5">
        <v>4.14</v>
      </c>
      <c r="G327" s="5">
        <v>4.29</v>
      </c>
      <c r="H327" s="5">
        <v>4.25</v>
      </c>
      <c r="I327" s="5" t="s">
        <v>41</v>
      </c>
      <c r="J327" s="5">
        <v>29</v>
      </c>
      <c r="K327" s="5" t="s">
        <v>35</v>
      </c>
      <c r="L327" s="5" t="s">
        <v>36</v>
      </c>
      <c r="M327" s="5" t="s">
        <v>37</v>
      </c>
      <c r="N327" s="5">
        <v>132</v>
      </c>
      <c r="O327" s="5">
        <v>141</v>
      </c>
      <c r="P327" s="5">
        <v>0</v>
      </c>
      <c r="Q327" s="5">
        <v>179</v>
      </c>
      <c r="R327" s="5">
        <v>0</v>
      </c>
      <c r="S327" s="5">
        <v>0</v>
      </c>
      <c r="T327">
        <f t="shared" si="70"/>
        <v>273</v>
      </c>
      <c r="U327">
        <f t="shared" si="71"/>
        <v>452</v>
      </c>
      <c r="V327" s="1">
        <f t="shared" si="72"/>
        <v>45952.9420289855</v>
      </c>
      <c r="W327" s="1">
        <f t="shared" si="73"/>
        <v>45996.1787439614</v>
      </c>
      <c r="X327" t="str">
        <f t="shared" si="68"/>
        <v>低滞销风险</v>
      </c>
      <c r="Y327" s="8" t="str">
        <f>_xlfn.IFS(COUNTIF($B$2:B327,B327)=1,"-",OR(AND(X326="高滞销风险",OR(X327="中滞销风险",X327="低滞销风险",X327="健康")),AND(X326="中滞销风险",OR(X327="低滞销风险",X327="健康")),AND(X326="低滞销风险",X327="健康")),"变好",X326=X327,"维持不变",OR(AND(X326="健康",OR(X327="低滞销风险",X327="中滞销风险",X327="高滞销风险")),AND(X326="低滞销风险",OR(X327="中滞销风险",X327="高滞销风险")),AND(X326="中滞销风险",X327="高滞销风险")),"变差")</f>
        <v>-</v>
      </c>
      <c r="Z327" s="9">
        <f t="shared" si="75"/>
        <v>0</v>
      </c>
      <c r="AA327" s="9">
        <f t="shared" si="74"/>
        <v>17.3</v>
      </c>
      <c r="AB327" s="9">
        <f t="shared" si="76"/>
        <v>17.3</v>
      </c>
      <c r="AC327" s="9">
        <f t="shared" si="69"/>
        <v>109.178743961353</v>
      </c>
      <c r="AD327" s="9">
        <f t="shared" si="77"/>
        <v>4.17874396135448</v>
      </c>
      <c r="AE327" s="10">
        <f t="shared" si="78"/>
        <v>4.3047619047619</v>
      </c>
    </row>
    <row r="328" spans="1:31">
      <c r="A328" s="4">
        <v>45894</v>
      </c>
      <c r="B328" s="5" t="s">
        <v>211</v>
      </c>
      <c r="C328" s="5" t="s">
        <v>212</v>
      </c>
      <c r="D328" s="5" t="s">
        <v>84</v>
      </c>
      <c r="E328" s="5">
        <v>3.43</v>
      </c>
      <c r="F328" s="5">
        <v>3.43</v>
      </c>
      <c r="G328" s="5">
        <v>3.79</v>
      </c>
      <c r="H328" s="5">
        <v>3.96</v>
      </c>
      <c r="I328" s="5" t="s">
        <v>41</v>
      </c>
      <c r="J328" s="5">
        <v>24</v>
      </c>
      <c r="K328" s="5" t="s">
        <v>38</v>
      </c>
      <c r="L328" s="5" t="s">
        <v>39</v>
      </c>
      <c r="M328" s="5" t="s">
        <v>40</v>
      </c>
      <c r="N328" s="5">
        <v>110</v>
      </c>
      <c r="O328" s="5">
        <v>161</v>
      </c>
      <c r="P328" s="5">
        <v>0</v>
      </c>
      <c r="Q328" s="5">
        <v>159</v>
      </c>
      <c r="R328" s="5">
        <v>0</v>
      </c>
      <c r="S328" s="5">
        <v>0</v>
      </c>
      <c r="T328">
        <f t="shared" si="70"/>
        <v>271</v>
      </c>
      <c r="U328">
        <f t="shared" si="71"/>
        <v>430</v>
      </c>
      <c r="V328" s="1">
        <f t="shared" si="72"/>
        <v>45973.0087463557</v>
      </c>
      <c r="W328" s="1">
        <f t="shared" si="73"/>
        <v>46019.3644314869</v>
      </c>
      <c r="X328" t="str">
        <f t="shared" si="68"/>
        <v>中滞销风险</v>
      </c>
      <c r="Y328" s="8" t="str">
        <f>_xlfn.IFS(COUNTIF($B$2:B328,B328)=1,"-",OR(AND(X327="高滞销风险",OR(X328="中滞销风险",X328="低滞销风险",X328="健康")),AND(X327="中滞销风险",OR(X328="低滞销风险",X328="健康")),AND(X327="低滞销风险",X328="健康")),"变好",X327=X328,"维持不变",OR(AND(X327="健康",OR(X328="低滞销风险",X328="中滞销风险",X328="高滞销风险")),AND(X327="低滞销风险",OR(X328="中滞销风险",X328="高滞销风险")),AND(X327="中滞销风险",X328="高滞销风险")),"变差")</f>
        <v>变差</v>
      </c>
      <c r="Z328" s="9">
        <f t="shared" si="75"/>
        <v>0</v>
      </c>
      <c r="AA328" s="9">
        <f t="shared" si="74"/>
        <v>93.86</v>
      </c>
      <c r="AB328" s="9">
        <f t="shared" si="76"/>
        <v>93.86</v>
      </c>
      <c r="AC328" s="9">
        <f t="shared" si="69"/>
        <v>125.36443148688</v>
      </c>
      <c r="AD328" s="9">
        <f t="shared" si="77"/>
        <v>27.3644314868798</v>
      </c>
      <c r="AE328" s="10">
        <f t="shared" si="78"/>
        <v>4.38775510204082</v>
      </c>
    </row>
    <row r="329" spans="1:31">
      <c r="A329" s="4">
        <v>45901</v>
      </c>
      <c r="B329" s="5" t="s">
        <v>211</v>
      </c>
      <c r="C329" s="5" t="s">
        <v>212</v>
      </c>
      <c r="D329" s="5" t="s">
        <v>84</v>
      </c>
      <c r="E329" s="5">
        <v>4.47</v>
      </c>
      <c r="F329" s="5">
        <v>5</v>
      </c>
      <c r="G329" s="5">
        <v>4.21</v>
      </c>
      <c r="H329" s="5">
        <v>4.25</v>
      </c>
      <c r="I329" s="5" t="s">
        <v>34</v>
      </c>
      <c r="J329" s="5">
        <v>35</v>
      </c>
      <c r="K329" s="5" t="s">
        <v>42</v>
      </c>
      <c r="L329" s="5" t="s">
        <v>43</v>
      </c>
      <c r="M329" s="5" t="s">
        <v>44</v>
      </c>
      <c r="N329" s="5">
        <v>118</v>
      </c>
      <c r="O329" s="5">
        <v>119</v>
      </c>
      <c r="P329" s="5">
        <v>0</v>
      </c>
      <c r="Q329" s="5">
        <v>159</v>
      </c>
      <c r="R329" s="5">
        <v>0</v>
      </c>
      <c r="S329" s="5">
        <v>0</v>
      </c>
      <c r="T329">
        <f t="shared" si="70"/>
        <v>237</v>
      </c>
      <c r="U329">
        <f t="shared" si="71"/>
        <v>396</v>
      </c>
      <c r="V329" s="1">
        <f t="shared" si="72"/>
        <v>45954.0201342282</v>
      </c>
      <c r="W329" s="1">
        <f t="shared" si="73"/>
        <v>45989.5906040268</v>
      </c>
      <c r="X329" t="str">
        <f t="shared" si="68"/>
        <v>健康</v>
      </c>
      <c r="Y329" s="8" t="str">
        <f>_xlfn.IFS(COUNTIF($B$2:B329,B329)=1,"-",OR(AND(X328="高滞销风险",OR(X329="中滞销风险",X329="低滞销风险",X329="健康")),AND(X328="中滞销风险",OR(X329="低滞销风险",X329="健康")),AND(X328="低滞销风险",X329="健康")),"变好",X328=X329,"维持不变",OR(AND(X328="健康",OR(X329="低滞销风险",X329="中滞销风险",X329="高滞销风险")),AND(X328="低滞销风险",OR(X329="中滞销风险",X329="高滞销风险")),AND(X328="中滞销风险",X329="高滞销风险")),"变差")</f>
        <v>变好</v>
      </c>
      <c r="Z329" s="9">
        <f t="shared" si="75"/>
        <v>0</v>
      </c>
      <c r="AA329" s="9">
        <f t="shared" si="74"/>
        <v>0</v>
      </c>
      <c r="AB329" s="9">
        <f t="shared" si="76"/>
        <v>0</v>
      </c>
      <c r="AC329" s="9">
        <f t="shared" si="69"/>
        <v>88.5906040268456</v>
      </c>
      <c r="AD329" s="9">
        <f t="shared" si="77"/>
        <v>0</v>
      </c>
      <c r="AE329" s="10">
        <f t="shared" si="78"/>
        <v>4.47</v>
      </c>
    </row>
    <row r="330" spans="1:31">
      <c r="A330" s="4">
        <v>45908</v>
      </c>
      <c r="B330" s="5" t="s">
        <v>211</v>
      </c>
      <c r="C330" s="5" t="s">
        <v>212</v>
      </c>
      <c r="D330" s="5" t="s">
        <v>84</v>
      </c>
      <c r="E330" s="5">
        <v>5.15</v>
      </c>
      <c r="F330" s="5">
        <v>5.86</v>
      </c>
      <c r="G330" s="5">
        <v>5.43</v>
      </c>
      <c r="H330" s="5">
        <v>4.61</v>
      </c>
      <c r="I330" s="5" t="s">
        <v>34</v>
      </c>
      <c r="J330" s="5">
        <v>41</v>
      </c>
      <c r="K330" s="5" t="s">
        <v>45</v>
      </c>
      <c r="L330" s="5" t="s">
        <v>46</v>
      </c>
      <c r="M330" s="5" t="s">
        <v>47</v>
      </c>
      <c r="N330" s="5">
        <v>108</v>
      </c>
      <c r="O330" s="5">
        <v>150</v>
      </c>
      <c r="P330" s="5">
        <v>0</v>
      </c>
      <c r="Q330" s="5">
        <v>99</v>
      </c>
      <c r="R330" s="5">
        <v>0</v>
      </c>
      <c r="S330" s="5">
        <v>0</v>
      </c>
      <c r="T330">
        <f t="shared" si="70"/>
        <v>258</v>
      </c>
      <c r="U330">
        <f t="shared" si="71"/>
        <v>357</v>
      </c>
      <c r="V330" s="1">
        <f t="shared" si="72"/>
        <v>45958.0970873786</v>
      </c>
      <c r="W330" s="1">
        <f t="shared" si="73"/>
        <v>45977.3203883495</v>
      </c>
      <c r="X330" t="str">
        <f t="shared" si="68"/>
        <v>健康</v>
      </c>
      <c r="Y330" s="8" t="str">
        <f>_xlfn.IFS(COUNTIF($B$2:B330,B330)=1,"-",OR(AND(X329="高滞销风险",OR(X330="中滞销风险",X330="低滞销风险",X330="健康")),AND(X329="中滞销风险",OR(X330="低滞销风险",X330="健康")),AND(X329="低滞销风险",X330="健康")),"变好",X329=X330,"维持不变",OR(AND(X329="健康",OR(X330="低滞销风险",X330="中滞销风险",X330="高滞销风险")),AND(X329="低滞销风险",OR(X330="中滞销风险",X330="高滞销风险")),AND(X329="中滞销风险",X330="高滞销风险")),"变差")</f>
        <v>维持不变</v>
      </c>
      <c r="Z330" s="9">
        <f t="shared" si="75"/>
        <v>0</v>
      </c>
      <c r="AA330" s="9">
        <f t="shared" si="74"/>
        <v>0</v>
      </c>
      <c r="AB330" s="9">
        <f t="shared" si="76"/>
        <v>0</v>
      </c>
      <c r="AC330" s="9">
        <f t="shared" si="69"/>
        <v>69.3203883495146</v>
      </c>
      <c r="AD330" s="9">
        <f t="shared" si="77"/>
        <v>0</v>
      </c>
      <c r="AE330" s="10">
        <f t="shared" si="78"/>
        <v>5.15</v>
      </c>
    </row>
    <row r="331" spans="1:31">
      <c r="A331" s="4">
        <v>45887</v>
      </c>
      <c r="B331" s="5" t="s">
        <v>213</v>
      </c>
      <c r="C331" s="5" t="s">
        <v>214</v>
      </c>
      <c r="D331" s="5" t="s">
        <v>84</v>
      </c>
      <c r="E331" s="5">
        <v>4.43</v>
      </c>
      <c r="F331" s="5">
        <v>4.43</v>
      </c>
      <c r="G331" s="5">
        <v>4.79</v>
      </c>
      <c r="H331" s="5">
        <v>4.46</v>
      </c>
      <c r="I331" s="5" t="s">
        <v>41</v>
      </c>
      <c r="J331" s="5">
        <v>31</v>
      </c>
      <c r="K331" s="5" t="s">
        <v>35</v>
      </c>
      <c r="L331" s="5" t="s">
        <v>36</v>
      </c>
      <c r="M331" s="5" t="s">
        <v>37</v>
      </c>
      <c r="N331" s="5">
        <v>68</v>
      </c>
      <c r="O331" s="5">
        <v>235</v>
      </c>
      <c r="P331" s="5">
        <v>0</v>
      </c>
      <c r="Q331" s="5">
        <v>59</v>
      </c>
      <c r="R331" s="5">
        <v>0</v>
      </c>
      <c r="S331" s="5">
        <v>0</v>
      </c>
      <c r="T331">
        <f t="shared" si="70"/>
        <v>303</v>
      </c>
      <c r="U331">
        <f t="shared" si="71"/>
        <v>362</v>
      </c>
      <c r="V331" s="1">
        <f t="shared" si="72"/>
        <v>45955.3972911964</v>
      </c>
      <c r="W331" s="1">
        <f t="shared" si="73"/>
        <v>45968.7155756208</v>
      </c>
      <c r="X331" t="str">
        <f t="shared" si="68"/>
        <v>健康</v>
      </c>
      <c r="Y331" s="8" t="str">
        <f>_xlfn.IFS(COUNTIF($B$2:B331,B331)=1,"-",OR(AND(X330="高滞销风险",OR(X331="中滞销风险",X331="低滞销风险",X331="健康")),AND(X330="中滞销风险",OR(X331="低滞销风险",X331="健康")),AND(X330="低滞销风险",X331="健康")),"变好",X330=X331,"维持不变",OR(AND(X330="健康",OR(X331="低滞销风险",X331="中滞销风险",X331="高滞销风险")),AND(X330="低滞销风险",OR(X331="中滞销风险",X331="高滞销风险")),AND(X330="中滞销风险",X331="高滞销风险")),"变差")</f>
        <v>-</v>
      </c>
      <c r="Z331" s="9">
        <f t="shared" si="75"/>
        <v>0</v>
      </c>
      <c r="AA331" s="9">
        <f t="shared" si="74"/>
        <v>0</v>
      </c>
      <c r="AB331" s="9">
        <f t="shared" si="76"/>
        <v>0</v>
      </c>
      <c r="AC331" s="9">
        <f t="shared" si="69"/>
        <v>81.7155756207675</v>
      </c>
      <c r="AD331" s="9">
        <f t="shared" si="77"/>
        <v>0</v>
      </c>
      <c r="AE331" s="10">
        <f t="shared" si="78"/>
        <v>4.43</v>
      </c>
    </row>
    <row r="332" spans="1:31">
      <c r="A332" s="4">
        <v>45894</v>
      </c>
      <c r="B332" s="5" t="s">
        <v>213</v>
      </c>
      <c r="C332" s="5" t="s">
        <v>214</v>
      </c>
      <c r="D332" s="5" t="s">
        <v>84</v>
      </c>
      <c r="E332" s="5">
        <v>4.43</v>
      </c>
      <c r="F332" s="5">
        <v>4.43</v>
      </c>
      <c r="G332" s="5">
        <v>4.43</v>
      </c>
      <c r="H332" s="5">
        <v>4.46</v>
      </c>
      <c r="I332" s="5" t="s">
        <v>41</v>
      </c>
      <c r="J332" s="5">
        <v>31</v>
      </c>
      <c r="K332" s="5" t="s">
        <v>38</v>
      </c>
      <c r="L332" s="5" t="s">
        <v>39</v>
      </c>
      <c r="M332" s="5" t="s">
        <v>40</v>
      </c>
      <c r="N332" s="5">
        <v>69</v>
      </c>
      <c r="O332" s="5">
        <v>229</v>
      </c>
      <c r="P332" s="5">
        <v>0</v>
      </c>
      <c r="Q332" s="5">
        <v>34</v>
      </c>
      <c r="R332" s="5">
        <v>0</v>
      </c>
      <c r="S332" s="5">
        <v>0</v>
      </c>
      <c r="T332">
        <f t="shared" si="70"/>
        <v>298</v>
      </c>
      <c r="U332">
        <f t="shared" si="71"/>
        <v>332</v>
      </c>
      <c r="V332" s="1">
        <f t="shared" si="72"/>
        <v>45961.2686230248</v>
      </c>
      <c r="W332" s="1">
        <f t="shared" si="73"/>
        <v>45968.9435665914</v>
      </c>
      <c r="X332" t="str">
        <f t="shared" si="68"/>
        <v>健康</v>
      </c>
      <c r="Y332" s="8" t="str">
        <f>_xlfn.IFS(COUNTIF($B$2:B332,B332)=1,"-",OR(AND(X331="高滞销风险",OR(X332="中滞销风险",X332="低滞销风险",X332="健康")),AND(X331="中滞销风险",OR(X332="低滞销风险",X332="健康")),AND(X331="低滞销风险",X332="健康")),"变好",X331=X332,"维持不变",OR(AND(X331="健康",OR(X332="低滞销风险",X332="中滞销风险",X332="高滞销风险")),AND(X331="低滞销风险",OR(X332="中滞销风险",X332="高滞销风险")),AND(X331="中滞销风险",X332="高滞销风险")),"变差")</f>
        <v>维持不变</v>
      </c>
      <c r="Z332" s="9">
        <f t="shared" si="75"/>
        <v>0</v>
      </c>
      <c r="AA332" s="9">
        <f t="shared" si="74"/>
        <v>0</v>
      </c>
      <c r="AB332" s="9">
        <f t="shared" si="76"/>
        <v>0</v>
      </c>
      <c r="AC332" s="9">
        <f t="shared" si="69"/>
        <v>74.9435665914221</v>
      </c>
      <c r="AD332" s="9">
        <f t="shared" si="77"/>
        <v>0</v>
      </c>
      <c r="AE332" s="10">
        <f t="shared" si="78"/>
        <v>4.43</v>
      </c>
    </row>
    <row r="333" spans="1:31">
      <c r="A333" s="4">
        <v>45901</v>
      </c>
      <c r="B333" s="5" t="s">
        <v>213</v>
      </c>
      <c r="C333" s="5" t="s">
        <v>214</v>
      </c>
      <c r="D333" s="5" t="s">
        <v>84</v>
      </c>
      <c r="E333" s="5">
        <v>4.74</v>
      </c>
      <c r="F333" s="5">
        <v>4.86</v>
      </c>
      <c r="G333" s="5">
        <v>4.64</v>
      </c>
      <c r="H333" s="5">
        <v>4.71</v>
      </c>
      <c r="I333" s="5" t="s">
        <v>34</v>
      </c>
      <c r="J333" s="5">
        <v>34</v>
      </c>
      <c r="K333" s="5" t="s">
        <v>42</v>
      </c>
      <c r="L333" s="5" t="s">
        <v>43</v>
      </c>
      <c r="M333" s="5" t="s">
        <v>44</v>
      </c>
      <c r="N333" s="5">
        <v>91</v>
      </c>
      <c r="O333" s="5">
        <v>202</v>
      </c>
      <c r="P333" s="5">
        <v>0</v>
      </c>
      <c r="Q333" s="5">
        <v>0</v>
      </c>
      <c r="R333" s="5">
        <v>0</v>
      </c>
      <c r="S333" s="5">
        <v>0</v>
      </c>
      <c r="T333">
        <f t="shared" si="70"/>
        <v>293</v>
      </c>
      <c r="U333">
        <f t="shared" si="71"/>
        <v>293</v>
      </c>
      <c r="V333" s="1">
        <f t="shared" si="72"/>
        <v>45962.8143459916</v>
      </c>
      <c r="W333" s="1">
        <f t="shared" si="73"/>
        <v>45962.8143459916</v>
      </c>
      <c r="X333" t="str">
        <f t="shared" si="68"/>
        <v>健康</v>
      </c>
      <c r="Y333" s="8" t="str">
        <f>_xlfn.IFS(COUNTIF($B$2:B333,B333)=1,"-",OR(AND(X332="高滞销风险",OR(X333="中滞销风险",X333="低滞销风险",X333="健康")),AND(X332="中滞销风险",OR(X333="低滞销风险",X333="健康")),AND(X332="低滞销风险",X333="健康")),"变好",X332=X333,"维持不变",OR(AND(X332="健康",OR(X333="低滞销风险",X333="中滞销风险",X333="高滞销风险")),AND(X332="低滞销风险",OR(X333="中滞销风险",X333="高滞销风险")),AND(X332="中滞销风险",X333="高滞销风险")),"变差")</f>
        <v>维持不变</v>
      </c>
      <c r="Z333" s="9">
        <f t="shared" si="75"/>
        <v>0</v>
      </c>
      <c r="AA333" s="9">
        <f t="shared" si="74"/>
        <v>0</v>
      </c>
      <c r="AB333" s="9">
        <f t="shared" si="76"/>
        <v>0</v>
      </c>
      <c r="AC333" s="9">
        <f t="shared" si="69"/>
        <v>61.8143459915612</v>
      </c>
      <c r="AD333" s="9">
        <f t="shared" si="77"/>
        <v>0</v>
      </c>
      <c r="AE333" s="10">
        <f t="shared" si="78"/>
        <v>4.74</v>
      </c>
    </row>
    <row r="334" spans="1:31">
      <c r="A334" s="4">
        <v>45908</v>
      </c>
      <c r="B334" s="5" t="s">
        <v>213</v>
      </c>
      <c r="C334" s="5" t="s">
        <v>214</v>
      </c>
      <c r="D334" s="5" t="s">
        <v>84</v>
      </c>
      <c r="E334" s="5">
        <v>5.2</v>
      </c>
      <c r="F334" s="5">
        <v>5.71</v>
      </c>
      <c r="G334" s="5">
        <v>5.29</v>
      </c>
      <c r="H334" s="5">
        <v>4.86</v>
      </c>
      <c r="I334" s="5" t="s">
        <v>34</v>
      </c>
      <c r="J334" s="5">
        <v>40</v>
      </c>
      <c r="K334" s="5" t="s">
        <v>45</v>
      </c>
      <c r="L334" s="5" t="s">
        <v>46</v>
      </c>
      <c r="M334" s="5" t="s">
        <v>47</v>
      </c>
      <c r="N334" s="5">
        <v>68</v>
      </c>
      <c r="O334" s="5">
        <v>184</v>
      </c>
      <c r="P334" s="5">
        <v>0</v>
      </c>
      <c r="Q334" s="5">
        <v>0</v>
      </c>
      <c r="R334" s="5">
        <v>0</v>
      </c>
      <c r="S334" s="5">
        <v>150</v>
      </c>
      <c r="T334">
        <f t="shared" si="70"/>
        <v>252</v>
      </c>
      <c r="U334">
        <f t="shared" si="71"/>
        <v>402</v>
      </c>
      <c r="V334" s="1">
        <f t="shared" si="72"/>
        <v>45956.4615384615</v>
      </c>
      <c r="W334" s="1">
        <f t="shared" si="73"/>
        <v>45985.3076923077</v>
      </c>
      <c r="X334" t="str">
        <f t="shared" si="68"/>
        <v>健康</v>
      </c>
      <c r="Y334" s="8" t="str">
        <f>_xlfn.IFS(COUNTIF($B$2:B334,B334)=1,"-",OR(AND(X333="高滞销风险",OR(X334="中滞销风险",X334="低滞销风险",X334="健康")),AND(X333="中滞销风险",OR(X334="低滞销风险",X334="健康")),AND(X333="低滞销风险",X334="健康")),"变好",X333=X334,"维持不变",OR(AND(X333="健康",OR(X334="低滞销风险",X334="中滞销风险",X334="高滞销风险")),AND(X333="低滞销风险",OR(X334="中滞销风险",X334="高滞销风险")),AND(X333="中滞销风险",X334="高滞销风险")),"变差")</f>
        <v>维持不变</v>
      </c>
      <c r="Z334" s="9">
        <f t="shared" si="75"/>
        <v>0</v>
      </c>
      <c r="AA334" s="9">
        <f t="shared" si="74"/>
        <v>0</v>
      </c>
      <c r="AB334" s="9">
        <f t="shared" si="76"/>
        <v>0</v>
      </c>
      <c r="AC334" s="9">
        <f t="shared" si="69"/>
        <v>77.3076923076923</v>
      </c>
      <c r="AD334" s="9">
        <f t="shared" si="77"/>
        <v>0</v>
      </c>
      <c r="AE334" s="10">
        <f t="shared" si="78"/>
        <v>5.2</v>
      </c>
    </row>
    <row r="335" spans="1:31">
      <c r="A335" s="4">
        <v>45887</v>
      </c>
      <c r="B335" s="5" t="s">
        <v>215</v>
      </c>
      <c r="C335" s="5" t="s">
        <v>216</v>
      </c>
      <c r="D335" s="5" t="s">
        <v>84</v>
      </c>
      <c r="E335" s="5">
        <v>5.29</v>
      </c>
      <c r="F335" s="5">
        <v>5.29</v>
      </c>
      <c r="G335" s="5">
        <v>6.14</v>
      </c>
      <c r="H335" s="5">
        <v>6.39</v>
      </c>
      <c r="I335" s="5" t="s">
        <v>41</v>
      </c>
      <c r="J335" s="5">
        <v>37</v>
      </c>
      <c r="K335" s="5" t="s">
        <v>35</v>
      </c>
      <c r="L335" s="5" t="s">
        <v>36</v>
      </c>
      <c r="M335" s="5" t="s">
        <v>37</v>
      </c>
      <c r="N335" s="5">
        <v>82</v>
      </c>
      <c r="O335" s="5">
        <v>374</v>
      </c>
      <c r="P335" s="5">
        <v>0</v>
      </c>
      <c r="Q335" s="5">
        <v>0</v>
      </c>
      <c r="R335" s="5">
        <v>0</v>
      </c>
      <c r="S335" s="5">
        <v>330</v>
      </c>
      <c r="T335">
        <f t="shared" si="70"/>
        <v>456</v>
      </c>
      <c r="U335">
        <f t="shared" si="71"/>
        <v>786</v>
      </c>
      <c r="V335" s="1">
        <f t="shared" si="72"/>
        <v>45973.2003780718</v>
      </c>
      <c r="W335" s="1">
        <f t="shared" si="73"/>
        <v>46035.5822306238</v>
      </c>
      <c r="X335" t="str">
        <f t="shared" si="68"/>
        <v>高滞销风险</v>
      </c>
      <c r="Y335" s="8" t="str">
        <f>_xlfn.IFS(COUNTIF($B$2:B335,B335)=1,"-",OR(AND(X334="高滞销风险",OR(X335="中滞销风险",X335="低滞销风险",X335="健康")),AND(X334="中滞销风险",OR(X335="低滞销风险",X335="健康")),AND(X334="低滞销风险",X335="健康")),"变好",X334=X335,"维持不变",OR(AND(X334="健康",OR(X335="低滞销风险",X335="中滞销风险",X335="高滞销风险")),AND(X334="低滞销风险",OR(X335="中滞销风险",X335="高滞销风险")),AND(X334="中滞销风险",X335="高滞销风险")),"变差")</f>
        <v>-</v>
      </c>
      <c r="Z335" s="9">
        <f t="shared" si="75"/>
        <v>0</v>
      </c>
      <c r="AA335" s="9">
        <f t="shared" si="74"/>
        <v>230.55</v>
      </c>
      <c r="AB335" s="9">
        <f t="shared" si="76"/>
        <v>230.55</v>
      </c>
      <c r="AC335" s="9">
        <f t="shared" si="69"/>
        <v>148.582230623819</v>
      </c>
      <c r="AD335" s="9">
        <f t="shared" si="77"/>
        <v>43.5822306238188</v>
      </c>
      <c r="AE335" s="10">
        <f t="shared" si="78"/>
        <v>7.48571428571429</v>
      </c>
    </row>
    <row r="336" spans="1:31">
      <c r="A336" s="4">
        <v>45894</v>
      </c>
      <c r="B336" s="5" t="s">
        <v>215</v>
      </c>
      <c r="C336" s="5" t="s">
        <v>216</v>
      </c>
      <c r="D336" s="5" t="s">
        <v>84</v>
      </c>
      <c r="E336" s="5">
        <v>6.29</v>
      </c>
      <c r="F336" s="5">
        <v>6.29</v>
      </c>
      <c r="G336" s="5">
        <v>5.79</v>
      </c>
      <c r="H336" s="5">
        <v>6.61</v>
      </c>
      <c r="I336" s="5" t="s">
        <v>41</v>
      </c>
      <c r="J336" s="5">
        <v>44</v>
      </c>
      <c r="K336" s="5" t="s">
        <v>38</v>
      </c>
      <c r="L336" s="5" t="s">
        <v>39</v>
      </c>
      <c r="M336" s="5" t="s">
        <v>40</v>
      </c>
      <c r="N336" s="5">
        <v>81</v>
      </c>
      <c r="O336" s="5">
        <v>334</v>
      </c>
      <c r="P336" s="5">
        <v>0</v>
      </c>
      <c r="Q336" s="5">
        <v>330</v>
      </c>
      <c r="R336" s="5">
        <v>0</v>
      </c>
      <c r="S336" s="5">
        <v>0</v>
      </c>
      <c r="T336">
        <f t="shared" si="70"/>
        <v>415</v>
      </c>
      <c r="U336">
        <f t="shared" si="71"/>
        <v>745</v>
      </c>
      <c r="V336" s="1">
        <f t="shared" si="72"/>
        <v>45959.9777424483</v>
      </c>
      <c r="W336" s="1">
        <f t="shared" si="73"/>
        <v>46012.4419713831</v>
      </c>
      <c r="X336" t="str">
        <f t="shared" si="68"/>
        <v>中滞销风险</v>
      </c>
      <c r="Y336" s="8" t="str">
        <f>_xlfn.IFS(COUNTIF($B$2:B336,B336)=1,"-",OR(AND(X335="高滞销风险",OR(X336="中滞销风险",X336="低滞销风险",X336="健康")),AND(X335="中滞销风险",OR(X336="低滞销风险",X336="健康")),AND(X335="低滞销风险",X336="健康")),"变好",X335=X336,"维持不变",OR(AND(X335="健康",OR(X336="低滞销风险",X336="中滞销风险",X336="高滞销风险")),AND(X335="低滞销风险",OR(X336="中滞销风险",X336="高滞销风险")),AND(X335="中滞销风险",X336="高滞销风险")),"变差")</f>
        <v>变好</v>
      </c>
      <c r="Z336" s="9">
        <f t="shared" si="75"/>
        <v>0</v>
      </c>
      <c r="AA336" s="9">
        <f t="shared" si="74"/>
        <v>128.58</v>
      </c>
      <c r="AB336" s="9">
        <f t="shared" si="76"/>
        <v>128.58</v>
      </c>
      <c r="AC336" s="9">
        <f t="shared" si="69"/>
        <v>118.441971383148</v>
      </c>
      <c r="AD336" s="9">
        <f t="shared" si="77"/>
        <v>20.4419713831448</v>
      </c>
      <c r="AE336" s="10">
        <f t="shared" si="78"/>
        <v>7.60204081632653</v>
      </c>
    </row>
    <row r="337" spans="1:31">
      <c r="A337" s="4">
        <v>45901</v>
      </c>
      <c r="B337" s="5" t="s">
        <v>215</v>
      </c>
      <c r="C337" s="5" t="s">
        <v>216</v>
      </c>
      <c r="D337" s="5" t="s">
        <v>84</v>
      </c>
      <c r="E337" s="5">
        <v>4.38</v>
      </c>
      <c r="F337" s="5">
        <v>4.38</v>
      </c>
      <c r="G337" s="5">
        <v>5.33</v>
      </c>
      <c r="H337" s="5">
        <v>5.74</v>
      </c>
      <c r="I337" s="5" t="s">
        <v>41</v>
      </c>
      <c r="J337" s="5">
        <v>30.66</v>
      </c>
      <c r="K337" s="5" t="s">
        <v>42</v>
      </c>
      <c r="L337" s="5" t="s">
        <v>43</v>
      </c>
      <c r="M337" s="5" t="s">
        <v>44</v>
      </c>
      <c r="N337" s="5">
        <v>149</v>
      </c>
      <c r="O337" s="5">
        <v>301</v>
      </c>
      <c r="P337" s="5">
        <v>0</v>
      </c>
      <c r="Q337" s="5">
        <v>270</v>
      </c>
      <c r="R337" s="5">
        <v>0</v>
      </c>
      <c r="S337" s="5">
        <v>0</v>
      </c>
      <c r="T337">
        <f t="shared" si="70"/>
        <v>450</v>
      </c>
      <c r="U337">
        <f t="shared" si="71"/>
        <v>720</v>
      </c>
      <c r="V337" s="1">
        <f t="shared" si="72"/>
        <v>46003.7397260274</v>
      </c>
      <c r="W337" s="1">
        <f t="shared" si="73"/>
        <v>46065.3835616438</v>
      </c>
      <c r="X337" t="str">
        <f t="shared" si="68"/>
        <v>高滞销风险</v>
      </c>
      <c r="Y337" s="8" t="str">
        <f>_xlfn.IFS(COUNTIF($B$2:B337,B337)=1,"-",OR(AND(X336="高滞销风险",OR(X337="中滞销风险",X337="低滞销风险",X337="健康")),AND(X336="中滞销风险",OR(X337="低滞销风险",X337="健康")),AND(X336="低滞销风险",X337="健康")),"变好",X336=X337,"维持不变",OR(AND(X336="健康",OR(X337="低滞销风险",X337="中滞销风险",X337="高滞销风险")),AND(X336="低滞销风险",OR(X337="中滞销风险",X337="高滞销风险")),AND(X336="中滞销风险",X337="高滞销风险")),"变差")</f>
        <v>变差</v>
      </c>
      <c r="Z337" s="9">
        <f t="shared" si="75"/>
        <v>51.42</v>
      </c>
      <c r="AA337" s="9">
        <f t="shared" si="74"/>
        <v>270</v>
      </c>
      <c r="AB337" s="9">
        <f t="shared" si="76"/>
        <v>321.42</v>
      </c>
      <c r="AC337" s="9">
        <f t="shared" si="69"/>
        <v>164.383561643836</v>
      </c>
      <c r="AD337" s="9">
        <f t="shared" si="77"/>
        <v>73.3835616438373</v>
      </c>
      <c r="AE337" s="10">
        <f t="shared" si="78"/>
        <v>7.91208791208791</v>
      </c>
    </row>
    <row r="338" spans="1:31">
      <c r="A338" s="4">
        <v>45908</v>
      </c>
      <c r="B338" s="5" t="s">
        <v>215</v>
      </c>
      <c r="C338" s="5" t="s">
        <v>216</v>
      </c>
      <c r="D338" s="5" t="s">
        <v>84</v>
      </c>
      <c r="E338" s="5">
        <v>5</v>
      </c>
      <c r="F338" s="5">
        <v>5</v>
      </c>
      <c r="G338" s="5">
        <v>4.69</v>
      </c>
      <c r="H338" s="5">
        <v>5.24</v>
      </c>
      <c r="I338" s="5" t="s">
        <v>41</v>
      </c>
      <c r="J338" s="5">
        <v>35</v>
      </c>
      <c r="K338" s="5" t="s">
        <v>45</v>
      </c>
      <c r="L338" s="5" t="s">
        <v>46</v>
      </c>
      <c r="M338" s="5" t="s">
        <v>47</v>
      </c>
      <c r="N338" s="5">
        <v>180</v>
      </c>
      <c r="O338" s="5">
        <v>233</v>
      </c>
      <c r="P338" s="5">
        <v>0</v>
      </c>
      <c r="Q338" s="5">
        <v>270</v>
      </c>
      <c r="R338" s="5">
        <v>0</v>
      </c>
      <c r="S338" s="5">
        <v>0</v>
      </c>
      <c r="T338">
        <f t="shared" si="70"/>
        <v>413</v>
      </c>
      <c r="U338">
        <f t="shared" si="71"/>
        <v>683</v>
      </c>
      <c r="V338" s="1">
        <f t="shared" si="72"/>
        <v>45990.6</v>
      </c>
      <c r="W338" s="1">
        <f t="shared" si="73"/>
        <v>46044.6</v>
      </c>
      <c r="X338" t="str">
        <f t="shared" si="68"/>
        <v>高滞销风险</v>
      </c>
      <c r="Y338" s="8" t="str">
        <f>_xlfn.IFS(COUNTIF($B$2:B338,B338)=1,"-",OR(AND(X337="高滞销风险",OR(X338="中滞销风险",X338="低滞销风险",X338="健康")),AND(X337="中滞销风险",OR(X338="低滞销风险",X338="健康")),AND(X337="低滞销风险",X338="健康")),"变好",X337=X338,"维持不变",OR(AND(X337="健康",OR(X338="低滞销风险",X338="中滞销风险",X338="高滞销风险")),AND(X337="低滞销风险",OR(X338="中滞销风险",X338="高滞销风险")),AND(X337="中滞销风险",X338="高滞销风险")),"变差")</f>
        <v>维持不变</v>
      </c>
      <c r="Z338" s="9">
        <f t="shared" si="75"/>
        <v>0</v>
      </c>
      <c r="AA338" s="9">
        <f t="shared" si="74"/>
        <v>263</v>
      </c>
      <c r="AB338" s="9">
        <f t="shared" si="76"/>
        <v>263</v>
      </c>
      <c r="AC338" s="9">
        <f t="shared" si="69"/>
        <v>136.6</v>
      </c>
      <c r="AD338" s="9">
        <f t="shared" si="77"/>
        <v>52.5999999999985</v>
      </c>
      <c r="AE338" s="10">
        <f t="shared" si="78"/>
        <v>8.13095238095238</v>
      </c>
    </row>
    <row r="339" spans="1:31">
      <c r="A339" s="4">
        <v>45887</v>
      </c>
      <c r="B339" s="5" t="s">
        <v>217</v>
      </c>
      <c r="C339" s="5" t="s">
        <v>218</v>
      </c>
      <c r="D339" s="5" t="s">
        <v>84</v>
      </c>
      <c r="E339" s="5">
        <v>7.4</v>
      </c>
      <c r="F339" s="5">
        <v>8.14</v>
      </c>
      <c r="G339" s="5">
        <v>7.57</v>
      </c>
      <c r="H339" s="5">
        <v>6.89</v>
      </c>
      <c r="I339" s="5" t="s">
        <v>34</v>
      </c>
      <c r="J339" s="5">
        <v>57</v>
      </c>
      <c r="K339" s="5" t="s">
        <v>35</v>
      </c>
      <c r="L339" s="5" t="s">
        <v>36</v>
      </c>
      <c r="M339" s="5" t="s">
        <v>37</v>
      </c>
      <c r="N339" s="5">
        <v>183</v>
      </c>
      <c r="O339" s="5">
        <v>229</v>
      </c>
      <c r="P339" s="5">
        <v>0</v>
      </c>
      <c r="Q339" s="5">
        <v>284</v>
      </c>
      <c r="R339" s="5">
        <v>0</v>
      </c>
      <c r="S339" s="5">
        <v>0</v>
      </c>
      <c r="T339">
        <f t="shared" si="70"/>
        <v>412</v>
      </c>
      <c r="U339">
        <f t="shared" si="71"/>
        <v>696</v>
      </c>
      <c r="V339" s="1">
        <f t="shared" si="72"/>
        <v>45942.6756756757</v>
      </c>
      <c r="W339" s="1">
        <f t="shared" si="73"/>
        <v>45981.0540540541</v>
      </c>
      <c r="X339" t="str">
        <f t="shared" si="68"/>
        <v>健康</v>
      </c>
      <c r="Y339" s="8" t="str">
        <f>_xlfn.IFS(COUNTIF($B$2:B339,B339)=1,"-",OR(AND(X338="高滞销风险",OR(X339="中滞销风险",X339="低滞销风险",X339="健康")),AND(X338="中滞销风险",OR(X339="低滞销风险",X339="健康")),AND(X338="低滞销风险",X339="健康")),"变好",X338=X339,"维持不变",OR(AND(X338="健康",OR(X339="低滞销风险",X339="中滞销风险",X339="高滞销风险")),AND(X338="低滞销风险",OR(X339="中滞销风险",X339="高滞销风险")),AND(X338="中滞销风险",X339="高滞销风险")),"变差")</f>
        <v>-</v>
      </c>
      <c r="Z339" s="9">
        <f t="shared" si="75"/>
        <v>0</v>
      </c>
      <c r="AA339" s="9">
        <f t="shared" si="74"/>
        <v>0</v>
      </c>
      <c r="AB339" s="9">
        <f t="shared" si="76"/>
        <v>0</v>
      </c>
      <c r="AC339" s="9">
        <f t="shared" si="69"/>
        <v>94.054054054054</v>
      </c>
      <c r="AD339" s="9">
        <f t="shared" si="77"/>
        <v>0</v>
      </c>
      <c r="AE339" s="10">
        <f t="shared" si="78"/>
        <v>7.4</v>
      </c>
    </row>
    <row r="340" spans="1:31">
      <c r="A340" s="4">
        <v>45894</v>
      </c>
      <c r="B340" s="5" t="s">
        <v>217</v>
      </c>
      <c r="C340" s="5" t="s">
        <v>218</v>
      </c>
      <c r="D340" s="5" t="s">
        <v>84</v>
      </c>
      <c r="E340" s="5">
        <v>7.54</v>
      </c>
      <c r="F340" s="5">
        <v>7.71</v>
      </c>
      <c r="G340" s="5">
        <v>7.93</v>
      </c>
      <c r="H340" s="5">
        <v>7.29</v>
      </c>
      <c r="I340" s="5" t="s">
        <v>34</v>
      </c>
      <c r="J340" s="5">
        <v>54</v>
      </c>
      <c r="K340" s="5" t="s">
        <v>38</v>
      </c>
      <c r="L340" s="5" t="s">
        <v>39</v>
      </c>
      <c r="M340" s="5" t="s">
        <v>40</v>
      </c>
      <c r="N340" s="5">
        <v>159</v>
      </c>
      <c r="O340" s="5">
        <v>356</v>
      </c>
      <c r="P340" s="5">
        <v>0</v>
      </c>
      <c r="Q340" s="5">
        <v>134</v>
      </c>
      <c r="R340" s="5">
        <v>0</v>
      </c>
      <c r="S340" s="5">
        <v>0</v>
      </c>
      <c r="T340">
        <f t="shared" si="70"/>
        <v>515</v>
      </c>
      <c r="U340">
        <f t="shared" si="71"/>
        <v>649</v>
      </c>
      <c r="V340" s="1">
        <f t="shared" si="72"/>
        <v>45962.3023872679</v>
      </c>
      <c r="W340" s="1">
        <f t="shared" si="73"/>
        <v>45980.074270557</v>
      </c>
      <c r="X340" t="str">
        <f t="shared" si="68"/>
        <v>健康</v>
      </c>
      <c r="Y340" s="8" t="str">
        <f>_xlfn.IFS(COUNTIF($B$2:B340,B340)=1,"-",OR(AND(X339="高滞销风险",OR(X340="中滞销风险",X340="低滞销风险",X340="健康")),AND(X339="中滞销风险",OR(X340="低滞销风险",X340="健康")),AND(X339="低滞销风险",X340="健康")),"变好",X339=X340,"维持不变",OR(AND(X339="健康",OR(X340="低滞销风险",X340="中滞销风险",X340="高滞销风险")),AND(X339="低滞销风险",OR(X340="中滞销风险",X340="高滞销风险")),AND(X339="中滞销风险",X340="高滞销风险")),"变差")</f>
        <v>维持不变</v>
      </c>
      <c r="Z340" s="9">
        <f t="shared" si="75"/>
        <v>0</v>
      </c>
      <c r="AA340" s="9">
        <f t="shared" si="74"/>
        <v>0</v>
      </c>
      <c r="AB340" s="9">
        <f t="shared" si="76"/>
        <v>0</v>
      </c>
      <c r="AC340" s="9">
        <f t="shared" si="69"/>
        <v>86.0742705570292</v>
      </c>
      <c r="AD340" s="9">
        <f t="shared" si="77"/>
        <v>0</v>
      </c>
      <c r="AE340" s="10">
        <f t="shared" si="78"/>
        <v>7.54</v>
      </c>
    </row>
    <row r="341" spans="1:31">
      <c r="A341" s="4">
        <v>45901</v>
      </c>
      <c r="B341" s="5" t="s">
        <v>217</v>
      </c>
      <c r="C341" s="5" t="s">
        <v>218</v>
      </c>
      <c r="D341" s="5" t="s">
        <v>84</v>
      </c>
      <c r="E341" s="5">
        <v>5.2</v>
      </c>
      <c r="F341" s="5">
        <v>5.2</v>
      </c>
      <c r="G341" s="5">
        <v>6.46</v>
      </c>
      <c r="H341" s="5">
        <v>7.01</v>
      </c>
      <c r="I341" s="5" t="s">
        <v>41</v>
      </c>
      <c r="J341" s="5">
        <v>36.38</v>
      </c>
      <c r="K341" s="5" t="s">
        <v>42</v>
      </c>
      <c r="L341" s="5" t="s">
        <v>43</v>
      </c>
      <c r="M341" s="5" t="s">
        <v>44</v>
      </c>
      <c r="N341" s="5">
        <v>168</v>
      </c>
      <c r="O341" s="5">
        <v>364</v>
      </c>
      <c r="P341" s="5">
        <v>0</v>
      </c>
      <c r="Q341" s="5">
        <v>84</v>
      </c>
      <c r="R341" s="5">
        <v>0</v>
      </c>
      <c r="S341" s="5">
        <v>0</v>
      </c>
      <c r="T341">
        <f t="shared" si="70"/>
        <v>532</v>
      </c>
      <c r="U341">
        <f t="shared" si="71"/>
        <v>616</v>
      </c>
      <c r="V341" s="1">
        <f t="shared" si="72"/>
        <v>46003.3076923077</v>
      </c>
      <c r="W341" s="1">
        <f t="shared" si="73"/>
        <v>46019.4615384615</v>
      </c>
      <c r="X341" t="str">
        <f t="shared" si="68"/>
        <v>中滞销风险</v>
      </c>
      <c r="Y341" s="8" t="str">
        <f>_xlfn.IFS(COUNTIF($B$2:B341,B341)=1,"-",OR(AND(X340="高滞销风险",OR(X341="中滞销风险",X341="低滞销风险",X341="健康")),AND(X340="中滞销风险",OR(X341="低滞销风险",X341="健康")),AND(X340="低滞销风险",X341="健康")),"变好",X340=X341,"维持不变",OR(AND(X340="健康",OR(X341="低滞销风险",X341="中滞销风险",X341="高滞销风险")),AND(X340="低滞销风险",OR(X341="中滞销风险",X341="高滞销风险")),AND(X340="中滞销风险",X341="高滞销风险")),"变差")</f>
        <v>变差</v>
      </c>
      <c r="Z341" s="9">
        <f t="shared" si="75"/>
        <v>58.8</v>
      </c>
      <c r="AA341" s="9">
        <f t="shared" si="74"/>
        <v>84</v>
      </c>
      <c r="AB341" s="9">
        <f t="shared" si="76"/>
        <v>142.8</v>
      </c>
      <c r="AC341" s="9">
        <f t="shared" si="69"/>
        <v>118.461538461538</v>
      </c>
      <c r="AD341" s="9">
        <f t="shared" si="77"/>
        <v>27.461538461539</v>
      </c>
      <c r="AE341" s="10">
        <f t="shared" si="78"/>
        <v>6.76923076923077</v>
      </c>
    </row>
    <row r="342" spans="1:31">
      <c r="A342" s="4">
        <v>45908</v>
      </c>
      <c r="B342" s="5" t="s">
        <v>217</v>
      </c>
      <c r="C342" s="5" t="s">
        <v>218</v>
      </c>
      <c r="D342" s="5" t="s">
        <v>84</v>
      </c>
      <c r="E342" s="5">
        <v>4.14</v>
      </c>
      <c r="F342" s="5">
        <v>4.14</v>
      </c>
      <c r="G342" s="5">
        <v>4.67</v>
      </c>
      <c r="H342" s="5">
        <v>6.3</v>
      </c>
      <c r="I342" s="5" t="s">
        <v>41</v>
      </c>
      <c r="J342" s="5">
        <v>29</v>
      </c>
      <c r="K342" s="5" t="s">
        <v>45</v>
      </c>
      <c r="L342" s="5" t="s">
        <v>46</v>
      </c>
      <c r="M342" s="5" t="s">
        <v>47</v>
      </c>
      <c r="N342" s="5">
        <v>171</v>
      </c>
      <c r="O342" s="5">
        <v>340</v>
      </c>
      <c r="P342" s="5">
        <v>0</v>
      </c>
      <c r="Q342" s="5">
        <v>84</v>
      </c>
      <c r="R342" s="5">
        <v>0</v>
      </c>
      <c r="S342" s="5">
        <v>0</v>
      </c>
      <c r="T342">
        <f t="shared" si="70"/>
        <v>511</v>
      </c>
      <c r="U342">
        <f t="shared" si="71"/>
        <v>595</v>
      </c>
      <c r="V342" s="1">
        <f t="shared" si="72"/>
        <v>46031.4299516908</v>
      </c>
      <c r="W342" s="1">
        <f t="shared" si="73"/>
        <v>46051.7198067633</v>
      </c>
      <c r="X342" t="str">
        <f t="shared" si="68"/>
        <v>高滞销风险</v>
      </c>
      <c r="Y342" s="8" t="str">
        <f>_xlfn.IFS(COUNTIF($B$2:B342,B342)=1,"-",OR(AND(X341="高滞销风险",OR(X342="中滞销风险",X342="低滞销风险",X342="健康")),AND(X341="中滞销风险",OR(X342="低滞销风险",X342="健康")),AND(X341="低滞销风险",X342="健康")),"变好",X341=X342,"维持不变",OR(AND(X341="健康",OR(X342="低滞销风险",X342="中滞销风险",X342="高滞销风险")),AND(X341="低滞销风险",OR(X342="中滞销风险",X342="高滞销风险")),AND(X341="中滞销风险",X342="高滞销风险")),"变差")</f>
        <v>变差</v>
      </c>
      <c r="Z342" s="9">
        <f t="shared" si="75"/>
        <v>163.24</v>
      </c>
      <c r="AA342" s="9">
        <f t="shared" si="74"/>
        <v>84</v>
      </c>
      <c r="AB342" s="9">
        <f t="shared" si="76"/>
        <v>247.24</v>
      </c>
      <c r="AC342" s="9">
        <f t="shared" si="69"/>
        <v>143.719806763285</v>
      </c>
      <c r="AD342" s="9">
        <f t="shared" si="77"/>
        <v>59.7198067632853</v>
      </c>
      <c r="AE342" s="10">
        <f t="shared" si="78"/>
        <v>7.08333333333333</v>
      </c>
    </row>
    <row r="343" spans="1:31">
      <c r="A343" s="4">
        <v>45887</v>
      </c>
      <c r="B343" s="5" t="s">
        <v>219</v>
      </c>
      <c r="C343" s="5" t="s">
        <v>220</v>
      </c>
      <c r="D343" s="5" t="s">
        <v>84</v>
      </c>
      <c r="E343" s="5">
        <v>6.57</v>
      </c>
      <c r="F343" s="5">
        <v>6.57</v>
      </c>
      <c r="G343" s="5">
        <v>8.29</v>
      </c>
      <c r="H343" s="5">
        <v>7.93</v>
      </c>
      <c r="I343" s="5" t="s">
        <v>41</v>
      </c>
      <c r="J343" s="5">
        <v>46</v>
      </c>
      <c r="K343" s="5" t="s">
        <v>35</v>
      </c>
      <c r="L343" s="5" t="s">
        <v>36</v>
      </c>
      <c r="M343" s="5" t="s">
        <v>37</v>
      </c>
      <c r="N343" s="5">
        <v>95</v>
      </c>
      <c r="O343" s="5">
        <v>493</v>
      </c>
      <c r="P343" s="5">
        <v>0</v>
      </c>
      <c r="Q343" s="5">
        <v>126</v>
      </c>
      <c r="R343" s="5">
        <v>0</v>
      </c>
      <c r="S343" s="5">
        <v>0</v>
      </c>
      <c r="T343">
        <f t="shared" si="70"/>
        <v>588</v>
      </c>
      <c r="U343">
        <f t="shared" si="71"/>
        <v>714</v>
      </c>
      <c r="V343" s="1">
        <f t="shared" si="72"/>
        <v>45976.497716895</v>
      </c>
      <c r="W343" s="1">
        <f t="shared" si="73"/>
        <v>45995.6757990868</v>
      </c>
      <c r="X343" t="str">
        <f t="shared" si="68"/>
        <v>低滞销风险</v>
      </c>
      <c r="Y343" s="8" t="str">
        <f>_xlfn.IFS(COUNTIF($B$2:B343,B343)=1,"-",OR(AND(X342="高滞销风险",OR(X343="中滞销风险",X343="低滞销风险",X343="健康")),AND(X342="中滞销风险",OR(X343="低滞销风险",X343="健康")),AND(X342="低滞销风险",X343="健康")),"变好",X342=X343,"维持不变",OR(AND(X342="健康",OR(X343="低滞销风险",X343="中滞销风险",X343="高滞销风险")),AND(X342="低滞销风险",OR(X343="中滞销风险",X343="高滞销风险")),AND(X342="中滞销风险",X343="高滞销风险")),"变差")</f>
        <v>-</v>
      </c>
      <c r="Z343" s="9">
        <f t="shared" si="75"/>
        <v>0</v>
      </c>
      <c r="AA343" s="9">
        <f t="shared" si="74"/>
        <v>24.15</v>
      </c>
      <c r="AB343" s="9">
        <f t="shared" si="76"/>
        <v>24.15</v>
      </c>
      <c r="AC343" s="9">
        <f t="shared" si="69"/>
        <v>108.675799086758</v>
      </c>
      <c r="AD343" s="9">
        <f t="shared" si="77"/>
        <v>3.67579908675543</v>
      </c>
      <c r="AE343" s="10">
        <f t="shared" si="78"/>
        <v>6.8</v>
      </c>
    </row>
    <row r="344" spans="1:31">
      <c r="A344" s="4">
        <v>45894</v>
      </c>
      <c r="B344" s="5" t="s">
        <v>219</v>
      </c>
      <c r="C344" s="5" t="s">
        <v>220</v>
      </c>
      <c r="D344" s="5" t="s">
        <v>84</v>
      </c>
      <c r="E344" s="5">
        <v>4.71</v>
      </c>
      <c r="F344" s="5">
        <v>4.71</v>
      </c>
      <c r="G344" s="5">
        <v>5.64</v>
      </c>
      <c r="H344" s="5">
        <v>7.61</v>
      </c>
      <c r="I344" s="5" t="s">
        <v>41</v>
      </c>
      <c r="J344" s="5">
        <v>33</v>
      </c>
      <c r="K344" s="5" t="s">
        <v>38</v>
      </c>
      <c r="L344" s="5" t="s">
        <v>39</v>
      </c>
      <c r="M344" s="5" t="s">
        <v>40</v>
      </c>
      <c r="N344" s="5">
        <v>116</v>
      </c>
      <c r="O344" s="5">
        <v>445</v>
      </c>
      <c r="P344" s="5">
        <v>0</v>
      </c>
      <c r="Q344" s="5">
        <v>126</v>
      </c>
      <c r="R344" s="5">
        <v>0</v>
      </c>
      <c r="S344" s="5">
        <v>0</v>
      </c>
      <c r="T344">
        <f t="shared" si="70"/>
        <v>561</v>
      </c>
      <c r="U344">
        <f t="shared" si="71"/>
        <v>687</v>
      </c>
      <c r="V344" s="1">
        <f t="shared" si="72"/>
        <v>46013.1082802548</v>
      </c>
      <c r="W344" s="1">
        <f t="shared" si="73"/>
        <v>46039.8598726115</v>
      </c>
      <c r="X344" t="str">
        <f t="shared" ref="X344:X390" si="79">_xlfn.IFS(AD344&gt;=30,"高滞销风险",AD344&gt;=15,"中滞销风险",AD344&gt;0,"低滞销风险",AD344=0,"健康")</f>
        <v>高滞销风险</v>
      </c>
      <c r="Y344" s="8" t="str">
        <f>_xlfn.IFS(COUNTIF($B$2:B344,B344)=1,"-",OR(AND(X343="高滞销风险",OR(X344="中滞销风险",X344="低滞销风险",X344="健康")),AND(X343="中滞销风险",OR(X344="低滞销风险",X344="健康")),AND(X343="低滞销风险",X344="健康")),"变好",X343=X344,"维持不变",OR(AND(X343="健康",OR(X344="低滞销风险",X344="中滞销风险",X344="高滞销风险")),AND(X343="低滞销风险",OR(X344="中滞销风险",X344="高滞销风险")),AND(X343="中滞销风险",X344="高滞销风险")),"变差")</f>
        <v>变差</v>
      </c>
      <c r="Z344" s="9">
        <f t="shared" si="75"/>
        <v>99.42</v>
      </c>
      <c r="AA344" s="9">
        <f t="shared" si="74"/>
        <v>126</v>
      </c>
      <c r="AB344" s="9">
        <f t="shared" si="76"/>
        <v>225.42</v>
      </c>
      <c r="AC344" s="9">
        <f t="shared" ref="AC344:AC390" si="80">U344/E344</f>
        <v>145.859872611465</v>
      </c>
      <c r="AD344" s="9">
        <f t="shared" si="77"/>
        <v>47.8598726114651</v>
      </c>
      <c r="AE344" s="10">
        <f t="shared" si="78"/>
        <v>7.01020408163265</v>
      </c>
    </row>
    <row r="345" spans="1:31">
      <c r="A345" s="4">
        <v>45901</v>
      </c>
      <c r="B345" s="5" t="s">
        <v>219</v>
      </c>
      <c r="C345" s="5" t="s">
        <v>220</v>
      </c>
      <c r="D345" s="5" t="s">
        <v>84</v>
      </c>
      <c r="E345" s="5">
        <v>5.22</v>
      </c>
      <c r="F345" s="5">
        <v>5.22</v>
      </c>
      <c r="G345" s="5">
        <v>4.97</v>
      </c>
      <c r="H345" s="5">
        <v>6.63</v>
      </c>
      <c r="I345" s="5" t="s">
        <v>41</v>
      </c>
      <c r="J345" s="5">
        <v>36.52</v>
      </c>
      <c r="K345" s="5" t="s">
        <v>42</v>
      </c>
      <c r="L345" s="5" t="s">
        <v>43</v>
      </c>
      <c r="M345" s="5" t="s">
        <v>44</v>
      </c>
      <c r="N345" s="5">
        <v>174</v>
      </c>
      <c r="O345" s="5">
        <v>361</v>
      </c>
      <c r="P345" s="5">
        <v>0</v>
      </c>
      <c r="Q345" s="5">
        <v>126</v>
      </c>
      <c r="R345" s="5">
        <v>0</v>
      </c>
      <c r="S345" s="5">
        <v>0</v>
      </c>
      <c r="T345">
        <f t="shared" si="70"/>
        <v>535</v>
      </c>
      <c r="U345">
        <f t="shared" si="71"/>
        <v>661</v>
      </c>
      <c r="V345" s="1">
        <f t="shared" si="72"/>
        <v>46003.4904214559</v>
      </c>
      <c r="W345" s="1">
        <f t="shared" si="73"/>
        <v>46027.6283524904</v>
      </c>
      <c r="X345" t="str">
        <f t="shared" si="79"/>
        <v>高滞销风险</v>
      </c>
      <c r="Y345" s="8" t="str">
        <f>_xlfn.IFS(COUNTIF($B$2:B345,B345)=1,"-",OR(AND(X344="高滞销风险",OR(X345="中滞销风险",X345="低滞销风险",X345="健康")),AND(X344="中滞销风险",OR(X345="低滞销风险",X345="健康")),AND(X344="低滞销风险",X345="健康")),"变好",X344=X345,"维持不变",OR(AND(X344="健康",OR(X345="低滞销风险",X345="中滞销风险",X345="高滞销风险")),AND(X344="低滞销风险",OR(X345="中滞销风险",X345="高滞销风险")),AND(X344="中滞销风险",X345="高滞销风险")),"变差")</f>
        <v>维持不变</v>
      </c>
      <c r="Z345" s="9">
        <f t="shared" si="75"/>
        <v>59.98</v>
      </c>
      <c r="AA345" s="9">
        <f t="shared" si="74"/>
        <v>126</v>
      </c>
      <c r="AB345" s="9">
        <f t="shared" si="76"/>
        <v>185.98</v>
      </c>
      <c r="AC345" s="9">
        <f t="shared" si="80"/>
        <v>126.628352490421</v>
      </c>
      <c r="AD345" s="9">
        <f t="shared" si="77"/>
        <v>35.6283524904211</v>
      </c>
      <c r="AE345" s="10">
        <f t="shared" si="78"/>
        <v>7.26373626373626</v>
      </c>
    </row>
    <row r="346" spans="1:31">
      <c r="A346" s="4">
        <v>45908</v>
      </c>
      <c r="B346" s="5" t="s">
        <v>219</v>
      </c>
      <c r="C346" s="5" t="s">
        <v>220</v>
      </c>
      <c r="D346" s="5" t="s">
        <v>84</v>
      </c>
      <c r="E346" s="5">
        <v>4</v>
      </c>
      <c r="F346" s="5">
        <v>4</v>
      </c>
      <c r="G346" s="5">
        <v>4.61</v>
      </c>
      <c r="H346" s="5">
        <v>5.13</v>
      </c>
      <c r="I346" s="5" t="s">
        <v>41</v>
      </c>
      <c r="J346" s="5">
        <v>28</v>
      </c>
      <c r="K346" s="5" t="s">
        <v>45</v>
      </c>
      <c r="L346" s="5" t="s">
        <v>46</v>
      </c>
      <c r="M346" s="5" t="s">
        <v>47</v>
      </c>
      <c r="N346" s="5">
        <v>216</v>
      </c>
      <c r="O346" s="5">
        <v>290</v>
      </c>
      <c r="P346" s="5">
        <v>0</v>
      </c>
      <c r="Q346" s="5">
        <v>126</v>
      </c>
      <c r="R346" s="5">
        <v>0</v>
      </c>
      <c r="S346" s="5">
        <v>0</v>
      </c>
      <c r="T346">
        <f t="shared" si="70"/>
        <v>506</v>
      </c>
      <c r="U346">
        <f t="shared" si="71"/>
        <v>632</v>
      </c>
      <c r="V346" s="1">
        <f t="shared" si="72"/>
        <v>46034.5</v>
      </c>
      <c r="W346" s="1">
        <f t="shared" si="73"/>
        <v>46066</v>
      </c>
      <c r="X346" t="str">
        <f t="shared" si="79"/>
        <v>高滞销风险</v>
      </c>
      <c r="Y346" s="8" t="str">
        <f>_xlfn.IFS(COUNTIF($B$2:B346,B346)=1,"-",OR(AND(X345="高滞销风险",OR(X346="中滞销风险",X346="低滞销风险",X346="健康")),AND(X345="中滞销风险",OR(X346="低滞销风险",X346="健康")),AND(X345="低滞销风险",X346="健康")),"变好",X345=X346,"维持不变",OR(AND(X345="健康",OR(X346="低滞销风险",X346="中滞销风险",X346="高滞销风险")),AND(X345="低滞销风险",OR(X346="中滞销风险",X346="高滞销风险")),AND(X345="中滞销风险",X346="高滞销风险")),"变差")</f>
        <v>维持不变</v>
      </c>
      <c r="Z346" s="9">
        <f t="shared" si="75"/>
        <v>170</v>
      </c>
      <c r="AA346" s="9">
        <f t="shared" si="74"/>
        <v>126</v>
      </c>
      <c r="AB346" s="9">
        <f t="shared" si="76"/>
        <v>296</v>
      </c>
      <c r="AC346" s="9">
        <f t="shared" si="80"/>
        <v>158</v>
      </c>
      <c r="AD346" s="9">
        <f t="shared" si="77"/>
        <v>74</v>
      </c>
      <c r="AE346" s="10">
        <f t="shared" si="78"/>
        <v>7.52380952380952</v>
      </c>
    </row>
    <row r="347" spans="1:31">
      <c r="A347" s="4">
        <v>45887</v>
      </c>
      <c r="B347" s="5" t="s">
        <v>221</v>
      </c>
      <c r="C347" s="5" t="s">
        <v>222</v>
      </c>
      <c r="D347" s="5" t="s">
        <v>84</v>
      </c>
      <c r="E347" s="5">
        <v>3.71</v>
      </c>
      <c r="F347" s="5">
        <v>3.71</v>
      </c>
      <c r="G347" s="5">
        <v>4.07</v>
      </c>
      <c r="H347" s="5">
        <v>4.07</v>
      </c>
      <c r="I347" s="5" t="s">
        <v>41</v>
      </c>
      <c r="J347" s="5">
        <v>26</v>
      </c>
      <c r="K347" s="5" t="s">
        <v>35</v>
      </c>
      <c r="L347" s="5" t="s">
        <v>36</v>
      </c>
      <c r="M347" s="5" t="s">
        <v>37</v>
      </c>
      <c r="N347" s="5">
        <v>110</v>
      </c>
      <c r="O347" s="5">
        <v>208</v>
      </c>
      <c r="P347" s="5">
        <v>0</v>
      </c>
      <c r="Q347" s="5">
        <v>0</v>
      </c>
      <c r="R347" s="5">
        <v>0</v>
      </c>
      <c r="S347" s="5">
        <v>0</v>
      </c>
      <c r="T347">
        <f t="shared" si="70"/>
        <v>318</v>
      </c>
      <c r="U347">
        <f t="shared" si="71"/>
        <v>318</v>
      </c>
      <c r="V347" s="1">
        <f t="shared" si="72"/>
        <v>45972.7142857143</v>
      </c>
      <c r="W347" s="1">
        <f t="shared" si="73"/>
        <v>45972.7142857143</v>
      </c>
      <c r="X347" t="str">
        <f t="shared" si="79"/>
        <v>健康</v>
      </c>
      <c r="Y347" s="8" t="str">
        <f>_xlfn.IFS(COUNTIF($B$2:B347,B347)=1,"-",OR(AND(X346="高滞销风险",OR(X347="中滞销风险",X347="低滞销风险",X347="健康")),AND(X346="中滞销风险",OR(X347="低滞销风险",X347="健康")),AND(X346="低滞销风险",X347="健康")),"变好",X346=X347,"维持不变",OR(AND(X346="健康",OR(X347="低滞销风险",X347="中滞销风险",X347="高滞销风险")),AND(X346="低滞销风险",OR(X347="中滞销风险",X347="高滞销风险")),AND(X346="中滞销风险",X347="高滞销风险")),"变差")</f>
        <v>-</v>
      </c>
      <c r="Z347" s="9">
        <f t="shared" si="75"/>
        <v>0</v>
      </c>
      <c r="AA347" s="9">
        <f t="shared" si="74"/>
        <v>0</v>
      </c>
      <c r="AB347" s="9">
        <f t="shared" si="76"/>
        <v>0</v>
      </c>
      <c r="AC347" s="9">
        <f t="shared" si="80"/>
        <v>85.7142857142857</v>
      </c>
      <c r="AD347" s="9">
        <f t="shared" si="77"/>
        <v>0</v>
      </c>
      <c r="AE347" s="10">
        <f t="shared" si="78"/>
        <v>3.71</v>
      </c>
    </row>
    <row r="348" spans="1:31">
      <c r="A348" s="4">
        <v>45894</v>
      </c>
      <c r="B348" s="5" t="s">
        <v>221</v>
      </c>
      <c r="C348" s="5" t="s">
        <v>222</v>
      </c>
      <c r="D348" s="5" t="s">
        <v>84</v>
      </c>
      <c r="E348" s="5">
        <v>3.57</v>
      </c>
      <c r="F348" s="5">
        <v>3.57</v>
      </c>
      <c r="G348" s="5">
        <v>3.64</v>
      </c>
      <c r="H348" s="5">
        <v>4.11</v>
      </c>
      <c r="I348" s="5" t="s">
        <v>41</v>
      </c>
      <c r="J348" s="5">
        <v>25</v>
      </c>
      <c r="K348" s="5" t="s">
        <v>38</v>
      </c>
      <c r="L348" s="5" t="s">
        <v>39</v>
      </c>
      <c r="M348" s="5" t="s">
        <v>40</v>
      </c>
      <c r="N348" s="5">
        <v>86</v>
      </c>
      <c r="O348" s="5">
        <v>200</v>
      </c>
      <c r="P348" s="5">
        <v>0</v>
      </c>
      <c r="Q348" s="5">
        <v>0</v>
      </c>
      <c r="R348" s="5">
        <v>0</v>
      </c>
      <c r="S348" s="5">
        <v>0</v>
      </c>
      <c r="T348">
        <f t="shared" ref="T348:T360" si="81">N348+O348+P348</f>
        <v>286</v>
      </c>
      <c r="U348">
        <f t="shared" ref="U348:U360" si="82">T348+Q348+R348+S348</f>
        <v>286</v>
      </c>
      <c r="V348" s="1">
        <f t="shared" ref="V348:V360" si="83">A348+T348/E348</f>
        <v>45974.1120448179</v>
      </c>
      <c r="W348" s="1">
        <f t="shared" ref="W348:W360" si="84">A348+U348/E348</f>
        <v>45974.1120448179</v>
      </c>
      <c r="X348" t="str">
        <f t="shared" si="79"/>
        <v>健康</v>
      </c>
      <c r="Y348" s="8" t="str">
        <f>_xlfn.IFS(COUNTIF($B$2:B348,B348)=1,"-",OR(AND(X347="高滞销风险",OR(X348="中滞销风险",X348="低滞销风险",X348="健康")),AND(X347="中滞销风险",OR(X348="低滞销风险",X348="健康")),AND(X347="低滞销风险",X348="健康")),"变好",X347=X348,"维持不变",OR(AND(X347="健康",OR(X348="低滞销风险",X348="中滞销风险",X348="高滞销风险")),AND(X347="低滞销风险",OR(X348="中滞销风险",X348="高滞销风险")),AND(X347="中滞销风险",X348="高滞销风险")),"变差")</f>
        <v>维持不变</v>
      </c>
      <c r="Z348" s="9">
        <f t="shared" si="75"/>
        <v>0</v>
      </c>
      <c r="AA348" s="9">
        <f t="shared" si="74"/>
        <v>0</v>
      </c>
      <c r="AB348" s="9">
        <f t="shared" si="76"/>
        <v>0</v>
      </c>
      <c r="AC348" s="9">
        <f t="shared" si="80"/>
        <v>80.1120448179272</v>
      </c>
      <c r="AD348" s="9">
        <f t="shared" si="77"/>
        <v>0</v>
      </c>
      <c r="AE348" s="10">
        <f t="shared" si="78"/>
        <v>3.57</v>
      </c>
    </row>
    <row r="349" spans="1:31">
      <c r="A349" s="4">
        <v>45901</v>
      </c>
      <c r="B349" s="5" t="s">
        <v>221</v>
      </c>
      <c r="C349" s="5" t="s">
        <v>222</v>
      </c>
      <c r="D349" s="5" t="s">
        <v>84</v>
      </c>
      <c r="E349" s="5">
        <v>4.15</v>
      </c>
      <c r="F349" s="5">
        <v>4.43</v>
      </c>
      <c r="G349" s="5">
        <v>4</v>
      </c>
      <c r="H349" s="5">
        <v>4.04</v>
      </c>
      <c r="I349" s="5" t="s">
        <v>34</v>
      </c>
      <c r="J349" s="5">
        <v>31</v>
      </c>
      <c r="K349" s="5" t="s">
        <v>42</v>
      </c>
      <c r="L349" s="5" t="s">
        <v>43</v>
      </c>
      <c r="M349" s="5" t="s">
        <v>44</v>
      </c>
      <c r="N349" s="5">
        <v>88</v>
      </c>
      <c r="O349" s="5">
        <v>170</v>
      </c>
      <c r="P349" s="5">
        <v>0</v>
      </c>
      <c r="Q349" s="5">
        <v>0</v>
      </c>
      <c r="R349" s="5">
        <v>0</v>
      </c>
      <c r="S349" s="5">
        <v>150</v>
      </c>
      <c r="T349">
        <f t="shared" si="81"/>
        <v>258</v>
      </c>
      <c r="U349">
        <f t="shared" si="82"/>
        <v>408</v>
      </c>
      <c r="V349" s="1">
        <f t="shared" si="83"/>
        <v>45963.1686746988</v>
      </c>
      <c r="W349" s="1">
        <f t="shared" si="84"/>
        <v>45999.313253012</v>
      </c>
      <c r="X349" t="str">
        <f t="shared" si="79"/>
        <v>低滞销风险</v>
      </c>
      <c r="Y349" s="8" t="str">
        <f>_xlfn.IFS(COUNTIF($B$2:B349,B349)=1,"-",OR(AND(X348="高滞销风险",OR(X349="中滞销风险",X349="低滞销风险",X349="健康")),AND(X348="中滞销风险",OR(X349="低滞销风险",X349="健康")),AND(X348="低滞销风险",X349="健康")),"变好",X348=X349,"维持不变",OR(AND(X348="健康",OR(X349="低滞销风险",X349="中滞销风险",X349="高滞销风险")),AND(X348="低滞销风险",OR(X349="中滞销风险",X349="高滞销风险")),AND(X348="中滞销风险",X349="高滞销风险")),"变差")</f>
        <v>变差</v>
      </c>
      <c r="Z349" s="9">
        <f t="shared" si="75"/>
        <v>0</v>
      </c>
      <c r="AA349" s="9">
        <f t="shared" si="74"/>
        <v>30.35</v>
      </c>
      <c r="AB349" s="9">
        <f t="shared" si="76"/>
        <v>30.35</v>
      </c>
      <c r="AC349" s="9">
        <f t="shared" si="80"/>
        <v>98.3132530120482</v>
      </c>
      <c r="AD349" s="9">
        <f t="shared" si="77"/>
        <v>7.31325301204924</v>
      </c>
      <c r="AE349" s="10">
        <f t="shared" si="78"/>
        <v>4.48351648351648</v>
      </c>
    </row>
    <row r="350" spans="1:31">
      <c r="A350" s="4">
        <v>45908</v>
      </c>
      <c r="B350" s="5" t="s">
        <v>221</v>
      </c>
      <c r="C350" s="5" t="s">
        <v>222</v>
      </c>
      <c r="D350" s="5" t="s">
        <v>84</v>
      </c>
      <c r="E350" s="5">
        <v>2.14</v>
      </c>
      <c r="F350" s="5">
        <v>2.14</v>
      </c>
      <c r="G350" s="5">
        <v>3.29</v>
      </c>
      <c r="H350" s="5">
        <v>3.46</v>
      </c>
      <c r="I350" s="5" t="s">
        <v>41</v>
      </c>
      <c r="J350" s="5">
        <v>15</v>
      </c>
      <c r="K350" s="5" t="s">
        <v>45</v>
      </c>
      <c r="L350" s="5" t="s">
        <v>46</v>
      </c>
      <c r="M350" s="5" t="s">
        <v>47</v>
      </c>
      <c r="N350" s="5">
        <v>100</v>
      </c>
      <c r="O350" s="5">
        <v>140</v>
      </c>
      <c r="P350" s="5">
        <v>0</v>
      </c>
      <c r="Q350" s="5">
        <v>150</v>
      </c>
      <c r="R350" s="5">
        <v>0</v>
      </c>
      <c r="S350" s="5">
        <v>0</v>
      </c>
      <c r="T350">
        <f t="shared" si="81"/>
        <v>240</v>
      </c>
      <c r="U350">
        <f t="shared" si="82"/>
        <v>390</v>
      </c>
      <c r="V350" s="1">
        <f t="shared" si="83"/>
        <v>46020.1495327103</v>
      </c>
      <c r="W350" s="1">
        <f t="shared" si="84"/>
        <v>46090.2429906542</v>
      </c>
      <c r="X350" t="str">
        <f t="shared" si="79"/>
        <v>高滞销风险</v>
      </c>
      <c r="Y350" s="8" t="str">
        <f>_xlfn.IFS(COUNTIF($B$2:B350,B350)=1,"-",OR(AND(X349="高滞销风险",OR(X350="中滞销风险",X350="低滞销风险",X350="健康")),AND(X349="中滞销风险",OR(X350="低滞销风险",X350="健康")),AND(X349="低滞销风险",X350="健康")),"变好",X349=X350,"维持不变",OR(AND(X349="健康",OR(X350="低滞销风险",X350="中滞销风险",X350="高滞销风险")),AND(X349="低滞销风险",OR(X350="中滞销风险",X350="高滞销风险")),AND(X349="中滞销风险",X350="高滞销风险")),"变差")</f>
        <v>变差</v>
      </c>
      <c r="Z350" s="9">
        <f t="shared" si="75"/>
        <v>60.24</v>
      </c>
      <c r="AA350" s="9">
        <f t="shared" si="74"/>
        <v>150</v>
      </c>
      <c r="AB350" s="9">
        <f t="shared" si="76"/>
        <v>210.24</v>
      </c>
      <c r="AC350" s="9">
        <f t="shared" si="80"/>
        <v>182.242990654206</v>
      </c>
      <c r="AD350" s="9">
        <f t="shared" si="77"/>
        <v>98.242990654202</v>
      </c>
      <c r="AE350" s="10">
        <f t="shared" si="78"/>
        <v>4.64285714285714</v>
      </c>
    </row>
    <row r="351" spans="1:31">
      <c r="A351" s="4">
        <v>45887</v>
      </c>
      <c r="B351" s="5" t="s">
        <v>223</v>
      </c>
      <c r="C351" s="5" t="s">
        <v>224</v>
      </c>
      <c r="D351" s="5" t="s">
        <v>84</v>
      </c>
      <c r="E351" s="5">
        <v>9.1</v>
      </c>
      <c r="F351" s="5">
        <v>9.43</v>
      </c>
      <c r="G351" s="5">
        <v>10</v>
      </c>
      <c r="H351" s="5">
        <v>8.54</v>
      </c>
      <c r="I351" s="5" t="s">
        <v>34</v>
      </c>
      <c r="J351" s="5">
        <v>66</v>
      </c>
      <c r="K351" s="5" t="s">
        <v>35</v>
      </c>
      <c r="L351" s="5" t="s">
        <v>36</v>
      </c>
      <c r="M351" s="5" t="s">
        <v>37</v>
      </c>
      <c r="N351" s="5">
        <v>158</v>
      </c>
      <c r="O351" s="5">
        <v>407</v>
      </c>
      <c r="P351" s="5">
        <v>0</v>
      </c>
      <c r="Q351" s="5">
        <v>170</v>
      </c>
      <c r="R351" s="5">
        <v>0</v>
      </c>
      <c r="S351" s="5">
        <v>150</v>
      </c>
      <c r="T351">
        <f t="shared" si="81"/>
        <v>565</v>
      </c>
      <c r="U351">
        <f t="shared" si="82"/>
        <v>885</v>
      </c>
      <c r="V351" s="1">
        <f t="shared" si="83"/>
        <v>45949.0879120879</v>
      </c>
      <c r="W351" s="1">
        <f t="shared" si="84"/>
        <v>45984.2527472528</v>
      </c>
      <c r="X351" t="str">
        <f t="shared" si="79"/>
        <v>健康</v>
      </c>
      <c r="Y351" s="8" t="str">
        <f>_xlfn.IFS(COUNTIF($B$2:B351,B351)=1,"-",OR(AND(X350="高滞销风险",OR(X351="中滞销风险",X351="低滞销风险",X351="健康")),AND(X350="中滞销风险",OR(X351="低滞销风险",X351="健康")),AND(X350="低滞销风险",X351="健康")),"变好",X350=X351,"维持不变",OR(AND(X350="健康",OR(X351="低滞销风险",X351="中滞销风险",X351="高滞销风险")),AND(X350="低滞销风险",OR(X351="中滞销风险",X351="高滞销风险")),AND(X350="中滞销风险",X351="高滞销风险")),"变差")</f>
        <v>-</v>
      </c>
      <c r="Z351" s="9">
        <f t="shared" si="75"/>
        <v>0</v>
      </c>
      <c r="AA351" s="9">
        <f t="shared" si="74"/>
        <v>0</v>
      </c>
      <c r="AB351" s="9">
        <f t="shared" si="76"/>
        <v>0</v>
      </c>
      <c r="AC351" s="9">
        <f t="shared" si="80"/>
        <v>97.2527472527473</v>
      </c>
      <c r="AD351" s="9">
        <f t="shared" si="77"/>
        <v>0</v>
      </c>
      <c r="AE351" s="10">
        <f t="shared" si="78"/>
        <v>9.1</v>
      </c>
    </row>
    <row r="352" spans="1:31">
      <c r="A352" s="4">
        <v>45894</v>
      </c>
      <c r="B352" s="5" t="s">
        <v>223</v>
      </c>
      <c r="C352" s="5" t="s">
        <v>224</v>
      </c>
      <c r="D352" s="5" t="s">
        <v>84</v>
      </c>
      <c r="E352" s="5">
        <v>8.14</v>
      </c>
      <c r="F352" s="5">
        <v>8.14</v>
      </c>
      <c r="G352" s="5">
        <v>8.79</v>
      </c>
      <c r="H352" s="5">
        <v>8.71</v>
      </c>
      <c r="I352" s="5" t="s">
        <v>41</v>
      </c>
      <c r="J352" s="5">
        <v>57</v>
      </c>
      <c r="K352" s="5" t="s">
        <v>38</v>
      </c>
      <c r="L352" s="5" t="s">
        <v>39</v>
      </c>
      <c r="M352" s="5" t="s">
        <v>40</v>
      </c>
      <c r="N352" s="5">
        <v>141</v>
      </c>
      <c r="O352" s="5">
        <v>464</v>
      </c>
      <c r="P352" s="5">
        <v>0</v>
      </c>
      <c r="Q352" s="5">
        <v>220</v>
      </c>
      <c r="R352" s="5">
        <v>0</v>
      </c>
      <c r="S352" s="5">
        <v>0</v>
      </c>
      <c r="T352">
        <f t="shared" si="81"/>
        <v>605</v>
      </c>
      <c r="U352">
        <f t="shared" si="82"/>
        <v>825</v>
      </c>
      <c r="V352" s="1">
        <f t="shared" si="83"/>
        <v>45968.3243243243</v>
      </c>
      <c r="W352" s="1">
        <f t="shared" si="84"/>
        <v>45995.3513513514</v>
      </c>
      <c r="X352" t="str">
        <f t="shared" si="79"/>
        <v>低滞销风险</v>
      </c>
      <c r="Y352" s="8" t="str">
        <f>_xlfn.IFS(COUNTIF($B$2:B352,B352)=1,"-",OR(AND(X351="高滞销风险",OR(X352="中滞销风险",X352="低滞销风险",X352="健康")),AND(X351="中滞销风险",OR(X352="低滞销风险",X352="健康")),AND(X351="低滞销风险",X352="健康")),"变好",X351=X352,"维持不变",OR(AND(X351="健康",OR(X352="低滞销风险",X352="中滞销风险",X352="高滞销风险")),AND(X351="低滞销风险",OR(X352="中滞销风险",X352="高滞销风险")),AND(X351="中滞销风险",X352="高滞销风险")),"变差")</f>
        <v>变差</v>
      </c>
      <c r="Z352" s="9">
        <f t="shared" si="75"/>
        <v>0</v>
      </c>
      <c r="AA352" s="9">
        <f t="shared" si="74"/>
        <v>27.28</v>
      </c>
      <c r="AB352" s="9">
        <f t="shared" si="76"/>
        <v>27.28</v>
      </c>
      <c r="AC352" s="9">
        <f t="shared" si="80"/>
        <v>101.351351351351</v>
      </c>
      <c r="AD352" s="9">
        <f t="shared" si="77"/>
        <v>3.35135135135351</v>
      </c>
      <c r="AE352" s="10">
        <f t="shared" si="78"/>
        <v>8.41836734693878</v>
      </c>
    </row>
    <row r="353" spans="1:31">
      <c r="A353" s="4">
        <v>45901</v>
      </c>
      <c r="B353" s="5" t="s">
        <v>223</v>
      </c>
      <c r="C353" s="5" t="s">
        <v>224</v>
      </c>
      <c r="D353" s="5" t="s">
        <v>84</v>
      </c>
      <c r="E353" s="5">
        <v>7.05</v>
      </c>
      <c r="F353" s="5">
        <v>7.05</v>
      </c>
      <c r="G353" s="5">
        <v>7.59</v>
      </c>
      <c r="H353" s="5">
        <v>8.8</v>
      </c>
      <c r="I353" s="5" t="s">
        <v>41</v>
      </c>
      <c r="J353" s="5">
        <v>49.32</v>
      </c>
      <c r="K353" s="5" t="s">
        <v>42</v>
      </c>
      <c r="L353" s="5" t="s">
        <v>43</v>
      </c>
      <c r="M353" s="5" t="s">
        <v>44</v>
      </c>
      <c r="N353" s="5">
        <v>152</v>
      </c>
      <c r="O353" s="5">
        <v>408</v>
      </c>
      <c r="P353" s="5">
        <v>0</v>
      </c>
      <c r="Q353" s="5">
        <v>220</v>
      </c>
      <c r="R353" s="5">
        <v>0</v>
      </c>
      <c r="S353" s="5">
        <v>0</v>
      </c>
      <c r="T353">
        <f t="shared" si="81"/>
        <v>560</v>
      </c>
      <c r="U353">
        <f t="shared" si="82"/>
        <v>780</v>
      </c>
      <c r="V353" s="1">
        <f t="shared" si="83"/>
        <v>45980.4326241135</v>
      </c>
      <c r="W353" s="1">
        <f t="shared" si="84"/>
        <v>46011.6382978723</v>
      </c>
      <c r="X353" t="str">
        <f t="shared" si="79"/>
        <v>中滞销风险</v>
      </c>
      <c r="Y353" s="8" t="str">
        <f>_xlfn.IFS(COUNTIF($B$2:B353,B353)=1,"-",OR(AND(X352="高滞销风险",OR(X353="中滞销风险",X353="低滞销风险",X353="健康")),AND(X352="中滞销风险",OR(X353="低滞销风险",X353="健康")),AND(X352="低滞销风险",X353="健康")),"变好",X352=X353,"维持不变",OR(AND(X352="健康",OR(X353="低滞销风险",X353="中滞销风险",X353="高滞销风险")),AND(X352="低滞销风险",OR(X353="中滞销风险",X353="高滞销风险")),AND(X352="中滞销风险",X353="高滞销风险")),"变差")</f>
        <v>变差</v>
      </c>
      <c r="Z353" s="9">
        <f t="shared" si="75"/>
        <v>0</v>
      </c>
      <c r="AA353" s="9">
        <f t="shared" si="74"/>
        <v>138.45</v>
      </c>
      <c r="AB353" s="9">
        <f t="shared" si="76"/>
        <v>138.45</v>
      </c>
      <c r="AC353" s="9">
        <f t="shared" si="80"/>
        <v>110.63829787234</v>
      </c>
      <c r="AD353" s="9">
        <f t="shared" si="77"/>
        <v>19.6382978723414</v>
      </c>
      <c r="AE353" s="10">
        <f t="shared" si="78"/>
        <v>8.57142857142857</v>
      </c>
    </row>
    <row r="354" spans="1:31">
      <c r="A354" s="4">
        <v>45908</v>
      </c>
      <c r="B354" s="5" t="s">
        <v>223</v>
      </c>
      <c r="C354" s="5" t="s">
        <v>224</v>
      </c>
      <c r="D354" s="5" t="s">
        <v>84</v>
      </c>
      <c r="E354" s="5">
        <v>8.58</v>
      </c>
      <c r="F354" s="5">
        <v>9.14</v>
      </c>
      <c r="G354" s="5">
        <v>8.09</v>
      </c>
      <c r="H354" s="5">
        <v>8.44</v>
      </c>
      <c r="I354" s="5" t="s">
        <v>34</v>
      </c>
      <c r="J354" s="5">
        <v>64</v>
      </c>
      <c r="K354" s="5" t="s">
        <v>45</v>
      </c>
      <c r="L354" s="5" t="s">
        <v>46</v>
      </c>
      <c r="M354" s="5" t="s">
        <v>47</v>
      </c>
      <c r="N354" s="5">
        <v>105</v>
      </c>
      <c r="O354" s="5">
        <v>392</v>
      </c>
      <c r="P354" s="5">
        <v>0</v>
      </c>
      <c r="Q354" s="5">
        <v>220</v>
      </c>
      <c r="R354" s="5">
        <v>0</v>
      </c>
      <c r="S354" s="5">
        <v>0</v>
      </c>
      <c r="T354">
        <f t="shared" si="81"/>
        <v>497</v>
      </c>
      <c r="U354">
        <f t="shared" si="82"/>
        <v>717</v>
      </c>
      <c r="V354" s="1">
        <f t="shared" si="83"/>
        <v>45965.9254079254</v>
      </c>
      <c r="W354" s="1">
        <f t="shared" si="84"/>
        <v>45991.5664335664</v>
      </c>
      <c r="X354" t="str">
        <f t="shared" si="79"/>
        <v>健康</v>
      </c>
      <c r="Y354" s="8" t="str">
        <f>_xlfn.IFS(COUNTIF($B$2:B354,B354)=1,"-",OR(AND(X353="高滞销风险",OR(X354="中滞销风险",X354="低滞销风险",X354="健康")),AND(X353="中滞销风险",OR(X354="低滞销风险",X354="健康")),AND(X353="低滞销风险",X354="健康")),"变好",X353=X354,"维持不变",OR(AND(X353="健康",OR(X354="低滞销风险",X354="中滞销风险",X354="高滞销风险")),AND(X353="低滞销风险",OR(X354="中滞销风险",X354="高滞销风险")),AND(X353="中滞销风险",X354="高滞销风险")),"变差")</f>
        <v>变好</v>
      </c>
      <c r="Z354" s="9">
        <f t="shared" si="75"/>
        <v>0</v>
      </c>
      <c r="AA354" s="9">
        <f t="shared" si="74"/>
        <v>0</v>
      </c>
      <c r="AB354" s="9">
        <f t="shared" si="76"/>
        <v>0</v>
      </c>
      <c r="AC354" s="9">
        <f t="shared" si="80"/>
        <v>83.5664335664336</v>
      </c>
      <c r="AD354" s="9">
        <f t="shared" si="77"/>
        <v>0</v>
      </c>
      <c r="AE354" s="10">
        <f t="shared" si="78"/>
        <v>8.58</v>
      </c>
    </row>
    <row r="355" spans="1:31">
      <c r="A355" s="4">
        <v>45887</v>
      </c>
      <c r="B355" s="5" t="s">
        <v>225</v>
      </c>
      <c r="C355" s="5" t="s">
        <v>226</v>
      </c>
      <c r="D355" s="5" t="s">
        <v>84</v>
      </c>
      <c r="E355" s="5">
        <v>20.53</v>
      </c>
      <c r="F355" s="5">
        <v>20.57</v>
      </c>
      <c r="G355" s="5">
        <v>20.71</v>
      </c>
      <c r="H355" s="5">
        <v>20.43</v>
      </c>
      <c r="I355" s="5" t="s">
        <v>34</v>
      </c>
      <c r="J355" s="5">
        <v>144</v>
      </c>
      <c r="K355" s="5" t="s">
        <v>35</v>
      </c>
      <c r="L355" s="5" t="s">
        <v>36</v>
      </c>
      <c r="M355" s="5" t="s">
        <v>37</v>
      </c>
      <c r="N355" s="5">
        <v>408</v>
      </c>
      <c r="O355" s="5">
        <v>936</v>
      </c>
      <c r="P355" s="5">
        <v>0</v>
      </c>
      <c r="Q355" s="5">
        <v>138</v>
      </c>
      <c r="R355" s="5">
        <v>0</v>
      </c>
      <c r="S355" s="5">
        <v>0</v>
      </c>
      <c r="T355">
        <f t="shared" si="81"/>
        <v>1344</v>
      </c>
      <c r="U355">
        <f t="shared" si="82"/>
        <v>1482</v>
      </c>
      <c r="V355" s="1">
        <f t="shared" si="83"/>
        <v>45952.4651729177</v>
      </c>
      <c r="W355" s="1">
        <f t="shared" si="84"/>
        <v>45959.1870433512</v>
      </c>
      <c r="X355" t="str">
        <f t="shared" si="79"/>
        <v>健康</v>
      </c>
      <c r="Y355" s="8" t="str">
        <f>_xlfn.IFS(COUNTIF($B$2:B355,B355)=1,"-",OR(AND(X354="高滞销风险",OR(X355="中滞销风险",X355="低滞销风险",X355="健康")),AND(X354="中滞销风险",OR(X355="低滞销风险",X355="健康")),AND(X354="低滞销风险",X355="健康")),"变好",X354=X355,"维持不变",OR(AND(X354="健康",OR(X355="低滞销风险",X355="中滞销风险",X355="高滞销风险")),AND(X354="低滞销风险",OR(X355="中滞销风险",X355="高滞销风险")),AND(X354="中滞销风险",X355="高滞销风险")),"变差")</f>
        <v>-</v>
      </c>
      <c r="Z355" s="9">
        <f t="shared" si="75"/>
        <v>0</v>
      </c>
      <c r="AA355" s="9">
        <f t="shared" si="74"/>
        <v>0</v>
      </c>
      <c r="AB355" s="9">
        <f t="shared" si="76"/>
        <v>0</v>
      </c>
      <c r="AC355" s="9">
        <f t="shared" si="80"/>
        <v>72.1870433511934</v>
      </c>
      <c r="AD355" s="9">
        <f t="shared" si="77"/>
        <v>0</v>
      </c>
      <c r="AE355" s="10">
        <f t="shared" si="78"/>
        <v>20.53</v>
      </c>
    </row>
    <row r="356" spans="1:31">
      <c r="A356" s="4">
        <v>45894</v>
      </c>
      <c r="B356" s="5" t="s">
        <v>225</v>
      </c>
      <c r="C356" s="5" t="s">
        <v>226</v>
      </c>
      <c r="D356" s="5" t="s">
        <v>84</v>
      </c>
      <c r="E356" s="5">
        <v>18</v>
      </c>
      <c r="F356" s="5">
        <v>18</v>
      </c>
      <c r="G356" s="5">
        <v>19.29</v>
      </c>
      <c r="H356" s="5">
        <v>19.96</v>
      </c>
      <c r="I356" s="5" t="s">
        <v>41</v>
      </c>
      <c r="J356" s="5">
        <v>126</v>
      </c>
      <c r="K356" s="5" t="s">
        <v>38</v>
      </c>
      <c r="L356" s="5" t="s">
        <v>39</v>
      </c>
      <c r="M356" s="5" t="s">
        <v>40</v>
      </c>
      <c r="N356" s="5">
        <v>317</v>
      </c>
      <c r="O356" s="5">
        <v>1010</v>
      </c>
      <c r="P356" s="5">
        <v>0</v>
      </c>
      <c r="Q356" s="5">
        <v>188</v>
      </c>
      <c r="R356" s="5">
        <v>0</v>
      </c>
      <c r="S356" s="5">
        <v>0</v>
      </c>
      <c r="T356">
        <f t="shared" si="81"/>
        <v>1327</v>
      </c>
      <c r="U356">
        <f t="shared" si="82"/>
        <v>1515</v>
      </c>
      <c r="V356" s="1">
        <f t="shared" si="83"/>
        <v>45967.7222222222</v>
      </c>
      <c r="W356" s="1">
        <f t="shared" si="84"/>
        <v>45978.1666666667</v>
      </c>
      <c r="X356" t="str">
        <f t="shared" si="79"/>
        <v>健康</v>
      </c>
      <c r="Y356" s="8" t="str">
        <f>_xlfn.IFS(COUNTIF($B$2:B356,B356)=1,"-",OR(AND(X355="高滞销风险",OR(X356="中滞销风险",X356="低滞销风险",X356="健康")),AND(X355="中滞销风险",OR(X356="低滞销风险",X356="健康")),AND(X355="低滞销风险",X356="健康")),"变好",X355=X356,"维持不变",OR(AND(X355="健康",OR(X356="低滞销风险",X356="中滞销风险",X356="高滞销风险")),AND(X355="低滞销风险",OR(X356="中滞销风险",X356="高滞销风险")),AND(X355="中滞销风险",X356="高滞销风险")),"变差")</f>
        <v>维持不变</v>
      </c>
      <c r="Z356" s="9">
        <f t="shared" si="75"/>
        <v>0</v>
      </c>
      <c r="AA356" s="9">
        <f t="shared" si="74"/>
        <v>0</v>
      </c>
      <c r="AB356" s="9">
        <f t="shared" si="76"/>
        <v>0</v>
      </c>
      <c r="AC356" s="9">
        <f t="shared" si="80"/>
        <v>84.1666666666667</v>
      </c>
      <c r="AD356" s="9">
        <f t="shared" si="77"/>
        <v>0</v>
      </c>
      <c r="AE356" s="10">
        <f t="shared" si="78"/>
        <v>18</v>
      </c>
    </row>
    <row r="357" spans="1:31">
      <c r="A357" s="4">
        <v>45901</v>
      </c>
      <c r="B357" s="5" t="s">
        <v>225</v>
      </c>
      <c r="C357" s="5" t="s">
        <v>226</v>
      </c>
      <c r="D357" s="5" t="s">
        <v>84</v>
      </c>
      <c r="E357" s="5">
        <v>16</v>
      </c>
      <c r="F357" s="5">
        <v>16</v>
      </c>
      <c r="G357" s="5">
        <v>17</v>
      </c>
      <c r="H357" s="5">
        <v>18.86</v>
      </c>
      <c r="I357" s="5" t="s">
        <v>41</v>
      </c>
      <c r="J357" s="5">
        <v>112</v>
      </c>
      <c r="K357" s="5" t="s">
        <v>42</v>
      </c>
      <c r="L357" s="5" t="s">
        <v>43</v>
      </c>
      <c r="M357" s="5" t="s">
        <v>44</v>
      </c>
      <c r="N357" s="5">
        <v>371</v>
      </c>
      <c r="O357" s="5">
        <v>839</v>
      </c>
      <c r="P357" s="5">
        <v>0</v>
      </c>
      <c r="Q357" s="5">
        <v>188</v>
      </c>
      <c r="R357" s="5">
        <v>0</v>
      </c>
      <c r="S357" s="5">
        <v>0</v>
      </c>
      <c r="T357">
        <f t="shared" si="81"/>
        <v>1210</v>
      </c>
      <c r="U357">
        <f t="shared" si="82"/>
        <v>1398</v>
      </c>
      <c r="V357" s="1">
        <f t="shared" si="83"/>
        <v>45976.625</v>
      </c>
      <c r="W357" s="1">
        <f t="shared" si="84"/>
        <v>45988.375</v>
      </c>
      <c r="X357" t="str">
        <f t="shared" si="79"/>
        <v>健康</v>
      </c>
      <c r="Y357" s="8" t="str">
        <f>_xlfn.IFS(COUNTIF($B$2:B357,B357)=1,"-",OR(AND(X356="高滞销风险",OR(X357="中滞销风险",X357="低滞销风险",X357="健康")),AND(X356="中滞销风险",OR(X357="低滞销风险",X357="健康")),AND(X356="低滞销风险",X357="健康")),"变好",X356=X357,"维持不变",OR(AND(X356="健康",OR(X357="低滞销风险",X357="中滞销风险",X357="高滞销风险")),AND(X356="低滞销风险",OR(X357="中滞销风险",X357="高滞销风险")),AND(X356="中滞销风险",X357="高滞销风险")),"变差")</f>
        <v>维持不变</v>
      </c>
      <c r="Z357" s="9">
        <f t="shared" si="75"/>
        <v>0</v>
      </c>
      <c r="AA357" s="9">
        <f t="shared" si="74"/>
        <v>0</v>
      </c>
      <c r="AB357" s="9">
        <f t="shared" si="76"/>
        <v>0</v>
      </c>
      <c r="AC357" s="9">
        <f t="shared" si="80"/>
        <v>87.375</v>
      </c>
      <c r="AD357" s="9">
        <f t="shared" si="77"/>
        <v>0</v>
      </c>
      <c r="AE357" s="10">
        <f t="shared" si="78"/>
        <v>16</v>
      </c>
    </row>
    <row r="358" spans="1:31">
      <c r="A358" s="4">
        <v>45908</v>
      </c>
      <c r="B358" s="5" t="s">
        <v>225</v>
      </c>
      <c r="C358" s="5" t="s">
        <v>226</v>
      </c>
      <c r="D358" s="5" t="s">
        <v>84</v>
      </c>
      <c r="E358" s="5">
        <v>11.29</v>
      </c>
      <c r="F358" s="5">
        <v>11.29</v>
      </c>
      <c r="G358" s="5">
        <v>13.64</v>
      </c>
      <c r="H358" s="5">
        <v>16.46</v>
      </c>
      <c r="I358" s="5" t="s">
        <v>41</v>
      </c>
      <c r="J358" s="5">
        <v>79</v>
      </c>
      <c r="K358" s="5" t="s">
        <v>45</v>
      </c>
      <c r="L358" s="5" t="s">
        <v>46</v>
      </c>
      <c r="M358" s="5" t="s">
        <v>47</v>
      </c>
      <c r="N358" s="5">
        <v>535</v>
      </c>
      <c r="O358" s="5">
        <v>601</v>
      </c>
      <c r="P358" s="5">
        <v>0</v>
      </c>
      <c r="Q358" s="5">
        <v>188</v>
      </c>
      <c r="R358" s="5">
        <v>0</v>
      </c>
      <c r="S358" s="5">
        <v>0</v>
      </c>
      <c r="T358">
        <f t="shared" si="81"/>
        <v>1136</v>
      </c>
      <c r="U358">
        <f t="shared" si="82"/>
        <v>1324</v>
      </c>
      <c r="V358" s="1">
        <f t="shared" si="83"/>
        <v>46008.6200177148</v>
      </c>
      <c r="W358" s="1">
        <f t="shared" si="84"/>
        <v>46025.2719220549</v>
      </c>
      <c r="X358" t="str">
        <f t="shared" si="79"/>
        <v>高滞销风险</v>
      </c>
      <c r="Y358" s="8" t="str">
        <f>_xlfn.IFS(COUNTIF($B$2:B358,B358)=1,"-",OR(AND(X357="高滞销风险",OR(X358="中滞销风险",X358="低滞销风险",X358="健康")),AND(X357="中滞销风险",OR(X358="低滞销风险",X358="健康")),AND(X357="低滞销风险",X358="健康")),"变好",X357=X358,"维持不变",OR(AND(X357="健康",OR(X358="低滞销风险",X358="中滞销风险",X358="高滞销风险")),AND(X357="低滞销风险",OR(X358="中滞销风险",X358="高滞销风险")),AND(X357="中滞销风险",X358="高滞销风险")),"变差")</f>
        <v>变差</v>
      </c>
      <c r="Z358" s="9">
        <f t="shared" si="75"/>
        <v>187.64</v>
      </c>
      <c r="AA358" s="9">
        <f t="shared" si="74"/>
        <v>188</v>
      </c>
      <c r="AB358" s="9">
        <f t="shared" si="76"/>
        <v>375.64</v>
      </c>
      <c r="AC358" s="9">
        <f t="shared" si="80"/>
        <v>117.271922054916</v>
      </c>
      <c r="AD358" s="9">
        <f t="shared" si="77"/>
        <v>33.2719220549188</v>
      </c>
      <c r="AE358" s="10">
        <f t="shared" si="78"/>
        <v>15.7619047619048</v>
      </c>
    </row>
    <row r="359" spans="1:31">
      <c r="A359" s="4">
        <v>45887</v>
      </c>
      <c r="B359" s="5" t="s">
        <v>227</v>
      </c>
      <c r="C359" s="5" t="s">
        <v>228</v>
      </c>
      <c r="D359" s="5" t="s">
        <v>84</v>
      </c>
      <c r="E359" s="5">
        <v>6.28</v>
      </c>
      <c r="F359" s="5">
        <v>6.57</v>
      </c>
      <c r="G359" s="5">
        <v>6.29</v>
      </c>
      <c r="H359" s="5">
        <v>6.11</v>
      </c>
      <c r="I359" s="5" t="s">
        <v>34</v>
      </c>
      <c r="J359" s="5">
        <v>46</v>
      </c>
      <c r="K359" s="5" t="s">
        <v>35</v>
      </c>
      <c r="L359" s="5" t="s">
        <v>36</v>
      </c>
      <c r="M359" s="5" t="s">
        <v>37</v>
      </c>
      <c r="N359" s="5">
        <v>60</v>
      </c>
      <c r="O359" s="5">
        <v>244</v>
      </c>
      <c r="P359" s="5">
        <v>89</v>
      </c>
      <c r="Q359" s="5">
        <v>60</v>
      </c>
      <c r="R359" s="5">
        <v>0</v>
      </c>
      <c r="S359" s="5">
        <v>0</v>
      </c>
      <c r="T359">
        <f t="shared" si="81"/>
        <v>393</v>
      </c>
      <c r="U359">
        <f t="shared" si="82"/>
        <v>453</v>
      </c>
      <c r="V359" s="1">
        <f t="shared" si="83"/>
        <v>45949.5796178344</v>
      </c>
      <c r="W359" s="1">
        <f t="shared" si="84"/>
        <v>45959.1337579618</v>
      </c>
      <c r="X359" t="str">
        <f t="shared" si="79"/>
        <v>健康</v>
      </c>
      <c r="Y359" s="8" t="str">
        <f>_xlfn.IFS(COUNTIF($B$2:B359,B359)=1,"-",OR(AND(X358="高滞销风险",OR(X359="中滞销风险",X359="低滞销风险",X359="健康")),AND(X358="中滞销风险",OR(X359="低滞销风险",X359="健康")),AND(X358="低滞销风险",X359="健康")),"变好",X358=X359,"维持不变",OR(AND(X358="健康",OR(X359="低滞销风险",X359="中滞销风险",X359="高滞销风险")),AND(X358="低滞销风险",OR(X359="中滞销风险",X359="高滞销风险")),AND(X358="中滞销风险",X359="高滞销风险")),"变差")</f>
        <v>-</v>
      </c>
      <c r="Z359" s="9">
        <f t="shared" si="75"/>
        <v>0</v>
      </c>
      <c r="AA359" s="9">
        <f t="shared" si="74"/>
        <v>0</v>
      </c>
      <c r="AB359" s="9">
        <f t="shared" si="76"/>
        <v>0</v>
      </c>
      <c r="AC359" s="9">
        <f t="shared" si="80"/>
        <v>72.1337579617834</v>
      </c>
      <c r="AD359" s="9">
        <f t="shared" si="77"/>
        <v>0</v>
      </c>
      <c r="AE359" s="10">
        <f t="shared" si="78"/>
        <v>6.28</v>
      </c>
    </row>
    <row r="360" spans="1:31">
      <c r="A360" s="4">
        <v>45894</v>
      </c>
      <c r="B360" s="5" t="s">
        <v>227</v>
      </c>
      <c r="C360" s="5" t="s">
        <v>228</v>
      </c>
      <c r="D360" s="5" t="s">
        <v>84</v>
      </c>
      <c r="E360" s="5">
        <v>3.57</v>
      </c>
      <c r="F360" s="5">
        <v>3.57</v>
      </c>
      <c r="G360" s="5">
        <v>5.07</v>
      </c>
      <c r="H360" s="5">
        <v>5.5</v>
      </c>
      <c r="I360" s="5" t="s">
        <v>41</v>
      </c>
      <c r="J360" s="5">
        <v>25</v>
      </c>
      <c r="K360" s="5" t="s">
        <v>38</v>
      </c>
      <c r="L360" s="5" t="s">
        <v>39</v>
      </c>
      <c r="M360" s="5" t="s">
        <v>40</v>
      </c>
      <c r="N360" s="5">
        <v>56</v>
      </c>
      <c r="O360" s="5">
        <v>369</v>
      </c>
      <c r="P360" s="5">
        <v>0</v>
      </c>
      <c r="Q360" s="5">
        <v>0</v>
      </c>
      <c r="R360" s="5">
        <v>0</v>
      </c>
      <c r="S360" s="5">
        <v>250</v>
      </c>
      <c r="T360">
        <f t="shared" si="81"/>
        <v>425</v>
      </c>
      <c r="U360">
        <f t="shared" si="82"/>
        <v>675</v>
      </c>
      <c r="V360" s="1">
        <f t="shared" si="83"/>
        <v>46013.0476190476</v>
      </c>
      <c r="W360" s="1">
        <f t="shared" si="84"/>
        <v>46083.0756302521</v>
      </c>
      <c r="X360" t="str">
        <f t="shared" si="79"/>
        <v>高滞销风险</v>
      </c>
      <c r="Y360" s="8" t="str">
        <f>_xlfn.IFS(COUNTIF($B$2:B360,B360)=1,"-",OR(AND(X359="高滞销风险",OR(X360="中滞销风险",X360="低滞销风险",X360="健康")),AND(X359="中滞销风险",OR(X360="低滞销风险",X360="健康")),AND(X359="低滞销风险",X360="健康")),"变好",X359=X360,"维持不变",OR(AND(X359="健康",OR(X360="低滞销风险",X360="中滞销风险",X360="高滞销风险")),AND(X359="低滞销风险",OR(X360="中滞销风险",X360="高滞销风险")),AND(X359="中滞销风险",X360="高滞销风险")),"变差")</f>
        <v>变差</v>
      </c>
      <c r="Z360" s="9">
        <f t="shared" si="75"/>
        <v>75.14</v>
      </c>
      <c r="AA360" s="9">
        <f t="shared" si="74"/>
        <v>250</v>
      </c>
      <c r="AB360" s="9">
        <f t="shared" si="76"/>
        <v>325.14</v>
      </c>
      <c r="AC360" s="9">
        <f t="shared" si="80"/>
        <v>189.075630252101</v>
      </c>
      <c r="AD360" s="9">
        <f t="shared" si="77"/>
        <v>91.075630252104</v>
      </c>
      <c r="AE360" s="10">
        <f t="shared" si="78"/>
        <v>6.88775510204082</v>
      </c>
    </row>
    <row r="361" spans="1:31">
      <c r="A361" s="4">
        <v>45901</v>
      </c>
      <c r="B361" s="5" t="s">
        <v>227</v>
      </c>
      <c r="C361" s="5" t="s">
        <v>228</v>
      </c>
      <c r="D361" s="5" t="s">
        <v>84</v>
      </c>
      <c r="E361" s="5">
        <v>4.61</v>
      </c>
      <c r="F361" s="5">
        <v>4.61</v>
      </c>
      <c r="G361" s="5">
        <v>4.09</v>
      </c>
      <c r="H361" s="5">
        <v>5.19</v>
      </c>
      <c r="I361" s="5" t="s">
        <v>41</v>
      </c>
      <c r="J361" s="5">
        <v>32.28</v>
      </c>
      <c r="K361" s="5" t="s">
        <v>42</v>
      </c>
      <c r="L361" s="5" t="s">
        <v>43</v>
      </c>
      <c r="M361" s="5" t="s">
        <v>44</v>
      </c>
      <c r="N361" s="5">
        <v>193</v>
      </c>
      <c r="O361" s="5">
        <v>206</v>
      </c>
      <c r="P361" s="5">
        <v>0</v>
      </c>
      <c r="Q361" s="5">
        <v>0</v>
      </c>
      <c r="R361" s="5">
        <v>0</v>
      </c>
      <c r="S361" s="5">
        <v>250</v>
      </c>
      <c r="T361">
        <f t="shared" ref="T361:T390" si="85">N361+O361+P361</f>
        <v>399</v>
      </c>
      <c r="U361">
        <f t="shared" ref="U361:U390" si="86">T361+Q361+R361+S361</f>
        <v>649</v>
      </c>
      <c r="V361" s="1">
        <f t="shared" ref="V361:V390" si="87">A361+T361/E361</f>
        <v>45987.5509761388</v>
      </c>
      <c r="W361" s="1">
        <f t="shared" ref="W361:W390" si="88">A361+U361/E361</f>
        <v>46041.7809110629</v>
      </c>
      <c r="X361" t="str">
        <f t="shared" si="79"/>
        <v>高滞销风险</v>
      </c>
      <c r="Y361" s="8" t="str">
        <f>_xlfn.IFS(COUNTIF($B$2:B361,B361)=1,"-",OR(AND(X360="高滞销风险",OR(X361="中滞销风险",X361="低滞销风险",X361="健康")),AND(X360="中滞销风险",OR(X361="低滞销风险",X361="健康")),AND(X360="低滞销风险",X361="健康")),"变好",X360=X361,"维持不变",OR(AND(X360="健康",OR(X361="低滞销风险",X361="中滞销风险",X361="高滞销风险")),AND(X360="低滞销风险",OR(X361="中滞销风险",X361="高滞销风险")),AND(X360="中滞销风险",X361="高滞销风险")),"变差")</f>
        <v>维持不变</v>
      </c>
      <c r="Z361" s="9">
        <f t="shared" si="75"/>
        <v>0</v>
      </c>
      <c r="AA361" s="9">
        <f t="shared" si="74"/>
        <v>229.49</v>
      </c>
      <c r="AB361" s="9">
        <f t="shared" si="76"/>
        <v>229.49</v>
      </c>
      <c r="AC361" s="9">
        <f t="shared" si="80"/>
        <v>140.780911062907</v>
      </c>
      <c r="AD361" s="9">
        <f t="shared" si="77"/>
        <v>49.7809110629096</v>
      </c>
      <c r="AE361" s="10">
        <f t="shared" si="78"/>
        <v>7.13186813186813</v>
      </c>
    </row>
    <row r="362" spans="1:31">
      <c r="A362" s="4">
        <v>45908</v>
      </c>
      <c r="B362" s="5" t="s">
        <v>227</v>
      </c>
      <c r="C362" s="5" t="s">
        <v>228</v>
      </c>
      <c r="D362" s="5" t="s">
        <v>84</v>
      </c>
      <c r="E362" s="5">
        <v>4.29</v>
      </c>
      <c r="F362" s="5">
        <v>4.29</v>
      </c>
      <c r="G362" s="5">
        <v>4.45</v>
      </c>
      <c r="H362" s="5">
        <v>4.76</v>
      </c>
      <c r="I362" s="5" t="s">
        <v>41</v>
      </c>
      <c r="J362" s="5">
        <v>30</v>
      </c>
      <c r="K362" s="5" t="s">
        <v>45</v>
      </c>
      <c r="L362" s="5" t="s">
        <v>46</v>
      </c>
      <c r="M362" s="5" t="s">
        <v>47</v>
      </c>
      <c r="N362" s="5">
        <v>195</v>
      </c>
      <c r="O362" s="5">
        <v>171</v>
      </c>
      <c r="P362" s="5">
        <v>0</v>
      </c>
      <c r="Q362" s="5">
        <v>250</v>
      </c>
      <c r="R362" s="5">
        <v>0</v>
      </c>
      <c r="S362" s="5">
        <v>0</v>
      </c>
      <c r="T362">
        <f t="shared" si="85"/>
        <v>366</v>
      </c>
      <c r="U362">
        <f t="shared" si="86"/>
        <v>616</v>
      </c>
      <c r="V362" s="1">
        <f t="shared" si="87"/>
        <v>45993.3146853147</v>
      </c>
      <c r="W362" s="1">
        <f t="shared" si="88"/>
        <v>46051.5897435897</v>
      </c>
      <c r="X362" t="str">
        <f t="shared" si="79"/>
        <v>高滞销风险</v>
      </c>
      <c r="Y362" s="8" t="str">
        <f>_xlfn.IFS(COUNTIF($B$2:B362,B362)=1,"-",OR(AND(X361="高滞销风险",OR(X362="中滞销风险",X362="低滞销风险",X362="健康")),AND(X361="中滞销风险",OR(X362="低滞销风险",X362="健康")),AND(X361="低滞销风险",X362="健康")),"变好",X361=X362,"维持不变",OR(AND(X361="健康",OR(X362="低滞销风险",X362="中滞销风险",X362="高滞销风险")),AND(X361="低滞销风险",OR(X362="中滞销风险",X362="高滞销风险")),AND(X361="中滞销风险",X362="高滞销风险")),"变差")</f>
        <v>维持不变</v>
      </c>
      <c r="Z362" s="9">
        <f t="shared" si="75"/>
        <v>5.63999999999999</v>
      </c>
      <c r="AA362" s="9">
        <f t="shared" si="74"/>
        <v>250</v>
      </c>
      <c r="AB362" s="9">
        <f t="shared" si="76"/>
        <v>255.64</v>
      </c>
      <c r="AC362" s="9">
        <f t="shared" si="80"/>
        <v>143.589743589744</v>
      </c>
      <c r="AD362" s="9">
        <f t="shared" si="77"/>
        <v>59.5897435897423</v>
      </c>
      <c r="AE362" s="10">
        <f t="shared" si="78"/>
        <v>7.33333333333333</v>
      </c>
    </row>
    <row r="363" spans="1:31">
      <c r="A363" s="4">
        <v>45887</v>
      </c>
      <c r="B363" s="5" t="s">
        <v>229</v>
      </c>
      <c r="C363" s="5" t="s">
        <v>230</v>
      </c>
      <c r="D363" s="5" t="s">
        <v>84</v>
      </c>
      <c r="E363" s="5">
        <v>4.86</v>
      </c>
      <c r="F363" s="5">
        <v>4.86</v>
      </c>
      <c r="G363" s="5">
        <v>5.64</v>
      </c>
      <c r="H363" s="5">
        <v>5.64</v>
      </c>
      <c r="I363" s="5" t="s">
        <v>41</v>
      </c>
      <c r="J363" s="5">
        <v>34</v>
      </c>
      <c r="K363" s="5" t="s">
        <v>35</v>
      </c>
      <c r="L363" s="5" t="s">
        <v>36</v>
      </c>
      <c r="M363" s="5" t="s">
        <v>37</v>
      </c>
      <c r="N363" s="5">
        <v>107</v>
      </c>
      <c r="O363" s="5">
        <v>305</v>
      </c>
      <c r="P363" s="5">
        <v>0</v>
      </c>
      <c r="Q363" s="5">
        <v>120</v>
      </c>
      <c r="R363" s="5">
        <v>0</v>
      </c>
      <c r="S363" s="5">
        <v>0</v>
      </c>
      <c r="T363">
        <f t="shared" si="85"/>
        <v>412</v>
      </c>
      <c r="U363">
        <f t="shared" si="86"/>
        <v>532</v>
      </c>
      <c r="V363" s="1">
        <f t="shared" si="87"/>
        <v>45971.7736625514</v>
      </c>
      <c r="W363" s="1">
        <f t="shared" si="88"/>
        <v>45996.4650205761</v>
      </c>
      <c r="X363" t="str">
        <f t="shared" si="79"/>
        <v>低滞销风险</v>
      </c>
      <c r="Y363" s="8" t="str">
        <f>_xlfn.IFS(COUNTIF($B$2:B363,B363)=1,"-",OR(AND(X362="高滞销风险",OR(X363="中滞销风险",X363="低滞销风险",X363="健康")),AND(X362="中滞销风险",OR(X363="低滞销风险",X363="健康")),AND(X362="低滞销风险",X363="健康")),"变好",X362=X363,"维持不变",OR(AND(X362="健康",OR(X363="低滞销风险",X363="中滞销风险",X363="高滞销风险")),AND(X362="低滞销风险",OR(X363="中滞销风险",X363="高滞销风险")),AND(X362="中滞销风险",X363="高滞销风险")),"变差")</f>
        <v>-</v>
      </c>
      <c r="Z363" s="9">
        <f t="shared" si="75"/>
        <v>0</v>
      </c>
      <c r="AA363" s="9">
        <f t="shared" si="74"/>
        <v>21.7</v>
      </c>
      <c r="AB363" s="9">
        <f t="shared" si="76"/>
        <v>21.7</v>
      </c>
      <c r="AC363" s="9">
        <f t="shared" si="80"/>
        <v>109.465020576132</v>
      </c>
      <c r="AD363" s="9">
        <f t="shared" si="77"/>
        <v>4.46502057612815</v>
      </c>
      <c r="AE363" s="10">
        <f t="shared" si="78"/>
        <v>5.06666666666667</v>
      </c>
    </row>
    <row r="364" spans="1:31">
      <c r="A364" s="4">
        <v>45894</v>
      </c>
      <c r="B364" s="5" t="s">
        <v>229</v>
      </c>
      <c r="C364" s="5" t="s">
        <v>230</v>
      </c>
      <c r="D364" s="5" t="s">
        <v>84</v>
      </c>
      <c r="E364" s="5">
        <v>5.14</v>
      </c>
      <c r="F364" s="5">
        <v>5.14</v>
      </c>
      <c r="G364" s="5">
        <v>5</v>
      </c>
      <c r="H364" s="5">
        <v>5.68</v>
      </c>
      <c r="I364" s="5" t="s">
        <v>41</v>
      </c>
      <c r="J364" s="5">
        <v>36</v>
      </c>
      <c r="K364" s="5" t="s">
        <v>38</v>
      </c>
      <c r="L364" s="5" t="s">
        <v>39</v>
      </c>
      <c r="M364" s="5" t="s">
        <v>40</v>
      </c>
      <c r="N364" s="5">
        <v>93</v>
      </c>
      <c r="O364" s="5">
        <v>285</v>
      </c>
      <c r="P364" s="5">
        <v>0</v>
      </c>
      <c r="Q364" s="5">
        <v>120</v>
      </c>
      <c r="R364" s="5">
        <v>0</v>
      </c>
      <c r="S364" s="5">
        <v>0</v>
      </c>
      <c r="T364">
        <f t="shared" si="85"/>
        <v>378</v>
      </c>
      <c r="U364">
        <f t="shared" si="86"/>
        <v>498</v>
      </c>
      <c r="V364" s="1">
        <f t="shared" si="87"/>
        <v>45967.5408560311</v>
      </c>
      <c r="W364" s="1">
        <f t="shared" si="88"/>
        <v>45990.8871595331</v>
      </c>
      <c r="X364" t="str">
        <f t="shared" si="79"/>
        <v>健康</v>
      </c>
      <c r="Y364" s="8" t="str">
        <f>_xlfn.IFS(COUNTIF($B$2:B364,B364)=1,"-",OR(AND(X363="高滞销风险",OR(X364="中滞销风险",X364="低滞销风险",X364="健康")),AND(X363="中滞销风险",OR(X364="低滞销风险",X364="健康")),AND(X363="低滞销风险",X364="健康")),"变好",X363=X364,"维持不变",OR(AND(X363="健康",OR(X364="低滞销风险",X364="中滞销风险",X364="高滞销风险")),AND(X363="低滞销风险",OR(X364="中滞销风险",X364="高滞销风险")),AND(X363="中滞销风险",X364="高滞销风险")),"变差")</f>
        <v>变好</v>
      </c>
      <c r="Z364" s="9">
        <f t="shared" si="75"/>
        <v>0</v>
      </c>
      <c r="AA364" s="9">
        <f t="shared" si="74"/>
        <v>0</v>
      </c>
      <c r="AB364" s="9">
        <f t="shared" si="76"/>
        <v>0</v>
      </c>
      <c r="AC364" s="9">
        <f t="shared" si="80"/>
        <v>96.8871595330739</v>
      </c>
      <c r="AD364" s="9">
        <f t="shared" si="77"/>
        <v>0</v>
      </c>
      <c r="AE364" s="10">
        <f t="shared" si="78"/>
        <v>5.14</v>
      </c>
    </row>
    <row r="365" spans="1:31">
      <c r="A365" s="4">
        <v>45901</v>
      </c>
      <c r="B365" s="5" t="s">
        <v>229</v>
      </c>
      <c r="C365" s="5" t="s">
        <v>230</v>
      </c>
      <c r="D365" s="5" t="s">
        <v>84</v>
      </c>
      <c r="E365" s="5">
        <v>4.57</v>
      </c>
      <c r="F365" s="5">
        <v>4.57</v>
      </c>
      <c r="G365" s="5">
        <v>4.86</v>
      </c>
      <c r="H365" s="5">
        <v>5.25</v>
      </c>
      <c r="I365" s="5" t="s">
        <v>41</v>
      </c>
      <c r="J365" s="5">
        <v>32</v>
      </c>
      <c r="K365" s="5" t="s">
        <v>42</v>
      </c>
      <c r="L365" s="5" t="s">
        <v>43</v>
      </c>
      <c r="M365" s="5" t="s">
        <v>44</v>
      </c>
      <c r="N365" s="5">
        <v>147</v>
      </c>
      <c r="O365" s="5">
        <v>201</v>
      </c>
      <c r="P365" s="5">
        <v>0</v>
      </c>
      <c r="Q365" s="5">
        <v>120</v>
      </c>
      <c r="R365" s="5">
        <v>0</v>
      </c>
      <c r="S365" s="5">
        <v>0</v>
      </c>
      <c r="T365">
        <f t="shared" si="85"/>
        <v>348</v>
      </c>
      <c r="U365">
        <f t="shared" si="86"/>
        <v>468</v>
      </c>
      <c r="V365" s="1">
        <f t="shared" si="87"/>
        <v>45977.1487964989</v>
      </c>
      <c r="W365" s="1">
        <f t="shared" si="88"/>
        <v>46003.4070021882</v>
      </c>
      <c r="X365" t="str">
        <f t="shared" si="79"/>
        <v>低滞销风险</v>
      </c>
      <c r="Y365" s="8" t="str">
        <f>_xlfn.IFS(COUNTIF($B$2:B365,B365)=1,"-",OR(AND(X364="高滞销风险",OR(X365="中滞销风险",X365="低滞销风险",X365="健康")),AND(X364="中滞销风险",OR(X365="低滞销风险",X365="健康")),AND(X364="低滞销风险",X365="健康")),"变好",X364=X365,"维持不变",OR(AND(X364="健康",OR(X365="低滞销风险",X365="中滞销风险",X365="高滞销风险")),AND(X364="低滞销风险",OR(X365="中滞销风险",X365="高滞销风险")),AND(X364="中滞销风险",X365="高滞销风险")),"变差")</f>
        <v>变差</v>
      </c>
      <c r="Z365" s="9">
        <f t="shared" si="75"/>
        <v>0</v>
      </c>
      <c r="AA365" s="9">
        <f t="shared" si="74"/>
        <v>52.13</v>
      </c>
      <c r="AB365" s="9">
        <f t="shared" si="76"/>
        <v>52.13</v>
      </c>
      <c r="AC365" s="9">
        <f t="shared" si="80"/>
        <v>102.407002188184</v>
      </c>
      <c r="AD365" s="9">
        <f t="shared" si="77"/>
        <v>11.4070021881853</v>
      </c>
      <c r="AE365" s="10">
        <f t="shared" si="78"/>
        <v>5.14285714285714</v>
      </c>
    </row>
    <row r="366" spans="1:31">
      <c r="A366" s="4">
        <v>45908</v>
      </c>
      <c r="B366" s="5" t="s">
        <v>229</v>
      </c>
      <c r="C366" s="5" t="s">
        <v>230</v>
      </c>
      <c r="D366" s="5" t="s">
        <v>84</v>
      </c>
      <c r="E366" s="5">
        <v>5.05</v>
      </c>
      <c r="F366" s="5">
        <v>5.29</v>
      </c>
      <c r="G366" s="5">
        <v>4.93</v>
      </c>
      <c r="H366" s="5">
        <v>4.96</v>
      </c>
      <c r="I366" s="5" t="s">
        <v>34</v>
      </c>
      <c r="J366" s="5">
        <v>37</v>
      </c>
      <c r="K366" s="5" t="s">
        <v>45</v>
      </c>
      <c r="L366" s="5" t="s">
        <v>46</v>
      </c>
      <c r="M366" s="5" t="s">
        <v>47</v>
      </c>
      <c r="N366" s="5">
        <v>145</v>
      </c>
      <c r="O366" s="5">
        <v>164</v>
      </c>
      <c r="P366" s="5">
        <v>0</v>
      </c>
      <c r="Q366" s="5">
        <v>120</v>
      </c>
      <c r="R366" s="5">
        <v>0</v>
      </c>
      <c r="S366" s="5">
        <v>0</v>
      </c>
      <c r="T366">
        <f t="shared" si="85"/>
        <v>309</v>
      </c>
      <c r="U366">
        <f t="shared" si="86"/>
        <v>429</v>
      </c>
      <c r="V366" s="1">
        <f t="shared" si="87"/>
        <v>45969.1881188119</v>
      </c>
      <c r="W366" s="1">
        <f t="shared" si="88"/>
        <v>45992.9504950495</v>
      </c>
      <c r="X366" t="str">
        <f t="shared" si="79"/>
        <v>低滞销风险</v>
      </c>
      <c r="Y366" s="8" t="str">
        <f>_xlfn.IFS(COUNTIF($B$2:B366,B366)=1,"-",OR(AND(X365="高滞销风险",OR(X366="中滞销风险",X366="低滞销风险",X366="健康")),AND(X365="中滞销风险",OR(X366="低滞销风险",X366="健康")),AND(X365="低滞销风险",X366="健康")),"变好",X365=X366,"维持不变",OR(AND(X365="健康",OR(X366="低滞销风险",X366="中滞销风险",X366="高滞销风险")),AND(X365="低滞销风险",OR(X366="中滞销风险",X366="高滞销风险")),AND(X365="中滞销风险",X366="高滞销风险")),"变差")</f>
        <v>维持不变</v>
      </c>
      <c r="Z366" s="9">
        <f t="shared" si="75"/>
        <v>0</v>
      </c>
      <c r="AA366" s="9">
        <f t="shared" si="74"/>
        <v>4.80000000000001</v>
      </c>
      <c r="AB366" s="9">
        <f t="shared" si="76"/>
        <v>4.80000000000001</v>
      </c>
      <c r="AC366" s="9">
        <f t="shared" si="80"/>
        <v>84.950495049505</v>
      </c>
      <c r="AD366" s="9">
        <f t="shared" si="77"/>
        <v>0.950495049502933</v>
      </c>
      <c r="AE366" s="10">
        <f t="shared" si="78"/>
        <v>5.10714285714286</v>
      </c>
    </row>
    <row r="367" spans="1:31">
      <c r="A367" s="4">
        <v>45887</v>
      </c>
      <c r="B367" s="5" t="s">
        <v>231</v>
      </c>
      <c r="C367" s="5" t="s">
        <v>232</v>
      </c>
      <c r="D367" s="5" t="s">
        <v>84</v>
      </c>
      <c r="E367" s="5">
        <v>1.57</v>
      </c>
      <c r="F367" s="5">
        <v>1.71</v>
      </c>
      <c r="G367" s="5">
        <v>1.64</v>
      </c>
      <c r="H367" s="5">
        <v>1.46</v>
      </c>
      <c r="I367" s="5" t="s">
        <v>34</v>
      </c>
      <c r="J367" s="5">
        <v>12</v>
      </c>
      <c r="K367" s="5" t="s">
        <v>35</v>
      </c>
      <c r="L367" s="5" t="s">
        <v>36</v>
      </c>
      <c r="M367" s="5" t="s">
        <v>37</v>
      </c>
      <c r="N367" s="5">
        <v>16</v>
      </c>
      <c r="O367" s="5">
        <v>50</v>
      </c>
      <c r="P367" s="5">
        <v>0</v>
      </c>
      <c r="Q367" s="5">
        <v>94</v>
      </c>
      <c r="R367" s="5">
        <v>0</v>
      </c>
      <c r="S367" s="5">
        <v>0</v>
      </c>
      <c r="T367">
        <f t="shared" si="85"/>
        <v>66</v>
      </c>
      <c r="U367">
        <f t="shared" si="86"/>
        <v>160</v>
      </c>
      <c r="V367" s="1">
        <f t="shared" si="87"/>
        <v>45929.0382165605</v>
      </c>
      <c r="W367" s="1">
        <f t="shared" si="88"/>
        <v>45988.9108280255</v>
      </c>
      <c r="X367" t="str">
        <f t="shared" si="79"/>
        <v>健康</v>
      </c>
      <c r="Y367" s="8" t="str">
        <f>_xlfn.IFS(COUNTIF($B$2:B367,B367)=1,"-",OR(AND(X366="高滞销风险",OR(X367="中滞销风险",X367="低滞销风险",X367="健康")),AND(X366="中滞销风险",OR(X367="低滞销风险",X367="健康")),AND(X366="低滞销风险",X367="健康")),"变好",X366=X367,"维持不变",OR(AND(X366="健康",OR(X367="低滞销风险",X367="中滞销风险",X367="高滞销风险")),AND(X366="低滞销风险",OR(X367="中滞销风险",X367="高滞销风险")),AND(X366="中滞销风险",X367="高滞销风险")),"变差")</f>
        <v>-</v>
      </c>
      <c r="Z367" s="9">
        <f t="shared" si="75"/>
        <v>0</v>
      </c>
      <c r="AA367" s="9">
        <f t="shared" si="74"/>
        <v>0</v>
      </c>
      <c r="AB367" s="9">
        <f t="shared" si="76"/>
        <v>0</v>
      </c>
      <c r="AC367" s="9">
        <f t="shared" si="80"/>
        <v>101.910828025478</v>
      </c>
      <c r="AD367" s="9">
        <f t="shared" si="77"/>
        <v>0</v>
      </c>
      <c r="AE367" s="10">
        <f t="shared" si="78"/>
        <v>1.57</v>
      </c>
    </row>
    <row r="368" spans="1:31">
      <c r="A368" s="4">
        <v>45894</v>
      </c>
      <c r="B368" s="5" t="s">
        <v>231</v>
      </c>
      <c r="C368" s="5" t="s">
        <v>232</v>
      </c>
      <c r="D368" s="5" t="s">
        <v>84</v>
      </c>
      <c r="E368" s="5">
        <v>1.43</v>
      </c>
      <c r="F368" s="5">
        <v>1.43</v>
      </c>
      <c r="G368" s="5">
        <v>1.57</v>
      </c>
      <c r="H368" s="5">
        <v>1.5</v>
      </c>
      <c r="I368" s="5" t="s">
        <v>41</v>
      </c>
      <c r="J368" s="5">
        <v>10</v>
      </c>
      <c r="K368" s="5" t="s">
        <v>38</v>
      </c>
      <c r="L368" s="5" t="s">
        <v>39</v>
      </c>
      <c r="M368" s="5" t="s">
        <v>40</v>
      </c>
      <c r="N368" s="5">
        <v>24</v>
      </c>
      <c r="O368" s="5">
        <v>64</v>
      </c>
      <c r="P368" s="5">
        <v>0</v>
      </c>
      <c r="Q368" s="5">
        <v>64</v>
      </c>
      <c r="R368" s="5">
        <v>0</v>
      </c>
      <c r="S368" s="5">
        <v>0</v>
      </c>
      <c r="T368">
        <f t="shared" si="85"/>
        <v>88</v>
      </c>
      <c r="U368">
        <f t="shared" si="86"/>
        <v>152</v>
      </c>
      <c r="V368" s="1">
        <f t="shared" si="87"/>
        <v>45955.5384615385</v>
      </c>
      <c r="W368" s="1">
        <f t="shared" si="88"/>
        <v>46000.2937062937</v>
      </c>
      <c r="X368" t="str">
        <f t="shared" si="79"/>
        <v>低滞销风险</v>
      </c>
      <c r="Y368" s="8" t="str">
        <f>_xlfn.IFS(COUNTIF($B$2:B368,B368)=1,"-",OR(AND(X367="高滞销风险",OR(X368="中滞销风险",X368="低滞销风险",X368="健康")),AND(X367="中滞销风险",OR(X368="低滞销风险",X368="健康")),AND(X367="低滞销风险",X368="健康")),"变好",X367=X368,"维持不变",OR(AND(X367="健康",OR(X368="低滞销风险",X368="中滞销风险",X368="高滞销风险")),AND(X367="低滞销风险",OR(X368="中滞销风险",X368="高滞销风险")),AND(X367="中滞销风险",X368="高滞销风险")),"变差")</f>
        <v>变差</v>
      </c>
      <c r="Z368" s="9">
        <f t="shared" si="75"/>
        <v>0</v>
      </c>
      <c r="AA368" s="9">
        <f t="shared" si="74"/>
        <v>11.86</v>
      </c>
      <c r="AB368" s="9">
        <f t="shared" si="76"/>
        <v>11.86</v>
      </c>
      <c r="AC368" s="9">
        <f t="shared" si="80"/>
        <v>106.293706293706</v>
      </c>
      <c r="AD368" s="9">
        <f t="shared" si="77"/>
        <v>8.29370629370533</v>
      </c>
      <c r="AE368" s="10">
        <f t="shared" si="78"/>
        <v>1.55102040816327</v>
      </c>
    </row>
    <row r="369" spans="1:31">
      <c r="A369" s="4">
        <v>45901</v>
      </c>
      <c r="B369" s="5" t="s">
        <v>231</v>
      </c>
      <c r="C369" s="5" t="s">
        <v>232</v>
      </c>
      <c r="D369" s="5" t="s">
        <v>84</v>
      </c>
      <c r="E369" s="5">
        <v>1.43</v>
      </c>
      <c r="F369" s="5">
        <v>1.43</v>
      </c>
      <c r="G369" s="5">
        <v>1.43</v>
      </c>
      <c r="H369" s="5">
        <v>1.54</v>
      </c>
      <c r="I369" s="5" t="s">
        <v>41</v>
      </c>
      <c r="J369" s="5">
        <v>10</v>
      </c>
      <c r="K369" s="5" t="s">
        <v>42</v>
      </c>
      <c r="L369" s="5" t="s">
        <v>43</v>
      </c>
      <c r="M369" s="5" t="s">
        <v>44</v>
      </c>
      <c r="N369" s="5">
        <v>24</v>
      </c>
      <c r="O369" s="5">
        <v>66</v>
      </c>
      <c r="P369" s="5">
        <v>0</v>
      </c>
      <c r="Q369" s="5">
        <v>54</v>
      </c>
      <c r="R369" s="5">
        <v>0</v>
      </c>
      <c r="S369" s="5">
        <v>0</v>
      </c>
      <c r="T369">
        <f t="shared" si="85"/>
        <v>90</v>
      </c>
      <c r="U369">
        <f t="shared" si="86"/>
        <v>144</v>
      </c>
      <c r="V369" s="1">
        <f t="shared" si="87"/>
        <v>45963.9370629371</v>
      </c>
      <c r="W369" s="1">
        <f t="shared" si="88"/>
        <v>46001.6993006993</v>
      </c>
      <c r="X369" t="str">
        <f t="shared" si="79"/>
        <v>低滞销风险</v>
      </c>
      <c r="Y369" s="8" t="str">
        <f>_xlfn.IFS(COUNTIF($B$2:B369,B369)=1,"-",OR(AND(X368="高滞销风险",OR(X369="中滞销风险",X369="低滞销风险",X369="健康")),AND(X368="中滞销风险",OR(X369="低滞销风险",X369="健康")),AND(X368="低滞销风险",X369="健康")),"变好",X368=X369,"维持不变",OR(AND(X368="健康",OR(X369="低滞销风险",X369="中滞销风险",X369="高滞销风险")),AND(X368="低滞销风险",OR(X369="中滞销风险",X369="高滞销风险")),AND(X368="中滞销风险",X369="高滞销风险")),"变差")</f>
        <v>维持不变</v>
      </c>
      <c r="Z369" s="9">
        <f t="shared" si="75"/>
        <v>0</v>
      </c>
      <c r="AA369" s="9">
        <f t="shared" si="74"/>
        <v>13.87</v>
      </c>
      <c r="AB369" s="9">
        <f t="shared" si="76"/>
        <v>13.87</v>
      </c>
      <c r="AC369" s="9">
        <f t="shared" si="80"/>
        <v>100.699300699301</v>
      </c>
      <c r="AD369" s="9">
        <f t="shared" si="77"/>
        <v>9.69930069929978</v>
      </c>
      <c r="AE369" s="10">
        <f t="shared" si="78"/>
        <v>1.58241758241758</v>
      </c>
    </row>
    <row r="370" spans="1:31">
      <c r="A370" s="4">
        <v>45908</v>
      </c>
      <c r="B370" s="5" t="s">
        <v>231</v>
      </c>
      <c r="C370" s="5" t="s">
        <v>232</v>
      </c>
      <c r="D370" s="5" t="s">
        <v>84</v>
      </c>
      <c r="E370" s="5">
        <v>1.14</v>
      </c>
      <c r="F370" s="5">
        <v>1.14</v>
      </c>
      <c r="G370" s="5">
        <v>1.29</v>
      </c>
      <c r="H370" s="5">
        <v>1.43</v>
      </c>
      <c r="I370" s="5" t="s">
        <v>41</v>
      </c>
      <c r="J370" s="5">
        <v>8</v>
      </c>
      <c r="K370" s="5" t="s">
        <v>45</v>
      </c>
      <c r="L370" s="5" t="s">
        <v>46</v>
      </c>
      <c r="M370" s="5" t="s">
        <v>47</v>
      </c>
      <c r="N370" s="5">
        <v>23</v>
      </c>
      <c r="O370" s="5">
        <v>58</v>
      </c>
      <c r="P370" s="5">
        <v>0</v>
      </c>
      <c r="Q370" s="5">
        <v>54</v>
      </c>
      <c r="R370" s="5">
        <v>0</v>
      </c>
      <c r="S370" s="5">
        <v>0</v>
      </c>
      <c r="T370">
        <f t="shared" si="85"/>
        <v>81</v>
      </c>
      <c r="U370">
        <f t="shared" si="86"/>
        <v>135</v>
      </c>
      <c r="V370" s="1">
        <f t="shared" si="87"/>
        <v>45979.0526315789</v>
      </c>
      <c r="W370" s="1">
        <f t="shared" si="88"/>
        <v>46026.4210526316</v>
      </c>
      <c r="X370" t="str">
        <f t="shared" si="79"/>
        <v>高滞销风险</v>
      </c>
      <c r="Y370" s="8" t="str">
        <f>_xlfn.IFS(COUNTIF($B$2:B370,B370)=1,"-",OR(AND(X369="高滞销风险",OR(X370="中滞销风险",X370="低滞销风险",X370="健康")),AND(X369="中滞销风险",OR(X370="低滞销风险",X370="健康")),AND(X369="低滞销风险",X370="健康")),"变好",X369=X370,"维持不变",OR(AND(X369="健康",OR(X370="低滞销风险",X370="中滞销风险",X370="高滞销风险")),AND(X369="低滞销风险",OR(X370="中滞销风险",X370="高滞销风险")),AND(X369="中滞销风险",X370="高滞销风险")),"变差")</f>
        <v>变差</v>
      </c>
      <c r="Z370" s="9">
        <f t="shared" si="75"/>
        <v>0</v>
      </c>
      <c r="AA370" s="9">
        <f t="shared" si="74"/>
        <v>39.24</v>
      </c>
      <c r="AB370" s="9">
        <f t="shared" si="76"/>
        <v>39.24</v>
      </c>
      <c r="AC370" s="9">
        <f t="shared" si="80"/>
        <v>118.421052631579</v>
      </c>
      <c r="AD370" s="9">
        <f t="shared" si="77"/>
        <v>34.4210526315801</v>
      </c>
      <c r="AE370" s="10">
        <f t="shared" si="78"/>
        <v>1.60714285714286</v>
      </c>
    </row>
    <row r="371" spans="1:31">
      <c r="A371" s="4">
        <v>45887</v>
      </c>
      <c r="B371" s="5" t="s">
        <v>233</v>
      </c>
      <c r="C371" s="5" t="s">
        <v>234</v>
      </c>
      <c r="D371" s="5" t="s">
        <v>84</v>
      </c>
      <c r="E371" s="5">
        <v>1.4</v>
      </c>
      <c r="F371" s="5">
        <v>1.71</v>
      </c>
      <c r="G371" s="5">
        <v>1.29</v>
      </c>
      <c r="H371" s="5">
        <v>1.25</v>
      </c>
      <c r="I371" s="5" t="s">
        <v>34</v>
      </c>
      <c r="J371" s="5">
        <v>12</v>
      </c>
      <c r="K371" s="5" t="s">
        <v>35</v>
      </c>
      <c r="L371" s="5" t="s">
        <v>36</v>
      </c>
      <c r="M371" s="5" t="s">
        <v>37</v>
      </c>
      <c r="N371" s="5">
        <v>26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>
        <f t="shared" si="85"/>
        <v>26</v>
      </c>
      <c r="U371">
        <f t="shared" si="86"/>
        <v>26</v>
      </c>
      <c r="V371" s="1">
        <f t="shared" si="87"/>
        <v>45905.5714285714</v>
      </c>
      <c r="W371" s="1">
        <f t="shared" si="88"/>
        <v>45905.5714285714</v>
      </c>
      <c r="X371" t="str">
        <f t="shared" si="79"/>
        <v>健康</v>
      </c>
      <c r="Y371" s="8" t="str">
        <f>_xlfn.IFS(COUNTIF($B$2:B371,B371)=1,"-",OR(AND(X370="高滞销风险",OR(X371="中滞销风险",X371="低滞销风险",X371="健康")),AND(X370="中滞销风险",OR(X371="低滞销风险",X371="健康")),AND(X370="低滞销风险",X371="健康")),"变好",X370=X371,"维持不变",OR(AND(X370="健康",OR(X371="低滞销风险",X371="中滞销风险",X371="高滞销风险")),AND(X370="低滞销风险",OR(X371="中滞销风险",X371="高滞销风险")),AND(X370="中滞销风险",X371="高滞销风险")),"变差")</f>
        <v>-</v>
      </c>
      <c r="Z371" s="9">
        <f t="shared" si="75"/>
        <v>0</v>
      </c>
      <c r="AA371" s="9">
        <f t="shared" si="74"/>
        <v>0</v>
      </c>
      <c r="AB371" s="9">
        <f t="shared" si="76"/>
        <v>0</v>
      </c>
      <c r="AC371" s="9">
        <f t="shared" si="80"/>
        <v>18.5714285714286</v>
      </c>
      <c r="AD371" s="9">
        <f t="shared" si="77"/>
        <v>0</v>
      </c>
      <c r="AE371" s="10">
        <f t="shared" si="78"/>
        <v>1.4</v>
      </c>
    </row>
    <row r="372" spans="1:31">
      <c r="A372" s="4">
        <v>45894</v>
      </c>
      <c r="B372" s="5" t="s">
        <v>233</v>
      </c>
      <c r="C372" s="5" t="s">
        <v>234</v>
      </c>
      <c r="D372" s="5" t="s">
        <v>84</v>
      </c>
      <c r="E372" s="5">
        <v>1.95</v>
      </c>
      <c r="F372" s="5">
        <v>2.43</v>
      </c>
      <c r="G372" s="5">
        <v>2.07</v>
      </c>
      <c r="H372" s="5">
        <v>1.61</v>
      </c>
      <c r="I372" s="5" t="s">
        <v>34</v>
      </c>
      <c r="J372" s="5">
        <v>17</v>
      </c>
      <c r="K372" s="5" t="s">
        <v>38</v>
      </c>
      <c r="L372" s="5" t="s">
        <v>39</v>
      </c>
      <c r="M372" s="5" t="s">
        <v>40</v>
      </c>
      <c r="N372" s="5">
        <v>10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>
        <f t="shared" si="85"/>
        <v>10</v>
      </c>
      <c r="U372">
        <f t="shared" si="86"/>
        <v>10</v>
      </c>
      <c r="V372" s="1">
        <f t="shared" si="87"/>
        <v>45899.1282051282</v>
      </c>
      <c r="W372" s="1">
        <f t="shared" si="88"/>
        <v>45899.1282051282</v>
      </c>
      <c r="X372" t="str">
        <f t="shared" si="79"/>
        <v>健康</v>
      </c>
      <c r="Y372" s="8" t="str">
        <f>_xlfn.IFS(COUNTIF($B$2:B372,B372)=1,"-",OR(AND(X371="高滞销风险",OR(X372="中滞销风险",X372="低滞销风险",X372="健康")),AND(X371="中滞销风险",OR(X372="低滞销风险",X372="健康")),AND(X371="低滞销风险",X372="健康")),"变好",X371=X372,"维持不变",OR(AND(X371="健康",OR(X372="低滞销风险",X372="中滞销风险",X372="高滞销风险")),AND(X371="低滞销风险",OR(X372="中滞销风险",X372="高滞销风险")),AND(X371="中滞销风险",X372="高滞销风险")),"变差")</f>
        <v>维持不变</v>
      </c>
      <c r="Z372" s="9">
        <f t="shared" si="75"/>
        <v>0</v>
      </c>
      <c r="AA372" s="9">
        <f t="shared" si="74"/>
        <v>0</v>
      </c>
      <c r="AB372" s="9">
        <f t="shared" si="76"/>
        <v>0</v>
      </c>
      <c r="AC372" s="9">
        <f t="shared" si="80"/>
        <v>5.12820512820513</v>
      </c>
      <c r="AD372" s="9">
        <f t="shared" si="77"/>
        <v>0</v>
      </c>
      <c r="AE372" s="10">
        <f t="shared" si="78"/>
        <v>1.95</v>
      </c>
    </row>
    <row r="373" spans="1:31">
      <c r="A373" s="4">
        <v>45901</v>
      </c>
      <c r="B373" s="5" t="s">
        <v>233</v>
      </c>
      <c r="C373" s="5" t="s">
        <v>234</v>
      </c>
      <c r="D373" s="5" t="s">
        <v>84</v>
      </c>
      <c r="E373" s="5">
        <v>1.29</v>
      </c>
      <c r="F373" s="5">
        <v>1.29</v>
      </c>
      <c r="G373" s="5">
        <v>1.86</v>
      </c>
      <c r="H373" s="5">
        <v>1.57</v>
      </c>
      <c r="I373" s="5" t="s">
        <v>41</v>
      </c>
      <c r="J373" s="5">
        <v>9</v>
      </c>
      <c r="K373" s="5" t="s">
        <v>42</v>
      </c>
      <c r="L373" s="5" t="s">
        <v>43</v>
      </c>
      <c r="M373" s="5" t="s">
        <v>44</v>
      </c>
      <c r="N373" s="5">
        <v>3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>
        <f t="shared" si="85"/>
        <v>3</v>
      </c>
      <c r="U373">
        <f t="shared" si="86"/>
        <v>3</v>
      </c>
      <c r="V373" s="1">
        <f t="shared" si="87"/>
        <v>45903.3255813954</v>
      </c>
      <c r="W373" s="1">
        <f t="shared" si="88"/>
        <v>45903.3255813954</v>
      </c>
      <c r="X373" t="str">
        <f t="shared" si="79"/>
        <v>健康</v>
      </c>
      <c r="Y373" s="8" t="str">
        <f>_xlfn.IFS(COUNTIF($B$2:B373,B373)=1,"-",OR(AND(X372="高滞销风险",OR(X373="中滞销风险",X373="低滞销风险",X373="健康")),AND(X372="中滞销风险",OR(X373="低滞销风险",X373="健康")),AND(X372="低滞销风险",X373="健康")),"变好",X372=X373,"维持不变",OR(AND(X372="健康",OR(X373="低滞销风险",X373="中滞销风险",X373="高滞销风险")),AND(X372="低滞销风险",OR(X373="中滞销风险",X373="高滞销风险")),AND(X372="中滞销风险",X373="高滞销风险")),"变差")</f>
        <v>维持不变</v>
      </c>
      <c r="Z373" s="9">
        <f t="shared" si="75"/>
        <v>0</v>
      </c>
      <c r="AA373" s="9">
        <f t="shared" si="74"/>
        <v>0</v>
      </c>
      <c r="AB373" s="9">
        <f t="shared" si="76"/>
        <v>0</v>
      </c>
      <c r="AC373" s="9">
        <f t="shared" si="80"/>
        <v>2.32558139534884</v>
      </c>
      <c r="AD373" s="9">
        <f t="shared" si="77"/>
        <v>0</v>
      </c>
      <c r="AE373" s="10">
        <f t="shared" si="78"/>
        <v>1.29</v>
      </c>
    </row>
    <row r="374" spans="1:31">
      <c r="A374" s="4">
        <v>45908</v>
      </c>
      <c r="B374" s="5" t="s">
        <v>233</v>
      </c>
      <c r="C374" s="5" t="s">
        <v>234</v>
      </c>
      <c r="D374" s="5" t="s">
        <v>84</v>
      </c>
      <c r="E374" s="5">
        <v>0.57</v>
      </c>
      <c r="F374" s="5">
        <v>0.57</v>
      </c>
      <c r="G374" s="5">
        <v>0.93</v>
      </c>
      <c r="H374" s="5">
        <v>1.5</v>
      </c>
      <c r="I374" s="5" t="s">
        <v>41</v>
      </c>
      <c r="J374" s="5">
        <v>4</v>
      </c>
      <c r="K374" s="5" t="s">
        <v>45</v>
      </c>
      <c r="L374" s="5" t="s">
        <v>46</v>
      </c>
      <c r="M374" s="5" t="s">
        <v>47</v>
      </c>
      <c r="N374" s="5">
        <v>1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>
        <f t="shared" si="85"/>
        <v>1</v>
      </c>
      <c r="U374">
        <f t="shared" si="86"/>
        <v>1</v>
      </c>
      <c r="V374" s="1">
        <f t="shared" si="87"/>
        <v>45909.7543859649</v>
      </c>
      <c r="W374" s="1">
        <f t="shared" si="88"/>
        <v>45909.7543859649</v>
      </c>
      <c r="X374" t="str">
        <f t="shared" si="79"/>
        <v>健康</v>
      </c>
      <c r="Y374" s="8" t="str">
        <f>_xlfn.IFS(COUNTIF($B$2:B374,B374)=1,"-",OR(AND(X373="高滞销风险",OR(X374="中滞销风险",X374="低滞销风险",X374="健康")),AND(X373="中滞销风险",OR(X374="低滞销风险",X374="健康")),AND(X373="低滞销风险",X374="健康")),"变好",X373=X374,"维持不变",OR(AND(X373="健康",OR(X374="低滞销风险",X374="中滞销风险",X374="高滞销风险")),AND(X373="低滞销风险",OR(X374="中滞销风险",X374="高滞销风险")),AND(X373="中滞销风险",X374="高滞销风险")),"变差")</f>
        <v>维持不变</v>
      </c>
      <c r="Z374" s="9">
        <f t="shared" si="75"/>
        <v>0</v>
      </c>
      <c r="AA374" s="9">
        <f t="shared" si="74"/>
        <v>0</v>
      </c>
      <c r="AB374" s="9">
        <f t="shared" si="76"/>
        <v>0</v>
      </c>
      <c r="AC374" s="9">
        <f t="shared" si="80"/>
        <v>1.75438596491228</v>
      </c>
      <c r="AD374" s="9">
        <f t="shared" si="77"/>
        <v>0</v>
      </c>
      <c r="AE374" s="10">
        <f t="shared" si="78"/>
        <v>0.57</v>
      </c>
    </row>
    <row r="375" spans="1:31">
      <c r="A375" s="4">
        <v>45887</v>
      </c>
      <c r="B375" s="5" t="s">
        <v>235</v>
      </c>
      <c r="C375" s="5" t="s">
        <v>236</v>
      </c>
      <c r="D375" s="5" t="s">
        <v>84</v>
      </c>
      <c r="E375" s="5">
        <v>2.48</v>
      </c>
      <c r="F375" s="5">
        <v>2.71</v>
      </c>
      <c r="G375" s="5">
        <v>2.36</v>
      </c>
      <c r="H375" s="5">
        <v>2.39</v>
      </c>
      <c r="I375" s="5" t="s">
        <v>34</v>
      </c>
      <c r="J375" s="5">
        <v>19</v>
      </c>
      <c r="K375" s="5" t="s">
        <v>35</v>
      </c>
      <c r="L375" s="5" t="s">
        <v>36</v>
      </c>
      <c r="M375" s="5" t="s">
        <v>37</v>
      </c>
      <c r="N375" s="5">
        <v>48</v>
      </c>
      <c r="O375" s="5">
        <v>81</v>
      </c>
      <c r="P375" s="5">
        <v>0</v>
      </c>
      <c r="Q375" s="5">
        <v>50</v>
      </c>
      <c r="R375" s="5">
        <v>0</v>
      </c>
      <c r="S375" s="5">
        <v>0</v>
      </c>
      <c r="T375">
        <f t="shared" si="85"/>
        <v>129</v>
      </c>
      <c r="U375">
        <f t="shared" si="86"/>
        <v>179</v>
      </c>
      <c r="V375" s="1">
        <f t="shared" si="87"/>
        <v>45939.0161290323</v>
      </c>
      <c r="W375" s="1">
        <f t="shared" si="88"/>
        <v>45959.1774193548</v>
      </c>
      <c r="X375" t="str">
        <f t="shared" si="79"/>
        <v>健康</v>
      </c>
      <c r="Y375" s="8" t="str">
        <f>_xlfn.IFS(COUNTIF($B$2:B375,B375)=1,"-",OR(AND(X374="高滞销风险",OR(X375="中滞销风险",X375="低滞销风险",X375="健康")),AND(X374="中滞销风险",OR(X375="低滞销风险",X375="健康")),AND(X374="低滞销风险",X375="健康")),"变好",X374=X375,"维持不变",OR(AND(X374="健康",OR(X375="低滞销风险",X375="中滞销风险",X375="高滞销风险")),AND(X374="低滞销风险",OR(X375="中滞销风险",X375="高滞销风险")),AND(X374="中滞销风险",X375="高滞销风险")),"变差")</f>
        <v>-</v>
      </c>
      <c r="Z375" s="9">
        <f t="shared" si="75"/>
        <v>0</v>
      </c>
      <c r="AA375" s="9">
        <f t="shared" si="74"/>
        <v>0</v>
      </c>
      <c r="AB375" s="9">
        <f t="shared" si="76"/>
        <v>0</v>
      </c>
      <c r="AC375" s="9">
        <f t="shared" si="80"/>
        <v>72.1774193548387</v>
      </c>
      <c r="AD375" s="9">
        <f t="shared" si="77"/>
        <v>0</v>
      </c>
      <c r="AE375" s="10">
        <f t="shared" si="78"/>
        <v>2.48</v>
      </c>
    </row>
    <row r="376" spans="1:31">
      <c r="A376" s="4">
        <v>45894</v>
      </c>
      <c r="B376" s="5" t="s">
        <v>235</v>
      </c>
      <c r="C376" s="5" t="s">
        <v>236</v>
      </c>
      <c r="D376" s="5" t="s">
        <v>84</v>
      </c>
      <c r="E376" s="5">
        <v>2.98</v>
      </c>
      <c r="F376" s="5">
        <v>3.43</v>
      </c>
      <c r="G376" s="5">
        <v>3.07</v>
      </c>
      <c r="H376" s="5">
        <v>2.68</v>
      </c>
      <c r="I376" s="5" t="s">
        <v>34</v>
      </c>
      <c r="J376" s="5">
        <v>24</v>
      </c>
      <c r="K376" s="5" t="s">
        <v>38</v>
      </c>
      <c r="L376" s="5" t="s">
        <v>39</v>
      </c>
      <c r="M376" s="5" t="s">
        <v>40</v>
      </c>
      <c r="N376" s="5">
        <v>51</v>
      </c>
      <c r="O376" s="5">
        <v>103</v>
      </c>
      <c r="P376" s="5">
        <v>0</v>
      </c>
      <c r="Q376" s="5">
        <v>0</v>
      </c>
      <c r="R376" s="5">
        <v>0</v>
      </c>
      <c r="S376" s="5">
        <v>50</v>
      </c>
      <c r="T376">
        <f t="shared" si="85"/>
        <v>154</v>
      </c>
      <c r="U376">
        <f t="shared" si="86"/>
        <v>204</v>
      </c>
      <c r="V376" s="1">
        <f t="shared" si="87"/>
        <v>45945.677852349</v>
      </c>
      <c r="W376" s="1">
        <f t="shared" si="88"/>
        <v>45962.4563758389</v>
      </c>
      <c r="X376" t="str">
        <f t="shared" si="79"/>
        <v>健康</v>
      </c>
      <c r="Y376" s="8" t="str">
        <f>_xlfn.IFS(COUNTIF($B$2:B376,B376)=1,"-",OR(AND(X375="高滞销风险",OR(X376="中滞销风险",X376="低滞销风险",X376="健康")),AND(X375="中滞销风险",OR(X376="低滞销风险",X376="健康")),AND(X375="低滞销风险",X376="健康")),"变好",X375=X376,"维持不变",OR(AND(X375="健康",OR(X376="低滞销风险",X376="中滞销风险",X376="高滞销风险")),AND(X375="低滞销风险",OR(X376="中滞销风险",X376="高滞销风险")),AND(X375="中滞销风险",X376="高滞销风险")),"变差")</f>
        <v>维持不变</v>
      </c>
      <c r="Z376" s="9">
        <f t="shared" si="75"/>
        <v>0</v>
      </c>
      <c r="AA376" s="9">
        <f t="shared" si="74"/>
        <v>0</v>
      </c>
      <c r="AB376" s="9">
        <f t="shared" si="76"/>
        <v>0</v>
      </c>
      <c r="AC376" s="9">
        <f t="shared" si="80"/>
        <v>68.4563758389262</v>
      </c>
      <c r="AD376" s="9">
        <f t="shared" si="77"/>
        <v>0</v>
      </c>
      <c r="AE376" s="10">
        <f t="shared" si="78"/>
        <v>2.98</v>
      </c>
    </row>
    <row r="377" spans="1:31">
      <c r="A377" s="4">
        <v>45901</v>
      </c>
      <c r="B377" s="5" t="s">
        <v>235</v>
      </c>
      <c r="C377" s="5" t="s">
        <v>236</v>
      </c>
      <c r="D377" s="5" t="s">
        <v>84</v>
      </c>
      <c r="E377" s="5">
        <v>2.33</v>
      </c>
      <c r="F377" s="5">
        <v>2.33</v>
      </c>
      <c r="G377" s="5">
        <v>2.88</v>
      </c>
      <c r="H377" s="5">
        <v>2.62</v>
      </c>
      <c r="I377" s="5" t="s">
        <v>41</v>
      </c>
      <c r="J377" s="5">
        <v>16.28</v>
      </c>
      <c r="K377" s="5" t="s">
        <v>42</v>
      </c>
      <c r="L377" s="5" t="s">
        <v>43</v>
      </c>
      <c r="M377" s="5" t="s">
        <v>44</v>
      </c>
      <c r="N377" s="5">
        <v>57</v>
      </c>
      <c r="O377" s="5">
        <v>76</v>
      </c>
      <c r="P377" s="5">
        <v>0</v>
      </c>
      <c r="Q377" s="5">
        <v>0</v>
      </c>
      <c r="R377" s="5">
        <v>0</v>
      </c>
      <c r="S377" s="5">
        <v>100</v>
      </c>
      <c r="T377">
        <f t="shared" si="85"/>
        <v>133</v>
      </c>
      <c r="U377">
        <f t="shared" si="86"/>
        <v>233</v>
      </c>
      <c r="V377" s="1">
        <f t="shared" si="87"/>
        <v>45958.0815450644</v>
      </c>
      <c r="W377" s="1">
        <f t="shared" si="88"/>
        <v>46001</v>
      </c>
      <c r="X377" t="str">
        <f t="shared" si="79"/>
        <v>低滞销风险</v>
      </c>
      <c r="Y377" s="8" t="str">
        <f>_xlfn.IFS(COUNTIF($B$2:B377,B377)=1,"-",OR(AND(X376="高滞销风险",OR(X377="中滞销风险",X377="低滞销风险",X377="健康")),AND(X376="中滞销风险",OR(X377="低滞销风险",X377="健康")),AND(X376="低滞销风险",X377="健康")),"变好",X376=X377,"维持不变",OR(AND(X376="健康",OR(X377="低滞销风险",X377="中滞销风险",X377="高滞销风险")),AND(X376="低滞销风险",OR(X377="中滞销风险",X377="高滞销风险")),AND(X376="中滞销风险",X377="高滞销风险")),"变差")</f>
        <v>变差</v>
      </c>
      <c r="Z377" s="9">
        <f t="shared" si="75"/>
        <v>0</v>
      </c>
      <c r="AA377" s="9">
        <f t="shared" si="74"/>
        <v>20.97</v>
      </c>
      <c r="AB377" s="9">
        <f t="shared" si="76"/>
        <v>20.97</v>
      </c>
      <c r="AC377" s="9">
        <f t="shared" si="80"/>
        <v>100</v>
      </c>
      <c r="AD377" s="9">
        <f t="shared" si="77"/>
        <v>9</v>
      </c>
      <c r="AE377" s="10">
        <f t="shared" si="78"/>
        <v>2.56043956043956</v>
      </c>
    </row>
    <row r="378" spans="1:31">
      <c r="A378" s="4">
        <v>45908</v>
      </c>
      <c r="B378" s="5" t="s">
        <v>235</v>
      </c>
      <c r="C378" s="5" t="s">
        <v>236</v>
      </c>
      <c r="D378" s="5" t="s">
        <v>84</v>
      </c>
      <c r="E378" s="5">
        <v>2.23</v>
      </c>
      <c r="F378" s="5">
        <v>2.23</v>
      </c>
      <c r="G378" s="5">
        <v>2.28</v>
      </c>
      <c r="H378" s="5">
        <v>2.68</v>
      </c>
      <c r="I378" s="5" t="s">
        <v>41</v>
      </c>
      <c r="J378" s="5">
        <v>15.64</v>
      </c>
      <c r="K378" s="5" t="s">
        <v>45</v>
      </c>
      <c r="L378" s="5" t="s">
        <v>46</v>
      </c>
      <c r="M378" s="5" t="s">
        <v>47</v>
      </c>
      <c r="N378" s="5">
        <v>52</v>
      </c>
      <c r="O378" s="5">
        <v>117</v>
      </c>
      <c r="P378" s="5">
        <v>0</v>
      </c>
      <c r="Q378" s="5">
        <v>50</v>
      </c>
      <c r="R378" s="5">
        <v>0</v>
      </c>
      <c r="S378" s="5">
        <v>0</v>
      </c>
      <c r="T378">
        <f t="shared" si="85"/>
        <v>169</v>
      </c>
      <c r="U378">
        <f t="shared" si="86"/>
        <v>219</v>
      </c>
      <c r="V378" s="1">
        <f t="shared" si="87"/>
        <v>45983.7847533632</v>
      </c>
      <c r="W378" s="1">
        <f t="shared" si="88"/>
        <v>46006.2062780269</v>
      </c>
      <c r="X378" t="str">
        <f t="shared" si="79"/>
        <v>低滞销风险</v>
      </c>
      <c r="Y378" s="8" t="str">
        <f>_xlfn.IFS(COUNTIF($B$2:B378,B378)=1,"-",OR(AND(X377="高滞销风险",OR(X378="中滞销风险",X378="低滞销风险",X378="健康")),AND(X377="中滞销风险",OR(X378="低滞销风险",X378="健康")),AND(X377="低滞销风险",X378="健康")),"变好",X377=X378,"维持不变",OR(AND(X377="健康",OR(X378="低滞销风险",X378="中滞销风险",X378="高滞销风险")),AND(X377="低滞销风险",OR(X378="中滞销风险",X378="高滞销风险")),AND(X377="中滞销风险",X378="高滞销风险")),"变差")</f>
        <v>维持不变</v>
      </c>
      <c r="Z378" s="9">
        <f t="shared" si="75"/>
        <v>0</v>
      </c>
      <c r="AA378" s="9">
        <f>AB378-Z378</f>
        <v>31.68</v>
      </c>
      <c r="AB378" s="9">
        <f t="shared" si="76"/>
        <v>31.68</v>
      </c>
      <c r="AC378" s="9">
        <f t="shared" si="80"/>
        <v>98.2062780269058</v>
      </c>
      <c r="AD378" s="9">
        <f t="shared" si="77"/>
        <v>14.2062780269043</v>
      </c>
      <c r="AE378" s="10">
        <f t="shared" si="78"/>
        <v>2.60714285714286</v>
      </c>
    </row>
    <row r="379" spans="1:31">
      <c r="A379" s="4">
        <v>45887</v>
      </c>
      <c r="B379" s="5" t="s">
        <v>237</v>
      </c>
      <c r="C379" s="5" t="s">
        <v>238</v>
      </c>
      <c r="D379" s="5" t="s">
        <v>84</v>
      </c>
      <c r="E379" s="5">
        <v>1.88</v>
      </c>
      <c r="F379" s="5">
        <v>2</v>
      </c>
      <c r="G379" s="5">
        <v>1.86</v>
      </c>
      <c r="H379" s="5">
        <v>1.82</v>
      </c>
      <c r="I379" s="5" t="s">
        <v>34</v>
      </c>
      <c r="J379" s="5">
        <v>14</v>
      </c>
      <c r="K379" s="5" t="s">
        <v>35</v>
      </c>
      <c r="L379" s="5" t="s">
        <v>36</v>
      </c>
      <c r="M379" s="5" t="s">
        <v>37</v>
      </c>
      <c r="N379" s="5">
        <v>61</v>
      </c>
      <c r="O379" s="5">
        <v>51</v>
      </c>
      <c r="P379" s="5">
        <v>0</v>
      </c>
      <c r="Q379" s="5">
        <v>100</v>
      </c>
      <c r="R379" s="5">
        <v>0</v>
      </c>
      <c r="S379" s="5">
        <v>0</v>
      </c>
      <c r="T379">
        <f t="shared" si="85"/>
        <v>112</v>
      </c>
      <c r="U379">
        <f t="shared" si="86"/>
        <v>212</v>
      </c>
      <c r="V379" s="1">
        <f t="shared" si="87"/>
        <v>45946.5744680851</v>
      </c>
      <c r="W379" s="1">
        <f t="shared" si="88"/>
        <v>45999.7659574468</v>
      </c>
      <c r="X379" t="str">
        <f t="shared" si="79"/>
        <v>低滞销风险</v>
      </c>
      <c r="Y379" s="8" t="str">
        <f>_xlfn.IFS(COUNTIF($B$2:B379,B379)=1,"-",OR(AND(X378="高滞销风险",OR(X379="中滞销风险",X379="低滞销风险",X379="健康")),AND(X378="中滞销风险",OR(X379="低滞销风险",X379="健康")),AND(X378="低滞销风险",X379="健康")),"变好",X378=X379,"维持不变",OR(AND(X378="健康",OR(X379="低滞销风险",X379="中滞销风险",X379="高滞销风险")),AND(X378="低滞销风险",OR(X379="中滞销风险",X379="高滞销风险")),AND(X378="中滞销风险",X379="高滞销风险")),"变差")</f>
        <v>-</v>
      </c>
      <c r="Z379" s="9">
        <f t="shared" si="75"/>
        <v>0</v>
      </c>
      <c r="AA379" s="9">
        <f>AB379-Z379</f>
        <v>14.6</v>
      </c>
      <c r="AB379" s="9">
        <f t="shared" si="76"/>
        <v>14.6</v>
      </c>
      <c r="AC379" s="9">
        <f t="shared" si="80"/>
        <v>112.765957446809</v>
      </c>
      <c r="AD379" s="9">
        <f t="shared" si="77"/>
        <v>7.76595744680526</v>
      </c>
      <c r="AE379" s="10">
        <f t="shared" si="78"/>
        <v>2.01904761904762</v>
      </c>
    </row>
    <row r="380" spans="1:31">
      <c r="A380" s="4">
        <v>45894</v>
      </c>
      <c r="B380" s="5" t="s">
        <v>237</v>
      </c>
      <c r="C380" s="5" t="s">
        <v>238</v>
      </c>
      <c r="D380" s="5" t="s">
        <v>84</v>
      </c>
      <c r="E380" s="5">
        <v>1.86</v>
      </c>
      <c r="F380" s="5">
        <v>1.86</v>
      </c>
      <c r="G380" s="5">
        <v>1.93</v>
      </c>
      <c r="H380" s="5">
        <v>1.96</v>
      </c>
      <c r="I380" s="5" t="s">
        <v>41</v>
      </c>
      <c r="J380" s="5">
        <v>13</v>
      </c>
      <c r="K380" s="5" t="s">
        <v>38</v>
      </c>
      <c r="L380" s="5" t="s">
        <v>39</v>
      </c>
      <c r="M380" s="5" t="s">
        <v>40</v>
      </c>
      <c r="N380" s="5">
        <v>47</v>
      </c>
      <c r="O380" s="5">
        <v>51</v>
      </c>
      <c r="P380" s="5">
        <v>0</v>
      </c>
      <c r="Q380" s="5">
        <v>100</v>
      </c>
      <c r="R380" s="5">
        <v>0</v>
      </c>
      <c r="S380" s="5">
        <v>0</v>
      </c>
      <c r="T380">
        <f t="shared" si="85"/>
        <v>98</v>
      </c>
      <c r="U380">
        <f t="shared" si="86"/>
        <v>198</v>
      </c>
      <c r="V380" s="1">
        <f t="shared" si="87"/>
        <v>45946.688172043</v>
      </c>
      <c r="W380" s="1">
        <f t="shared" si="88"/>
        <v>46000.4516129032</v>
      </c>
      <c r="X380" t="str">
        <f t="shared" si="79"/>
        <v>低滞销风险</v>
      </c>
      <c r="Y380" s="8" t="str">
        <f>_xlfn.IFS(COUNTIF($B$2:B380,B380)=1,"-",OR(AND(X379="高滞销风险",OR(X380="中滞销风险",X380="低滞销风险",X380="健康")),AND(X379="中滞销风险",OR(X380="低滞销风险",X380="健康")),AND(X379="低滞销风险",X380="健康")),"变好",X379=X380,"维持不变",OR(AND(X379="健康",OR(X380="低滞销风险",X380="中滞销风险",X380="高滞销风险")),AND(X379="低滞销风险",OR(X380="中滞销风险",X380="高滞销风险")),AND(X379="中滞销风险",X380="高滞销风险")),"变差")</f>
        <v>维持不变</v>
      </c>
      <c r="Z380" s="9">
        <f t="shared" si="75"/>
        <v>0</v>
      </c>
      <c r="AA380" s="9">
        <f>AB380-Z380</f>
        <v>15.72</v>
      </c>
      <c r="AB380" s="9">
        <f t="shared" si="76"/>
        <v>15.72</v>
      </c>
      <c r="AC380" s="9">
        <f t="shared" si="80"/>
        <v>106.451612903226</v>
      </c>
      <c r="AD380" s="9">
        <f t="shared" si="77"/>
        <v>8.45161290322721</v>
      </c>
      <c r="AE380" s="10">
        <f t="shared" si="78"/>
        <v>2.02040816326531</v>
      </c>
    </row>
    <row r="381" spans="1:31">
      <c r="A381" s="4">
        <v>45901</v>
      </c>
      <c r="B381" s="5" t="s">
        <v>237</v>
      </c>
      <c r="C381" s="5" t="s">
        <v>238</v>
      </c>
      <c r="D381" s="5" t="s">
        <v>84</v>
      </c>
      <c r="E381" s="5">
        <v>1.14</v>
      </c>
      <c r="F381" s="5">
        <v>1.14</v>
      </c>
      <c r="G381" s="5">
        <v>1.5</v>
      </c>
      <c r="H381" s="5">
        <v>1.68</v>
      </c>
      <c r="I381" s="5" t="s">
        <v>41</v>
      </c>
      <c r="J381" s="5">
        <v>8</v>
      </c>
      <c r="K381" s="5" t="s">
        <v>42</v>
      </c>
      <c r="L381" s="5" t="s">
        <v>43</v>
      </c>
      <c r="M381" s="5" t="s">
        <v>44</v>
      </c>
      <c r="N381" s="5">
        <v>42</v>
      </c>
      <c r="O381" s="5">
        <v>65</v>
      </c>
      <c r="P381" s="5">
        <v>0</v>
      </c>
      <c r="Q381" s="5">
        <v>80</v>
      </c>
      <c r="R381" s="5">
        <v>0</v>
      </c>
      <c r="S381" s="5">
        <v>0</v>
      </c>
      <c r="T381">
        <f t="shared" si="85"/>
        <v>107</v>
      </c>
      <c r="U381">
        <f t="shared" si="86"/>
        <v>187</v>
      </c>
      <c r="V381" s="1">
        <f t="shared" si="87"/>
        <v>45994.8596491228</v>
      </c>
      <c r="W381" s="1">
        <f t="shared" si="88"/>
        <v>46065.0350877193</v>
      </c>
      <c r="X381" t="str">
        <f t="shared" si="79"/>
        <v>高滞销风险</v>
      </c>
      <c r="Y381" s="8" t="str">
        <f>_xlfn.IFS(COUNTIF($B$2:B381,B381)=1,"-",OR(AND(X380="高滞销风险",OR(X381="中滞销风险",X381="低滞销风险",X381="健康")),AND(X380="中滞销风险",OR(X381="低滞销风险",X381="健康")),AND(X380="低滞销风险",X381="健康")),"变好",X380=X381,"维持不变",OR(AND(X380="健康",OR(X381="低滞销风险",X381="中滞销风险",X381="高滞销风险")),AND(X380="低滞销风险",OR(X381="中滞销风险",X381="高滞销风险")),AND(X380="中滞销风险",X381="高滞销风险")),"变差")</f>
        <v>变差</v>
      </c>
      <c r="Z381" s="9">
        <f t="shared" si="75"/>
        <v>3.26</v>
      </c>
      <c r="AA381" s="9">
        <f>AB381-Z381</f>
        <v>80</v>
      </c>
      <c r="AB381" s="9">
        <f t="shared" si="76"/>
        <v>83.26</v>
      </c>
      <c r="AC381" s="9">
        <f t="shared" si="80"/>
        <v>164.035087719298</v>
      </c>
      <c r="AD381" s="9">
        <f t="shared" si="77"/>
        <v>73.0350877192977</v>
      </c>
      <c r="AE381" s="10">
        <f t="shared" si="78"/>
        <v>2.05494505494505</v>
      </c>
    </row>
    <row r="382" spans="1:31">
      <c r="A382" s="4">
        <v>45908</v>
      </c>
      <c r="B382" s="5" t="s">
        <v>237</v>
      </c>
      <c r="C382" s="5" t="s">
        <v>238</v>
      </c>
      <c r="D382" s="5" t="s">
        <v>84</v>
      </c>
      <c r="E382" s="5">
        <v>1.71</v>
      </c>
      <c r="F382" s="5">
        <v>1.86</v>
      </c>
      <c r="G382" s="5">
        <v>1.5</v>
      </c>
      <c r="H382" s="5">
        <v>1.71</v>
      </c>
      <c r="I382" s="5" t="s">
        <v>34</v>
      </c>
      <c r="J382" s="5">
        <v>13</v>
      </c>
      <c r="K382" s="5" t="s">
        <v>45</v>
      </c>
      <c r="L382" s="5" t="s">
        <v>46</v>
      </c>
      <c r="M382" s="5" t="s">
        <v>47</v>
      </c>
      <c r="N382" s="5">
        <v>46</v>
      </c>
      <c r="O382" s="5">
        <v>47</v>
      </c>
      <c r="P382" s="5">
        <v>0</v>
      </c>
      <c r="Q382" s="5">
        <v>80</v>
      </c>
      <c r="R382" s="5">
        <v>0</v>
      </c>
      <c r="S382" s="5">
        <v>0</v>
      </c>
      <c r="T382">
        <f t="shared" si="85"/>
        <v>93</v>
      </c>
      <c r="U382">
        <f t="shared" si="86"/>
        <v>173</v>
      </c>
      <c r="V382" s="1">
        <f t="shared" si="87"/>
        <v>45962.3859649123</v>
      </c>
      <c r="W382" s="1">
        <f t="shared" si="88"/>
        <v>46009.1695906433</v>
      </c>
      <c r="X382" t="str">
        <f t="shared" si="79"/>
        <v>中滞销风险</v>
      </c>
      <c r="Y382" s="8" t="str">
        <f>_xlfn.IFS(COUNTIF($B$2:B382,B382)=1,"-",OR(AND(X381="高滞销风险",OR(X382="中滞销风险",X382="低滞销风险",X382="健康")),AND(X381="中滞销风险",OR(X382="低滞销风险",X382="健康")),AND(X381="低滞销风险",X382="健康")),"变好",X381=X382,"维持不变",OR(AND(X381="健康",OR(X382="低滞销风险",X382="中滞销风险",X382="高滞销风险")),AND(X381="低滞销风险",OR(X382="中滞销风险",X382="高滞销风险")),AND(X381="中滞销风险",X382="高滞销风险")),"变差")</f>
        <v>变好</v>
      </c>
      <c r="Z382" s="9">
        <f t="shared" si="75"/>
        <v>0</v>
      </c>
      <c r="AA382" s="9">
        <f>AB382-Z382</f>
        <v>29.36</v>
      </c>
      <c r="AB382" s="9">
        <f t="shared" si="76"/>
        <v>29.36</v>
      </c>
      <c r="AC382" s="9">
        <f t="shared" si="80"/>
        <v>101.169590643275</v>
      </c>
      <c r="AD382" s="9">
        <f t="shared" si="77"/>
        <v>17.1695906432724</v>
      </c>
      <c r="AE382" s="10">
        <f t="shared" si="78"/>
        <v>2.05952380952381</v>
      </c>
    </row>
    <row r="383" spans="1:31">
      <c r="A383" s="4">
        <v>45887</v>
      </c>
      <c r="B383" s="5" t="s">
        <v>239</v>
      </c>
      <c r="C383" s="5" t="s">
        <v>240</v>
      </c>
      <c r="D383" s="5" t="s">
        <v>84</v>
      </c>
      <c r="E383" s="5">
        <v>3.43</v>
      </c>
      <c r="F383" s="5">
        <v>3.86</v>
      </c>
      <c r="G383" s="5">
        <v>3.43</v>
      </c>
      <c r="H383" s="5">
        <v>3.18</v>
      </c>
      <c r="I383" s="5" t="s">
        <v>34</v>
      </c>
      <c r="J383" s="5">
        <v>27</v>
      </c>
      <c r="K383" s="5" t="s">
        <v>35</v>
      </c>
      <c r="L383" s="5" t="s">
        <v>36</v>
      </c>
      <c r="M383" s="5" t="s">
        <v>37</v>
      </c>
      <c r="N383" s="5">
        <v>54</v>
      </c>
      <c r="O383" s="5">
        <v>122</v>
      </c>
      <c r="P383" s="5">
        <v>0</v>
      </c>
      <c r="Q383" s="5">
        <v>0</v>
      </c>
      <c r="R383" s="5">
        <v>0</v>
      </c>
      <c r="S383" s="5">
        <v>100</v>
      </c>
      <c r="T383">
        <f t="shared" si="85"/>
        <v>176</v>
      </c>
      <c r="U383">
        <f t="shared" si="86"/>
        <v>276</v>
      </c>
      <c r="V383" s="1">
        <f t="shared" si="87"/>
        <v>45938.3119533528</v>
      </c>
      <c r="W383" s="1">
        <f t="shared" si="88"/>
        <v>45967.4664723032</v>
      </c>
      <c r="X383" t="str">
        <f t="shared" si="79"/>
        <v>健康</v>
      </c>
      <c r="Y383" s="8" t="str">
        <f>_xlfn.IFS(COUNTIF($B$2:B383,B383)=1,"-",OR(AND(X382="高滞销风险",OR(X383="中滞销风险",X383="低滞销风险",X383="健康")),AND(X382="中滞销风险",OR(X383="低滞销风险",X383="健康")),AND(X382="低滞销风险",X383="健康")),"变好",X382=X383,"维持不变",OR(AND(X382="健康",OR(X383="低滞销风险",X383="中滞销风险",X383="高滞销风险")),AND(X382="低滞销风险",OR(X383="中滞销风险",X383="高滞销风险")),AND(X382="中滞销风险",X383="高滞销风险")),"变差")</f>
        <v>-</v>
      </c>
      <c r="Z383" s="9">
        <f t="shared" si="75"/>
        <v>0</v>
      </c>
      <c r="AA383" s="9">
        <f>AB383-Z383</f>
        <v>0</v>
      </c>
      <c r="AB383" s="9">
        <f t="shared" si="76"/>
        <v>0</v>
      </c>
      <c r="AC383" s="9">
        <f t="shared" si="80"/>
        <v>80.466472303207</v>
      </c>
      <c r="AD383" s="9">
        <f t="shared" si="77"/>
        <v>0</v>
      </c>
      <c r="AE383" s="10">
        <f t="shared" si="78"/>
        <v>3.43</v>
      </c>
    </row>
    <row r="384" spans="1:31">
      <c r="A384" s="4">
        <v>45894</v>
      </c>
      <c r="B384" s="5" t="s">
        <v>239</v>
      </c>
      <c r="C384" s="5" t="s">
        <v>240</v>
      </c>
      <c r="D384" s="5" t="s">
        <v>84</v>
      </c>
      <c r="E384" s="5">
        <v>2.57</v>
      </c>
      <c r="F384" s="5">
        <v>2.57</v>
      </c>
      <c r="G384" s="5">
        <v>3.21</v>
      </c>
      <c r="H384" s="5">
        <v>3.18</v>
      </c>
      <c r="I384" s="5" t="s">
        <v>41</v>
      </c>
      <c r="J384" s="5">
        <v>18</v>
      </c>
      <c r="K384" s="5" t="s">
        <v>38</v>
      </c>
      <c r="L384" s="5" t="s">
        <v>39</v>
      </c>
      <c r="M384" s="5" t="s">
        <v>40</v>
      </c>
      <c r="N384" s="5">
        <v>44</v>
      </c>
      <c r="O384" s="5">
        <v>114</v>
      </c>
      <c r="P384" s="5">
        <v>0</v>
      </c>
      <c r="Q384" s="5">
        <v>50</v>
      </c>
      <c r="R384" s="5">
        <v>0</v>
      </c>
      <c r="S384" s="5">
        <v>50</v>
      </c>
      <c r="T384">
        <f t="shared" si="85"/>
        <v>158</v>
      </c>
      <c r="U384">
        <f t="shared" si="86"/>
        <v>258</v>
      </c>
      <c r="V384" s="1">
        <f t="shared" si="87"/>
        <v>45955.4785992218</v>
      </c>
      <c r="W384" s="1">
        <f t="shared" si="88"/>
        <v>45994.3891050584</v>
      </c>
      <c r="X384" t="str">
        <f t="shared" si="79"/>
        <v>低滞销风险</v>
      </c>
      <c r="Y384" s="8" t="str">
        <f>_xlfn.IFS(COUNTIF($B$2:B384,B384)=1,"-",OR(AND(X383="高滞销风险",OR(X384="中滞销风险",X384="低滞销风险",X384="健康")),AND(X383="中滞销风险",OR(X384="低滞销风险",X384="健康")),AND(X383="低滞销风险",X384="健康")),"变好",X383=X384,"维持不变",OR(AND(X383="健康",OR(X384="低滞销风险",X384="中滞销风险",X384="高滞销风险")),AND(X383="低滞销风险",OR(X384="中滞销风险",X384="高滞销风险")),AND(X383="中滞销风险",X384="高滞销风险")),"变差")</f>
        <v>变差</v>
      </c>
      <c r="Z384" s="9">
        <f t="shared" si="75"/>
        <v>0</v>
      </c>
      <c r="AA384" s="9">
        <f>AB384-Z384</f>
        <v>6.14000000000001</v>
      </c>
      <c r="AB384" s="9">
        <f t="shared" si="76"/>
        <v>6.14000000000001</v>
      </c>
      <c r="AC384" s="9">
        <f t="shared" si="80"/>
        <v>100.389105058366</v>
      </c>
      <c r="AD384" s="9">
        <f t="shared" si="77"/>
        <v>2.38910505836247</v>
      </c>
      <c r="AE384" s="10">
        <f t="shared" si="78"/>
        <v>2.63265306122449</v>
      </c>
    </row>
    <row r="385" spans="1:31">
      <c r="A385" s="4">
        <v>45901</v>
      </c>
      <c r="B385" s="5" t="s">
        <v>239</v>
      </c>
      <c r="C385" s="5" t="s">
        <v>240</v>
      </c>
      <c r="D385" s="5" t="s">
        <v>84</v>
      </c>
      <c r="E385" s="5">
        <v>2.86</v>
      </c>
      <c r="F385" s="5">
        <v>2.86</v>
      </c>
      <c r="G385" s="5">
        <v>2.71</v>
      </c>
      <c r="H385" s="5">
        <v>3.07</v>
      </c>
      <c r="I385" s="5" t="s">
        <v>41</v>
      </c>
      <c r="J385" s="5">
        <v>20</v>
      </c>
      <c r="K385" s="5" t="s">
        <v>42</v>
      </c>
      <c r="L385" s="5" t="s">
        <v>43</v>
      </c>
      <c r="M385" s="5" t="s">
        <v>44</v>
      </c>
      <c r="N385" s="5">
        <v>46</v>
      </c>
      <c r="O385" s="5">
        <v>149</v>
      </c>
      <c r="P385" s="5">
        <v>0</v>
      </c>
      <c r="Q385" s="5">
        <v>50</v>
      </c>
      <c r="R385" s="5">
        <v>0</v>
      </c>
      <c r="S385" s="5">
        <v>0</v>
      </c>
      <c r="T385">
        <f t="shared" si="85"/>
        <v>195</v>
      </c>
      <c r="U385">
        <f t="shared" si="86"/>
        <v>245</v>
      </c>
      <c r="V385" s="1">
        <f t="shared" si="87"/>
        <v>45969.1818181818</v>
      </c>
      <c r="W385" s="1">
        <f t="shared" si="88"/>
        <v>45986.6643356643</v>
      </c>
      <c r="X385" t="str">
        <f t="shared" si="79"/>
        <v>健康</v>
      </c>
      <c r="Y385" s="8" t="str">
        <f>_xlfn.IFS(COUNTIF($B$2:B385,B385)=1,"-",OR(AND(X384="高滞销风险",OR(X385="中滞销风险",X385="低滞销风险",X385="健康")),AND(X384="中滞销风险",OR(X385="低滞销风险",X385="健康")),AND(X384="低滞销风险",X385="健康")),"变好",X384=X385,"维持不变",OR(AND(X384="健康",OR(X385="低滞销风险",X385="中滞销风险",X385="高滞销风险")),AND(X384="低滞销风险",OR(X385="中滞销风险",X385="高滞销风险")),AND(X384="中滞销风险",X385="高滞销风险")),"变差")</f>
        <v>变好</v>
      </c>
      <c r="Z385" s="9">
        <f t="shared" si="75"/>
        <v>0</v>
      </c>
      <c r="AA385" s="9">
        <f>AB385-Z385</f>
        <v>0</v>
      </c>
      <c r="AB385" s="9">
        <f t="shared" si="76"/>
        <v>0</v>
      </c>
      <c r="AC385" s="9">
        <f t="shared" si="80"/>
        <v>85.6643356643357</v>
      </c>
      <c r="AD385" s="9">
        <f t="shared" si="77"/>
        <v>0</v>
      </c>
      <c r="AE385" s="10">
        <f t="shared" si="78"/>
        <v>2.86</v>
      </c>
    </row>
    <row r="386" spans="1:31">
      <c r="A386" s="4">
        <v>45908</v>
      </c>
      <c r="B386" s="5" t="s">
        <v>239</v>
      </c>
      <c r="C386" s="5" t="s">
        <v>240</v>
      </c>
      <c r="D386" s="5" t="s">
        <v>84</v>
      </c>
      <c r="E386" s="5">
        <v>3.32</v>
      </c>
      <c r="F386" s="5">
        <v>3.57</v>
      </c>
      <c r="G386" s="5">
        <v>3.21</v>
      </c>
      <c r="H386" s="5">
        <v>3.21</v>
      </c>
      <c r="I386" s="5" t="s">
        <v>34</v>
      </c>
      <c r="J386" s="5">
        <v>25</v>
      </c>
      <c r="K386" s="5" t="s">
        <v>45</v>
      </c>
      <c r="L386" s="5" t="s">
        <v>46</v>
      </c>
      <c r="M386" s="5" t="s">
        <v>47</v>
      </c>
      <c r="N386" s="5">
        <v>43</v>
      </c>
      <c r="O386" s="5">
        <v>147</v>
      </c>
      <c r="P386" s="5">
        <v>0</v>
      </c>
      <c r="Q386" s="5">
        <v>30</v>
      </c>
      <c r="R386" s="5">
        <v>0</v>
      </c>
      <c r="S386" s="5">
        <v>0</v>
      </c>
      <c r="T386">
        <f t="shared" si="85"/>
        <v>190</v>
      </c>
      <c r="U386">
        <f t="shared" si="86"/>
        <v>220</v>
      </c>
      <c r="V386" s="1">
        <f t="shared" si="87"/>
        <v>45965.2289156627</v>
      </c>
      <c r="W386" s="1">
        <f t="shared" si="88"/>
        <v>45974.265060241</v>
      </c>
      <c r="X386" t="str">
        <f t="shared" si="79"/>
        <v>健康</v>
      </c>
      <c r="Y386" s="8" t="str">
        <f>_xlfn.IFS(COUNTIF($B$2:B386,B386)=1,"-",OR(AND(X385="高滞销风险",OR(X386="中滞销风险",X386="低滞销风险",X386="健康")),AND(X385="中滞销风险",OR(X386="低滞销风险",X386="健康")),AND(X385="低滞销风险",X386="健康")),"变好",X385=X386,"维持不变",OR(AND(X385="健康",OR(X386="低滞销风险",X386="中滞销风险",X386="高滞销风险")),AND(X385="低滞销风险",OR(X386="中滞销风险",X386="高滞销风险")),AND(X385="中滞销风险",X386="高滞销风险")),"变差")</f>
        <v>维持不变</v>
      </c>
      <c r="Z386" s="9">
        <f t="shared" si="75"/>
        <v>0</v>
      </c>
      <c r="AA386" s="9">
        <f>AB386-Z386</f>
        <v>0</v>
      </c>
      <c r="AB386" s="9">
        <f t="shared" si="76"/>
        <v>0</v>
      </c>
      <c r="AC386" s="9">
        <f t="shared" si="80"/>
        <v>66.2650602409639</v>
      </c>
      <c r="AD386" s="9">
        <f t="shared" si="77"/>
        <v>0</v>
      </c>
      <c r="AE386" s="10">
        <f t="shared" si="78"/>
        <v>3.32</v>
      </c>
    </row>
    <row r="387" spans="1:31">
      <c r="A387" s="4">
        <v>45887</v>
      </c>
      <c r="B387" s="5" t="s">
        <v>241</v>
      </c>
      <c r="C387" s="5" t="s">
        <v>242</v>
      </c>
      <c r="D387" s="5" t="s">
        <v>84</v>
      </c>
      <c r="E387" s="5">
        <v>2.31</v>
      </c>
      <c r="F387" s="5">
        <v>2.71</v>
      </c>
      <c r="G387" s="5">
        <v>2.64</v>
      </c>
      <c r="H387" s="5">
        <v>1.93</v>
      </c>
      <c r="I387" s="5" t="s">
        <v>34</v>
      </c>
      <c r="J387" s="5">
        <v>19</v>
      </c>
      <c r="K387" s="5" t="s">
        <v>35</v>
      </c>
      <c r="L387" s="5" t="s">
        <v>36</v>
      </c>
      <c r="M387" s="5" t="s">
        <v>37</v>
      </c>
      <c r="N387" s="5">
        <v>65</v>
      </c>
      <c r="O387" s="5">
        <v>68</v>
      </c>
      <c r="P387" s="5">
        <v>0</v>
      </c>
      <c r="Q387" s="5">
        <v>6</v>
      </c>
      <c r="R387" s="5">
        <v>0</v>
      </c>
      <c r="S387" s="5">
        <v>30</v>
      </c>
      <c r="T387">
        <f t="shared" si="85"/>
        <v>133</v>
      </c>
      <c r="U387">
        <f t="shared" si="86"/>
        <v>169</v>
      </c>
      <c r="V387" s="1">
        <f t="shared" si="87"/>
        <v>45944.5757575758</v>
      </c>
      <c r="W387" s="1">
        <f t="shared" si="88"/>
        <v>45960.1601731602</v>
      </c>
      <c r="X387" t="str">
        <f t="shared" si="79"/>
        <v>健康</v>
      </c>
      <c r="Y387" s="8" t="str">
        <f>_xlfn.IFS(COUNTIF($B$2:B387,B387)=1,"-",OR(AND(X386="高滞销风险",OR(X387="中滞销风险",X387="低滞销风险",X387="健康")),AND(X386="中滞销风险",OR(X387="低滞销风险",X387="健康")),AND(X386="低滞销风险",X387="健康")),"变好",X386=X387,"维持不变",OR(AND(X386="健康",OR(X387="低滞销风险",X387="中滞销风险",X387="高滞销风险")),AND(X386="低滞销风险",OR(X387="中滞销风险",X387="高滞销风险")),AND(X386="中滞销风险",X387="高滞销风险")),"变差")</f>
        <v>-</v>
      </c>
      <c r="Z387" s="9">
        <f t="shared" ref="Z387:Z450" si="89">IF(V387&gt;=DATE(2025,12,1),T387-(DATE(2025,12,1)-A387)*E387,0)</f>
        <v>0</v>
      </c>
      <c r="AA387" s="9">
        <f>AB387-Z387</f>
        <v>0</v>
      </c>
      <c r="AB387" s="9">
        <f t="shared" ref="AB387:AB450" si="90">IF(W387&gt;=DATE(2025,12,1),U387-(DATE(2025,12,1)-A387)*E387,0)</f>
        <v>0</v>
      </c>
      <c r="AC387" s="9">
        <f t="shared" si="80"/>
        <v>73.1601731601732</v>
      </c>
      <c r="AD387" s="9">
        <f t="shared" ref="AD387:AD450" si="91">IF(W387&gt;DATE(2025,12,1),W387-DATE(2025,12,1),0)</f>
        <v>0</v>
      </c>
      <c r="AE387" s="10">
        <f t="shared" ref="AE387:AE450" si="92">IF(X387="健康",E387,U387/(DATE(2025,12,1)-A387))</f>
        <v>2.31</v>
      </c>
    </row>
    <row r="388" spans="1:31">
      <c r="A388" s="4">
        <v>45894</v>
      </c>
      <c r="B388" s="5" t="s">
        <v>241</v>
      </c>
      <c r="C388" s="5" t="s">
        <v>242</v>
      </c>
      <c r="D388" s="5" t="s">
        <v>84</v>
      </c>
      <c r="E388" s="5">
        <v>2.46</v>
      </c>
      <c r="F388" s="5">
        <v>2.57</v>
      </c>
      <c r="G388" s="5">
        <v>2.64</v>
      </c>
      <c r="H388" s="5">
        <v>2.32</v>
      </c>
      <c r="I388" s="5" t="s">
        <v>34</v>
      </c>
      <c r="J388" s="5">
        <v>18</v>
      </c>
      <c r="K388" s="5" t="s">
        <v>38</v>
      </c>
      <c r="L388" s="5" t="s">
        <v>39</v>
      </c>
      <c r="M388" s="5" t="s">
        <v>40</v>
      </c>
      <c r="N388" s="5">
        <v>66</v>
      </c>
      <c r="O388" s="5">
        <v>80</v>
      </c>
      <c r="P388" s="5">
        <v>0</v>
      </c>
      <c r="Q388" s="5">
        <v>6</v>
      </c>
      <c r="R388" s="5">
        <v>0</v>
      </c>
      <c r="S388" s="5">
        <v>30</v>
      </c>
      <c r="T388">
        <f t="shared" si="85"/>
        <v>146</v>
      </c>
      <c r="U388">
        <f t="shared" si="86"/>
        <v>182</v>
      </c>
      <c r="V388" s="1">
        <f t="shared" si="87"/>
        <v>45953.3495934959</v>
      </c>
      <c r="W388" s="1">
        <f t="shared" si="88"/>
        <v>45967.9837398374</v>
      </c>
      <c r="X388" t="str">
        <f t="shared" si="79"/>
        <v>健康</v>
      </c>
      <c r="Y388" s="8" t="str">
        <f>_xlfn.IFS(COUNTIF($B$2:B388,B388)=1,"-",OR(AND(X387="高滞销风险",OR(X388="中滞销风险",X388="低滞销风险",X388="健康")),AND(X387="中滞销风险",OR(X388="低滞销风险",X388="健康")),AND(X387="低滞销风险",X388="健康")),"变好",X387=X388,"维持不变",OR(AND(X387="健康",OR(X388="低滞销风险",X388="中滞销风险",X388="高滞销风险")),AND(X387="低滞销风险",OR(X388="中滞销风险",X388="高滞销风险")),AND(X387="中滞销风险",X388="高滞销风险")),"变差")</f>
        <v>维持不变</v>
      </c>
      <c r="Z388" s="9">
        <f t="shared" si="89"/>
        <v>0</v>
      </c>
      <c r="AA388" s="9">
        <f>AB388-Z388</f>
        <v>0</v>
      </c>
      <c r="AB388" s="9">
        <f t="shared" si="90"/>
        <v>0</v>
      </c>
      <c r="AC388" s="9">
        <f t="shared" si="80"/>
        <v>73.9837398373984</v>
      </c>
      <c r="AD388" s="9">
        <f t="shared" si="91"/>
        <v>0</v>
      </c>
      <c r="AE388" s="10">
        <f t="shared" si="92"/>
        <v>2.46</v>
      </c>
    </row>
    <row r="389" spans="1:31">
      <c r="A389" s="4">
        <v>45901</v>
      </c>
      <c r="B389" s="5" t="s">
        <v>241</v>
      </c>
      <c r="C389" s="5" t="s">
        <v>242</v>
      </c>
      <c r="D389" s="5" t="s">
        <v>84</v>
      </c>
      <c r="E389" s="5">
        <v>1.86</v>
      </c>
      <c r="F389" s="5">
        <v>1.86</v>
      </c>
      <c r="G389" s="5">
        <v>2.21</v>
      </c>
      <c r="H389" s="5">
        <v>2.43</v>
      </c>
      <c r="I389" s="5" t="s">
        <v>41</v>
      </c>
      <c r="J389" s="5">
        <v>13</v>
      </c>
      <c r="K389" s="5" t="s">
        <v>42</v>
      </c>
      <c r="L389" s="5" t="s">
        <v>43</v>
      </c>
      <c r="M389" s="5" t="s">
        <v>44</v>
      </c>
      <c r="N389" s="5">
        <v>54</v>
      </c>
      <c r="O389" s="5">
        <v>102</v>
      </c>
      <c r="P389" s="5">
        <v>0</v>
      </c>
      <c r="Q389" s="5">
        <v>1</v>
      </c>
      <c r="R389" s="5">
        <v>0</v>
      </c>
      <c r="S389" s="5">
        <v>0</v>
      </c>
      <c r="T389">
        <f t="shared" si="85"/>
        <v>156</v>
      </c>
      <c r="U389">
        <f t="shared" si="86"/>
        <v>157</v>
      </c>
      <c r="V389" s="1">
        <f t="shared" si="87"/>
        <v>45984.8709677419</v>
      </c>
      <c r="W389" s="1">
        <f t="shared" si="88"/>
        <v>45985.4086021505</v>
      </c>
      <c r="X389" t="str">
        <f t="shared" si="79"/>
        <v>健康</v>
      </c>
      <c r="Y389" s="8" t="str">
        <f>_xlfn.IFS(COUNTIF($B$2:B389,B389)=1,"-",OR(AND(X388="高滞销风险",OR(X389="中滞销风险",X389="低滞销风险",X389="健康")),AND(X388="中滞销风险",OR(X389="低滞销风险",X389="健康")),AND(X388="低滞销风险",X389="健康")),"变好",X388=X389,"维持不变",OR(AND(X388="健康",OR(X389="低滞销风险",X389="中滞销风险",X389="高滞销风险")),AND(X388="低滞销风险",OR(X389="中滞销风险",X389="高滞销风险")),AND(X388="中滞销风险",X389="高滞销风险")),"变差")</f>
        <v>维持不变</v>
      </c>
      <c r="Z389" s="9">
        <f t="shared" si="89"/>
        <v>0</v>
      </c>
      <c r="AA389" s="9">
        <f>AB389-Z389</f>
        <v>0</v>
      </c>
      <c r="AB389" s="9">
        <f t="shared" si="90"/>
        <v>0</v>
      </c>
      <c r="AC389" s="9">
        <f t="shared" si="80"/>
        <v>84.4086021505376</v>
      </c>
      <c r="AD389" s="9">
        <f t="shared" si="91"/>
        <v>0</v>
      </c>
      <c r="AE389" s="10">
        <f t="shared" si="92"/>
        <v>1.86</v>
      </c>
    </row>
    <row r="390" spans="1:31">
      <c r="A390" s="4">
        <v>45908</v>
      </c>
      <c r="B390" s="5" t="s">
        <v>241</v>
      </c>
      <c r="C390" s="5" t="s">
        <v>242</v>
      </c>
      <c r="D390" s="5" t="s">
        <v>84</v>
      </c>
      <c r="E390" s="5">
        <v>2</v>
      </c>
      <c r="F390" s="5">
        <v>2</v>
      </c>
      <c r="G390" s="5">
        <v>1.93</v>
      </c>
      <c r="H390" s="5">
        <v>2.29</v>
      </c>
      <c r="I390" s="5" t="s">
        <v>41</v>
      </c>
      <c r="J390" s="5">
        <v>14</v>
      </c>
      <c r="K390" s="5" t="s">
        <v>45</v>
      </c>
      <c r="L390" s="5" t="s">
        <v>46</v>
      </c>
      <c r="M390" s="5" t="s">
        <v>47</v>
      </c>
      <c r="N390" s="5">
        <v>41</v>
      </c>
      <c r="O390" s="5">
        <v>103</v>
      </c>
      <c r="P390" s="5">
        <v>0</v>
      </c>
      <c r="Q390" s="5">
        <v>1</v>
      </c>
      <c r="R390" s="5">
        <v>0</v>
      </c>
      <c r="S390" s="5">
        <v>40</v>
      </c>
      <c r="T390">
        <f t="shared" si="85"/>
        <v>144</v>
      </c>
      <c r="U390">
        <f t="shared" si="86"/>
        <v>185</v>
      </c>
      <c r="V390" s="1">
        <f t="shared" si="87"/>
        <v>45980</v>
      </c>
      <c r="W390" s="1">
        <f t="shared" si="88"/>
        <v>46000.5</v>
      </c>
      <c r="X390" t="str">
        <f t="shared" si="79"/>
        <v>低滞销风险</v>
      </c>
      <c r="Y390" s="8" t="str">
        <f>_xlfn.IFS(COUNTIF($B$2:B390,B390)=1,"-",OR(AND(X389="高滞销风险",OR(X390="中滞销风险",X390="低滞销风险",X390="健康")),AND(X389="中滞销风险",OR(X390="低滞销风险",X390="健康")),AND(X389="低滞销风险",X390="健康")),"变好",X389=X390,"维持不变",OR(AND(X389="健康",OR(X390="低滞销风险",X390="中滞销风险",X390="高滞销风险")),AND(X389="低滞销风险",OR(X390="中滞销风险",X390="高滞销风险")),AND(X389="中滞销风险",X390="高滞销风险")),"变差")</f>
        <v>变差</v>
      </c>
      <c r="Z390" s="9">
        <f t="shared" si="89"/>
        <v>0</v>
      </c>
      <c r="AA390" s="9">
        <f>AB390-Z390</f>
        <v>17</v>
      </c>
      <c r="AB390" s="9">
        <f t="shared" si="90"/>
        <v>17</v>
      </c>
      <c r="AC390" s="9">
        <f t="shared" si="80"/>
        <v>92.5</v>
      </c>
      <c r="AD390" s="9">
        <f t="shared" si="91"/>
        <v>8.5</v>
      </c>
      <c r="AE390" s="10">
        <f t="shared" si="92"/>
        <v>2.20238095238095</v>
      </c>
    </row>
    <row r="391" spans="1:31">
      <c r="A391" s="4">
        <v>45887</v>
      </c>
      <c r="B391" s="5" t="s">
        <v>243</v>
      </c>
      <c r="C391" s="5" t="s">
        <v>244</v>
      </c>
      <c r="D391" s="5" t="s">
        <v>245</v>
      </c>
      <c r="E391" s="5">
        <v>1.47</v>
      </c>
      <c r="F391" s="5">
        <v>2.61</v>
      </c>
      <c r="G391" s="5">
        <v>1.52</v>
      </c>
      <c r="H391" s="5">
        <v>0.76</v>
      </c>
      <c r="I391" s="5" t="s">
        <v>34</v>
      </c>
      <c r="J391" s="5">
        <v>18.27</v>
      </c>
      <c r="K391" s="5" t="s">
        <v>35</v>
      </c>
      <c r="L391" s="5" t="s">
        <v>36</v>
      </c>
      <c r="M391" s="5" t="s">
        <v>37</v>
      </c>
      <c r="N391" s="5">
        <v>14</v>
      </c>
      <c r="O391" s="5">
        <v>265</v>
      </c>
      <c r="P391" s="5">
        <v>0</v>
      </c>
      <c r="Q391" s="5">
        <v>101</v>
      </c>
      <c r="R391" s="5">
        <v>0</v>
      </c>
      <c r="S391" s="5">
        <v>0</v>
      </c>
      <c r="T391">
        <f>N391+O391+P391</f>
        <v>279</v>
      </c>
      <c r="U391">
        <f>T391+Q391+R391+S391</f>
        <v>380</v>
      </c>
      <c r="V391" s="1">
        <f>A391+T391/E391</f>
        <v>46076.7959183673</v>
      </c>
      <c r="W391" s="1">
        <f>A391+U391/E391</f>
        <v>46145.5034013605</v>
      </c>
      <c r="X391" t="str">
        <f>_xlfn.IFS(AD391&gt;=30,"高滞销风险",AD391&gt;=15,"中滞销风险",AD391&gt;0,"低滞销风险",AD391=0,"健康")</f>
        <v>高滞销风险</v>
      </c>
      <c r="Y391" s="8" t="str">
        <f>_xlfn.IFS(COUNTIF($B$2:B391,B391)=1,"-",OR(AND(X390="高滞销风险",OR(X391="中滞销风险",X391="低滞销风险",X391="健康")),AND(X390="中滞销风险",OR(X391="低滞销风险",X391="健康")),AND(X390="低滞销风险",X391="健康")),"变好",X390=X391,"维持不变",OR(AND(X390="健康",OR(X391="低滞销风险",X391="中滞销风险",X391="高滞销风险")),AND(X390="低滞销风险",OR(X391="中滞销风险",X391="高滞销风险")),AND(X390="中滞销风险",X391="高滞销风险")),"变差")</f>
        <v>-</v>
      </c>
      <c r="Z391" s="9">
        <f t="shared" si="89"/>
        <v>124.65</v>
      </c>
      <c r="AA391" s="9">
        <f>AB391-Z391</f>
        <v>101</v>
      </c>
      <c r="AB391" s="9">
        <f t="shared" si="90"/>
        <v>225.65</v>
      </c>
      <c r="AC391" s="9">
        <f>U391/E391</f>
        <v>258.503401360544</v>
      </c>
      <c r="AD391" s="9">
        <f t="shared" si="91"/>
        <v>153.503401360547</v>
      </c>
      <c r="AE391" s="10">
        <f t="shared" si="92"/>
        <v>3.61904761904762</v>
      </c>
    </row>
    <row r="392" spans="1:31">
      <c r="A392" s="4">
        <v>45894</v>
      </c>
      <c r="B392" s="5" t="s">
        <v>243</v>
      </c>
      <c r="C392" s="5" t="s">
        <v>244</v>
      </c>
      <c r="D392" s="5" t="s">
        <v>245</v>
      </c>
      <c r="E392" s="5">
        <v>1.64</v>
      </c>
      <c r="F392" s="5">
        <v>1.9</v>
      </c>
      <c r="G392" s="5">
        <v>2.25</v>
      </c>
      <c r="H392" s="5">
        <v>1.23</v>
      </c>
      <c r="I392" s="5" t="s">
        <v>34</v>
      </c>
      <c r="J392" s="5">
        <v>13.27</v>
      </c>
      <c r="K392" s="5" t="s">
        <v>38</v>
      </c>
      <c r="L392" s="5" t="s">
        <v>39</v>
      </c>
      <c r="M392" s="5" t="s">
        <v>40</v>
      </c>
      <c r="N392" s="5">
        <v>38</v>
      </c>
      <c r="O392" s="5">
        <v>228</v>
      </c>
      <c r="P392" s="5">
        <v>0</v>
      </c>
      <c r="Q392" s="5">
        <v>101</v>
      </c>
      <c r="R392" s="5">
        <v>0</v>
      </c>
      <c r="S392" s="5">
        <v>0</v>
      </c>
      <c r="T392">
        <f>N392+O392+P392</f>
        <v>266</v>
      </c>
      <c r="U392">
        <f>T392+Q392+R392+S392</f>
        <v>367</v>
      </c>
      <c r="V392" s="1">
        <f>A392+T392/E392</f>
        <v>46056.1951219512</v>
      </c>
      <c r="W392" s="1">
        <f>A392+U392/E392</f>
        <v>46117.7804878049</v>
      </c>
      <c r="X392" t="str">
        <f>_xlfn.IFS(AD392&gt;=30,"高滞销风险",AD392&gt;=15,"中滞销风险",AD392&gt;0,"低滞销风险",AD392=0,"健康")</f>
        <v>高滞销风险</v>
      </c>
      <c r="Y392" s="8" t="str">
        <f>_xlfn.IFS(COUNTIF($B$2:B392,B392)=1,"-",OR(AND(X391="高滞销风险",OR(X392="中滞销风险",X392="低滞销风险",X392="健康")),AND(X391="中滞销风险",OR(X392="低滞销风险",X392="健康")),AND(X391="低滞销风险",X392="健康")),"变好",X391=X392,"维持不变",OR(AND(X391="健康",OR(X392="低滞销风险",X392="中滞销风险",X392="高滞销风险")),AND(X391="低滞销风险",OR(X392="中滞销风险",X392="高滞销风险")),AND(X391="中滞销风险",X392="高滞销风险")),"变差")</f>
        <v>维持不变</v>
      </c>
      <c r="Z392" s="9">
        <f t="shared" si="89"/>
        <v>105.28</v>
      </c>
      <c r="AA392" s="9">
        <f>AB392-Z392</f>
        <v>101</v>
      </c>
      <c r="AB392" s="9">
        <f t="shared" si="90"/>
        <v>206.28</v>
      </c>
      <c r="AC392" s="9">
        <f>U392/E392</f>
        <v>223.780487804878</v>
      </c>
      <c r="AD392" s="9">
        <f t="shared" si="91"/>
        <v>125.780487804877</v>
      </c>
      <c r="AE392" s="10">
        <f t="shared" si="92"/>
        <v>3.74489795918367</v>
      </c>
    </row>
    <row r="393" spans="1:31">
      <c r="A393" s="4">
        <v>45901</v>
      </c>
      <c r="B393" s="5" t="s">
        <v>243</v>
      </c>
      <c r="C393" s="5" t="s">
        <v>244</v>
      </c>
      <c r="D393" s="5" t="s">
        <v>245</v>
      </c>
      <c r="E393" s="5">
        <v>1.78</v>
      </c>
      <c r="F393" s="5">
        <v>1.86</v>
      </c>
      <c r="G393" s="5">
        <v>1.88</v>
      </c>
      <c r="H393" s="5">
        <v>1.7</v>
      </c>
      <c r="I393" s="5" t="s">
        <v>34</v>
      </c>
      <c r="J393" s="5">
        <v>13</v>
      </c>
      <c r="K393" s="5" t="s">
        <v>42</v>
      </c>
      <c r="L393" s="5" t="s">
        <v>43</v>
      </c>
      <c r="M393" s="5" t="s">
        <v>44</v>
      </c>
      <c r="N393" s="5">
        <v>137</v>
      </c>
      <c r="O393" s="5">
        <v>123</v>
      </c>
      <c r="P393" s="5">
        <v>0</v>
      </c>
      <c r="Q393" s="5">
        <v>101</v>
      </c>
      <c r="R393" s="5">
        <v>0</v>
      </c>
      <c r="S393" s="5">
        <v>0</v>
      </c>
      <c r="T393">
        <f>N393+O393+P393</f>
        <v>260</v>
      </c>
      <c r="U393">
        <f>T393+Q393+R393+S393</f>
        <v>361</v>
      </c>
      <c r="V393" s="1">
        <f>A393+T393/E393</f>
        <v>46047.0674157303</v>
      </c>
      <c r="W393" s="1">
        <f>A393+U393/E393</f>
        <v>46103.808988764</v>
      </c>
      <c r="X393" t="str">
        <f>_xlfn.IFS(AD393&gt;=30,"高滞销风险",AD393&gt;=15,"中滞销风险",AD393&gt;0,"低滞销风险",AD393=0,"健康")</f>
        <v>高滞销风险</v>
      </c>
      <c r="Y393" s="8" t="str">
        <f>_xlfn.IFS(COUNTIF($B$2:B393,B393)=1,"-",OR(AND(X392="高滞销风险",OR(X393="中滞销风险",X393="低滞销风险",X393="健康")),AND(X392="中滞销风险",OR(X393="低滞销风险",X393="健康")),AND(X392="低滞销风险",X393="健康")),"变好",X392=X393,"维持不变",OR(AND(X392="健康",OR(X393="低滞销风险",X393="中滞销风险",X393="高滞销风险")),AND(X392="低滞销风险",OR(X393="中滞销风险",X393="高滞销风险")),AND(X392="中滞销风险",X393="高滞销风险")),"变差")</f>
        <v>维持不变</v>
      </c>
      <c r="Z393" s="9">
        <f t="shared" si="89"/>
        <v>98.02</v>
      </c>
      <c r="AA393" s="9">
        <f>AB393-Z393</f>
        <v>101</v>
      </c>
      <c r="AB393" s="9">
        <f t="shared" si="90"/>
        <v>199.02</v>
      </c>
      <c r="AC393" s="9">
        <f>U393/E393</f>
        <v>202.808988764045</v>
      </c>
      <c r="AD393" s="9">
        <f t="shared" si="91"/>
        <v>111.808988764045</v>
      </c>
      <c r="AE393" s="10">
        <f t="shared" si="92"/>
        <v>3.96703296703297</v>
      </c>
    </row>
    <row r="394" spans="1:31">
      <c r="A394" s="4">
        <v>45908</v>
      </c>
      <c r="B394" s="5" t="s">
        <v>243</v>
      </c>
      <c r="C394" s="5" t="s">
        <v>244</v>
      </c>
      <c r="D394" s="5" t="s">
        <v>245</v>
      </c>
      <c r="E394" s="5">
        <v>2.93</v>
      </c>
      <c r="F394" s="5">
        <v>3.71</v>
      </c>
      <c r="G394" s="5">
        <v>2.79</v>
      </c>
      <c r="H394" s="5">
        <v>2.52</v>
      </c>
      <c r="I394" s="5" t="s">
        <v>34</v>
      </c>
      <c r="J394" s="5">
        <v>26</v>
      </c>
      <c r="K394" s="5" t="s">
        <v>45</v>
      </c>
      <c r="L394" s="5" t="s">
        <v>46</v>
      </c>
      <c r="M394" s="5" t="s">
        <v>47</v>
      </c>
      <c r="N394" s="5">
        <v>225</v>
      </c>
      <c r="O394" s="5">
        <v>6</v>
      </c>
      <c r="P394" s="5">
        <v>0</v>
      </c>
      <c r="Q394" s="5">
        <v>100</v>
      </c>
      <c r="R394" s="5">
        <v>0</v>
      </c>
      <c r="S394" s="5">
        <v>0</v>
      </c>
      <c r="T394">
        <f>N394+O394+P394</f>
        <v>231</v>
      </c>
      <c r="U394">
        <f>T394+Q394+R394+S394</f>
        <v>331</v>
      </c>
      <c r="V394" s="1">
        <f>A394+T394/E394</f>
        <v>45986.8395904437</v>
      </c>
      <c r="W394" s="1">
        <f>A394+U394/E394</f>
        <v>46020.9692832764</v>
      </c>
      <c r="X394" t="str">
        <f>_xlfn.IFS(AD394&gt;=30,"高滞销风险",AD394&gt;=15,"中滞销风险",AD394&gt;0,"低滞销风险",AD394=0,"健康")</f>
        <v>中滞销风险</v>
      </c>
      <c r="Y394" s="8" t="str">
        <f>_xlfn.IFS(COUNTIF($B$2:B394,B394)=1,"-",OR(AND(X393="高滞销风险",OR(X394="中滞销风险",X394="低滞销风险",X394="健康")),AND(X393="中滞销风险",OR(X394="低滞销风险",X394="健康")),AND(X393="低滞销风险",X394="健康")),"变好",X393=X394,"维持不变",OR(AND(X393="健康",OR(X394="低滞销风险",X394="中滞销风险",X394="高滞销风险")),AND(X393="低滞销风险",OR(X394="中滞销风险",X394="高滞销风险")),AND(X393="中滞销风险",X394="高滞销风险")),"变差")</f>
        <v>变好</v>
      </c>
      <c r="Z394" s="9">
        <f t="shared" si="89"/>
        <v>0</v>
      </c>
      <c r="AA394" s="9">
        <f>AB394-Z394</f>
        <v>84.88</v>
      </c>
      <c r="AB394" s="9">
        <f t="shared" si="90"/>
        <v>84.88</v>
      </c>
      <c r="AC394" s="9">
        <f>U394/E394</f>
        <v>112.969283276451</v>
      </c>
      <c r="AD394" s="9">
        <f t="shared" si="91"/>
        <v>28.9692832764486</v>
      </c>
      <c r="AE394" s="10">
        <f t="shared" si="92"/>
        <v>3.94047619047619</v>
      </c>
    </row>
    <row r="395" spans="1:31">
      <c r="A395" s="4">
        <v>45894</v>
      </c>
      <c r="B395" s="5" t="s">
        <v>246</v>
      </c>
      <c r="C395" s="5" t="s">
        <v>247</v>
      </c>
      <c r="D395" s="5" t="s">
        <v>245</v>
      </c>
      <c r="E395" s="5">
        <v>1.88</v>
      </c>
      <c r="F395" s="5">
        <v>3.57</v>
      </c>
      <c r="G395" s="5">
        <v>1.79</v>
      </c>
      <c r="H395" s="5">
        <v>0.89</v>
      </c>
      <c r="I395" s="5" t="s">
        <v>34</v>
      </c>
      <c r="J395" s="5">
        <v>25</v>
      </c>
      <c r="K395" s="5" t="s">
        <v>38</v>
      </c>
      <c r="L395" s="5" t="s">
        <v>39</v>
      </c>
      <c r="M395" s="5" t="s">
        <v>40</v>
      </c>
      <c r="N395" s="5">
        <v>32</v>
      </c>
      <c r="O395" s="5">
        <v>202</v>
      </c>
      <c r="P395" s="5">
        <v>0</v>
      </c>
      <c r="Q395" s="5">
        <v>154</v>
      </c>
      <c r="R395" s="5">
        <v>0</v>
      </c>
      <c r="S395" s="5">
        <v>0</v>
      </c>
      <c r="T395">
        <f>N395+O395+P395</f>
        <v>234</v>
      </c>
      <c r="U395">
        <f>T395+Q395+R395+S395</f>
        <v>388</v>
      </c>
      <c r="V395" s="1">
        <f>A395+T395/E395</f>
        <v>46018.4680851064</v>
      </c>
      <c r="W395" s="1">
        <f>A395+U395/E395</f>
        <v>46100.3829787234</v>
      </c>
      <c r="X395" t="str">
        <f>_xlfn.IFS(AD395&gt;=30,"高滞销风险",AD395&gt;=15,"中滞销风险",AD395&gt;0,"低滞销风险",AD395=0,"健康")</f>
        <v>高滞销风险</v>
      </c>
      <c r="Y395" s="8" t="str">
        <f>_xlfn.IFS(COUNTIF($B$2:B395,B395)=1,"-",OR(AND(X394="高滞销风险",OR(X395="中滞销风险",X395="低滞销风险",X395="健康")),AND(X394="中滞销风险",OR(X395="低滞销风险",X395="健康")),AND(X394="低滞销风险",X395="健康")),"变好",X394=X395,"维持不变",OR(AND(X394="健康",OR(X395="低滞销风险",X395="中滞销风险",X395="高滞销风险")),AND(X394="低滞销风险",OR(X395="中滞销风险",X395="高滞销风险")),AND(X394="中滞销风险",X395="高滞销风险")),"变差")</f>
        <v>-</v>
      </c>
      <c r="Z395" s="9">
        <f t="shared" si="89"/>
        <v>49.76</v>
      </c>
      <c r="AA395" s="9">
        <f>AB395-Z395</f>
        <v>154</v>
      </c>
      <c r="AB395" s="9">
        <f t="shared" si="90"/>
        <v>203.76</v>
      </c>
      <c r="AC395" s="9">
        <f>U395/E395</f>
        <v>206.382978723404</v>
      </c>
      <c r="AD395" s="9">
        <f t="shared" si="91"/>
        <v>108.382978723406</v>
      </c>
      <c r="AE395" s="10">
        <f t="shared" si="92"/>
        <v>3.95918367346939</v>
      </c>
    </row>
    <row r="396" spans="1:31">
      <c r="A396" s="4">
        <v>45901</v>
      </c>
      <c r="B396" s="5" t="s">
        <v>246</v>
      </c>
      <c r="C396" s="5" t="s">
        <v>247</v>
      </c>
      <c r="D396" s="5" t="s">
        <v>245</v>
      </c>
      <c r="E396" s="5">
        <v>2.38</v>
      </c>
      <c r="F396" s="5">
        <v>3</v>
      </c>
      <c r="G396" s="5">
        <v>3.29</v>
      </c>
      <c r="H396" s="5">
        <v>1.64</v>
      </c>
      <c r="I396" s="5" t="s">
        <v>34</v>
      </c>
      <c r="J396" s="5">
        <v>21</v>
      </c>
      <c r="K396" s="5" t="s">
        <v>42</v>
      </c>
      <c r="L396" s="5" t="s">
        <v>43</v>
      </c>
      <c r="M396" s="5" t="s">
        <v>44</v>
      </c>
      <c r="N396" s="5">
        <v>60</v>
      </c>
      <c r="O396" s="5">
        <v>156</v>
      </c>
      <c r="P396" s="5">
        <v>0</v>
      </c>
      <c r="Q396" s="5">
        <v>154</v>
      </c>
      <c r="R396" s="5">
        <v>0</v>
      </c>
      <c r="S396" s="5">
        <v>0</v>
      </c>
      <c r="T396">
        <f>N396+O396+P396</f>
        <v>216</v>
      </c>
      <c r="U396">
        <f>T396+Q396+R396+S396</f>
        <v>370</v>
      </c>
      <c r="V396" s="1">
        <f>A396+T396/E396</f>
        <v>45991.756302521</v>
      </c>
      <c r="W396" s="1">
        <f>A396+U396/E396</f>
        <v>46056.4621848739</v>
      </c>
      <c r="X396" t="str">
        <f>_xlfn.IFS(AD396&gt;=30,"高滞销风险",AD396&gt;=15,"中滞销风险",AD396&gt;0,"低滞销风险",AD396=0,"健康")</f>
        <v>高滞销风险</v>
      </c>
      <c r="Y396" s="8" t="str">
        <f>_xlfn.IFS(COUNTIF($B$2:B396,B396)=1,"-",OR(AND(X395="高滞销风险",OR(X396="中滞销风险",X396="低滞销风险",X396="健康")),AND(X395="中滞销风险",OR(X396="低滞销风险",X396="健康")),AND(X395="低滞销风险",X396="健康")),"变好",X395=X396,"维持不变",OR(AND(X395="健康",OR(X396="低滞销风险",X396="中滞销风险",X396="高滞销风险")),AND(X395="低滞销风险",OR(X396="中滞销风险",X396="高滞销风险")),AND(X395="中滞销风险",X396="高滞销风险")),"变差")</f>
        <v>维持不变</v>
      </c>
      <c r="Z396" s="9">
        <f t="shared" si="89"/>
        <v>0</v>
      </c>
      <c r="AA396" s="9">
        <f>AB396-Z396</f>
        <v>153.42</v>
      </c>
      <c r="AB396" s="9">
        <f t="shared" si="90"/>
        <v>153.42</v>
      </c>
      <c r="AC396" s="9">
        <f>U396/E396</f>
        <v>155.46218487395</v>
      </c>
      <c r="AD396" s="9">
        <f t="shared" si="91"/>
        <v>64.462184873948</v>
      </c>
      <c r="AE396" s="10">
        <f t="shared" si="92"/>
        <v>4.06593406593407</v>
      </c>
    </row>
    <row r="397" spans="1:31">
      <c r="A397" s="4">
        <v>45908</v>
      </c>
      <c r="B397" s="5" t="s">
        <v>246</v>
      </c>
      <c r="C397" s="5" t="s">
        <v>247</v>
      </c>
      <c r="D397" s="5" t="s">
        <v>245</v>
      </c>
      <c r="E397" s="5">
        <v>3</v>
      </c>
      <c r="F397" s="5">
        <v>3.57</v>
      </c>
      <c r="G397" s="5">
        <v>3.29</v>
      </c>
      <c r="H397" s="5">
        <v>2.54</v>
      </c>
      <c r="I397" s="5" t="s">
        <v>34</v>
      </c>
      <c r="J397" s="5">
        <v>25</v>
      </c>
      <c r="K397" s="5" t="s">
        <v>45</v>
      </c>
      <c r="L397" s="5" t="s">
        <v>46</v>
      </c>
      <c r="M397" s="5" t="s">
        <v>47</v>
      </c>
      <c r="N397" s="5">
        <v>136</v>
      </c>
      <c r="O397" s="5">
        <v>54</v>
      </c>
      <c r="P397" s="5">
        <v>0</v>
      </c>
      <c r="Q397" s="5">
        <v>153</v>
      </c>
      <c r="R397" s="5">
        <v>0</v>
      </c>
      <c r="S397" s="5">
        <v>0</v>
      </c>
      <c r="T397">
        <f>N397+O397+P397</f>
        <v>190</v>
      </c>
      <c r="U397">
        <f>T397+Q397+R397+S397</f>
        <v>343</v>
      </c>
      <c r="V397" s="1">
        <f>A397+T397/E397</f>
        <v>45971.3333333333</v>
      </c>
      <c r="W397" s="1">
        <f>A397+U397/E397</f>
        <v>46022.3333333333</v>
      </c>
      <c r="X397" t="str">
        <f>_xlfn.IFS(AD397&gt;=30,"高滞销风险",AD397&gt;=15,"中滞销风险",AD397&gt;0,"低滞销风险",AD397=0,"健康")</f>
        <v>高滞销风险</v>
      </c>
      <c r="Y397" s="8" t="str">
        <f>_xlfn.IFS(COUNTIF($B$2:B397,B397)=1,"-",OR(AND(X396="高滞销风险",OR(X397="中滞销风险",X397="低滞销风险",X397="健康")),AND(X396="中滞销风险",OR(X397="低滞销风险",X397="健康")),AND(X396="低滞销风险",X397="健康")),"变好",X396=X397,"维持不变",OR(AND(X396="健康",OR(X397="低滞销风险",X397="中滞销风险",X397="高滞销风险")),AND(X396="低滞销风险",OR(X397="中滞销风险",X397="高滞销风险")),AND(X396="中滞销风险",X397="高滞销风险")),"变差")</f>
        <v>维持不变</v>
      </c>
      <c r="Z397" s="9">
        <f t="shared" si="89"/>
        <v>0</v>
      </c>
      <c r="AA397" s="9">
        <f>AB397-Z397</f>
        <v>91</v>
      </c>
      <c r="AB397" s="9">
        <f t="shared" si="90"/>
        <v>91</v>
      </c>
      <c r="AC397" s="9">
        <f>U397/E397</f>
        <v>114.333333333333</v>
      </c>
      <c r="AD397" s="9">
        <f t="shared" si="91"/>
        <v>30.3333333333358</v>
      </c>
      <c r="AE397" s="10">
        <f t="shared" si="92"/>
        <v>4.08333333333333</v>
      </c>
    </row>
    <row r="398" spans="1:31">
      <c r="A398" s="4">
        <v>45901</v>
      </c>
      <c r="B398" s="5" t="s">
        <v>248</v>
      </c>
      <c r="C398" s="5" t="s">
        <v>249</v>
      </c>
      <c r="D398" s="5" t="s">
        <v>245</v>
      </c>
      <c r="E398" s="5">
        <v>0.82</v>
      </c>
      <c r="F398" s="5">
        <v>1.57</v>
      </c>
      <c r="G398" s="5">
        <v>0.79</v>
      </c>
      <c r="H398" s="5">
        <v>0.39</v>
      </c>
      <c r="I398" s="5" t="s">
        <v>34</v>
      </c>
      <c r="J398" s="5">
        <v>11</v>
      </c>
      <c r="K398" s="5" t="s">
        <v>42</v>
      </c>
      <c r="L398" s="5" t="s">
        <v>43</v>
      </c>
      <c r="M398" s="5" t="s">
        <v>44</v>
      </c>
      <c r="N398" s="5">
        <v>87</v>
      </c>
      <c r="O398" s="5">
        <v>103</v>
      </c>
      <c r="P398" s="5">
        <v>0</v>
      </c>
      <c r="Q398" s="5">
        <v>100</v>
      </c>
      <c r="R398" s="5">
        <v>0</v>
      </c>
      <c r="S398" s="5">
        <v>0</v>
      </c>
      <c r="T398">
        <f>N398+O398+P398</f>
        <v>190</v>
      </c>
      <c r="U398">
        <f>T398+Q398+R398+S398</f>
        <v>290</v>
      </c>
      <c r="V398" s="1">
        <f>A398+T398/E398</f>
        <v>46132.7073170732</v>
      </c>
      <c r="W398" s="1">
        <f>A398+U398/E398</f>
        <v>46254.6585365854</v>
      </c>
      <c r="X398" t="str">
        <f>_xlfn.IFS(AD398&gt;=30,"高滞销风险",AD398&gt;=15,"中滞销风险",AD398&gt;0,"低滞销风险",AD398=0,"健康")</f>
        <v>高滞销风险</v>
      </c>
      <c r="Y398" s="8" t="str">
        <f>_xlfn.IFS(COUNTIF($B$2:B398,B398)=1,"-",OR(AND(X397="高滞销风险",OR(X398="中滞销风险",X398="低滞销风险",X398="健康")),AND(X397="中滞销风险",OR(X398="低滞销风险",X398="健康")),AND(X397="低滞销风险",X398="健康")),"变好",X397=X398,"维持不变",OR(AND(X397="健康",OR(X398="低滞销风险",X398="中滞销风险",X398="高滞销风险")),AND(X397="低滞销风险",OR(X398="中滞销风险",X398="高滞销风险")),AND(X397="中滞销风险",X398="高滞销风险")),"变差")</f>
        <v>-</v>
      </c>
      <c r="Z398" s="9">
        <f t="shared" si="89"/>
        <v>115.38</v>
      </c>
      <c r="AA398" s="9">
        <f>AB398-Z398</f>
        <v>100</v>
      </c>
      <c r="AB398" s="9">
        <f t="shared" si="90"/>
        <v>215.38</v>
      </c>
      <c r="AC398" s="9">
        <f>U398/E398</f>
        <v>353.658536585366</v>
      </c>
      <c r="AD398" s="9">
        <f t="shared" si="91"/>
        <v>262.658536585368</v>
      </c>
      <c r="AE398" s="10">
        <f t="shared" si="92"/>
        <v>3.18681318681319</v>
      </c>
    </row>
    <row r="399" spans="1:31">
      <c r="A399" s="4">
        <v>45908</v>
      </c>
      <c r="B399" s="5" t="s">
        <v>248</v>
      </c>
      <c r="C399" s="5" t="s">
        <v>249</v>
      </c>
      <c r="D399" s="5" t="s">
        <v>245</v>
      </c>
      <c r="E399" s="5">
        <v>1.7</v>
      </c>
      <c r="F399" s="5">
        <v>2.57</v>
      </c>
      <c r="G399" s="5">
        <v>2.07</v>
      </c>
      <c r="H399" s="5">
        <v>1.04</v>
      </c>
      <c r="I399" s="5" t="s">
        <v>34</v>
      </c>
      <c r="J399" s="5">
        <v>18</v>
      </c>
      <c r="K399" s="5" t="s">
        <v>45</v>
      </c>
      <c r="L399" s="5" t="s">
        <v>46</v>
      </c>
      <c r="M399" s="5" t="s">
        <v>47</v>
      </c>
      <c r="N399" s="5">
        <v>135</v>
      </c>
      <c r="O399" s="5">
        <v>38</v>
      </c>
      <c r="P399" s="5">
        <v>0</v>
      </c>
      <c r="Q399" s="5">
        <v>99</v>
      </c>
      <c r="R399" s="5">
        <v>0</v>
      </c>
      <c r="S399" s="5">
        <v>0</v>
      </c>
      <c r="T399">
        <f>N399+O399+P399</f>
        <v>173</v>
      </c>
      <c r="U399">
        <f>T399+Q399+R399+S399</f>
        <v>272</v>
      </c>
      <c r="V399" s="1">
        <f>A399+T399/E399</f>
        <v>46009.7647058823</v>
      </c>
      <c r="W399" s="1">
        <f>A399+U399/E399</f>
        <v>46068</v>
      </c>
      <c r="X399" t="str">
        <f>_xlfn.IFS(AD399&gt;=30,"高滞销风险",AD399&gt;=15,"中滞销风险",AD399&gt;0,"低滞销风险",AD399=0,"健康")</f>
        <v>高滞销风险</v>
      </c>
      <c r="Y399" s="8" t="str">
        <f>_xlfn.IFS(COUNTIF($B$2:B399,B399)=1,"-",OR(AND(X398="高滞销风险",OR(X399="中滞销风险",X399="低滞销风险",X399="健康")),AND(X398="中滞销风险",OR(X399="低滞销风险",X399="健康")),AND(X398="低滞销风险",X399="健康")),"变好",X398=X399,"维持不变",OR(AND(X398="健康",OR(X399="低滞销风险",X399="中滞销风险",X399="高滞销风险")),AND(X398="低滞销风险",OR(X399="中滞销风险",X399="高滞销风险")),AND(X398="中滞销风险",X399="高滞销风险")),"变差")</f>
        <v>维持不变</v>
      </c>
      <c r="Z399" s="9">
        <f t="shared" si="89"/>
        <v>30.2</v>
      </c>
      <c r="AA399" s="9">
        <f>AB399-Z399</f>
        <v>99</v>
      </c>
      <c r="AB399" s="9">
        <f t="shared" si="90"/>
        <v>129.2</v>
      </c>
      <c r="AC399" s="9">
        <f>U399/E399</f>
        <v>160</v>
      </c>
      <c r="AD399" s="9">
        <f t="shared" si="91"/>
        <v>76</v>
      </c>
      <c r="AE399" s="10">
        <f t="shared" si="92"/>
        <v>3.23809523809524</v>
      </c>
    </row>
    <row r="400" spans="1:31">
      <c r="A400" s="4">
        <v>45887</v>
      </c>
      <c r="B400" s="5" t="s">
        <v>250</v>
      </c>
      <c r="C400" s="5" t="s">
        <v>251</v>
      </c>
      <c r="D400" s="5" t="s">
        <v>245</v>
      </c>
      <c r="E400" s="5">
        <v>0.71</v>
      </c>
      <c r="F400" s="5">
        <v>0.43</v>
      </c>
      <c r="G400" s="5">
        <v>1.29</v>
      </c>
      <c r="H400" s="5">
        <v>0.64</v>
      </c>
      <c r="I400" s="5" t="s">
        <v>34</v>
      </c>
      <c r="J400" s="5">
        <v>3</v>
      </c>
      <c r="K400" s="5" t="s">
        <v>35</v>
      </c>
      <c r="L400" s="5" t="s">
        <v>36</v>
      </c>
      <c r="M400" s="5" t="s">
        <v>37</v>
      </c>
      <c r="N400" s="5">
        <v>155</v>
      </c>
      <c r="O400" s="5">
        <v>188</v>
      </c>
      <c r="P400" s="5">
        <v>0</v>
      </c>
      <c r="Q400" s="5">
        <v>110</v>
      </c>
      <c r="R400" s="5">
        <v>0</v>
      </c>
      <c r="S400" s="5">
        <v>100</v>
      </c>
      <c r="T400">
        <f>N400+O400+P400</f>
        <v>343</v>
      </c>
      <c r="U400">
        <f>T400+Q400+R400+S400</f>
        <v>553</v>
      </c>
      <c r="V400" s="1">
        <f>A400+T400/E400</f>
        <v>46370.0985915493</v>
      </c>
      <c r="W400" s="1">
        <f>A400+U400/E400</f>
        <v>46665.8732394366</v>
      </c>
      <c r="X400" t="str">
        <f>_xlfn.IFS(AD400&gt;=30,"高滞销风险",AD400&gt;=15,"中滞销风险",AD400&gt;0,"低滞销风险",AD400=0,"健康")</f>
        <v>高滞销风险</v>
      </c>
      <c r="Y400" s="8" t="str">
        <f>_xlfn.IFS(COUNTIF($B$2:B400,B400)=1,"-",OR(AND(X399="高滞销风险",OR(X400="中滞销风险",X400="低滞销风险",X400="健康")),AND(X399="中滞销风险",OR(X400="低滞销风险",X400="健康")),AND(X399="低滞销风险",X400="健康")),"变好",X399=X400,"维持不变",OR(AND(X399="健康",OR(X400="低滞销风险",X400="中滞销风险",X400="高滞销风险")),AND(X399="低滞销风险",OR(X400="中滞销风险",X400="高滞销风险")),AND(X399="中滞销风险",X400="高滞销风险")),"变差")</f>
        <v>-</v>
      </c>
      <c r="Z400" s="9">
        <f t="shared" si="89"/>
        <v>268.45</v>
      </c>
      <c r="AA400" s="9">
        <f>AB400-Z400</f>
        <v>210</v>
      </c>
      <c r="AB400" s="9">
        <f t="shared" si="90"/>
        <v>478.45</v>
      </c>
      <c r="AC400" s="9">
        <f>U400/E400</f>
        <v>778.87323943662</v>
      </c>
      <c r="AD400" s="9">
        <f t="shared" si="91"/>
        <v>673.873239436623</v>
      </c>
      <c r="AE400" s="10">
        <f t="shared" si="92"/>
        <v>5.26666666666667</v>
      </c>
    </row>
    <row r="401" spans="1:31">
      <c r="A401" s="4">
        <v>45894</v>
      </c>
      <c r="B401" s="5" t="s">
        <v>250</v>
      </c>
      <c r="C401" s="5" t="s">
        <v>251</v>
      </c>
      <c r="D401" s="5" t="s">
        <v>245</v>
      </c>
      <c r="E401" s="5">
        <v>0.89</v>
      </c>
      <c r="F401" s="5">
        <v>1</v>
      </c>
      <c r="G401" s="5">
        <v>0.71</v>
      </c>
      <c r="H401" s="5">
        <v>0.89</v>
      </c>
      <c r="I401" s="5" t="s">
        <v>34</v>
      </c>
      <c r="J401" s="5">
        <v>7</v>
      </c>
      <c r="K401" s="5" t="s">
        <v>38</v>
      </c>
      <c r="L401" s="5" t="s">
        <v>39</v>
      </c>
      <c r="M401" s="5" t="s">
        <v>40</v>
      </c>
      <c r="N401" s="5">
        <v>228</v>
      </c>
      <c r="O401" s="5">
        <v>109</v>
      </c>
      <c r="P401" s="5">
        <v>0</v>
      </c>
      <c r="Q401" s="5">
        <v>110</v>
      </c>
      <c r="R401" s="5">
        <v>0</v>
      </c>
      <c r="S401" s="5">
        <v>100</v>
      </c>
      <c r="T401">
        <f>N401+O401+P401</f>
        <v>337</v>
      </c>
      <c r="U401">
        <f>T401+Q401+R401+S401</f>
        <v>547</v>
      </c>
      <c r="V401" s="1">
        <f>A401+T401/E401</f>
        <v>46272.6516853933</v>
      </c>
      <c r="W401" s="1">
        <f>A401+U401/E401</f>
        <v>46508.606741573</v>
      </c>
      <c r="X401" t="str">
        <f>_xlfn.IFS(AD401&gt;=30,"高滞销风险",AD401&gt;=15,"中滞销风险",AD401&gt;0,"低滞销风险",AD401=0,"健康")</f>
        <v>高滞销风险</v>
      </c>
      <c r="Y401" s="8" t="str">
        <f>_xlfn.IFS(COUNTIF($B$2:B401,B401)=1,"-",OR(AND(X400="高滞销风险",OR(X401="中滞销风险",X401="低滞销风险",X401="健康")),AND(X400="中滞销风险",OR(X401="低滞销风险",X401="健康")),AND(X400="低滞销风险",X401="健康")),"变好",X400=X401,"维持不变",OR(AND(X400="健康",OR(X401="低滞销风险",X401="中滞销风险",X401="高滞销风险")),AND(X400="低滞销风险",OR(X401="中滞销风险",X401="高滞销风险")),AND(X400="中滞销风险",X401="高滞销风险")),"变差")</f>
        <v>维持不变</v>
      </c>
      <c r="Z401" s="9">
        <f t="shared" si="89"/>
        <v>249.78</v>
      </c>
      <c r="AA401" s="9">
        <f>AB401-Z401</f>
        <v>210</v>
      </c>
      <c r="AB401" s="9">
        <f t="shared" si="90"/>
        <v>459.78</v>
      </c>
      <c r="AC401" s="9">
        <f>U401/E401</f>
        <v>614.606741573034</v>
      </c>
      <c r="AD401" s="9">
        <f t="shared" si="91"/>
        <v>516.606741573036</v>
      </c>
      <c r="AE401" s="10">
        <f t="shared" si="92"/>
        <v>5.58163265306122</v>
      </c>
    </row>
    <row r="402" spans="1:31">
      <c r="A402" s="4">
        <v>45901</v>
      </c>
      <c r="B402" s="5" t="s">
        <v>250</v>
      </c>
      <c r="C402" s="5" t="s">
        <v>251</v>
      </c>
      <c r="D402" s="5" t="s">
        <v>245</v>
      </c>
      <c r="E402" s="5">
        <v>2.95</v>
      </c>
      <c r="F402" s="5">
        <v>4.57</v>
      </c>
      <c r="G402" s="5">
        <v>2.79</v>
      </c>
      <c r="H402" s="5">
        <v>2.04</v>
      </c>
      <c r="I402" s="5" t="s">
        <v>34</v>
      </c>
      <c r="J402" s="5">
        <v>32</v>
      </c>
      <c r="K402" s="5" t="s">
        <v>42</v>
      </c>
      <c r="L402" s="5" t="s">
        <v>43</v>
      </c>
      <c r="M402" s="5" t="s">
        <v>44</v>
      </c>
      <c r="N402" s="5">
        <v>213</v>
      </c>
      <c r="O402" s="5">
        <v>91</v>
      </c>
      <c r="P402" s="5">
        <v>0</v>
      </c>
      <c r="Q402" s="5">
        <v>210</v>
      </c>
      <c r="R402" s="5">
        <v>0</v>
      </c>
      <c r="S402" s="5">
        <v>0</v>
      </c>
      <c r="T402">
        <f>N402+O402+P402</f>
        <v>304</v>
      </c>
      <c r="U402">
        <f>T402+Q402+R402+S402</f>
        <v>514</v>
      </c>
      <c r="V402" s="1">
        <f>A402+T402/E402</f>
        <v>46004.0508474576</v>
      </c>
      <c r="W402" s="1">
        <f>A402+U402/E402</f>
        <v>46075.2372881356</v>
      </c>
      <c r="X402" t="str">
        <f>_xlfn.IFS(AD402&gt;=30,"高滞销风险",AD402&gt;=15,"中滞销风险",AD402&gt;0,"低滞销风险",AD402=0,"健康")</f>
        <v>高滞销风险</v>
      </c>
      <c r="Y402" s="8" t="str">
        <f>_xlfn.IFS(COUNTIF($B$2:B402,B402)=1,"-",OR(AND(X401="高滞销风险",OR(X402="中滞销风险",X402="低滞销风险",X402="健康")),AND(X401="中滞销风险",OR(X402="低滞销风险",X402="健康")),AND(X401="低滞销风险",X402="健康")),"变好",X401=X402,"维持不变",OR(AND(X401="健康",OR(X402="低滞销风险",X402="中滞销风险",X402="高滞销风险")),AND(X401="低滞销风险",OR(X402="中滞销风险",X402="高滞销风险")),AND(X401="中滞销风险",X402="高滞销风险")),"变差")</f>
        <v>维持不变</v>
      </c>
      <c r="Z402" s="9">
        <f t="shared" si="89"/>
        <v>35.55</v>
      </c>
      <c r="AA402" s="9">
        <f>AB402-Z402</f>
        <v>210</v>
      </c>
      <c r="AB402" s="9">
        <f t="shared" si="90"/>
        <v>245.55</v>
      </c>
      <c r="AC402" s="9">
        <f>U402/E402</f>
        <v>174.237288135593</v>
      </c>
      <c r="AD402" s="9">
        <f t="shared" si="91"/>
        <v>83.2372881355914</v>
      </c>
      <c r="AE402" s="10">
        <f t="shared" si="92"/>
        <v>5.64835164835165</v>
      </c>
    </row>
    <row r="403" spans="1:31">
      <c r="A403" s="4">
        <v>45908</v>
      </c>
      <c r="B403" s="5" t="s">
        <v>250</v>
      </c>
      <c r="C403" s="5" t="s">
        <v>251</v>
      </c>
      <c r="D403" s="5" t="s">
        <v>245</v>
      </c>
      <c r="E403" s="5">
        <v>3.53</v>
      </c>
      <c r="F403" s="5">
        <v>4.43</v>
      </c>
      <c r="G403" s="5">
        <v>4.5</v>
      </c>
      <c r="H403" s="5">
        <v>2.61</v>
      </c>
      <c r="I403" s="5" t="s">
        <v>34</v>
      </c>
      <c r="J403" s="5">
        <v>31</v>
      </c>
      <c r="K403" s="5" t="s">
        <v>45</v>
      </c>
      <c r="L403" s="5" t="s">
        <v>46</v>
      </c>
      <c r="M403" s="5" t="s">
        <v>47</v>
      </c>
      <c r="N403" s="5">
        <v>242</v>
      </c>
      <c r="O403" s="5">
        <v>29</v>
      </c>
      <c r="P403" s="5">
        <v>0</v>
      </c>
      <c r="Q403" s="5">
        <v>209</v>
      </c>
      <c r="R403" s="5">
        <v>0</v>
      </c>
      <c r="S403" s="5">
        <v>0</v>
      </c>
      <c r="T403">
        <f>N403+O403+P403</f>
        <v>271</v>
      </c>
      <c r="U403">
        <f>T403+Q403+R403+S403</f>
        <v>480</v>
      </c>
      <c r="V403" s="1">
        <f>A403+T403/E403</f>
        <v>45984.7705382436</v>
      </c>
      <c r="W403" s="1">
        <f>A403+U403/E403</f>
        <v>46043.9773371105</v>
      </c>
      <c r="X403" t="str">
        <f>_xlfn.IFS(AD403&gt;=30,"高滞销风险",AD403&gt;=15,"中滞销风险",AD403&gt;0,"低滞销风险",AD403=0,"健康")</f>
        <v>高滞销风险</v>
      </c>
      <c r="Y403" s="8" t="str">
        <f>_xlfn.IFS(COUNTIF($B$2:B403,B403)=1,"-",OR(AND(X402="高滞销风险",OR(X403="中滞销风险",X403="低滞销风险",X403="健康")),AND(X402="中滞销风险",OR(X403="低滞销风险",X403="健康")),AND(X402="低滞销风险",X403="健康")),"变好",X402=X403,"维持不变",OR(AND(X402="健康",OR(X403="低滞销风险",X403="中滞销风险",X403="高滞销风险")),AND(X402="低滞销风险",OR(X403="中滞销风险",X403="高滞销风险")),AND(X402="中滞销风险",X403="高滞销风险")),"变差")</f>
        <v>维持不变</v>
      </c>
      <c r="Z403" s="9">
        <f t="shared" si="89"/>
        <v>0</v>
      </c>
      <c r="AA403" s="9">
        <f>AB403-Z403</f>
        <v>183.48</v>
      </c>
      <c r="AB403" s="9">
        <f t="shared" si="90"/>
        <v>183.48</v>
      </c>
      <c r="AC403" s="9">
        <f>U403/E403</f>
        <v>135.977337110482</v>
      </c>
      <c r="AD403" s="9">
        <f t="shared" si="91"/>
        <v>51.977337110482</v>
      </c>
      <c r="AE403" s="10">
        <f t="shared" si="92"/>
        <v>5.71428571428571</v>
      </c>
    </row>
    <row r="404" spans="1:31">
      <c r="A404" s="4">
        <v>45887</v>
      </c>
      <c r="B404" s="5" t="s">
        <v>252</v>
      </c>
      <c r="C404" s="5" t="s">
        <v>253</v>
      </c>
      <c r="D404" s="5" t="s">
        <v>245</v>
      </c>
      <c r="E404" s="5">
        <v>4.4</v>
      </c>
      <c r="F404" s="5">
        <v>6.86</v>
      </c>
      <c r="G404" s="5">
        <v>5.21</v>
      </c>
      <c r="H404" s="5">
        <v>2.61</v>
      </c>
      <c r="I404" s="5" t="s">
        <v>34</v>
      </c>
      <c r="J404" s="5">
        <v>48</v>
      </c>
      <c r="K404" s="5" t="s">
        <v>35</v>
      </c>
      <c r="L404" s="5" t="s">
        <v>36</v>
      </c>
      <c r="M404" s="5" t="s">
        <v>37</v>
      </c>
      <c r="N404" s="5">
        <v>135</v>
      </c>
      <c r="O404" s="5">
        <v>201</v>
      </c>
      <c r="P404" s="5">
        <v>0</v>
      </c>
      <c r="Q404" s="5">
        <v>0</v>
      </c>
      <c r="R404" s="5">
        <v>0</v>
      </c>
      <c r="S404" s="5">
        <v>100</v>
      </c>
      <c r="T404">
        <f>N404+O404+P404</f>
        <v>336</v>
      </c>
      <c r="U404">
        <f>T404+Q404+R404+S404</f>
        <v>436</v>
      </c>
      <c r="V404" s="1">
        <f>A404+T404/E404</f>
        <v>45963.3636363636</v>
      </c>
      <c r="W404" s="1">
        <f>A404+U404/E404</f>
        <v>45986.0909090909</v>
      </c>
      <c r="X404" t="str">
        <f>_xlfn.IFS(AD404&gt;=30,"高滞销风险",AD404&gt;=15,"中滞销风险",AD404&gt;0,"低滞销风险",AD404=0,"健康")</f>
        <v>健康</v>
      </c>
      <c r="Y404" s="8" t="str">
        <f>_xlfn.IFS(COUNTIF($B$2:B404,B404)=1,"-",OR(AND(X403="高滞销风险",OR(X404="中滞销风险",X404="低滞销风险",X404="健康")),AND(X403="中滞销风险",OR(X404="低滞销风险",X404="健康")),AND(X403="低滞销风险",X404="健康")),"变好",X403=X404,"维持不变",OR(AND(X403="健康",OR(X404="低滞销风险",X404="中滞销风险",X404="高滞销风险")),AND(X403="低滞销风险",OR(X404="中滞销风险",X404="高滞销风险")),AND(X403="中滞销风险",X404="高滞销风险")),"变差")</f>
        <v>-</v>
      </c>
      <c r="Z404" s="9">
        <f t="shared" si="89"/>
        <v>0</v>
      </c>
      <c r="AA404" s="9">
        <f>AB404-Z404</f>
        <v>0</v>
      </c>
      <c r="AB404" s="9">
        <f t="shared" si="90"/>
        <v>0</v>
      </c>
      <c r="AC404" s="9">
        <f>U404/E404</f>
        <v>99.0909090909091</v>
      </c>
      <c r="AD404" s="9">
        <f t="shared" si="91"/>
        <v>0</v>
      </c>
      <c r="AE404" s="10">
        <f t="shared" si="92"/>
        <v>4.4</v>
      </c>
    </row>
    <row r="405" spans="1:31">
      <c r="A405" s="4">
        <v>45894</v>
      </c>
      <c r="B405" s="5" t="s">
        <v>252</v>
      </c>
      <c r="C405" s="5" t="s">
        <v>253</v>
      </c>
      <c r="D405" s="5" t="s">
        <v>245</v>
      </c>
      <c r="E405" s="5">
        <v>4.46</v>
      </c>
      <c r="F405" s="5">
        <v>4.71</v>
      </c>
      <c r="G405" s="5">
        <v>5.79</v>
      </c>
      <c r="H405" s="5">
        <v>3.79</v>
      </c>
      <c r="I405" s="5" t="s">
        <v>34</v>
      </c>
      <c r="J405" s="5">
        <v>33</v>
      </c>
      <c r="K405" s="5" t="s">
        <v>38</v>
      </c>
      <c r="L405" s="5" t="s">
        <v>39</v>
      </c>
      <c r="M405" s="5" t="s">
        <v>40</v>
      </c>
      <c r="N405" s="5">
        <v>162</v>
      </c>
      <c r="O405" s="5">
        <v>144</v>
      </c>
      <c r="P405" s="5">
        <v>0</v>
      </c>
      <c r="Q405" s="5">
        <v>100</v>
      </c>
      <c r="R405" s="5">
        <v>0</v>
      </c>
      <c r="S405" s="5">
        <v>0</v>
      </c>
      <c r="T405">
        <f>N405+O405+P405</f>
        <v>306</v>
      </c>
      <c r="U405">
        <f>T405+Q405+R405+S405</f>
        <v>406</v>
      </c>
      <c r="V405" s="1">
        <f>A405+T405/E405</f>
        <v>45962.6098654709</v>
      </c>
      <c r="W405" s="1">
        <f>A405+U405/E405</f>
        <v>45985.0313901345</v>
      </c>
      <c r="X405" t="str">
        <f>_xlfn.IFS(AD405&gt;=30,"高滞销风险",AD405&gt;=15,"中滞销风险",AD405&gt;0,"低滞销风险",AD405=0,"健康")</f>
        <v>健康</v>
      </c>
      <c r="Y405" s="8" t="str">
        <f>_xlfn.IFS(COUNTIF($B$2:B405,B405)=1,"-",OR(AND(X404="高滞销风险",OR(X405="中滞销风险",X405="低滞销风险",X405="健康")),AND(X404="中滞销风险",OR(X405="低滞销风险",X405="健康")),AND(X404="低滞销风险",X405="健康")),"变好",X404=X405,"维持不变",OR(AND(X404="健康",OR(X405="低滞销风险",X405="中滞销风险",X405="高滞销风险")),AND(X404="低滞销风险",OR(X405="中滞销风险",X405="高滞销风险")),AND(X404="中滞销风险",X405="高滞销风险")),"变差")</f>
        <v>维持不变</v>
      </c>
      <c r="Z405" s="9">
        <f t="shared" si="89"/>
        <v>0</v>
      </c>
      <c r="AA405" s="9">
        <f>AB405-Z405</f>
        <v>0</v>
      </c>
      <c r="AB405" s="9">
        <f t="shared" si="90"/>
        <v>0</v>
      </c>
      <c r="AC405" s="9">
        <f>U405/E405</f>
        <v>91.0313901345291</v>
      </c>
      <c r="AD405" s="9">
        <f t="shared" si="91"/>
        <v>0</v>
      </c>
      <c r="AE405" s="10">
        <f t="shared" si="92"/>
        <v>4.46</v>
      </c>
    </row>
    <row r="406" spans="1:31">
      <c r="A406" s="4">
        <v>45901</v>
      </c>
      <c r="B406" s="5" t="s">
        <v>252</v>
      </c>
      <c r="C406" s="5" t="s">
        <v>253</v>
      </c>
      <c r="D406" s="5" t="s">
        <v>245</v>
      </c>
      <c r="E406" s="5">
        <v>5.14</v>
      </c>
      <c r="F406" s="5">
        <v>5.29</v>
      </c>
      <c r="G406" s="5">
        <v>5</v>
      </c>
      <c r="H406" s="5">
        <v>5.11</v>
      </c>
      <c r="I406" s="5" t="s">
        <v>34</v>
      </c>
      <c r="J406" s="5">
        <v>37</v>
      </c>
      <c r="K406" s="5" t="s">
        <v>42</v>
      </c>
      <c r="L406" s="5" t="s">
        <v>43</v>
      </c>
      <c r="M406" s="5" t="s">
        <v>44</v>
      </c>
      <c r="N406" s="5">
        <v>127</v>
      </c>
      <c r="O406" s="5">
        <v>204</v>
      </c>
      <c r="P406" s="5">
        <v>0</v>
      </c>
      <c r="Q406" s="5">
        <v>40</v>
      </c>
      <c r="R406" s="5">
        <v>0</v>
      </c>
      <c r="S406" s="5">
        <v>0</v>
      </c>
      <c r="T406">
        <f>N406+O406+P406</f>
        <v>331</v>
      </c>
      <c r="U406">
        <f>T406+Q406+R406+S406</f>
        <v>371</v>
      </c>
      <c r="V406" s="1">
        <f>A406+T406/E406</f>
        <v>45965.3968871595</v>
      </c>
      <c r="W406" s="1">
        <f>A406+U406/E406</f>
        <v>45973.1789883269</v>
      </c>
      <c r="X406" t="str">
        <f>_xlfn.IFS(AD406&gt;=30,"高滞销风险",AD406&gt;=15,"中滞销风险",AD406&gt;0,"低滞销风险",AD406=0,"健康")</f>
        <v>健康</v>
      </c>
      <c r="Y406" s="8" t="str">
        <f>_xlfn.IFS(COUNTIF($B$2:B406,B406)=1,"-",OR(AND(X405="高滞销风险",OR(X406="中滞销风险",X406="低滞销风险",X406="健康")),AND(X405="中滞销风险",OR(X406="低滞销风险",X406="健康")),AND(X405="低滞销风险",X406="健康")),"变好",X405=X406,"维持不变",OR(AND(X405="健康",OR(X406="低滞销风险",X406="中滞销风险",X406="高滞销风险")),AND(X405="低滞销风险",OR(X406="中滞销风险",X406="高滞销风险")),AND(X405="中滞销风险",X406="高滞销风险")),"变差")</f>
        <v>维持不变</v>
      </c>
      <c r="Z406" s="9">
        <f t="shared" si="89"/>
        <v>0</v>
      </c>
      <c r="AA406" s="9">
        <f>AB406-Z406</f>
        <v>0</v>
      </c>
      <c r="AB406" s="9">
        <f t="shared" si="90"/>
        <v>0</v>
      </c>
      <c r="AC406" s="9">
        <f>U406/E406</f>
        <v>72.1789883268483</v>
      </c>
      <c r="AD406" s="9">
        <f t="shared" si="91"/>
        <v>0</v>
      </c>
      <c r="AE406" s="10">
        <f t="shared" si="92"/>
        <v>5.14</v>
      </c>
    </row>
    <row r="407" spans="1:31">
      <c r="A407" s="4">
        <v>45908</v>
      </c>
      <c r="B407" s="5" t="s">
        <v>252</v>
      </c>
      <c r="C407" s="5" t="s">
        <v>253</v>
      </c>
      <c r="D407" s="5" t="s">
        <v>245</v>
      </c>
      <c r="E407" s="5">
        <v>6.24</v>
      </c>
      <c r="F407" s="5">
        <v>6.86</v>
      </c>
      <c r="G407" s="5">
        <v>6.07</v>
      </c>
      <c r="H407" s="5">
        <v>5.93</v>
      </c>
      <c r="I407" s="5" t="s">
        <v>34</v>
      </c>
      <c r="J407" s="5">
        <v>48</v>
      </c>
      <c r="K407" s="5" t="s">
        <v>45</v>
      </c>
      <c r="L407" s="5" t="s">
        <v>46</v>
      </c>
      <c r="M407" s="5" t="s">
        <v>47</v>
      </c>
      <c r="N407" s="5">
        <v>92</v>
      </c>
      <c r="O407" s="5">
        <v>223</v>
      </c>
      <c r="P407" s="5">
        <v>0</v>
      </c>
      <c r="Q407" s="5">
        <v>4</v>
      </c>
      <c r="R407" s="5">
        <v>0</v>
      </c>
      <c r="S407" s="5">
        <v>100</v>
      </c>
      <c r="T407">
        <f>N407+O407+P407</f>
        <v>315</v>
      </c>
      <c r="U407">
        <f>T407+Q407+R407+S407</f>
        <v>419</v>
      </c>
      <c r="V407" s="1">
        <f>A407+T407/E407</f>
        <v>45958.4807692308</v>
      </c>
      <c r="W407" s="1">
        <f>A407+U407/E407</f>
        <v>45975.1474358974</v>
      </c>
      <c r="X407" t="str">
        <f>_xlfn.IFS(AD407&gt;=30,"高滞销风险",AD407&gt;=15,"中滞销风险",AD407&gt;0,"低滞销风险",AD407=0,"健康")</f>
        <v>健康</v>
      </c>
      <c r="Y407" s="8" t="str">
        <f>_xlfn.IFS(COUNTIF($B$2:B407,B407)=1,"-",OR(AND(X406="高滞销风险",OR(X407="中滞销风险",X407="低滞销风险",X407="健康")),AND(X406="中滞销风险",OR(X407="低滞销风险",X407="健康")),AND(X406="低滞销风险",X407="健康")),"变好",X406=X407,"维持不变",OR(AND(X406="健康",OR(X407="低滞销风险",X407="中滞销风险",X407="高滞销风险")),AND(X406="低滞销风险",OR(X407="中滞销风险",X407="高滞销风险")),AND(X406="中滞销风险",X407="高滞销风险")),"变差")</f>
        <v>维持不变</v>
      </c>
      <c r="Z407" s="9">
        <f t="shared" si="89"/>
        <v>0</v>
      </c>
      <c r="AA407" s="9">
        <f>AB407-Z407</f>
        <v>0</v>
      </c>
      <c r="AB407" s="9">
        <f t="shared" si="90"/>
        <v>0</v>
      </c>
      <c r="AC407" s="9">
        <f>U407/E407</f>
        <v>67.1474358974359</v>
      </c>
      <c r="AD407" s="9">
        <f t="shared" si="91"/>
        <v>0</v>
      </c>
      <c r="AE407" s="10">
        <f t="shared" si="92"/>
        <v>6.24</v>
      </c>
    </row>
    <row r="408" spans="1:31">
      <c r="A408" s="4">
        <v>45894</v>
      </c>
      <c r="B408" s="5" t="s">
        <v>254</v>
      </c>
      <c r="C408" s="5" t="s">
        <v>255</v>
      </c>
      <c r="D408" s="5" t="s">
        <v>245</v>
      </c>
      <c r="E408" s="5">
        <v>0.07</v>
      </c>
      <c r="F408" s="5">
        <v>0.14</v>
      </c>
      <c r="G408" s="5">
        <v>0.07</v>
      </c>
      <c r="H408" s="5">
        <v>0.04</v>
      </c>
      <c r="I408" s="5" t="s">
        <v>34</v>
      </c>
      <c r="J408" s="5">
        <v>1</v>
      </c>
      <c r="K408" s="5" t="s">
        <v>38</v>
      </c>
      <c r="L408" s="5" t="s">
        <v>39</v>
      </c>
      <c r="M408" s="5" t="s">
        <v>40</v>
      </c>
      <c r="N408" s="5">
        <v>75</v>
      </c>
      <c r="O408" s="5">
        <v>24</v>
      </c>
      <c r="P408" s="5">
        <v>0</v>
      </c>
      <c r="Q408" s="5">
        <v>0</v>
      </c>
      <c r="R408" s="5">
        <v>0</v>
      </c>
      <c r="S408" s="5">
        <v>0</v>
      </c>
      <c r="T408">
        <f>N408+O408+P408</f>
        <v>99</v>
      </c>
      <c r="U408">
        <f>T408+Q408+R408+S408</f>
        <v>99</v>
      </c>
      <c r="V408" s="1">
        <f>A408+T408/E408</f>
        <v>47308.2857142857</v>
      </c>
      <c r="W408" s="1">
        <f>A408+U408/E408</f>
        <v>47308.2857142857</v>
      </c>
      <c r="X408" t="str">
        <f>_xlfn.IFS(AD408&gt;=30,"高滞销风险",AD408&gt;=15,"中滞销风险",AD408&gt;0,"低滞销风险",AD408=0,"健康")</f>
        <v>高滞销风险</v>
      </c>
      <c r="Y408" s="8" t="str">
        <f>_xlfn.IFS(COUNTIF($B$2:B408,B408)=1,"-",OR(AND(X407="高滞销风险",OR(X408="中滞销风险",X408="低滞销风险",X408="健康")),AND(X407="中滞销风险",OR(X408="低滞销风险",X408="健康")),AND(X407="低滞销风险",X408="健康")),"变好",X407=X408,"维持不变",OR(AND(X407="健康",OR(X408="低滞销风险",X408="中滞销风险",X408="高滞销风险")),AND(X407="低滞销风险",OR(X408="中滞销风险",X408="高滞销风险")),AND(X407="中滞销风险",X408="高滞销风险")),"变差")</f>
        <v>-</v>
      </c>
      <c r="Z408" s="9">
        <f t="shared" si="89"/>
        <v>92.14</v>
      </c>
      <c r="AA408" s="9">
        <f>AB408-Z408</f>
        <v>0</v>
      </c>
      <c r="AB408" s="9">
        <f t="shared" si="90"/>
        <v>92.14</v>
      </c>
      <c r="AC408" s="9">
        <f>U408/E408</f>
        <v>1414.28571428571</v>
      </c>
      <c r="AD408" s="9">
        <f t="shared" si="91"/>
        <v>1316.28571428572</v>
      </c>
      <c r="AE408" s="10">
        <f t="shared" si="92"/>
        <v>1.01020408163265</v>
      </c>
    </row>
    <row r="409" spans="1:31">
      <c r="A409" s="4">
        <v>45901</v>
      </c>
      <c r="B409" s="5" t="s">
        <v>254</v>
      </c>
      <c r="C409" s="5" t="s">
        <v>255</v>
      </c>
      <c r="D409" s="5" t="s">
        <v>245</v>
      </c>
      <c r="E409" s="5">
        <v>0.11</v>
      </c>
      <c r="F409" s="5">
        <v>0.14</v>
      </c>
      <c r="G409" s="5">
        <v>0.14</v>
      </c>
      <c r="H409" s="5">
        <v>0.07</v>
      </c>
      <c r="I409" s="5" t="s">
        <v>34</v>
      </c>
      <c r="J409" s="5">
        <v>1</v>
      </c>
      <c r="K409" s="5" t="s">
        <v>42</v>
      </c>
      <c r="L409" s="5" t="s">
        <v>43</v>
      </c>
      <c r="M409" s="5" t="s">
        <v>44</v>
      </c>
      <c r="N409" s="5">
        <v>98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>
        <f>N409+O409+P409</f>
        <v>98</v>
      </c>
      <c r="U409">
        <f>T409+Q409+R409+S409</f>
        <v>98</v>
      </c>
      <c r="V409" s="1">
        <f>A409+T409/E409</f>
        <v>46791.9090909091</v>
      </c>
      <c r="W409" s="1">
        <f>A409+U409/E409</f>
        <v>46791.9090909091</v>
      </c>
      <c r="X409" t="str">
        <f>_xlfn.IFS(AD409&gt;=30,"高滞销风险",AD409&gt;=15,"中滞销风险",AD409&gt;0,"低滞销风险",AD409=0,"健康")</f>
        <v>高滞销风险</v>
      </c>
      <c r="Y409" s="8" t="str">
        <f>_xlfn.IFS(COUNTIF($B$2:B409,B409)=1,"-",OR(AND(X408="高滞销风险",OR(X409="中滞销风险",X409="低滞销风险",X409="健康")),AND(X408="中滞销风险",OR(X409="低滞销风险",X409="健康")),AND(X408="低滞销风险",X409="健康")),"变好",X408=X409,"维持不变",OR(AND(X408="健康",OR(X409="低滞销风险",X409="中滞销风险",X409="高滞销风险")),AND(X408="低滞销风险",OR(X409="中滞销风险",X409="高滞销风险")),AND(X408="中滞销风险",X409="高滞销风险")),"变差")</f>
        <v>维持不变</v>
      </c>
      <c r="Z409" s="9">
        <f t="shared" si="89"/>
        <v>87.99</v>
      </c>
      <c r="AA409" s="9">
        <f>AB409-Z409</f>
        <v>0</v>
      </c>
      <c r="AB409" s="9">
        <f t="shared" si="90"/>
        <v>87.99</v>
      </c>
      <c r="AC409" s="9">
        <f>U409/E409</f>
        <v>890.909090909091</v>
      </c>
      <c r="AD409" s="9">
        <f t="shared" si="91"/>
        <v>799.909090909088</v>
      </c>
      <c r="AE409" s="10">
        <f t="shared" si="92"/>
        <v>1.07692307692308</v>
      </c>
    </row>
    <row r="410" spans="1:31">
      <c r="A410" s="4">
        <v>45908</v>
      </c>
      <c r="B410" s="5" t="s">
        <v>254</v>
      </c>
      <c r="C410" s="5" t="s">
        <v>255</v>
      </c>
      <c r="D410" s="5" t="s">
        <v>245</v>
      </c>
      <c r="E410" s="5">
        <v>0.35</v>
      </c>
      <c r="F410" s="5">
        <v>0.57</v>
      </c>
      <c r="G410" s="5">
        <v>0.36</v>
      </c>
      <c r="H410" s="5">
        <v>0.21</v>
      </c>
      <c r="I410" s="5" t="s">
        <v>34</v>
      </c>
      <c r="J410" s="5">
        <v>4</v>
      </c>
      <c r="K410" s="5" t="s">
        <v>45</v>
      </c>
      <c r="L410" s="5" t="s">
        <v>46</v>
      </c>
      <c r="M410" s="5" t="s">
        <v>47</v>
      </c>
      <c r="N410" s="5">
        <v>95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>
        <f>N410+O410+P410</f>
        <v>95</v>
      </c>
      <c r="U410">
        <f>T410+Q410+R410+S410</f>
        <v>95</v>
      </c>
      <c r="V410" s="1">
        <f>A410+T410/E410</f>
        <v>46179.4285714286</v>
      </c>
      <c r="W410" s="1">
        <f>A410+U410/E410</f>
        <v>46179.4285714286</v>
      </c>
      <c r="X410" t="str">
        <f>_xlfn.IFS(AD410&gt;=30,"高滞销风险",AD410&gt;=15,"中滞销风险",AD410&gt;0,"低滞销风险",AD410=0,"健康")</f>
        <v>高滞销风险</v>
      </c>
      <c r="Y410" s="8" t="str">
        <f>_xlfn.IFS(COUNTIF($B$2:B410,B410)=1,"-",OR(AND(X409="高滞销风险",OR(X410="中滞销风险",X410="低滞销风险",X410="健康")),AND(X409="中滞销风险",OR(X410="低滞销风险",X410="健康")),AND(X409="低滞销风险",X410="健康")),"变好",X409=X410,"维持不变",OR(AND(X409="健康",OR(X410="低滞销风险",X410="中滞销风险",X410="高滞销风险")),AND(X409="低滞销风险",OR(X410="中滞销风险",X410="高滞销风险")),AND(X409="中滞销风险",X410="高滞销风险")),"变差")</f>
        <v>维持不变</v>
      </c>
      <c r="Z410" s="9">
        <f t="shared" si="89"/>
        <v>65.6</v>
      </c>
      <c r="AA410" s="9">
        <f>AB410-Z410</f>
        <v>0</v>
      </c>
      <c r="AB410" s="9">
        <f t="shared" si="90"/>
        <v>65.6</v>
      </c>
      <c r="AC410" s="9">
        <f>U410/E410</f>
        <v>271.428571428571</v>
      </c>
      <c r="AD410" s="9">
        <f t="shared" si="91"/>
        <v>187.428571428572</v>
      </c>
      <c r="AE410" s="10">
        <f t="shared" si="92"/>
        <v>1.13095238095238</v>
      </c>
    </row>
    <row r="411" spans="1:31">
      <c r="A411" s="4">
        <v>45887</v>
      </c>
      <c r="B411" s="5" t="s">
        <v>256</v>
      </c>
      <c r="C411" s="5" t="s">
        <v>257</v>
      </c>
      <c r="D411" s="5" t="s">
        <v>245</v>
      </c>
      <c r="E411" s="5">
        <v>1.24</v>
      </c>
      <c r="F411" s="5">
        <v>1.24</v>
      </c>
      <c r="G411" s="5">
        <v>2.05</v>
      </c>
      <c r="H411" s="5">
        <v>3.06</v>
      </c>
      <c r="I411" s="5" t="s">
        <v>41</v>
      </c>
      <c r="J411" s="5">
        <v>8.67</v>
      </c>
      <c r="K411" s="5" t="s">
        <v>35</v>
      </c>
      <c r="L411" s="5" t="s">
        <v>36</v>
      </c>
      <c r="M411" s="5" t="s">
        <v>37</v>
      </c>
      <c r="N411" s="5">
        <v>13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>
        <f>N411+O411+P411</f>
        <v>13</v>
      </c>
      <c r="U411">
        <f>T411+Q411+R411+S411</f>
        <v>13</v>
      </c>
      <c r="V411" s="1">
        <f>A411+T411/E411</f>
        <v>45897.4838709677</v>
      </c>
      <c r="W411" s="1">
        <f>A411+U411/E411</f>
        <v>45897.4838709677</v>
      </c>
      <c r="X411" t="str">
        <f>_xlfn.IFS(AD411&gt;=30,"高滞销风险",AD411&gt;=15,"中滞销风险",AD411&gt;0,"低滞销风险",AD411=0,"健康")</f>
        <v>健康</v>
      </c>
      <c r="Y411" s="8" t="str">
        <f>_xlfn.IFS(COUNTIF($B$2:B411,B411)=1,"-",OR(AND(X410="高滞销风险",OR(X411="中滞销风险",X411="低滞销风险",X411="健康")),AND(X410="中滞销风险",OR(X411="低滞销风险",X411="健康")),AND(X410="低滞销风险",X411="健康")),"变好",X410=X411,"维持不变",OR(AND(X410="健康",OR(X411="低滞销风险",X411="中滞销风险",X411="高滞销风险")),AND(X410="低滞销风险",OR(X411="中滞销风险",X411="高滞销风险")),AND(X410="中滞销风险",X411="高滞销风险")),"变差")</f>
        <v>-</v>
      </c>
      <c r="Z411" s="9">
        <f t="shared" si="89"/>
        <v>0</v>
      </c>
      <c r="AA411" s="9">
        <f>AB411-Z411</f>
        <v>0</v>
      </c>
      <c r="AB411" s="9">
        <f t="shared" si="90"/>
        <v>0</v>
      </c>
      <c r="AC411" s="9">
        <f>U411/E411</f>
        <v>10.4838709677419</v>
      </c>
      <c r="AD411" s="9">
        <f t="shared" si="91"/>
        <v>0</v>
      </c>
      <c r="AE411" s="10">
        <f t="shared" si="92"/>
        <v>1.24</v>
      </c>
    </row>
    <row r="412" spans="1:31">
      <c r="A412" s="4">
        <v>45894</v>
      </c>
      <c r="B412" s="5" t="s">
        <v>256</v>
      </c>
      <c r="C412" s="5" t="s">
        <v>257</v>
      </c>
      <c r="D412" s="5" t="s">
        <v>245</v>
      </c>
      <c r="E412" s="5">
        <v>0.41</v>
      </c>
      <c r="F412" s="5">
        <v>0.41</v>
      </c>
      <c r="G412" s="5">
        <v>0.83</v>
      </c>
      <c r="H412" s="5">
        <v>1.88</v>
      </c>
      <c r="I412" s="5" t="s">
        <v>41</v>
      </c>
      <c r="J412" s="5">
        <v>2.89</v>
      </c>
      <c r="K412" s="5" t="s">
        <v>38</v>
      </c>
      <c r="L412" s="5" t="s">
        <v>39</v>
      </c>
      <c r="M412" s="5" t="s">
        <v>40</v>
      </c>
      <c r="N412" s="5">
        <v>13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>
        <f>N412+O412+P412</f>
        <v>13</v>
      </c>
      <c r="U412">
        <f>T412+Q412+R412+S412</f>
        <v>13</v>
      </c>
      <c r="V412" s="1">
        <f>A412+T412/E412</f>
        <v>45925.7073170732</v>
      </c>
      <c r="W412" s="1">
        <f>A412+U412/E412</f>
        <v>45925.7073170732</v>
      </c>
      <c r="X412" t="str">
        <f>_xlfn.IFS(AD412&gt;=30,"高滞销风险",AD412&gt;=15,"中滞销风险",AD412&gt;0,"低滞销风险",AD412=0,"健康")</f>
        <v>健康</v>
      </c>
      <c r="Y412" s="8" t="str">
        <f>_xlfn.IFS(COUNTIF($B$2:B412,B412)=1,"-",OR(AND(X411="高滞销风险",OR(X412="中滞销风险",X412="低滞销风险",X412="健康")),AND(X411="中滞销风险",OR(X412="低滞销风险",X412="健康")),AND(X411="低滞销风险",X412="健康")),"变好",X411=X412,"维持不变",OR(AND(X411="健康",OR(X412="低滞销风险",X412="中滞销风险",X412="高滞销风险")),AND(X411="低滞销风险",OR(X412="中滞销风险",X412="高滞销风险")),AND(X411="中滞销风险",X412="高滞销风险")),"变差")</f>
        <v>维持不变</v>
      </c>
      <c r="Z412" s="9">
        <f t="shared" si="89"/>
        <v>0</v>
      </c>
      <c r="AA412" s="9">
        <f>AB412-Z412</f>
        <v>0</v>
      </c>
      <c r="AB412" s="9">
        <f t="shared" si="90"/>
        <v>0</v>
      </c>
      <c r="AC412" s="9">
        <f>U412/E412</f>
        <v>31.7073170731707</v>
      </c>
      <c r="AD412" s="9">
        <f t="shared" si="91"/>
        <v>0</v>
      </c>
      <c r="AE412" s="10">
        <f t="shared" si="92"/>
        <v>0.41</v>
      </c>
    </row>
    <row r="413" spans="1:31">
      <c r="A413" s="4">
        <v>45887</v>
      </c>
      <c r="B413" s="5" t="s">
        <v>258</v>
      </c>
      <c r="C413" s="5" t="s">
        <v>259</v>
      </c>
      <c r="D413" s="5" t="s">
        <v>245</v>
      </c>
      <c r="E413" s="5">
        <v>6.14</v>
      </c>
      <c r="F413" s="5">
        <v>6.14</v>
      </c>
      <c r="G413" s="5">
        <v>6.93</v>
      </c>
      <c r="H413" s="5">
        <v>6.71</v>
      </c>
      <c r="I413" s="5" t="s">
        <v>41</v>
      </c>
      <c r="J413" s="5">
        <v>43</v>
      </c>
      <c r="K413" s="5" t="s">
        <v>35</v>
      </c>
      <c r="L413" s="5" t="s">
        <v>36</v>
      </c>
      <c r="M413" s="5" t="s">
        <v>37</v>
      </c>
      <c r="N413" s="5">
        <v>46</v>
      </c>
      <c r="O413" s="5">
        <v>394</v>
      </c>
      <c r="P413" s="5">
        <v>0</v>
      </c>
      <c r="Q413" s="5">
        <v>45</v>
      </c>
      <c r="R413" s="5">
        <v>0</v>
      </c>
      <c r="S413" s="5">
        <v>0</v>
      </c>
      <c r="T413">
        <f>N413+O413+P413</f>
        <v>440</v>
      </c>
      <c r="U413">
        <f>T413+Q413+R413+S413</f>
        <v>485</v>
      </c>
      <c r="V413" s="1">
        <f>A413+T413/E413</f>
        <v>45958.661237785</v>
      </c>
      <c r="W413" s="1">
        <f>A413+U413/E413</f>
        <v>45965.990228013</v>
      </c>
      <c r="X413" t="str">
        <f>_xlfn.IFS(AD413&gt;=30,"高滞销风险",AD413&gt;=15,"中滞销风险",AD413&gt;0,"低滞销风险",AD413=0,"健康")</f>
        <v>健康</v>
      </c>
      <c r="Y413" s="8" t="str">
        <f>_xlfn.IFS(COUNTIF($B$2:B413,B413)=1,"-",OR(AND(X412="高滞销风险",OR(X413="中滞销风险",X413="低滞销风险",X413="健康")),AND(X412="中滞销风险",OR(X413="低滞销风险",X413="健康")),AND(X412="低滞销风险",X413="健康")),"变好",X412=X413,"维持不变",OR(AND(X412="健康",OR(X413="低滞销风险",X413="中滞销风险",X413="高滞销风险")),AND(X412="低滞销风险",OR(X413="中滞销风险",X413="高滞销风险")),AND(X412="中滞销风险",X413="高滞销风险")),"变差")</f>
        <v>-</v>
      </c>
      <c r="Z413" s="9">
        <f t="shared" si="89"/>
        <v>0</v>
      </c>
      <c r="AA413" s="9">
        <f>AB413-Z413</f>
        <v>0</v>
      </c>
      <c r="AB413" s="9">
        <f t="shared" si="90"/>
        <v>0</v>
      </c>
      <c r="AC413" s="9">
        <f>U413/E413</f>
        <v>78.9902280130293</v>
      </c>
      <c r="AD413" s="9">
        <f t="shared" si="91"/>
        <v>0</v>
      </c>
      <c r="AE413" s="10">
        <f t="shared" si="92"/>
        <v>6.14</v>
      </c>
    </row>
    <row r="414" spans="1:31">
      <c r="A414" s="4">
        <v>45894</v>
      </c>
      <c r="B414" s="5" t="s">
        <v>258</v>
      </c>
      <c r="C414" s="5" t="s">
        <v>259</v>
      </c>
      <c r="D414" s="5" t="s">
        <v>245</v>
      </c>
      <c r="E414" s="5">
        <v>6.6</v>
      </c>
      <c r="F414" s="5">
        <v>6.6</v>
      </c>
      <c r="G414" s="5">
        <v>6.37</v>
      </c>
      <c r="H414" s="5">
        <v>6.61</v>
      </c>
      <c r="I414" s="5" t="s">
        <v>41</v>
      </c>
      <c r="J414" s="5">
        <v>46.17</v>
      </c>
      <c r="K414" s="5" t="s">
        <v>38</v>
      </c>
      <c r="L414" s="5" t="s">
        <v>39</v>
      </c>
      <c r="M414" s="5" t="s">
        <v>40</v>
      </c>
      <c r="N414" s="5">
        <v>71</v>
      </c>
      <c r="O414" s="5">
        <v>325</v>
      </c>
      <c r="P414" s="5">
        <v>0</v>
      </c>
      <c r="Q414" s="5">
        <v>45</v>
      </c>
      <c r="R414" s="5">
        <v>0</v>
      </c>
      <c r="S414" s="5">
        <v>0</v>
      </c>
      <c r="T414">
        <f>N414+O414+P414</f>
        <v>396</v>
      </c>
      <c r="U414">
        <f>T414+Q414+R414+S414</f>
        <v>441</v>
      </c>
      <c r="V414" s="1">
        <f>A414+T414/E414</f>
        <v>45954</v>
      </c>
      <c r="W414" s="1">
        <f>A414+U414/E414</f>
        <v>45960.8181818182</v>
      </c>
      <c r="X414" t="str">
        <f>_xlfn.IFS(AD414&gt;=30,"高滞销风险",AD414&gt;=15,"中滞销风险",AD414&gt;0,"低滞销风险",AD414=0,"健康")</f>
        <v>健康</v>
      </c>
      <c r="Y414" s="8" t="str">
        <f>_xlfn.IFS(COUNTIF($B$2:B414,B414)=1,"-",OR(AND(X413="高滞销风险",OR(X414="中滞销风险",X414="低滞销风险",X414="健康")),AND(X413="中滞销风险",OR(X414="低滞销风险",X414="健康")),AND(X413="低滞销风险",X414="健康")),"变好",X413=X414,"维持不变",OR(AND(X413="健康",OR(X414="低滞销风险",X414="中滞销风险",X414="高滞销风险")),AND(X413="低滞销风险",OR(X414="中滞销风险",X414="高滞销风险")),AND(X413="中滞销风险",X414="高滞销风险")),"变差")</f>
        <v>维持不变</v>
      </c>
      <c r="Z414" s="9">
        <f t="shared" si="89"/>
        <v>0</v>
      </c>
      <c r="AA414" s="9">
        <f>AB414-Z414</f>
        <v>0</v>
      </c>
      <c r="AB414" s="9">
        <f t="shared" si="90"/>
        <v>0</v>
      </c>
      <c r="AC414" s="9">
        <f>U414/E414</f>
        <v>66.8181818181818</v>
      </c>
      <c r="AD414" s="9">
        <f t="shared" si="91"/>
        <v>0</v>
      </c>
      <c r="AE414" s="10">
        <f t="shared" si="92"/>
        <v>6.6</v>
      </c>
    </row>
    <row r="415" spans="1:31">
      <c r="A415" s="4">
        <v>45901</v>
      </c>
      <c r="B415" s="5" t="s">
        <v>258</v>
      </c>
      <c r="C415" s="5" t="s">
        <v>259</v>
      </c>
      <c r="D415" s="5" t="s">
        <v>245</v>
      </c>
      <c r="E415" s="5">
        <v>4.6</v>
      </c>
      <c r="F415" s="5">
        <v>4.6</v>
      </c>
      <c r="G415" s="5">
        <v>5.6</v>
      </c>
      <c r="H415" s="5">
        <v>6.26</v>
      </c>
      <c r="I415" s="5" t="s">
        <v>41</v>
      </c>
      <c r="J415" s="5">
        <v>32.17</v>
      </c>
      <c r="K415" s="5" t="s">
        <v>42</v>
      </c>
      <c r="L415" s="5" t="s">
        <v>43</v>
      </c>
      <c r="M415" s="5" t="s">
        <v>44</v>
      </c>
      <c r="N415" s="5">
        <v>107</v>
      </c>
      <c r="O415" s="5">
        <v>307</v>
      </c>
      <c r="P415" s="5">
        <v>0</v>
      </c>
      <c r="Q415" s="5">
        <v>5</v>
      </c>
      <c r="R415" s="5">
        <v>0</v>
      </c>
      <c r="S415" s="5">
        <v>0</v>
      </c>
      <c r="T415">
        <f>N415+O415+P415</f>
        <v>414</v>
      </c>
      <c r="U415">
        <f>T415+Q415+R415+S415</f>
        <v>419</v>
      </c>
      <c r="V415" s="1">
        <f>A415+T415/E415</f>
        <v>45991</v>
      </c>
      <c r="W415" s="1">
        <f>A415+U415/E415</f>
        <v>45992.0869565217</v>
      </c>
      <c r="X415" t="str">
        <f>_xlfn.IFS(AD415&gt;=30,"高滞销风险",AD415&gt;=15,"中滞销风险",AD415&gt;0,"低滞销风险",AD415=0,"健康")</f>
        <v>低滞销风险</v>
      </c>
      <c r="Y415" s="8" t="str">
        <f>_xlfn.IFS(COUNTIF($B$2:B415,B415)=1,"-",OR(AND(X414="高滞销风险",OR(X415="中滞销风险",X415="低滞销风险",X415="健康")),AND(X414="中滞销风险",OR(X415="低滞销风险",X415="健康")),AND(X414="低滞销风险",X415="健康")),"变好",X414=X415,"维持不变",OR(AND(X414="健康",OR(X415="低滞销风险",X415="中滞销风险",X415="高滞销风险")),AND(X414="低滞销风险",OR(X415="中滞销风险",X415="高滞销风险")),AND(X414="中滞销风险",X415="高滞销风险")),"变差")</f>
        <v>变差</v>
      </c>
      <c r="Z415" s="9">
        <f t="shared" si="89"/>
        <v>0</v>
      </c>
      <c r="AA415" s="9">
        <f>AB415-Z415</f>
        <v>0.400000000000034</v>
      </c>
      <c r="AB415" s="9">
        <f t="shared" si="90"/>
        <v>0.400000000000034</v>
      </c>
      <c r="AC415" s="9">
        <f>U415/E415</f>
        <v>91.0869565217391</v>
      </c>
      <c r="AD415" s="9">
        <f t="shared" si="91"/>
        <v>0.0869565217362833</v>
      </c>
      <c r="AE415" s="10">
        <f t="shared" si="92"/>
        <v>4.6043956043956</v>
      </c>
    </row>
    <row r="416" spans="1:31">
      <c r="A416" s="4">
        <v>45908</v>
      </c>
      <c r="B416" s="5" t="s">
        <v>258</v>
      </c>
      <c r="C416" s="5" t="s">
        <v>259</v>
      </c>
      <c r="D416" s="5" t="s">
        <v>245</v>
      </c>
      <c r="E416" s="5">
        <v>5.43</v>
      </c>
      <c r="F416" s="5">
        <v>5.43</v>
      </c>
      <c r="G416" s="5">
        <v>5.01</v>
      </c>
      <c r="H416" s="5">
        <v>5.69</v>
      </c>
      <c r="I416" s="5" t="s">
        <v>41</v>
      </c>
      <c r="J416" s="5">
        <v>38</v>
      </c>
      <c r="K416" s="5" t="s">
        <v>45</v>
      </c>
      <c r="L416" s="5" t="s">
        <v>46</v>
      </c>
      <c r="M416" s="5" t="s">
        <v>47</v>
      </c>
      <c r="N416" s="5">
        <v>180</v>
      </c>
      <c r="O416" s="5">
        <v>191</v>
      </c>
      <c r="P416" s="5">
        <v>0</v>
      </c>
      <c r="Q416" s="5">
        <v>5</v>
      </c>
      <c r="R416" s="5">
        <v>0</v>
      </c>
      <c r="S416" s="5">
        <v>0</v>
      </c>
      <c r="T416">
        <f>N416+O416+P416</f>
        <v>371</v>
      </c>
      <c r="U416">
        <f>T416+Q416+R416+S416</f>
        <v>376</v>
      </c>
      <c r="V416" s="1">
        <f>A416+T416/E416</f>
        <v>45976.3241252302</v>
      </c>
      <c r="W416" s="1">
        <f>A416+U416/E416</f>
        <v>45977.2449355433</v>
      </c>
      <c r="X416" t="str">
        <f>_xlfn.IFS(AD416&gt;=30,"高滞销风险",AD416&gt;=15,"中滞销风险",AD416&gt;0,"低滞销风险",AD416=0,"健康")</f>
        <v>健康</v>
      </c>
      <c r="Y416" s="8" t="str">
        <f>_xlfn.IFS(COUNTIF($B$2:B416,B416)=1,"-",OR(AND(X415="高滞销风险",OR(X416="中滞销风险",X416="低滞销风险",X416="健康")),AND(X415="中滞销风险",OR(X416="低滞销风险",X416="健康")),AND(X415="低滞销风险",X416="健康")),"变好",X415=X416,"维持不变",OR(AND(X415="健康",OR(X416="低滞销风险",X416="中滞销风险",X416="高滞销风险")),AND(X415="低滞销风险",OR(X416="中滞销风险",X416="高滞销风险")),AND(X415="中滞销风险",X416="高滞销风险")),"变差")</f>
        <v>变好</v>
      </c>
      <c r="Z416" s="9">
        <f t="shared" si="89"/>
        <v>0</v>
      </c>
      <c r="AA416" s="9">
        <f>AB416-Z416</f>
        <v>0</v>
      </c>
      <c r="AB416" s="9">
        <f t="shared" si="90"/>
        <v>0</v>
      </c>
      <c r="AC416" s="9">
        <f>U416/E416</f>
        <v>69.2449355432781</v>
      </c>
      <c r="AD416" s="9">
        <f t="shared" si="91"/>
        <v>0</v>
      </c>
      <c r="AE416" s="10">
        <f t="shared" si="92"/>
        <v>5.43</v>
      </c>
    </row>
    <row r="417" spans="1:31">
      <c r="A417" s="4">
        <v>45887</v>
      </c>
      <c r="B417" s="5" t="s">
        <v>260</v>
      </c>
      <c r="C417" s="5" t="s">
        <v>261</v>
      </c>
      <c r="D417" s="5" t="s">
        <v>245</v>
      </c>
      <c r="E417" s="5">
        <v>3.01</v>
      </c>
      <c r="F417" s="5">
        <v>3.01</v>
      </c>
      <c r="G417" s="5">
        <v>4.72</v>
      </c>
      <c r="H417" s="5">
        <v>4.5</v>
      </c>
      <c r="I417" s="5" t="s">
        <v>41</v>
      </c>
      <c r="J417" s="5">
        <v>21.07</v>
      </c>
      <c r="K417" s="5" t="s">
        <v>35</v>
      </c>
      <c r="L417" s="5" t="s">
        <v>36</v>
      </c>
      <c r="M417" s="5" t="s">
        <v>37</v>
      </c>
      <c r="N417" s="5">
        <v>12</v>
      </c>
      <c r="O417" s="5">
        <v>2</v>
      </c>
      <c r="P417" s="5">
        <v>0</v>
      </c>
      <c r="Q417" s="5">
        <v>0</v>
      </c>
      <c r="R417" s="5">
        <v>0</v>
      </c>
      <c r="S417" s="5">
        <v>0</v>
      </c>
      <c r="T417">
        <f>N417+O417+P417</f>
        <v>14</v>
      </c>
      <c r="U417">
        <f>T417+Q417+R417+S417</f>
        <v>14</v>
      </c>
      <c r="V417" s="1">
        <f>A417+T417/E417</f>
        <v>45891.6511627907</v>
      </c>
      <c r="W417" s="1">
        <f>A417+U417/E417</f>
        <v>45891.6511627907</v>
      </c>
      <c r="X417" t="str">
        <f>_xlfn.IFS(AD417&gt;=30,"高滞销风险",AD417&gt;=15,"中滞销风险",AD417&gt;0,"低滞销风险",AD417=0,"健康")</f>
        <v>健康</v>
      </c>
      <c r="Y417" s="8" t="str">
        <f>_xlfn.IFS(COUNTIF($B$2:B417,B417)=1,"-",OR(AND(X416="高滞销风险",OR(X417="中滞销风险",X417="低滞销风险",X417="健康")),AND(X416="中滞销风险",OR(X417="低滞销风险",X417="健康")),AND(X416="低滞销风险",X417="健康")),"变好",X416=X417,"维持不变",OR(AND(X416="健康",OR(X417="低滞销风险",X417="中滞销风险",X417="高滞销风险")),AND(X416="低滞销风险",OR(X417="中滞销风险",X417="高滞销风险")),AND(X416="中滞销风险",X417="高滞销风险")),"变差")</f>
        <v>-</v>
      </c>
      <c r="Z417" s="9">
        <f t="shared" si="89"/>
        <v>0</v>
      </c>
      <c r="AA417" s="9">
        <f>AB417-Z417</f>
        <v>0</v>
      </c>
      <c r="AB417" s="9">
        <f t="shared" si="90"/>
        <v>0</v>
      </c>
      <c r="AC417" s="9">
        <f>U417/E417</f>
        <v>4.65116279069767</v>
      </c>
      <c r="AD417" s="9">
        <f t="shared" si="91"/>
        <v>0</v>
      </c>
      <c r="AE417" s="10">
        <f t="shared" si="92"/>
        <v>3.01</v>
      </c>
    </row>
    <row r="418" spans="1:31">
      <c r="A418" s="4">
        <v>45894</v>
      </c>
      <c r="B418" s="5" t="s">
        <v>260</v>
      </c>
      <c r="C418" s="5" t="s">
        <v>261</v>
      </c>
      <c r="D418" s="5" t="s">
        <v>245</v>
      </c>
      <c r="E418" s="5">
        <v>0.72</v>
      </c>
      <c r="F418" s="5">
        <v>0.72</v>
      </c>
      <c r="G418" s="5">
        <v>1.87</v>
      </c>
      <c r="H418" s="5">
        <v>3.58</v>
      </c>
      <c r="I418" s="5" t="s">
        <v>41</v>
      </c>
      <c r="J418" s="5">
        <v>5.07</v>
      </c>
      <c r="K418" s="5" t="s">
        <v>38</v>
      </c>
      <c r="L418" s="5" t="s">
        <v>39</v>
      </c>
      <c r="M418" s="5" t="s">
        <v>40</v>
      </c>
      <c r="N418" s="5">
        <v>16</v>
      </c>
      <c r="O418" s="5">
        <v>2</v>
      </c>
      <c r="P418" s="5">
        <v>0</v>
      </c>
      <c r="Q418" s="5">
        <v>0</v>
      </c>
      <c r="R418" s="5">
        <v>0</v>
      </c>
      <c r="S418" s="5">
        <v>0</v>
      </c>
      <c r="T418">
        <f>N418+O418+P418</f>
        <v>18</v>
      </c>
      <c r="U418">
        <f>T418+Q418+R418+S418</f>
        <v>18</v>
      </c>
      <c r="V418" s="1">
        <f>A418+T418/E418</f>
        <v>45919</v>
      </c>
      <c r="W418" s="1">
        <f>A418+U418/E418</f>
        <v>45919</v>
      </c>
      <c r="X418" t="str">
        <f>_xlfn.IFS(AD418&gt;=30,"高滞销风险",AD418&gt;=15,"中滞销风险",AD418&gt;0,"低滞销风险",AD418=0,"健康")</f>
        <v>健康</v>
      </c>
      <c r="Y418" s="8" t="str">
        <f>_xlfn.IFS(COUNTIF($B$2:B418,B418)=1,"-",OR(AND(X417="高滞销风险",OR(X418="中滞销风险",X418="低滞销风险",X418="健康")),AND(X417="中滞销风险",OR(X418="低滞销风险",X418="健康")),AND(X417="低滞销风险",X418="健康")),"变好",X417=X418,"维持不变",OR(AND(X417="健康",OR(X418="低滞销风险",X418="中滞销风险",X418="高滞销风险")),AND(X417="低滞销风险",OR(X418="中滞销风险",X418="高滞销风险")),AND(X417="中滞销风险",X418="高滞销风险")),"变差")</f>
        <v>维持不变</v>
      </c>
      <c r="Z418" s="9">
        <f t="shared" si="89"/>
        <v>0</v>
      </c>
      <c r="AA418" s="9">
        <f>AB418-Z418</f>
        <v>0</v>
      </c>
      <c r="AB418" s="9">
        <f t="shared" si="90"/>
        <v>0</v>
      </c>
      <c r="AC418" s="9">
        <f>U418/E418</f>
        <v>25</v>
      </c>
      <c r="AD418" s="9">
        <f t="shared" si="91"/>
        <v>0</v>
      </c>
      <c r="AE418" s="10">
        <f t="shared" si="92"/>
        <v>0.72</v>
      </c>
    </row>
    <row r="419" spans="1:31">
      <c r="A419" s="4">
        <v>45908</v>
      </c>
      <c r="B419" s="5" t="s">
        <v>260</v>
      </c>
      <c r="C419" s="5" t="s">
        <v>261</v>
      </c>
      <c r="D419" s="5" t="s">
        <v>245</v>
      </c>
      <c r="E419" s="5">
        <v>0.62</v>
      </c>
      <c r="F419" s="5">
        <v>0.29</v>
      </c>
      <c r="G419" s="5">
        <v>0.14</v>
      </c>
      <c r="H419" s="5">
        <v>1.01</v>
      </c>
      <c r="I419" s="5" t="s">
        <v>34</v>
      </c>
      <c r="J419" s="5">
        <v>2</v>
      </c>
      <c r="K419" s="5" t="s">
        <v>45</v>
      </c>
      <c r="L419" s="5" t="s">
        <v>46</v>
      </c>
      <c r="M419" s="5" t="s">
        <v>47</v>
      </c>
      <c r="N419" s="5">
        <v>22</v>
      </c>
      <c r="O419" s="5">
        <v>2</v>
      </c>
      <c r="P419" s="5">
        <v>0</v>
      </c>
      <c r="Q419" s="5">
        <v>0</v>
      </c>
      <c r="R419" s="5">
        <v>0</v>
      </c>
      <c r="S419" s="5">
        <v>0</v>
      </c>
      <c r="T419">
        <f>N419+O419+P419</f>
        <v>24</v>
      </c>
      <c r="U419">
        <f>T419+Q419+R419+S419</f>
        <v>24</v>
      </c>
      <c r="V419" s="1">
        <f>A419+T419/E419</f>
        <v>45946.7096774194</v>
      </c>
      <c r="W419" s="1">
        <f>A419+U419/E419</f>
        <v>45946.7096774194</v>
      </c>
      <c r="X419" t="str">
        <f>_xlfn.IFS(AD419&gt;=30,"高滞销风险",AD419&gt;=15,"中滞销风险",AD419&gt;0,"低滞销风险",AD419=0,"健康")</f>
        <v>健康</v>
      </c>
      <c r="Y419" s="8" t="str">
        <f>_xlfn.IFS(COUNTIF($B$2:B419,B419)=1,"-",OR(AND(X418="高滞销风险",OR(X419="中滞销风险",X419="低滞销风险",X419="健康")),AND(X418="中滞销风险",OR(X419="低滞销风险",X419="健康")),AND(X418="低滞销风险",X419="健康")),"变好",X418=X419,"维持不变",OR(AND(X418="健康",OR(X419="低滞销风险",X419="中滞销风险",X419="高滞销风险")),AND(X418="低滞销风险",OR(X419="中滞销风险",X419="高滞销风险")),AND(X418="中滞销风险",X419="高滞销风险")),"变差")</f>
        <v>维持不变</v>
      </c>
      <c r="Z419" s="9">
        <f t="shared" si="89"/>
        <v>0</v>
      </c>
      <c r="AA419" s="9">
        <f>AB419-Z419</f>
        <v>0</v>
      </c>
      <c r="AB419" s="9">
        <f t="shared" si="90"/>
        <v>0</v>
      </c>
      <c r="AC419" s="9">
        <f>U419/E419</f>
        <v>38.7096774193548</v>
      </c>
      <c r="AD419" s="9">
        <f t="shared" si="91"/>
        <v>0</v>
      </c>
      <c r="AE419" s="10">
        <f t="shared" si="92"/>
        <v>0.62</v>
      </c>
    </row>
    <row r="420" spans="1:31">
      <c r="A420" s="4">
        <v>45887</v>
      </c>
      <c r="B420" s="5" t="s">
        <v>262</v>
      </c>
      <c r="C420" s="5" t="s">
        <v>263</v>
      </c>
      <c r="D420" s="5" t="s">
        <v>245</v>
      </c>
      <c r="E420" s="5">
        <v>3.87</v>
      </c>
      <c r="F420" s="5">
        <v>4.43</v>
      </c>
      <c r="G420" s="5">
        <v>4.14</v>
      </c>
      <c r="H420" s="5">
        <v>3.43</v>
      </c>
      <c r="I420" s="5" t="s">
        <v>34</v>
      </c>
      <c r="J420" s="5">
        <v>31</v>
      </c>
      <c r="K420" s="5" t="s">
        <v>35</v>
      </c>
      <c r="L420" s="5" t="s">
        <v>36</v>
      </c>
      <c r="M420" s="5" t="s">
        <v>37</v>
      </c>
      <c r="N420" s="5">
        <v>19</v>
      </c>
      <c r="O420" s="5">
        <v>1</v>
      </c>
      <c r="P420" s="5">
        <v>0</v>
      </c>
      <c r="Q420" s="5">
        <v>10</v>
      </c>
      <c r="R420" s="5">
        <v>0</v>
      </c>
      <c r="S420" s="5">
        <v>0</v>
      </c>
      <c r="T420">
        <f>N420+O420+P420</f>
        <v>20</v>
      </c>
      <c r="U420">
        <f>T420+Q420+R420+S420</f>
        <v>30</v>
      </c>
      <c r="V420" s="1">
        <f>A420+T420/E420</f>
        <v>45892.1679586563</v>
      </c>
      <c r="W420" s="1">
        <f>A420+U420/E420</f>
        <v>45894.7519379845</v>
      </c>
      <c r="X420" t="str">
        <f>_xlfn.IFS(AD420&gt;=30,"高滞销风险",AD420&gt;=15,"中滞销风险",AD420&gt;0,"低滞销风险",AD420=0,"健康")</f>
        <v>健康</v>
      </c>
      <c r="Y420" s="8" t="str">
        <f>_xlfn.IFS(COUNTIF($B$2:B420,B420)=1,"-",OR(AND(X419="高滞销风险",OR(X420="中滞销风险",X420="低滞销风险",X420="健康")),AND(X419="中滞销风险",OR(X420="低滞销风险",X420="健康")),AND(X419="低滞销风险",X420="健康")),"变好",X419=X420,"维持不变",OR(AND(X419="健康",OR(X420="低滞销风险",X420="中滞销风险",X420="高滞销风险")),AND(X419="低滞销风险",OR(X420="中滞销风险",X420="高滞销风险")),AND(X419="中滞销风险",X420="高滞销风险")),"变差")</f>
        <v>-</v>
      </c>
      <c r="Z420" s="9">
        <f t="shared" si="89"/>
        <v>0</v>
      </c>
      <c r="AA420" s="9">
        <f>AB420-Z420</f>
        <v>0</v>
      </c>
      <c r="AB420" s="9">
        <f t="shared" si="90"/>
        <v>0</v>
      </c>
      <c r="AC420" s="9">
        <f>U420/E420</f>
        <v>7.75193798449612</v>
      </c>
      <c r="AD420" s="9">
        <f t="shared" si="91"/>
        <v>0</v>
      </c>
      <c r="AE420" s="10">
        <f t="shared" si="92"/>
        <v>3.87</v>
      </c>
    </row>
    <row r="421" spans="1:31">
      <c r="A421" s="4">
        <v>45894</v>
      </c>
      <c r="B421" s="5" t="s">
        <v>262</v>
      </c>
      <c r="C421" s="5" t="s">
        <v>263</v>
      </c>
      <c r="D421" s="5" t="s">
        <v>245</v>
      </c>
      <c r="E421" s="5">
        <v>2.57</v>
      </c>
      <c r="F421" s="5">
        <v>2.57</v>
      </c>
      <c r="G421" s="5">
        <v>3.5</v>
      </c>
      <c r="H421" s="5">
        <v>3.29</v>
      </c>
      <c r="I421" s="5" t="s">
        <v>41</v>
      </c>
      <c r="J421" s="5">
        <v>18</v>
      </c>
      <c r="K421" s="5" t="s">
        <v>38</v>
      </c>
      <c r="L421" s="5" t="s">
        <v>39</v>
      </c>
      <c r="M421" s="5" t="s">
        <v>40</v>
      </c>
      <c r="N421" s="5">
        <v>5</v>
      </c>
      <c r="O421" s="5">
        <v>0</v>
      </c>
      <c r="P421" s="5">
        <v>0</v>
      </c>
      <c r="Q421" s="5">
        <v>10</v>
      </c>
      <c r="R421" s="5">
        <v>0</v>
      </c>
      <c r="S421" s="5">
        <v>0</v>
      </c>
      <c r="T421">
        <f>N421+O421+P421</f>
        <v>5</v>
      </c>
      <c r="U421">
        <f>T421+Q421+R421+S421</f>
        <v>15</v>
      </c>
      <c r="V421" s="1">
        <f>A421+T421/E421</f>
        <v>45895.9455252918</v>
      </c>
      <c r="W421" s="1">
        <f>A421+U421/E421</f>
        <v>45899.8365758755</v>
      </c>
      <c r="X421" t="str">
        <f>_xlfn.IFS(AD421&gt;=30,"高滞销风险",AD421&gt;=15,"中滞销风险",AD421&gt;0,"低滞销风险",AD421=0,"健康")</f>
        <v>健康</v>
      </c>
      <c r="Y421" s="8" t="str">
        <f>_xlfn.IFS(COUNTIF($B$2:B421,B421)=1,"-",OR(AND(X420="高滞销风险",OR(X421="中滞销风险",X421="低滞销风险",X421="健康")),AND(X420="中滞销风险",OR(X421="低滞销风险",X421="健康")),AND(X420="低滞销风险",X421="健康")),"变好",X420=X421,"维持不变",OR(AND(X420="健康",OR(X421="低滞销风险",X421="中滞销风险",X421="高滞销风险")),AND(X420="低滞销风险",OR(X421="中滞销风险",X421="高滞销风险")),AND(X420="中滞销风险",X421="高滞销风险")),"变差")</f>
        <v>维持不变</v>
      </c>
      <c r="Z421" s="9">
        <f t="shared" si="89"/>
        <v>0</v>
      </c>
      <c r="AA421" s="9">
        <f>AB421-Z421</f>
        <v>0</v>
      </c>
      <c r="AB421" s="9">
        <f t="shared" si="90"/>
        <v>0</v>
      </c>
      <c r="AC421" s="9">
        <f>U421/E421</f>
        <v>5.83657587548638</v>
      </c>
      <c r="AD421" s="9">
        <f t="shared" si="91"/>
        <v>0</v>
      </c>
      <c r="AE421" s="10">
        <f t="shared" si="92"/>
        <v>2.57</v>
      </c>
    </row>
    <row r="422" spans="1:31">
      <c r="A422" s="4">
        <v>45901</v>
      </c>
      <c r="B422" s="5" t="s">
        <v>262</v>
      </c>
      <c r="C422" s="5" t="s">
        <v>263</v>
      </c>
      <c r="D422" s="5" t="s">
        <v>245</v>
      </c>
      <c r="E422" s="5">
        <v>1.46</v>
      </c>
      <c r="F422" s="5">
        <v>1.46</v>
      </c>
      <c r="G422" s="5">
        <v>2.02</v>
      </c>
      <c r="H422" s="5">
        <v>3.08</v>
      </c>
      <c r="I422" s="5" t="s">
        <v>41</v>
      </c>
      <c r="J422" s="5">
        <v>10.22</v>
      </c>
      <c r="K422" s="5" t="s">
        <v>42</v>
      </c>
      <c r="L422" s="5" t="s">
        <v>43</v>
      </c>
      <c r="M422" s="5" t="s">
        <v>44</v>
      </c>
      <c r="N422" s="5">
        <v>2</v>
      </c>
      <c r="O422" s="5">
        <v>0</v>
      </c>
      <c r="P422" s="5">
        <v>0</v>
      </c>
      <c r="Q422" s="5">
        <v>10</v>
      </c>
      <c r="R422" s="5">
        <v>0</v>
      </c>
      <c r="S422" s="5">
        <v>0</v>
      </c>
      <c r="T422">
        <f>N422+O422+P422</f>
        <v>2</v>
      </c>
      <c r="U422">
        <f>T422+Q422+R422+S422</f>
        <v>12</v>
      </c>
      <c r="V422" s="1">
        <f>A422+T422/E422</f>
        <v>45902.3698630137</v>
      </c>
      <c r="W422" s="1">
        <f>A422+U422/E422</f>
        <v>45909.2191780822</v>
      </c>
      <c r="X422" t="str">
        <f>_xlfn.IFS(AD422&gt;=30,"高滞销风险",AD422&gt;=15,"中滞销风险",AD422&gt;0,"低滞销风险",AD422=0,"健康")</f>
        <v>健康</v>
      </c>
      <c r="Y422" s="8" t="str">
        <f>_xlfn.IFS(COUNTIF($B$2:B422,B422)=1,"-",OR(AND(X421="高滞销风险",OR(X422="中滞销风险",X422="低滞销风险",X422="健康")),AND(X421="中滞销风险",OR(X422="低滞销风险",X422="健康")),AND(X421="低滞销风险",X422="健康")),"变好",X421=X422,"维持不变",OR(AND(X421="健康",OR(X422="低滞销风险",X422="中滞销风险",X422="高滞销风险")),AND(X421="低滞销风险",OR(X422="中滞销风险",X422="高滞销风险")),AND(X421="中滞销风险",X422="高滞销风险")),"变差")</f>
        <v>维持不变</v>
      </c>
      <c r="Z422" s="9">
        <f t="shared" si="89"/>
        <v>0</v>
      </c>
      <c r="AA422" s="9">
        <f>AB422-Z422</f>
        <v>0</v>
      </c>
      <c r="AB422" s="9">
        <f t="shared" si="90"/>
        <v>0</v>
      </c>
      <c r="AC422" s="9">
        <f>U422/E422</f>
        <v>8.21917808219178</v>
      </c>
      <c r="AD422" s="9">
        <f t="shared" si="91"/>
        <v>0</v>
      </c>
      <c r="AE422" s="10">
        <f t="shared" si="92"/>
        <v>1.46</v>
      </c>
    </row>
    <row r="423" spans="1:31">
      <c r="A423" s="4">
        <v>45887</v>
      </c>
      <c r="B423" s="5" t="s">
        <v>264</v>
      </c>
      <c r="C423" s="5" t="s">
        <v>265</v>
      </c>
      <c r="D423" s="5" t="s">
        <v>245</v>
      </c>
      <c r="E423" s="5">
        <v>0.14</v>
      </c>
      <c r="F423" s="5">
        <v>0.14</v>
      </c>
      <c r="G423" s="5">
        <v>2.93</v>
      </c>
      <c r="H423" s="5">
        <v>4.61</v>
      </c>
      <c r="I423" s="5" t="s">
        <v>41</v>
      </c>
      <c r="J423" s="5">
        <v>1</v>
      </c>
      <c r="K423" s="5" t="s">
        <v>35</v>
      </c>
      <c r="L423" s="5" t="s">
        <v>36</v>
      </c>
      <c r="M423" s="5" t="s">
        <v>37</v>
      </c>
      <c r="N423" s="5">
        <v>9</v>
      </c>
      <c r="O423" s="5">
        <v>3</v>
      </c>
      <c r="P423" s="5">
        <v>0</v>
      </c>
      <c r="Q423" s="5">
        <v>0</v>
      </c>
      <c r="R423" s="5">
        <v>0</v>
      </c>
      <c r="S423" s="5">
        <v>0</v>
      </c>
      <c r="T423">
        <f>N423+O423+P423</f>
        <v>12</v>
      </c>
      <c r="U423">
        <f>T423+Q423+R423+S423</f>
        <v>12</v>
      </c>
      <c r="V423" s="1">
        <f>A423+T423/E423</f>
        <v>45972.7142857143</v>
      </c>
      <c r="W423" s="1">
        <f>A423+U423/E423</f>
        <v>45972.7142857143</v>
      </c>
      <c r="X423" t="str">
        <f>_xlfn.IFS(AD423&gt;=30,"高滞销风险",AD423&gt;=15,"中滞销风险",AD423&gt;0,"低滞销风险",AD423=0,"健康")</f>
        <v>健康</v>
      </c>
      <c r="Y423" s="8" t="str">
        <f>_xlfn.IFS(COUNTIF($B$2:B423,B423)=1,"-",OR(AND(X422="高滞销风险",OR(X423="中滞销风险",X423="低滞销风险",X423="健康")),AND(X422="中滞销风险",OR(X423="低滞销风险",X423="健康")),AND(X422="低滞销风险",X423="健康")),"变好",X422=X423,"维持不变",OR(AND(X422="健康",OR(X423="低滞销风险",X423="中滞销风险",X423="高滞销风险")),AND(X422="低滞销风险",OR(X423="中滞销风险",X423="高滞销风险")),AND(X422="中滞销风险",X423="高滞销风险")),"变差")</f>
        <v>-</v>
      </c>
      <c r="Z423" s="9">
        <f t="shared" si="89"/>
        <v>0</v>
      </c>
      <c r="AA423" s="9">
        <f>AB423-Z423</f>
        <v>0</v>
      </c>
      <c r="AB423" s="9">
        <f t="shared" si="90"/>
        <v>0</v>
      </c>
      <c r="AC423" s="9">
        <f>U423/E423</f>
        <v>85.7142857142857</v>
      </c>
      <c r="AD423" s="9">
        <f t="shared" si="91"/>
        <v>0</v>
      </c>
      <c r="AE423" s="10">
        <f t="shared" si="92"/>
        <v>0.14</v>
      </c>
    </row>
    <row r="424" spans="1:31">
      <c r="A424" s="4">
        <v>45901</v>
      </c>
      <c r="B424" s="5" t="s">
        <v>264</v>
      </c>
      <c r="C424" s="5" t="s">
        <v>265</v>
      </c>
      <c r="D424" s="5" t="s">
        <v>245</v>
      </c>
      <c r="E424" s="5">
        <v>0.81</v>
      </c>
      <c r="F424" s="5">
        <v>0.14</v>
      </c>
      <c r="G424" s="5">
        <v>0.07</v>
      </c>
      <c r="H424" s="5">
        <v>1.5</v>
      </c>
      <c r="I424" s="5" t="s">
        <v>34</v>
      </c>
      <c r="J424" s="5">
        <v>1</v>
      </c>
      <c r="K424" s="5" t="s">
        <v>42</v>
      </c>
      <c r="L424" s="5" t="s">
        <v>43</v>
      </c>
      <c r="M424" s="5" t="s">
        <v>44</v>
      </c>
      <c r="N424" s="5">
        <v>11</v>
      </c>
      <c r="O424" s="5">
        <v>3</v>
      </c>
      <c r="P424" s="5">
        <v>0</v>
      </c>
      <c r="Q424" s="5">
        <v>0</v>
      </c>
      <c r="R424" s="5">
        <v>0</v>
      </c>
      <c r="S424" s="5">
        <v>0</v>
      </c>
      <c r="T424">
        <f t="shared" ref="T424:T437" si="93">N424+O424+P424</f>
        <v>14</v>
      </c>
      <c r="U424">
        <f t="shared" ref="U424:U437" si="94">T424+Q424+R424+S424</f>
        <v>14</v>
      </c>
      <c r="V424" s="1">
        <f t="shared" ref="V424:V437" si="95">A424+T424/E424</f>
        <v>45918.2839506173</v>
      </c>
      <c r="W424" s="1">
        <f t="shared" ref="W424:W437" si="96">A424+U424/E424</f>
        <v>45918.2839506173</v>
      </c>
      <c r="X424" t="str">
        <f t="shared" ref="X424:X454" si="97">_xlfn.IFS(AD424&gt;=30,"高滞销风险",AD424&gt;=15,"中滞销风险",AD424&gt;0,"低滞销风险",AD424=0,"健康")</f>
        <v>健康</v>
      </c>
      <c r="Y424" s="8" t="str">
        <f>_xlfn.IFS(COUNTIF($B$2:B424,B424)=1,"-",OR(AND(X423="高滞销风险",OR(X424="中滞销风险",X424="低滞销风险",X424="健康")),AND(X423="中滞销风险",OR(X424="低滞销风险",X424="健康")),AND(X423="低滞销风险",X424="健康")),"变好",X423=X424,"维持不变",OR(AND(X423="健康",OR(X424="低滞销风险",X424="中滞销风险",X424="高滞销风险")),AND(X423="低滞销风险",OR(X424="中滞销风险",X424="高滞销风险")),AND(X423="中滞销风险",X424="高滞销风险")),"变差")</f>
        <v>维持不变</v>
      </c>
      <c r="Z424" s="9">
        <f t="shared" si="89"/>
        <v>0</v>
      </c>
      <c r="AA424" s="9">
        <f>AB424-Z424</f>
        <v>0</v>
      </c>
      <c r="AB424" s="9">
        <f t="shared" si="90"/>
        <v>0</v>
      </c>
      <c r="AC424" s="9">
        <f t="shared" ref="AC424:AC454" si="98">U424/E424</f>
        <v>17.2839506172839</v>
      </c>
      <c r="AD424" s="9">
        <f t="shared" si="91"/>
        <v>0</v>
      </c>
      <c r="AE424" s="10">
        <f t="shared" si="92"/>
        <v>0.81</v>
      </c>
    </row>
    <row r="425" spans="1:31">
      <c r="A425" s="4">
        <v>45908</v>
      </c>
      <c r="B425" s="5" t="s">
        <v>264</v>
      </c>
      <c r="C425" s="5" t="s">
        <v>265</v>
      </c>
      <c r="D425" s="5" t="s">
        <v>245</v>
      </c>
      <c r="E425" s="5">
        <v>0.27</v>
      </c>
      <c r="F425" s="5">
        <v>0.43</v>
      </c>
      <c r="G425" s="5">
        <v>0.29</v>
      </c>
      <c r="H425" s="5">
        <v>0.18</v>
      </c>
      <c r="I425" s="5" t="s">
        <v>34</v>
      </c>
      <c r="J425" s="5">
        <v>3</v>
      </c>
      <c r="K425" s="5" t="s">
        <v>45</v>
      </c>
      <c r="L425" s="5" t="s">
        <v>46</v>
      </c>
      <c r="M425" s="5" t="s">
        <v>47</v>
      </c>
      <c r="N425" s="5">
        <v>8</v>
      </c>
      <c r="O425" s="5">
        <v>2</v>
      </c>
      <c r="P425" s="5">
        <v>0</v>
      </c>
      <c r="Q425" s="5">
        <v>0</v>
      </c>
      <c r="R425" s="5">
        <v>0</v>
      </c>
      <c r="S425" s="5">
        <v>0</v>
      </c>
      <c r="T425">
        <f t="shared" si="93"/>
        <v>10</v>
      </c>
      <c r="U425">
        <f t="shared" si="94"/>
        <v>10</v>
      </c>
      <c r="V425" s="1">
        <f t="shared" si="95"/>
        <v>45945.037037037</v>
      </c>
      <c r="W425" s="1">
        <f t="shared" si="96"/>
        <v>45945.037037037</v>
      </c>
      <c r="X425" t="str">
        <f t="shared" si="97"/>
        <v>健康</v>
      </c>
      <c r="Y425" s="8" t="str">
        <f>_xlfn.IFS(COUNTIF($B$2:B425,B425)=1,"-",OR(AND(X424="高滞销风险",OR(X425="中滞销风险",X425="低滞销风险",X425="健康")),AND(X424="中滞销风险",OR(X425="低滞销风险",X425="健康")),AND(X424="低滞销风险",X425="健康")),"变好",X424=X425,"维持不变",OR(AND(X424="健康",OR(X425="低滞销风险",X425="中滞销风险",X425="高滞销风险")),AND(X424="低滞销风险",OR(X425="中滞销风险",X425="高滞销风险")),AND(X424="中滞销风险",X425="高滞销风险")),"变差")</f>
        <v>维持不变</v>
      </c>
      <c r="Z425" s="9">
        <f t="shared" si="89"/>
        <v>0</v>
      </c>
      <c r="AA425" s="9">
        <f t="shared" ref="AA425:AA488" si="99">AB425-Z425</f>
        <v>0</v>
      </c>
      <c r="AB425" s="9">
        <f t="shared" si="90"/>
        <v>0</v>
      </c>
      <c r="AC425" s="9">
        <f t="shared" si="98"/>
        <v>37.037037037037</v>
      </c>
      <c r="AD425" s="9">
        <f t="shared" si="91"/>
        <v>0</v>
      </c>
      <c r="AE425" s="10">
        <f t="shared" si="92"/>
        <v>0.27</v>
      </c>
    </row>
    <row r="426" spans="1:31">
      <c r="A426" s="4">
        <v>45887</v>
      </c>
      <c r="B426" s="5" t="s">
        <v>266</v>
      </c>
      <c r="C426" s="5" t="s">
        <v>267</v>
      </c>
      <c r="D426" s="5" t="s">
        <v>245</v>
      </c>
      <c r="E426" s="5">
        <v>0.57</v>
      </c>
      <c r="F426" s="5">
        <v>0.57</v>
      </c>
      <c r="G426" s="5">
        <v>0.86</v>
      </c>
      <c r="H426" s="5">
        <v>2.89</v>
      </c>
      <c r="I426" s="5" t="s">
        <v>41</v>
      </c>
      <c r="J426" s="5">
        <v>4</v>
      </c>
      <c r="K426" s="5" t="s">
        <v>35</v>
      </c>
      <c r="L426" s="5" t="s">
        <v>36</v>
      </c>
      <c r="M426" s="5" t="s">
        <v>37</v>
      </c>
      <c r="N426" s="5">
        <v>2</v>
      </c>
      <c r="O426" s="5">
        <v>2</v>
      </c>
      <c r="P426" s="5">
        <v>0</v>
      </c>
      <c r="Q426" s="5">
        <v>0</v>
      </c>
      <c r="R426" s="5">
        <v>0</v>
      </c>
      <c r="S426" s="5">
        <v>0</v>
      </c>
      <c r="T426">
        <f t="shared" si="93"/>
        <v>4</v>
      </c>
      <c r="U426">
        <f t="shared" si="94"/>
        <v>4</v>
      </c>
      <c r="V426" s="1">
        <f t="shared" si="95"/>
        <v>45894.0175438596</v>
      </c>
      <c r="W426" s="1">
        <f t="shared" si="96"/>
        <v>45894.0175438596</v>
      </c>
      <c r="X426" t="str">
        <f t="shared" si="97"/>
        <v>健康</v>
      </c>
      <c r="Y426" s="8" t="str">
        <f>_xlfn.IFS(COUNTIF($B$2:B426,B426)=1,"-",OR(AND(X425="高滞销风险",OR(X426="中滞销风险",X426="低滞销风险",X426="健康")),AND(X425="中滞销风险",OR(X426="低滞销风险",X426="健康")),AND(X425="低滞销风险",X426="健康")),"变好",X425=X426,"维持不变",OR(AND(X425="健康",OR(X426="低滞销风险",X426="中滞销风险",X426="高滞销风险")),AND(X425="低滞销风险",OR(X426="中滞销风险",X426="高滞销风险")),AND(X425="中滞销风险",X426="高滞销风险")),"变差")</f>
        <v>-</v>
      </c>
      <c r="Z426" s="9">
        <f t="shared" si="89"/>
        <v>0</v>
      </c>
      <c r="AA426" s="9">
        <f t="shared" si="99"/>
        <v>0</v>
      </c>
      <c r="AB426" s="9">
        <f t="shared" si="90"/>
        <v>0</v>
      </c>
      <c r="AC426" s="9">
        <f t="shared" si="98"/>
        <v>7.01754385964912</v>
      </c>
      <c r="AD426" s="9">
        <f t="shared" si="91"/>
        <v>0</v>
      </c>
      <c r="AE426" s="10">
        <f t="shared" si="92"/>
        <v>0.57</v>
      </c>
    </row>
    <row r="427" spans="1:31">
      <c r="A427" s="4">
        <v>45894</v>
      </c>
      <c r="B427" s="5" t="s">
        <v>266</v>
      </c>
      <c r="C427" s="5" t="s">
        <v>267</v>
      </c>
      <c r="D427" s="5" t="s">
        <v>245</v>
      </c>
      <c r="E427" s="5">
        <v>0.14</v>
      </c>
      <c r="F427" s="5">
        <v>0.14</v>
      </c>
      <c r="G427" s="5">
        <v>0.36</v>
      </c>
      <c r="H427" s="5">
        <v>1.82</v>
      </c>
      <c r="I427" s="5" t="s">
        <v>41</v>
      </c>
      <c r="J427" s="5">
        <v>1</v>
      </c>
      <c r="K427" s="5" t="s">
        <v>38</v>
      </c>
      <c r="L427" s="5" t="s">
        <v>39</v>
      </c>
      <c r="M427" s="5" t="s">
        <v>40</v>
      </c>
      <c r="N427" s="5">
        <v>5</v>
      </c>
      <c r="O427" s="5">
        <v>2</v>
      </c>
      <c r="P427" s="5">
        <v>0</v>
      </c>
      <c r="Q427" s="5">
        <v>0</v>
      </c>
      <c r="R427" s="5">
        <v>0</v>
      </c>
      <c r="S427" s="5">
        <v>0</v>
      </c>
      <c r="T427">
        <f t="shared" si="93"/>
        <v>7</v>
      </c>
      <c r="U427">
        <f t="shared" si="94"/>
        <v>7</v>
      </c>
      <c r="V427" s="1">
        <f t="shared" si="95"/>
        <v>45944</v>
      </c>
      <c r="W427" s="1">
        <f t="shared" si="96"/>
        <v>45944</v>
      </c>
      <c r="X427" t="str">
        <f t="shared" si="97"/>
        <v>健康</v>
      </c>
      <c r="Y427" s="8" t="str">
        <f>_xlfn.IFS(COUNTIF($B$2:B427,B427)=1,"-",OR(AND(X426="高滞销风险",OR(X427="中滞销风险",X427="低滞销风险",X427="健康")),AND(X426="中滞销风险",OR(X427="低滞销风险",X427="健康")),AND(X426="低滞销风险",X427="健康")),"变好",X426=X427,"维持不变",OR(AND(X426="健康",OR(X427="低滞销风险",X427="中滞销风险",X427="高滞销风险")),AND(X426="低滞销风险",OR(X427="中滞销风险",X427="高滞销风险")),AND(X426="中滞销风险",X427="高滞销风险")),"变差")</f>
        <v>维持不变</v>
      </c>
      <c r="Z427" s="9">
        <f t="shared" si="89"/>
        <v>0</v>
      </c>
      <c r="AA427" s="9">
        <f t="shared" si="99"/>
        <v>0</v>
      </c>
      <c r="AB427" s="9">
        <f t="shared" si="90"/>
        <v>0</v>
      </c>
      <c r="AC427" s="9">
        <f t="shared" si="98"/>
        <v>50</v>
      </c>
      <c r="AD427" s="9">
        <f t="shared" si="91"/>
        <v>0</v>
      </c>
      <c r="AE427" s="10">
        <f t="shared" si="92"/>
        <v>0.14</v>
      </c>
    </row>
    <row r="428" spans="1:31">
      <c r="A428" s="4">
        <v>45901</v>
      </c>
      <c r="B428" s="5" t="s">
        <v>266</v>
      </c>
      <c r="C428" s="5" t="s">
        <v>267</v>
      </c>
      <c r="D428" s="5" t="s">
        <v>245</v>
      </c>
      <c r="E428" s="5">
        <v>0.14</v>
      </c>
      <c r="F428" s="5">
        <v>0.14</v>
      </c>
      <c r="G428" s="5">
        <v>0.14</v>
      </c>
      <c r="H428" s="5">
        <v>0.5</v>
      </c>
      <c r="I428" s="5" t="s">
        <v>41</v>
      </c>
      <c r="J428" s="5">
        <v>1</v>
      </c>
      <c r="K428" s="5" t="s">
        <v>42</v>
      </c>
      <c r="L428" s="5" t="s">
        <v>43</v>
      </c>
      <c r="M428" s="5" t="s">
        <v>44</v>
      </c>
      <c r="N428" s="5">
        <v>5</v>
      </c>
      <c r="O428" s="5">
        <v>2</v>
      </c>
      <c r="P428" s="5">
        <v>0</v>
      </c>
      <c r="Q428" s="5">
        <v>0</v>
      </c>
      <c r="R428" s="5">
        <v>0</v>
      </c>
      <c r="S428" s="5">
        <v>0</v>
      </c>
      <c r="T428">
        <f t="shared" si="93"/>
        <v>7</v>
      </c>
      <c r="U428">
        <f t="shared" si="94"/>
        <v>7</v>
      </c>
      <c r="V428" s="1">
        <f t="shared" si="95"/>
        <v>45951</v>
      </c>
      <c r="W428" s="1">
        <f t="shared" si="96"/>
        <v>45951</v>
      </c>
      <c r="X428" t="str">
        <f t="shared" si="97"/>
        <v>健康</v>
      </c>
      <c r="Y428" s="8" t="str">
        <f>_xlfn.IFS(COUNTIF($B$2:B428,B428)=1,"-",OR(AND(X427="高滞销风险",OR(X428="中滞销风险",X428="低滞销风险",X428="健康")),AND(X427="中滞销风险",OR(X428="低滞销风险",X428="健康")),AND(X427="低滞销风险",X428="健康")),"变好",X427=X428,"维持不变",OR(AND(X427="健康",OR(X428="低滞销风险",X428="中滞销风险",X428="高滞销风险")),AND(X427="低滞销风险",OR(X428="中滞销风险",X428="高滞销风险")),AND(X427="中滞销风险",X428="高滞销风险")),"变差")</f>
        <v>维持不变</v>
      </c>
      <c r="Z428" s="9">
        <f t="shared" si="89"/>
        <v>0</v>
      </c>
      <c r="AA428" s="9">
        <f t="shared" si="99"/>
        <v>0</v>
      </c>
      <c r="AB428" s="9">
        <f t="shared" si="90"/>
        <v>0</v>
      </c>
      <c r="AC428" s="9">
        <f t="shared" si="98"/>
        <v>50</v>
      </c>
      <c r="AD428" s="9">
        <f t="shared" si="91"/>
        <v>0</v>
      </c>
      <c r="AE428" s="10">
        <f t="shared" si="92"/>
        <v>0.14</v>
      </c>
    </row>
    <row r="429" spans="1:31">
      <c r="A429" s="4">
        <v>45908</v>
      </c>
      <c r="B429" s="5" t="s">
        <v>266</v>
      </c>
      <c r="C429" s="5" t="s">
        <v>267</v>
      </c>
      <c r="D429" s="5" t="s">
        <v>245</v>
      </c>
      <c r="E429" s="5">
        <v>0.14</v>
      </c>
      <c r="F429" s="5">
        <v>0.14</v>
      </c>
      <c r="G429" s="5">
        <v>0.14</v>
      </c>
      <c r="H429" s="5">
        <v>0.25</v>
      </c>
      <c r="I429" s="5" t="s">
        <v>41</v>
      </c>
      <c r="J429" s="5">
        <v>1</v>
      </c>
      <c r="K429" s="5" t="s">
        <v>45</v>
      </c>
      <c r="L429" s="5" t="s">
        <v>46</v>
      </c>
      <c r="M429" s="5" t="s">
        <v>47</v>
      </c>
      <c r="N429" s="5">
        <v>8</v>
      </c>
      <c r="O429" s="5">
        <v>1</v>
      </c>
      <c r="P429" s="5">
        <v>0</v>
      </c>
      <c r="Q429" s="5">
        <v>0</v>
      </c>
      <c r="R429" s="5">
        <v>0</v>
      </c>
      <c r="S429" s="5">
        <v>0</v>
      </c>
      <c r="T429">
        <f t="shared" si="93"/>
        <v>9</v>
      </c>
      <c r="U429">
        <f t="shared" si="94"/>
        <v>9</v>
      </c>
      <c r="V429" s="1">
        <f t="shared" si="95"/>
        <v>45972.2857142857</v>
      </c>
      <c r="W429" s="1">
        <f t="shared" si="96"/>
        <v>45972.2857142857</v>
      </c>
      <c r="X429" t="str">
        <f t="shared" si="97"/>
        <v>健康</v>
      </c>
      <c r="Y429" s="8" t="str">
        <f>_xlfn.IFS(COUNTIF($B$2:B429,B429)=1,"-",OR(AND(X428="高滞销风险",OR(X429="中滞销风险",X429="低滞销风险",X429="健康")),AND(X428="中滞销风险",OR(X429="低滞销风险",X429="健康")),AND(X428="低滞销风险",X429="健康")),"变好",X428=X429,"维持不变",OR(AND(X428="健康",OR(X429="低滞销风险",X429="中滞销风险",X429="高滞销风险")),AND(X428="低滞销风险",OR(X429="中滞销风险",X429="高滞销风险")),AND(X428="中滞销风险",X429="高滞销风险")),"变差")</f>
        <v>维持不变</v>
      </c>
      <c r="Z429" s="9">
        <f t="shared" si="89"/>
        <v>0</v>
      </c>
      <c r="AA429" s="9">
        <f t="shared" si="99"/>
        <v>0</v>
      </c>
      <c r="AB429" s="9">
        <f t="shared" si="90"/>
        <v>0</v>
      </c>
      <c r="AC429" s="9">
        <f t="shared" si="98"/>
        <v>64.2857142857143</v>
      </c>
      <c r="AD429" s="9">
        <f t="shared" si="91"/>
        <v>0</v>
      </c>
      <c r="AE429" s="10">
        <f t="shared" si="92"/>
        <v>0.14</v>
      </c>
    </row>
    <row r="430" spans="1:31">
      <c r="A430" s="4">
        <v>45887</v>
      </c>
      <c r="B430" s="5" t="s">
        <v>268</v>
      </c>
      <c r="C430" s="5" t="s">
        <v>269</v>
      </c>
      <c r="D430" s="5" t="s">
        <v>245</v>
      </c>
      <c r="E430" s="5">
        <v>1</v>
      </c>
      <c r="F430" s="5">
        <v>1</v>
      </c>
      <c r="G430" s="5">
        <v>1.43</v>
      </c>
      <c r="H430" s="5">
        <v>1.61</v>
      </c>
      <c r="I430" s="5" t="s">
        <v>41</v>
      </c>
      <c r="J430" s="5">
        <v>7</v>
      </c>
      <c r="K430" s="5" t="s">
        <v>35</v>
      </c>
      <c r="L430" s="5" t="s">
        <v>36</v>
      </c>
      <c r="M430" s="5" t="s">
        <v>37</v>
      </c>
      <c r="N430" s="5">
        <v>42</v>
      </c>
      <c r="O430" s="5">
        <v>1</v>
      </c>
      <c r="P430" s="5">
        <v>0</v>
      </c>
      <c r="Q430" s="5">
        <v>11</v>
      </c>
      <c r="R430" s="5">
        <v>0</v>
      </c>
      <c r="S430" s="5">
        <v>0</v>
      </c>
      <c r="T430">
        <f t="shared" si="93"/>
        <v>43</v>
      </c>
      <c r="U430">
        <f t="shared" si="94"/>
        <v>54</v>
      </c>
      <c r="V430" s="1">
        <f t="shared" si="95"/>
        <v>45930</v>
      </c>
      <c r="W430" s="1">
        <f t="shared" si="96"/>
        <v>45941</v>
      </c>
      <c r="X430" t="str">
        <f t="shared" si="97"/>
        <v>健康</v>
      </c>
      <c r="Y430" s="8" t="str">
        <f>_xlfn.IFS(COUNTIF($B$2:B430,B430)=1,"-",OR(AND(X429="高滞销风险",OR(X430="中滞销风险",X430="低滞销风险",X430="健康")),AND(X429="中滞销风险",OR(X430="低滞销风险",X430="健康")),AND(X429="低滞销风险",X430="健康")),"变好",X429=X430,"维持不变",OR(AND(X429="健康",OR(X430="低滞销风险",X430="中滞销风险",X430="高滞销风险")),AND(X429="低滞销风险",OR(X430="中滞销风险",X430="高滞销风险")),AND(X429="中滞销风险",X430="高滞销风险")),"变差")</f>
        <v>-</v>
      </c>
      <c r="Z430" s="9">
        <f t="shared" si="89"/>
        <v>0</v>
      </c>
      <c r="AA430" s="9">
        <f t="shared" si="99"/>
        <v>0</v>
      </c>
      <c r="AB430" s="9">
        <f t="shared" si="90"/>
        <v>0</v>
      </c>
      <c r="AC430" s="9">
        <f t="shared" si="98"/>
        <v>54</v>
      </c>
      <c r="AD430" s="9">
        <f t="shared" si="91"/>
        <v>0</v>
      </c>
      <c r="AE430" s="10">
        <f t="shared" si="92"/>
        <v>1</v>
      </c>
    </row>
    <row r="431" spans="1:31">
      <c r="A431" s="4">
        <v>45894</v>
      </c>
      <c r="B431" s="5" t="s">
        <v>268</v>
      </c>
      <c r="C431" s="5" t="s">
        <v>269</v>
      </c>
      <c r="D431" s="5" t="s">
        <v>245</v>
      </c>
      <c r="E431" s="5">
        <v>1.84</v>
      </c>
      <c r="F431" s="5">
        <v>2.29</v>
      </c>
      <c r="G431" s="5">
        <v>1.64</v>
      </c>
      <c r="H431" s="5">
        <v>1.64</v>
      </c>
      <c r="I431" s="5" t="s">
        <v>34</v>
      </c>
      <c r="J431" s="5">
        <v>16</v>
      </c>
      <c r="K431" s="5" t="s">
        <v>38</v>
      </c>
      <c r="L431" s="5" t="s">
        <v>39</v>
      </c>
      <c r="M431" s="5" t="s">
        <v>40</v>
      </c>
      <c r="N431" s="5">
        <v>27</v>
      </c>
      <c r="O431" s="5">
        <v>1</v>
      </c>
      <c r="P431" s="5">
        <v>0</v>
      </c>
      <c r="Q431" s="5">
        <v>11</v>
      </c>
      <c r="R431" s="5">
        <v>0</v>
      </c>
      <c r="S431" s="5">
        <v>0</v>
      </c>
      <c r="T431">
        <f t="shared" si="93"/>
        <v>28</v>
      </c>
      <c r="U431">
        <f t="shared" si="94"/>
        <v>39</v>
      </c>
      <c r="V431" s="1">
        <f t="shared" si="95"/>
        <v>45909.2173913043</v>
      </c>
      <c r="W431" s="1">
        <f t="shared" si="96"/>
        <v>45915.1956521739</v>
      </c>
      <c r="X431" t="str">
        <f t="shared" si="97"/>
        <v>健康</v>
      </c>
      <c r="Y431" s="8" t="str">
        <f>_xlfn.IFS(COUNTIF($B$2:B431,B431)=1,"-",OR(AND(X430="高滞销风险",OR(X431="中滞销风险",X431="低滞销风险",X431="健康")),AND(X430="中滞销风险",OR(X431="低滞销风险",X431="健康")),AND(X430="低滞销风险",X431="健康")),"变好",X430=X431,"维持不变",OR(AND(X430="健康",OR(X431="低滞销风险",X431="中滞销风险",X431="高滞销风险")),AND(X430="低滞销风险",OR(X431="中滞销风险",X431="高滞销风险")),AND(X430="中滞销风险",X431="高滞销风险")),"变差")</f>
        <v>维持不变</v>
      </c>
      <c r="Z431" s="9">
        <f t="shared" si="89"/>
        <v>0</v>
      </c>
      <c r="AA431" s="9">
        <f t="shared" si="99"/>
        <v>0</v>
      </c>
      <c r="AB431" s="9">
        <f t="shared" si="90"/>
        <v>0</v>
      </c>
      <c r="AC431" s="9">
        <f t="shared" si="98"/>
        <v>21.195652173913</v>
      </c>
      <c r="AD431" s="9">
        <f t="shared" si="91"/>
        <v>0</v>
      </c>
      <c r="AE431" s="10">
        <f t="shared" si="92"/>
        <v>1.84</v>
      </c>
    </row>
    <row r="432" spans="1:31">
      <c r="A432" s="4">
        <v>45901</v>
      </c>
      <c r="B432" s="5" t="s">
        <v>268</v>
      </c>
      <c r="C432" s="5" t="s">
        <v>269</v>
      </c>
      <c r="D432" s="5" t="s">
        <v>245</v>
      </c>
      <c r="E432" s="5">
        <v>2.3</v>
      </c>
      <c r="F432" s="5">
        <v>2.71</v>
      </c>
      <c r="G432" s="5">
        <v>2.5</v>
      </c>
      <c r="H432" s="5">
        <v>1.96</v>
      </c>
      <c r="I432" s="5" t="s">
        <v>34</v>
      </c>
      <c r="J432" s="5">
        <v>19</v>
      </c>
      <c r="K432" s="5" t="s">
        <v>42</v>
      </c>
      <c r="L432" s="5" t="s">
        <v>43</v>
      </c>
      <c r="M432" s="5" t="s">
        <v>44</v>
      </c>
      <c r="N432" s="5">
        <v>10</v>
      </c>
      <c r="O432" s="5">
        <v>1</v>
      </c>
      <c r="P432" s="5">
        <v>0</v>
      </c>
      <c r="Q432" s="5">
        <v>11</v>
      </c>
      <c r="R432" s="5">
        <v>0</v>
      </c>
      <c r="S432" s="5">
        <v>70</v>
      </c>
      <c r="T432">
        <f t="shared" si="93"/>
        <v>11</v>
      </c>
      <c r="U432">
        <f t="shared" si="94"/>
        <v>92</v>
      </c>
      <c r="V432" s="1">
        <f t="shared" si="95"/>
        <v>45905.7826086957</v>
      </c>
      <c r="W432" s="1">
        <f t="shared" si="96"/>
        <v>45941</v>
      </c>
      <c r="X432" t="str">
        <f t="shared" si="97"/>
        <v>健康</v>
      </c>
      <c r="Y432" s="8" t="str">
        <f>_xlfn.IFS(COUNTIF($B$2:B432,B432)=1,"-",OR(AND(X431="高滞销风险",OR(X432="中滞销风险",X432="低滞销风险",X432="健康")),AND(X431="中滞销风险",OR(X432="低滞销风险",X432="健康")),AND(X431="低滞销风险",X432="健康")),"变好",X431=X432,"维持不变",OR(AND(X431="健康",OR(X432="低滞销风险",X432="中滞销风险",X432="高滞销风险")),AND(X431="低滞销风险",OR(X432="中滞销风险",X432="高滞销风险")),AND(X431="中滞销风险",X432="高滞销风险")),"变差")</f>
        <v>维持不变</v>
      </c>
      <c r="Z432" s="9">
        <f t="shared" si="89"/>
        <v>0</v>
      </c>
      <c r="AA432" s="9">
        <f t="shared" si="99"/>
        <v>0</v>
      </c>
      <c r="AB432" s="9">
        <f t="shared" si="90"/>
        <v>0</v>
      </c>
      <c r="AC432" s="9">
        <f t="shared" si="98"/>
        <v>40</v>
      </c>
      <c r="AD432" s="9">
        <f t="shared" si="91"/>
        <v>0</v>
      </c>
      <c r="AE432" s="10">
        <f t="shared" si="92"/>
        <v>2.3</v>
      </c>
    </row>
    <row r="433" spans="1:31">
      <c r="A433" s="4">
        <v>45908</v>
      </c>
      <c r="B433" s="5" t="s">
        <v>268</v>
      </c>
      <c r="C433" s="5" t="s">
        <v>269</v>
      </c>
      <c r="D433" s="5" t="s">
        <v>245</v>
      </c>
      <c r="E433" s="5">
        <v>0.71</v>
      </c>
      <c r="F433" s="5">
        <v>0.71</v>
      </c>
      <c r="G433" s="5">
        <v>1.71</v>
      </c>
      <c r="H433" s="5">
        <v>1.68</v>
      </c>
      <c r="I433" s="5" t="s">
        <v>41</v>
      </c>
      <c r="J433" s="5">
        <v>5</v>
      </c>
      <c r="K433" s="5" t="s">
        <v>45</v>
      </c>
      <c r="L433" s="5" t="s">
        <v>46</v>
      </c>
      <c r="M433" s="5" t="s">
        <v>47</v>
      </c>
      <c r="N433" s="5">
        <v>6</v>
      </c>
      <c r="O433" s="5">
        <v>1</v>
      </c>
      <c r="P433" s="5">
        <v>0</v>
      </c>
      <c r="Q433" s="5">
        <v>81</v>
      </c>
      <c r="R433" s="5">
        <v>0</v>
      </c>
      <c r="S433" s="5">
        <v>0</v>
      </c>
      <c r="T433">
        <f t="shared" si="93"/>
        <v>7</v>
      </c>
      <c r="U433">
        <f t="shared" si="94"/>
        <v>88</v>
      </c>
      <c r="V433" s="1">
        <f t="shared" si="95"/>
        <v>45917.8591549296</v>
      </c>
      <c r="W433" s="1">
        <f t="shared" si="96"/>
        <v>46031.9436619718</v>
      </c>
      <c r="X433" t="str">
        <f t="shared" si="97"/>
        <v>高滞销风险</v>
      </c>
      <c r="Y433" s="8" t="str">
        <f>_xlfn.IFS(COUNTIF($B$2:B433,B433)=1,"-",OR(AND(X432="高滞销风险",OR(X433="中滞销风险",X433="低滞销风险",X433="健康")),AND(X432="中滞销风险",OR(X433="低滞销风险",X433="健康")),AND(X432="低滞销风险",X433="健康")),"变好",X432=X433,"维持不变",OR(AND(X432="健康",OR(X433="低滞销风险",X433="中滞销风险",X433="高滞销风险")),AND(X432="低滞销风险",OR(X433="中滞销风险",X433="高滞销风险")),AND(X432="中滞销风险",X433="高滞销风险")),"变差")</f>
        <v>变差</v>
      </c>
      <c r="Z433" s="9">
        <f t="shared" si="89"/>
        <v>0</v>
      </c>
      <c r="AA433" s="9">
        <f t="shared" si="99"/>
        <v>28.36</v>
      </c>
      <c r="AB433" s="9">
        <f t="shared" si="90"/>
        <v>28.36</v>
      </c>
      <c r="AC433" s="9">
        <f t="shared" si="98"/>
        <v>123.943661971831</v>
      </c>
      <c r="AD433" s="9">
        <f t="shared" si="91"/>
        <v>39.9436619718326</v>
      </c>
      <c r="AE433" s="10">
        <f t="shared" si="92"/>
        <v>1.04761904761905</v>
      </c>
    </row>
    <row r="434" spans="1:31">
      <c r="A434" s="4">
        <v>45887</v>
      </c>
      <c r="B434" s="5" t="s">
        <v>270</v>
      </c>
      <c r="C434" s="5" t="s">
        <v>271</v>
      </c>
      <c r="D434" s="5" t="s">
        <v>245</v>
      </c>
      <c r="E434" s="5">
        <v>2</v>
      </c>
      <c r="F434" s="5">
        <v>2</v>
      </c>
      <c r="G434" s="5">
        <v>2.07</v>
      </c>
      <c r="H434" s="5">
        <v>2.21</v>
      </c>
      <c r="I434" s="5" t="s">
        <v>41</v>
      </c>
      <c r="J434" s="5">
        <v>14</v>
      </c>
      <c r="K434" s="5" t="s">
        <v>35</v>
      </c>
      <c r="L434" s="5" t="s">
        <v>36</v>
      </c>
      <c r="M434" s="5" t="s">
        <v>37</v>
      </c>
      <c r="N434" s="5">
        <v>35</v>
      </c>
      <c r="O434" s="5">
        <v>95</v>
      </c>
      <c r="P434" s="5">
        <v>0</v>
      </c>
      <c r="Q434" s="5">
        <v>55</v>
      </c>
      <c r="R434" s="5">
        <v>0</v>
      </c>
      <c r="S434" s="5">
        <v>0</v>
      </c>
      <c r="T434">
        <f t="shared" si="93"/>
        <v>130</v>
      </c>
      <c r="U434">
        <f t="shared" si="94"/>
        <v>185</v>
      </c>
      <c r="V434" s="1">
        <f t="shared" si="95"/>
        <v>45952</v>
      </c>
      <c r="W434" s="1">
        <f t="shared" si="96"/>
        <v>45979.5</v>
      </c>
      <c r="X434" t="str">
        <f t="shared" si="97"/>
        <v>健康</v>
      </c>
      <c r="Y434" s="8" t="str">
        <f>_xlfn.IFS(COUNTIF($B$2:B434,B434)=1,"-",OR(AND(X433="高滞销风险",OR(X434="中滞销风险",X434="低滞销风险",X434="健康")),AND(X433="中滞销风险",OR(X434="低滞销风险",X434="健康")),AND(X433="低滞销风险",X434="健康")),"变好",X433=X434,"维持不变",OR(AND(X433="健康",OR(X434="低滞销风险",X434="中滞销风险",X434="高滞销风险")),AND(X433="低滞销风险",OR(X434="中滞销风险",X434="高滞销风险")),AND(X433="中滞销风险",X434="高滞销风险")),"变差")</f>
        <v>-</v>
      </c>
      <c r="Z434" s="9">
        <f t="shared" si="89"/>
        <v>0</v>
      </c>
      <c r="AA434" s="9">
        <f t="shared" si="99"/>
        <v>0</v>
      </c>
      <c r="AB434" s="9">
        <f t="shared" si="90"/>
        <v>0</v>
      </c>
      <c r="AC434" s="9">
        <f t="shared" si="98"/>
        <v>92.5</v>
      </c>
      <c r="AD434" s="9">
        <f t="shared" si="91"/>
        <v>0</v>
      </c>
      <c r="AE434" s="10">
        <f t="shared" si="92"/>
        <v>2</v>
      </c>
    </row>
    <row r="435" spans="1:31">
      <c r="A435" s="4">
        <v>45894</v>
      </c>
      <c r="B435" s="5" t="s">
        <v>270</v>
      </c>
      <c r="C435" s="5" t="s">
        <v>271</v>
      </c>
      <c r="D435" s="5" t="s">
        <v>245</v>
      </c>
      <c r="E435" s="5">
        <v>0.71</v>
      </c>
      <c r="F435" s="5">
        <v>0.71</v>
      </c>
      <c r="G435" s="5">
        <v>1.36</v>
      </c>
      <c r="H435" s="5">
        <v>1.68</v>
      </c>
      <c r="I435" s="5" t="s">
        <v>41</v>
      </c>
      <c r="J435" s="5">
        <v>5</v>
      </c>
      <c r="K435" s="5" t="s">
        <v>38</v>
      </c>
      <c r="L435" s="5" t="s">
        <v>39</v>
      </c>
      <c r="M435" s="5" t="s">
        <v>40</v>
      </c>
      <c r="N435" s="5">
        <v>50</v>
      </c>
      <c r="O435" s="5">
        <v>76</v>
      </c>
      <c r="P435" s="5">
        <v>0</v>
      </c>
      <c r="Q435" s="5">
        <v>55</v>
      </c>
      <c r="R435" s="5">
        <v>0</v>
      </c>
      <c r="S435" s="5">
        <v>0</v>
      </c>
      <c r="T435">
        <f t="shared" si="93"/>
        <v>126</v>
      </c>
      <c r="U435">
        <f t="shared" si="94"/>
        <v>181</v>
      </c>
      <c r="V435" s="1">
        <f t="shared" si="95"/>
        <v>46071.4647887324</v>
      </c>
      <c r="W435" s="1">
        <f t="shared" si="96"/>
        <v>46148.9295774648</v>
      </c>
      <c r="X435" t="str">
        <f t="shared" si="97"/>
        <v>高滞销风险</v>
      </c>
      <c r="Y435" s="8" t="str">
        <f>_xlfn.IFS(COUNTIF($B$2:B435,B435)=1,"-",OR(AND(X434="高滞销风险",OR(X435="中滞销风险",X435="低滞销风险",X435="健康")),AND(X434="中滞销风险",OR(X435="低滞销风险",X435="健康")),AND(X434="低滞销风险",X435="健康")),"变好",X434=X435,"维持不变",OR(AND(X434="健康",OR(X435="低滞销风险",X435="中滞销风险",X435="高滞销风险")),AND(X434="低滞销风险",OR(X435="中滞销风险",X435="高滞销风险")),AND(X434="中滞销风险",X435="高滞销风险")),"变差")</f>
        <v>变差</v>
      </c>
      <c r="Z435" s="9">
        <f t="shared" si="89"/>
        <v>56.42</v>
      </c>
      <c r="AA435" s="9">
        <f t="shared" si="99"/>
        <v>55</v>
      </c>
      <c r="AB435" s="9">
        <f t="shared" si="90"/>
        <v>111.42</v>
      </c>
      <c r="AC435" s="9">
        <f t="shared" si="98"/>
        <v>254.929577464789</v>
      </c>
      <c r="AD435" s="9">
        <f t="shared" si="91"/>
        <v>156.929577464791</v>
      </c>
      <c r="AE435" s="10">
        <f t="shared" si="92"/>
        <v>1.8469387755102</v>
      </c>
    </row>
    <row r="436" spans="1:31">
      <c r="A436" s="4">
        <v>45901</v>
      </c>
      <c r="B436" s="5" t="s">
        <v>270</v>
      </c>
      <c r="C436" s="5" t="s">
        <v>271</v>
      </c>
      <c r="D436" s="5" t="s">
        <v>245</v>
      </c>
      <c r="E436" s="5">
        <v>1.88</v>
      </c>
      <c r="F436" s="5">
        <v>2.29</v>
      </c>
      <c r="G436" s="5">
        <v>1.5</v>
      </c>
      <c r="H436" s="5">
        <v>1.79</v>
      </c>
      <c r="I436" s="5" t="s">
        <v>34</v>
      </c>
      <c r="J436" s="5">
        <v>16</v>
      </c>
      <c r="K436" s="5" t="s">
        <v>42</v>
      </c>
      <c r="L436" s="5" t="s">
        <v>43</v>
      </c>
      <c r="M436" s="5" t="s">
        <v>44</v>
      </c>
      <c r="N436" s="5">
        <v>46</v>
      </c>
      <c r="O436" s="5">
        <v>69</v>
      </c>
      <c r="P436" s="5">
        <v>0</v>
      </c>
      <c r="Q436" s="5">
        <v>55</v>
      </c>
      <c r="R436" s="5">
        <v>0</v>
      </c>
      <c r="S436" s="5">
        <v>0</v>
      </c>
      <c r="T436">
        <f t="shared" si="93"/>
        <v>115</v>
      </c>
      <c r="U436">
        <f t="shared" si="94"/>
        <v>170</v>
      </c>
      <c r="V436" s="1">
        <f t="shared" si="95"/>
        <v>45962.170212766</v>
      </c>
      <c r="W436" s="1">
        <f t="shared" si="96"/>
        <v>45991.4255319149</v>
      </c>
      <c r="X436" t="str">
        <f t="shared" si="97"/>
        <v>健康</v>
      </c>
      <c r="Y436" s="8" t="str">
        <f>_xlfn.IFS(COUNTIF($B$2:B436,B436)=1,"-",OR(AND(X435="高滞销风险",OR(X436="中滞销风险",X436="低滞销风险",X436="健康")),AND(X435="中滞销风险",OR(X436="低滞销风险",X436="健康")),AND(X435="低滞销风险",X436="健康")),"变好",X435=X436,"维持不变",OR(AND(X435="健康",OR(X436="低滞销风险",X436="中滞销风险",X436="高滞销风险")),AND(X435="低滞销风险",OR(X436="中滞销风险",X436="高滞销风险")),AND(X435="中滞销风险",X436="高滞销风险")),"变差")</f>
        <v>变好</v>
      </c>
      <c r="Z436" s="9">
        <f t="shared" si="89"/>
        <v>0</v>
      </c>
      <c r="AA436" s="9">
        <f t="shared" si="99"/>
        <v>0</v>
      </c>
      <c r="AB436" s="9">
        <f t="shared" si="90"/>
        <v>0</v>
      </c>
      <c r="AC436" s="9">
        <f t="shared" si="98"/>
        <v>90.4255319148936</v>
      </c>
      <c r="AD436" s="9">
        <f t="shared" si="91"/>
        <v>0</v>
      </c>
      <c r="AE436" s="10">
        <f t="shared" si="92"/>
        <v>1.88</v>
      </c>
    </row>
    <row r="437" spans="1:31">
      <c r="A437" s="4">
        <v>45908</v>
      </c>
      <c r="B437" s="5" t="s">
        <v>270</v>
      </c>
      <c r="C437" s="5" t="s">
        <v>271</v>
      </c>
      <c r="D437" s="5" t="s">
        <v>245</v>
      </c>
      <c r="E437" s="5">
        <v>1.83</v>
      </c>
      <c r="F437" s="5">
        <v>1.86</v>
      </c>
      <c r="G437" s="5">
        <v>2.07</v>
      </c>
      <c r="H437" s="5">
        <v>1.71</v>
      </c>
      <c r="I437" s="5" t="s">
        <v>34</v>
      </c>
      <c r="J437" s="5">
        <v>13</v>
      </c>
      <c r="K437" s="5" t="s">
        <v>45</v>
      </c>
      <c r="L437" s="5" t="s">
        <v>46</v>
      </c>
      <c r="M437" s="5" t="s">
        <v>47</v>
      </c>
      <c r="N437" s="5">
        <v>64</v>
      </c>
      <c r="O437" s="5">
        <v>31</v>
      </c>
      <c r="P437" s="5">
        <v>0</v>
      </c>
      <c r="Q437" s="5">
        <v>55</v>
      </c>
      <c r="R437" s="5">
        <v>0</v>
      </c>
      <c r="S437" s="5">
        <v>0</v>
      </c>
      <c r="T437">
        <f t="shared" si="93"/>
        <v>95</v>
      </c>
      <c r="U437">
        <f t="shared" si="94"/>
        <v>150</v>
      </c>
      <c r="V437" s="1">
        <f t="shared" si="95"/>
        <v>45959.912568306</v>
      </c>
      <c r="W437" s="1">
        <f t="shared" si="96"/>
        <v>45989.9672131148</v>
      </c>
      <c r="X437" t="str">
        <f t="shared" si="97"/>
        <v>健康</v>
      </c>
      <c r="Y437" s="8" t="str">
        <f>_xlfn.IFS(COUNTIF($B$2:B437,B437)=1,"-",OR(AND(X436="高滞销风险",OR(X437="中滞销风险",X437="低滞销风险",X437="健康")),AND(X436="中滞销风险",OR(X437="低滞销风险",X437="健康")),AND(X436="低滞销风险",X437="健康")),"变好",X436=X437,"维持不变",OR(AND(X436="健康",OR(X437="低滞销风险",X437="中滞销风险",X437="高滞销风险")),AND(X436="低滞销风险",OR(X437="中滞销风险",X437="高滞销风险")),AND(X436="中滞销风险",X437="高滞销风险")),"变差")</f>
        <v>维持不变</v>
      </c>
      <c r="Z437" s="9">
        <f t="shared" si="89"/>
        <v>0</v>
      </c>
      <c r="AA437" s="9">
        <f t="shared" si="99"/>
        <v>0</v>
      </c>
      <c r="AB437" s="9">
        <f t="shared" si="90"/>
        <v>0</v>
      </c>
      <c r="AC437" s="9">
        <f t="shared" si="98"/>
        <v>81.9672131147541</v>
      </c>
      <c r="AD437" s="9">
        <f t="shared" si="91"/>
        <v>0</v>
      </c>
      <c r="AE437" s="10">
        <f t="shared" si="92"/>
        <v>1.83</v>
      </c>
    </row>
    <row r="438" spans="1:31">
      <c r="A438" s="4">
        <v>45887</v>
      </c>
      <c r="B438" s="5" t="s">
        <v>272</v>
      </c>
      <c r="C438" s="5" t="s">
        <v>273</v>
      </c>
      <c r="D438" s="5" t="s">
        <v>245</v>
      </c>
      <c r="E438" s="5">
        <v>11.57</v>
      </c>
      <c r="F438" s="5">
        <v>12.86</v>
      </c>
      <c r="G438" s="5">
        <v>11.43</v>
      </c>
      <c r="H438" s="5">
        <v>10.86</v>
      </c>
      <c r="I438" s="5" t="s">
        <v>34</v>
      </c>
      <c r="J438" s="5">
        <v>90</v>
      </c>
      <c r="K438" s="5" t="s">
        <v>35</v>
      </c>
      <c r="L438" s="5" t="s">
        <v>36</v>
      </c>
      <c r="M438" s="5" t="s">
        <v>37</v>
      </c>
      <c r="N438" s="5">
        <v>145</v>
      </c>
      <c r="O438" s="5">
        <v>346</v>
      </c>
      <c r="P438" s="5">
        <v>0</v>
      </c>
      <c r="Q438" s="5">
        <v>101</v>
      </c>
      <c r="R438" s="5">
        <v>0</v>
      </c>
      <c r="S438" s="5">
        <v>230</v>
      </c>
      <c r="T438">
        <f t="shared" ref="T438:T501" si="100">N438+O438+P438</f>
        <v>491</v>
      </c>
      <c r="U438">
        <f t="shared" ref="U438:U501" si="101">T438+Q438+R438+S438</f>
        <v>822</v>
      </c>
      <c r="V438" s="1">
        <f t="shared" ref="V438:V501" si="102">A438+T438/E438</f>
        <v>45929.437337943</v>
      </c>
      <c r="W438" s="1">
        <f t="shared" ref="W438:W501" si="103">A438+U438/E438</f>
        <v>45958.0458081245</v>
      </c>
      <c r="X438" t="str">
        <f t="shared" si="97"/>
        <v>健康</v>
      </c>
      <c r="Y438" s="8" t="str">
        <f>_xlfn.IFS(COUNTIF($B$2:B438,B438)=1,"-",OR(AND(X437="高滞销风险",OR(X438="中滞销风险",X438="低滞销风险",X438="健康")),AND(X437="中滞销风险",OR(X438="低滞销风险",X438="健康")),AND(X437="低滞销风险",X438="健康")),"变好",X437=X438,"维持不变",OR(AND(X437="健康",OR(X438="低滞销风险",X438="中滞销风险",X438="高滞销风险")),AND(X437="低滞销风险",OR(X438="中滞销风险",X438="高滞销风险")),AND(X437="中滞销风险",X438="高滞销风险")),"变差")</f>
        <v>-</v>
      </c>
      <c r="Z438" s="9">
        <f t="shared" si="89"/>
        <v>0</v>
      </c>
      <c r="AA438" s="9">
        <f t="shared" si="99"/>
        <v>0</v>
      </c>
      <c r="AB438" s="9">
        <f t="shared" si="90"/>
        <v>0</v>
      </c>
      <c r="AC438" s="9">
        <f t="shared" si="98"/>
        <v>71.0458081244598</v>
      </c>
      <c r="AD438" s="9">
        <f t="shared" si="91"/>
        <v>0</v>
      </c>
      <c r="AE438" s="10">
        <f t="shared" si="92"/>
        <v>11.57</v>
      </c>
    </row>
    <row r="439" spans="1:31">
      <c r="A439" s="4">
        <v>45894</v>
      </c>
      <c r="B439" s="5" t="s">
        <v>272</v>
      </c>
      <c r="C439" s="5" t="s">
        <v>273</v>
      </c>
      <c r="D439" s="5" t="s">
        <v>245</v>
      </c>
      <c r="E439" s="5">
        <v>11.42</v>
      </c>
      <c r="F439" s="5">
        <v>11.29</v>
      </c>
      <c r="G439" s="5">
        <v>12.07</v>
      </c>
      <c r="H439" s="5">
        <v>11.25</v>
      </c>
      <c r="I439" s="5" t="s">
        <v>34</v>
      </c>
      <c r="J439" s="5">
        <v>79</v>
      </c>
      <c r="K439" s="5" t="s">
        <v>38</v>
      </c>
      <c r="L439" s="5" t="s">
        <v>39</v>
      </c>
      <c r="M439" s="5" t="s">
        <v>40</v>
      </c>
      <c r="N439" s="5">
        <v>102</v>
      </c>
      <c r="O439" s="5">
        <v>507</v>
      </c>
      <c r="P439" s="5">
        <v>0</v>
      </c>
      <c r="Q439" s="5">
        <v>21</v>
      </c>
      <c r="R439" s="5">
        <v>0</v>
      </c>
      <c r="S439" s="5">
        <v>290</v>
      </c>
      <c r="T439">
        <f t="shared" si="100"/>
        <v>609</v>
      </c>
      <c r="U439">
        <f t="shared" si="101"/>
        <v>920</v>
      </c>
      <c r="V439" s="1">
        <f t="shared" si="102"/>
        <v>45947.3274956217</v>
      </c>
      <c r="W439" s="1">
        <f t="shared" si="103"/>
        <v>45974.5604203152</v>
      </c>
      <c r="X439" t="str">
        <f t="shared" si="97"/>
        <v>健康</v>
      </c>
      <c r="Y439" s="8" t="str">
        <f>_xlfn.IFS(COUNTIF($B$2:B439,B439)=1,"-",OR(AND(X438="高滞销风险",OR(X439="中滞销风险",X439="低滞销风险",X439="健康")),AND(X438="中滞销风险",OR(X439="低滞销风险",X439="健康")),AND(X438="低滞销风险",X439="健康")),"变好",X438=X439,"维持不变",OR(AND(X438="健康",OR(X439="低滞销风险",X439="中滞销风险",X439="高滞销风险")),AND(X438="低滞销风险",OR(X439="中滞销风险",X439="高滞销风险")),AND(X438="中滞销风险",X439="高滞销风险")),"变差")</f>
        <v>维持不变</v>
      </c>
      <c r="Z439" s="9">
        <f t="shared" si="89"/>
        <v>0</v>
      </c>
      <c r="AA439" s="9">
        <f t="shared" si="99"/>
        <v>0</v>
      </c>
      <c r="AB439" s="9">
        <f t="shared" si="90"/>
        <v>0</v>
      </c>
      <c r="AC439" s="9">
        <f t="shared" si="98"/>
        <v>80.5604203152364</v>
      </c>
      <c r="AD439" s="9">
        <f t="shared" si="91"/>
        <v>0</v>
      </c>
      <c r="AE439" s="10">
        <f t="shared" si="92"/>
        <v>11.42</v>
      </c>
    </row>
    <row r="440" spans="1:31">
      <c r="A440" s="4">
        <v>45901</v>
      </c>
      <c r="B440" s="5" t="s">
        <v>272</v>
      </c>
      <c r="C440" s="5" t="s">
        <v>273</v>
      </c>
      <c r="D440" s="5" t="s">
        <v>245</v>
      </c>
      <c r="E440" s="5">
        <v>10.71</v>
      </c>
      <c r="F440" s="5">
        <v>10.71</v>
      </c>
      <c r="G440" s="5">
        <v>11</v>
      </c>
      <c r="H440" s="5">
        <v>11.21</v>
      </c>
      <c r="I440" s="5" t="s">
        <v>41</v>
      </c>
      <c r="J440" s="5">
        <v>75</v>
      </c>
      <c r="K440" s="5" t="s">
        <v>42</v>
      </c>
      <c r="L440" s="5" t="s">
        <v>43</v>
      </c>
      <c r="M440" s="5" t="s">
        <v>44</v>
      </c>
      <c r="N440" s="5">
        <v>106</v>
      </c>
      <c r="O440" s="5">
        <v>568</v>
      </c>
      <c r="P440" s="5">
        <v>0</v>
      </c>
      <c r="Q440" s="5">
        <v>171</v>
      </c>
      <c r="R440" s="5">
        <v>0</v>
      </c>
      <c r="S440" s="5">
        <v>0</v>
      </c>
      <c r="T440">
        <f t="shared" si="100"/>
        <v>674</v>
      </c>
      <c r="U440">
        <f t="shared" si="101"/>
        <v>845</v>
      </c>
      <c r="V440" s="1">
        <f t="shared" si="102"/>
        <v>45963.9318394024</v>
      </c>
      <c r="W440" s="1">
        <f t="shared" si="103"/>
        <v>45979.898225957</v>
      </c>
      <c r="X440" t="str">
        <f t="shared" si="97"/>
        <v>健康</v>
      </c>
      <c r="Y440" s="8" t="str">
        <f>_xlfn.IFS(COUNTIF($B$2:B440,B440)=1,"-",OR(AND(X439="高滞销风险",OR(X440="中滞销风险",X440="低滞销风险",X440="健康")),AND(X439="中滞销风险",OR(X440="低滞销风险",X440="健康")),AND(X439="低滞销风险",X440="健康")),"变好",X439=X440,"维持不变",OR(AND(X439="健康",OR(X440="低滞销风险",X440="中滞销风险",X440="高滞销风险")),AND(X439="低滞销风险",OR(X440="中滞销风险",X440="高滞销风险")),AND(X439="中滞销风险",X440="高滞销风险")),"变差")</f>
        <v>维持不变</v>
      </c>
      <c r="Z440" s="9">
        <f t="shared" si="89"/>
        <v>0</v>
      </c>
      <c r="AA440" s="9">
        <f t="shared" si="99"/>
        <v>0</v>
      </c>
      <c r="AB440" s="9">
        <f t="shared" si="90"/>
        <v>0</v>
      </c>
      <c r="AC440" s="9">
        <f t="shared" si="98"/>
        <v>78.8982259570495</v>
      </c>
      <c r="AD440" s="9">
        <f t="shared" si="91"/>
        <v>0</v>
      </c>
      <c r="AE440" s="10">
        <f t="shared" si="92"/>
        <v>10.71</v>
      </c>
    </row>
    <row r="441" spans="1:31">
      <c r="A441" s="4">
        <v>45908</v>
      </c>
      <c r="B441" s="5" t="s">
        <v>272</v>
      </c>
      <c r="C441" s="5" t="s">
        <v>273</v>
      </c>
      <c r="D441" s="5" t="s">
        <v>245</v>
      </c>
      <c r="E441" s="5">
        <v>11.58</v>
      </c>
      <c r="F441" s="5">
        <v>11.71</v>
      </c>
      <c r="G441" s="5">
        <v>11.21</v>
      </c>
      <c r="H441" s="5">
        <v>11.64</v>
      </c>
      <c r="I441" s="5" t="s">
        <v>34</v>
      </c>
      <c r="J441" s="5">
        <v>82</v>
      </c>
      <c r="K441" s="5" t="s">
        <v>45</v>
      </c>
      <c r="L441" s="5" t="s">
        <v>46</v>
      </c>
      <c r="M441" s="5" t="s">
        <v>47</v>
      </c>
      <c r="N441" s="5">
        <v>199</v>
      </c>
      <c r="O441" s="5">
        <v>477</v>
      </c>
      <c r="P441" s="5">
        <v>0</v>
      </c>
      <c r="Q441" s="5">
        <v>90</v>
      </c>
      <c r="R441" s="5">
        <v>0</v>
      </c>
      <c r="S441" s="5">
        <v>0</v>
      </c>
      <c r="T441">
        <f t="shared" si="100"/>
        <v>676</v>
      </c>
      <c r="U441">
        <f t="shared" si="101"/>
        <v>766</v>
      </c>
      <c r="V441" s="1">
        <f t="shared" si="102"/>
        <v>45966.3765112263</v>
      </c>
      <c r="W441" s="1">
        <f t="shared" si="103"/>
        <v>45974.1485319516</v>
      </c>
      <c r="X441" t="str">
        <f t="shared" si="97"/>
        <v>健康</v>
      </c>
      <c r="Y441" s="8" t="str">
        <f>_xlfn.IFS(COUNTIF($B$2:B441,B441)=1,"-",OR(AND(X440="高滞销风险",OR(X441="中滞销风险",X441="低滞销风险",X441="健康")),AND(X440="中滞销风险",OR(X441="低滞销风险",X441="健康")),AND(X440="低滞销风险",X441="健康")),"变好",X440=X441,"维持不变",OR(AND(X440="健康",OR(X441="低滞销风险",X441="中滞销风险",X441="高滞销风险")),AND(X440="低滞销风险",OR(X441="中滞销风险",X441="高滞销风险")),AND(X440="中滞销风险",X441="高滞销风险")),"变差")</f>
        <v>维持不变</v>
      </c>
      <c r="Z441" s="9">
        <f t="shared" si="89"/>
        <v>0</v>
      </c>
      <c r="AA441" s="9">
        <f t="shared" si="99"/>
        <v>0</v>
      </c>
      <c r="AB441" s="9">
        <f t="shared" si="90"/>
        <v>0</v>
      </c>
      <c r="AC441" s="9">
        <f t="shared" si="98"/>
        <v>66.1485319516408</v>
      </c>
      <c r="AD441" s="9">
        <f t="shared" si="91"/>
        <v>0</v>
      </c>
      <c r="AE441" s="10">
        <f t="shared" si="92"/>
        <v>11.58</v>
      </c>
    </row>
    <row r="442" spans="1:31">
      <c r="A442" s="4">
        <v>45887</v>
      </c>
      <c r="B442" s="5" t="s">
        <v>274</v>
      </c>
      <c r="C442" s="5" t="s">
        <v>275</v>
      </c>
      <c r="D442" s="5" t="s">
        <v>245</v>
      </c>
      <c r="E442" s="5">
        <v>1.16</v>
      </c>
      <c r="F442" s="5">
        <v>1.29</v>
      </c>
      <c r="G442" s="5">
        <v>1.21</v>
      </c>
      <c r="H442" s="5">
        <v>1.07</v>
      </c>
      <c r="I442" s="5" t="s">
        <v>34</v>
      </c>
      <c r="J442" s="5">
        <v>9</v>
      </c>
      <c r="K442" s="5" t="s">
        <v>35</v>
      </c>
      <c r="L442" s="5" t="s">
        <v>36</v>
      </c>
      <c r="M442" s="5" t="s">
        <v>37</v>
      </c>
      <c r="N442" s="5">
        <v>93</v>
      </c>
      <c r="O442" s="5">
        <v>0</v>
      </c>
      <c r="P442" s="5">
        <v>0</v>
      </c>
      <c r="Q442" s="5">
        <v>225</v>
      </c>
      <c r="R442" s="5">
        <v>0</v>
      </c>
      <c r="S442" s="5">
        <v>0</v>
      </c>
      <c r="T442">
        <f t="shared" si="100"/>
        <v>93</v>
      </c>
      <c r="U442">
        <f t="shared" si="101"/>
        <v>318</v>
      </c>
      <c r="V442" s="1">
        <f t="shared" si="102"/>
        <v>45967.1724137931</v>
      </c>
      <c r="W442" s="1">
        <f t="shared" si="103"/>
        <v>46161.1379310345</v>
      </c>
      <c r="X442" t="str">
        <f t="shared" si="97"/>
        <v>高滞销风险</v>
      </c>
      <c r="Y442" s="8" t="str">
        <f>_xlfn.IFS(COUNTIF($B$2:B442,B442)=1,"-",OR(AND(X441="高滞销风险",OR(X442="中滞销风险",X442="低滞销风险",X442="健康")),AND(X441="中滞销风险",OR(X442="低滞销风险",X442="健康")),AND(X441="低滞销风险",X442="健康")),"变好",X441=X442,"维持不变",OR(AND(X441="健康",OR(X442="低滞销风险",X442="中滞销风险",X442="高滞销风险")),AND(X441="低滞销风险",OR(X442="中滞销风险",X442="高滞销风险")),AND(X441="中滞销风险",X442="高滞销风险")),"变差")</f>
        <v>-</v>
      </c>
      <c r="Z442" s="9">
        <f t="shared" si="89"/>
        <v>0</v>
      </c>
      <c r="AA442" s="9">
        <f t="shared" si="99"/>
        <v>196.2</v>
      </c>
      <c r="AB442" s="9">
        <f t="shared" si="90"/>
        <v>196.2</v>
      </c>
      <c r="AC442" s="9">
        <f t="shared" si="98"/>
        <v>274.137931034483</v>
      </c>
      <c r="AD442" s="9">
        <f t="shared" si="91"/>
        <v>169.137931034486</v>
      </c>
      <c r="AE442" s="10">
        <f t="shared" si="92"/>
        <v>3.02857142857143</v>
      </c>
    </row>
    <row r="443" spans="1:31">
      <c r="A443" s="4">
        <v>45894</v>
      </c>
      <c r="B443" s="5" t="s">
        <v>274</v>
      </c>
      <c r="C443" s="5" t="s">
        <v>275</v>
      </c>
      <c r="D443" s="5" t="s">
        <v>245</v>
      </c>
      <c r="E443" s="5">
        <v>0.71</v>
      </c>
      <c r="F443" s="5">
        <v>0.71</v>
      </c>
      <c r="G443" s="5">
        <v>1</v>
      </c>
      <c r="H443" s="5">
        <v>1.14</v>
      </c>
      <c r="I443" s="5" t="s">
        <v>41</v>
      </c>
      <c r="J443" s="5">
        <v>5</v>
      </c>
      <c r="K443" s="5" t="s">
        <v>38</v>
      </c>
      <c r="L443" s="5" t="s">
        <v>39</v>
      </c>
      <c r="M443" s="5" t="s">
        <v>40</v>
      </c>
      <c r="N443" s="5">
        <v>87</v>
      </c>
      <c r="O443" s="5">
        <v>0</v>
      </c>
      <c r="P443" s="5">
        <v>0</v>
      </c>
      <c r="Q443" s="5">
        <v>225</v>
      </c>
      <c r="R443" s="5">
        <v>0</v>
      </c>
      <c r="S443" s="5">
        <v>0</v>
      </c>
      <c r="T443">
        <f t="shared" si="100"/>
        <v>87</v>
      </c>
      <c r="U443">
        <f t="shared" si="101"/>
        <v>312</v>
      </c>
      <c r="V443" s="1">
        <f t="shared" si="102"/>
        <v>46016.5352112676</v>
      </c>
      <c r="W443" s="1">
        <f t="shared" si="103"/>
        <v>46333.4366197183</v>
      </c>
      <c r="X443" t="str">
        <f t="shared" si="97"/>
        <v>高滞销风险</v>
      </c>
      <c r="Y443" s="8" t="str">
        <f>_xlfn.IFS(COUNTIF($B$2:B443,B443)=1,"-",OR(AND(X442="高滞销风险",OR(X443="中滞销风险",X443="低滞销风险",X443="健康")),AND(X442="中滞销风险",OR(X443="低滞销风险",X443="健康")),AND(X442="低滞销风险",X443="健康")),"变好",X442=X443,"维持不变",OR(AND(X442="健康",OR(X443="低滞销风险",X443="中滞销风险",X443="高滞销风险")),AND(X442="低滞销风险",OR(X443="中滞销风险",X443="高滞销风险")),AND(X442="中滞销风险",X443="高滞销风险")),"变差")</f>
        <v>维持不变</v>
      </c>
      <c r="Z443" s="9">
        <f t="shared" si="89"/>
        <v>17.42</v>
      </c>
      <c r="AA443" s="9">
        <f t="shared" si="99"/>
        <v>225</v>
      </c>
      <c r="AB443" s="9">
        <f t="shared" si="90"/>
        <v>242.42</v>
      </c>
      <c r="AC443" s="9">
        <f t="shared" si="98"/>
        <v>439.43661971831</v>
      </c>
      <c r="AD443" s="9">
        <f t="shared" si="91"/>
        <v>341.436619718312</v>
      </c>
      <c r="AE443" s="10">
        <f t="shared" si="92"/>
        <v>3.18367346938775</v>
      </c>
    </row>
    <row r="444" spans="1:31">
      <c r="A444" s="4">
        <v>45901</v>
      </c>
      <c r="B444" s="5" t="s">
        <v>274</v>
      </c>
      <c r="C444" s="5" t="s">
        <v>275</v>
      </c>
      <c r="D444" s="5" t="s">
        <v>245</v>
      </c>
      <c r="E444" s="5">
        <v>0.71</v>
      </c>
      <c r="F444" s="5">
        <v>0.71</v>
      </c>
      <c r="G444" s="5">
        <v>0.71</v>
      </c>
      <c r="H444" s="5">
        <v>0.96</v>
      </c>
      <c r="I444" s="5" t="s">
        <v>41</v>
      </c>
      <c r="J444" s="5">
        <v>5</v>
      </c>
      <c r="K444" s="5" t="s">
        <v>42</v>
      </c>
      <c r="L444" s="5" t="s">
        <v>43</v>
      </c>
      <c r="M444" s="5" t="s">
        <v>44</v>
      </c>
      <c r="N444" s="5">
        <v>82</v>
      </c>
      <c r="O444" s="5">
        <v>0</v>
      </c>
      <c r="P444" s="5">
        <v>0</v>
      </c>
      <c r="Q444" s="5">
        <v>225</v>
      </c>
      <c r="R444" s="5">
        <v>0</v>
      </c>
      <c r="S444" s="5">
        <v>0</v>
      </c>
      <c r="T444">
        <f t="shared" si="100"/>
        <v>82</v>
      </c>
      <c r="U444">
        <f t="shared" si="101"/>
        <v>307</v>
      </c>
      <c r="V444" s="1">
        <f t="shared" si="102"/>
        <v>46016.4929577465</v>
      </c>
      <c r="W444" s="1">
        <f t="shared" si="103"/>
        <v>46333.3943661972</v>
      </c>
      <c r="X444" t="str">
        <f t="shared" si="97"/>
        <v>高滞销风险</v>
      </c>
      <c r="Y444" s="8" t="str">
        <f>_xlfn.IFS(COUNTIF($B$2:B444,B444)=1,"-",OR(AND(X443="高滞销风险",OR(X444="中滞销风险",X444="低滞销风险",X444="健康")),AND(X443="中滞销风险",OR(X444="低滞销风险",X444="健康")),AND(X443="低滞销风险",X444="健康")),"变好",X443=X444,"维持不变",OR(AND(X443="健康",OR(X444="低滞销风险",X444="中滞销风险",X444="高滞销风险")),AND(X443="低滞销风险",OR(X444="中滞销风险",X444="高滞销风险")),AND(X443="中滞销风险",X444="高滞销风险")),"变差")</f>
        <v>维持不变</v>
      </c>
      <c r="Z444" s="9">
        <f t="shared" si="89"/>
        <v>17.39</v>
      </c>
      <c r="AA444" s="9">
        <f t="shared" si="99"/>
        <v>225</v>
      </c>
      <c r="AB444" s="9">
        <f t="shared" si="90"/>
        <v>242.39</v>
      </c>
      <c r="AC444" s="9">
        <f t="shared" si="98"/>
        <v>432.394366197183</v>
      </c>
      <c r="AD444" s="9">
        <f t="shared" si="91"/>
        <v>341.394366197186</v>
      </c>
      <c r="AE444" s="10">
        <f t="shared" si="92"/>
        <v>3.37362637362637</v>
      </c>
    </row>
    <row r="445" spans="1:31">
      <c r="A445" s="4">
        <v>45908</v>
      </c>
      <c r="B445" s="5" t="s">
        <v>274</v>
      </c>
      <c r="C445" s="5" t="s">
        <v>275</v>
      </c>
      <c r="D445" s="5" t="s">
        <v>245</v>
      </c>
      <c r="E445" s="5">
        <v>1.01</v>
      </c>
      <c r="F445" s="5">
        <v>1.14</v>
      </c>
      <c r="G445" s="5">
        <v>0.93</v>
      </c>
      <c r="H445" s="5">
        <v>0.96</v>
      </c>
      <c r="I445" s="5" t="s">
        <v>34</v>
      </c>
      <c r="J445" s="5">
        <v>8</v>
      </c>
      <c r="K445" s="5" t="s">
        <v>45</v>
      </c>
      <c r="L445" s="5" t="s">
        <v>46</v>
      </c>
      <c r="M445" s="5" t="s">
        <v>47</v>
      </c>
      <c r="N445" s="5">
        <v>76</v>
      </c>
      <c r="O445" s="5">
        <v>0</v>
      </c>
      <c r="P445" s="5">
        <v>0</v>
      </c>
      <c r="Q445" s="5">
        <v>225</v>
      </c>
      <c r="R445" s="5">
        <v>0</v>
      </c>
      <c r="S445" s="5">
        <v>0</v>
      </c>
      <c r="T445">
        <f t="shared" si="100"/>
        <v>76</v>
      </c>
      <c r="U445">
        <f t="shared" si="101"/>
        <v>301</v>
      </c>
      <c r="V445" s="1">
        <f t="shared" si="102"/>
        <v>45983.2475247525</v>
      </c>
      <c r="W445" s="1">
        <f t="shared" si="103"/>
        <v>46206.0198019802</v>
      </c>
      <c r="X445" t="str">
        <f t="shared" si="97"/>
        <v>高滞销风险</v>
      </c>
      <c r="Y445" s="8" t="str">
        <f>_xlfn.IFS(COUNTIF($B$2:B445,B445)=1,"-",OR(AND(X444="高滞销风险",OR(X445="中滞销风险",X445="低滞销风险",X445="健康")),AND(X444="中滞销风险",OR(X445="低滞销风险",X445="健康")),AND(X444="低滞销风险",X445="健康")),"变好",X444=X445,"维持不变",OR(AND(X444="健康",OR(X445="低滞销风险",X445="中滞销风险",X445="高滞销风险")),AND(X444="低滞销风险",OR(X445="中滞销风险",X445="高滞销风险")),AND(X444="中滞销风险",X445="高滞销风险")),"变差")</f>
        <v>维持不变</v>
      </c>
      <c r="Z445" s="9">
        <f t="shared" si="89"/>
        <v>0</v>
      </c>
      <c r="AA445" s="9">
        <f t="shared" si="99"/>
        <v>216.16</v>
      </c>
      <c r="AB445" s="9">
        <f t="shared" si="90"/>
        <v>216.16</v>
      </c>
      <c r="AC445" s="9">
        <f t="shared" si="98"/>
        <v>298.019801980198</v>
      </c>
      <c r="AD445" s="9">
        <f t="shared" si="91"/>
        <v>214.019801980197</v>
      </c>
      <c r="AE445" s="10">
        <f t="shared" si="92"/>
        <v>3.58333333333333</v>
      </c>
    </row>
    <row r="446" spans="1:31">
      <c r="A446" s="4">
        <v>45887</v>
      </c>
      <c r="B446" s="5" t="s">
        <v>276</v>
      </c>
      <c r="C446" s="5" t="s">
        <v>277</v>
      </c>
      <c r="D446" s="5" t="s">
        <v>245</v>
      </c>
      <c r="E446" s="5">
        <v>1.86</v>
      </c>
      <c r="F446" s="5">
        <v>1.86</v>
      </c>
      <c r="G446" s="5">
        <v>2.71</v>
      </c>
      <c r="H446" s="5">
        <v>2.21</v>
      </c>
      <c r="I446" s="5" t="s">
        <v>41</v>
      </c>
      <c r="J446" s="5">
        <v>13</v>
      </c>
      <c r="K446" s="5" t="s">
        <v>35</v>
      </c>
      <c r="L446" s="5" t="s">
        <v>36</v>
      </c>
      <c r="M446" s="5" t="s">
        <v>37</v>
      </c>
      <c r="N446" s="5">
        <v>328</v>
      </c>
      <c r="O446" s="5">
        <v>0</v>
      </c>
      <c r="P446" s="5">
        <v>0</v>
      </c>
      <c r="Q446" s="5">
        <v>365</v>
      </c>
      <c r="R446" s="5">
        <v>0</v>
      </c>
      <c r="S446" s="5">
        <v>0</v>
      </c>
      <c r="T446">
        <f t="shared" si="100"/>
        <v>328</v>
      </c>
      <c r="U446">
        <f t="shared" si="101"/>
        <v>693</v>
      </c>
      <c r="V446" s="1">
        <f t="shared" si="102"/>
        <v>46063.3440860215</v>
      </c>
      <c r="W446" s="1">
        <f t="shared" si="103"/>
        <v>46259.5806451613</v>
      </c>
      <c r="X446" t="str">
        <f t="shared" si="97"/>
        <v>高滞销风险</v>
      </c>
      <c r="Y446" s="8" t="str">
        <f>_xlfn.IFS(COUNTIF($B$2:B446,B446)=1,"-",OR(AND(X445="高滞销风险",OR(X446="中滞销风险",X446="低滞销风险",X446="健康")),AND(X445="中滞销风险",OR(X446="低滞销风险",X446="健康")),AND(X445="低滞销风险",X446="健康")),"变好",X445=X446,"维持不变",OR(AND(X445="健康",OR(X446="低滞销风险",X446="中滞销风险",X446="高滞销风险")),AND(X445="低滞销风险",OR(X446="中滞销风险",X446="高滞销风险")),AND(X445="中滞销风险",X446="高滞销风险")),"变差")</f>
        <v>-</v>
      </c>
      <c r="Z446" s="9">
        <f t="shared" si="89"/>
        <v>132.7</v>
      </c>
      <c r="AA446" s="9">
        <f t="shared" si="99"/>
        <v>365</v>
      </c>
      <c r="AB446" s="9">
        <f t="shared" si="90"/>
        <v>497.7</v>
      </c>
      <c r="AC446" s="9">
        <f t="shared" si="98"/>
        <v>372.58064516129</v>
      </c>
      <c r="AD446" s="9">
        <f t="shared" si="91"/>
        <v>267.580645161288</v>
      </c>
      <c r="AE446" s="10">
        <f t="shared" si="92"/>
        <v>6.6</v>
      </c>
    </row>
    <row r="447" spans="1:31">
      <c r="A447" s="4">
        <v>45894</v>
      </c>
      <c r="B447" s="5" t="s">
        <v>276</v>
      </c>
      <c r="C447" s="5" t="s">
        <v>277</v>
      </c>
      <c r="D447" s="5" t="s">
        <v>245</v>
      </c>
      <c r="E447" s="5">
        <v>2.24</v>
      </c>
      <c r="F447" s="5">
        <v>2.29</v>
      </c>
      <c r="G447" s="5">
        <v>2.07</v>
      </c>
      <c r="H447" s="5">
        <v>2.29</v>
      </c>
      <c r="I447" s="5" t="s">
        <v>34</v>
      </c>
      <c r="J447" s="5">
        <v>16</v>
      </c>
      <c r="K447" s="5" t="s">
        <v>38</v>
      </c>
      <c r="L447" s="5" t="s">
        <v>39</v>
      </c>
      <c r="M447" s="5" t="s">
        <v>40</v>
      </c>
      <c r="N447" s="5">
        <v>312</v>
      </c>
      <c r="O447" s="5">
        <v>0</v>
      </c>
      <c r="P447" s="5">
        <v>0</v>
      </c>
      <c r="Q447" s="5">
        <v>365</v>
      </c>
      <c r="R447" s="5">
        <v>0</v>
      </c>
      <c r="S447" s="5">
        <v>0</v>
      </c>
      <c r="T447">
        <f t="shared" si="100"/>
        <v>312</v>
      </c>
      <c r="U447">
        <f t="shared" si="101"/>
        <v>677</v>
      </c>
      <c r="V447" s="1">
        <f t="shared" si="102"/>
        <v>46033.2857142857</v>
      </c>
      <c r="W447" s="1">
        <f t="shared" si="103"/>
        <v>46196.2321428571</v>
      </c>
      <c r="X447" t="str">
        <f t="shared" si="97"/>
        <v>高滞销风险</v>
      </c>
      <c r="Y447" s="8" t="str">
        <f>_xlfn.IFS(COUNTIF($B$2:B447,B447)=1,"-",OR(AND(X446="高滞销风险",OR(X447="中滞销风险",X447="低滞销风险",X447="健康")),AND(X446="中滞销风险",OR(X447="低滞销风险",X447="健康")),AND(X446="低滞销风险",X447="健康")),"变好",X446=X447,"维持不变",OR(AND(X446="健康",OR(X447="低滞销风险",X447="中滞销风险",X447="高滞销风险")),AND(X446="低滞销风险",OR(X447="中滞销风险",X447="高滞销风险")),AND(X446="中滞销风险",X447="高滞销风险")),"变差")</f>
        <v>维持不变</v>
      </c>
      <c r="Z447" s="9">
        <f t="shared" si="89"/>
        <v>92.48</v>
      </c>
      <c r="AA447" s="9">
        <f t="shared" si="99"/>
        <v>365</v>
      </c>
      <c r="AB447" s="9">
        <f t="shared" si="90"/>
        <v>457.48</v>
      </c>
      <c r="AC447" s="9">
        <f t="shared" si="98"/>
        <v>302.232142857143</v>
      </c>
      <c r="AD447" s="9">
        <f t="shared" si="91"/>
        <v>204.232142857145</v>
      </c>
      <c r="AE447" s="10">
        <f t="shared" si="92"/>
        <v>6.90816326530612</v>
      </c>
    </row>
    <row r="448" spans="1:31">
      <c r="A448" s="4">
        <v>45901</v>
      </c>
      <c r="B448" s="5" t="s">
        <v>276</v>
      </c>
      <c r="C448" s="5" t="s">
        <v>277</v>
      </c>
      <c r="D448" s="5" t="s">
        <v>245</v>
      </c>
      <c r="E448" s="5">
        <v>1.29</v>
      </c>
      <c r="F448" s="5">
        <v>1.29</v>
      </c>
      <c r="G448" s="5">
        <v>1.79</v>
      </c>
      <c r="H448" s="5">
        <v>2.25</v>
      </c>
      <c r="I448" s="5" t="s">
        <v>41</v>
      </c>
      <c r="J448" s="5">
        <v>9</v>
      </c>
      <c r="K448" s="5" t="s">
        <v>42</v>
      </c>
      <c r="L448" s="5" t="s">
        <v>43</v>
      </c>
      <c r="M448" s="5" t="s">
        <v>44</v>
      </c>
      <c r="N448" s="5">
        <v>304</v>
      </c>
      <c r="O448" s="5">
        <v>0</v>
      </c>
      <c r="P448" s="5">
        <v>0</v>
      </c>
      <c r="Q448" s="5">
        <v>365</v>
      </c>
      <c r="R448" s="5">
        <v>0</v>
      </c>
      <c r="S448" s="5">
        <v>0</v>
      </c>
      <c r="T448">
        <f t="shared" si="100"/>
        <v>304</v>
      </c>
      <c r="U448">
        <f t="shared" si="101"/>
        <v>669</v>
      </c>
      <c r="V448" s="1">
        <f t="shared" si="102"/>
        <v>46136.6589147287</v>
      </c>
      <c r="W448" s="1">
        <f t="shared" si="103"/>
        <v>46419.6046511628</v>
      </c>
      <c r="X448" t="str">
        <f t="shared" si="97"/>
        <v>高滞销风险</v>
      </c>
      <c r="Y448" s="8" t="str">
        <f>_xlfn.IFS(COUNTIF($B$2:B448,B448)=1,"-",OR(AND(X447="高滞销风险",OR(X448="中滞销风险",X448="低滞销风险",X448="健康")),AND(X447="中滞销风险",OR(X448="低滞销风险",X448="健康")),AND(X447="低滞销风险",X448="健康")),"变好",X447=X448,"维持不变",OR(AND(X447="健康",OR(X448="低滞销风险",X448="中滞销风险",X448="高滞销风险")),AND(X447="低滞销风险",OR(X448="中滞销风险",X448="高滞销风险")),AND(X447="中滞销风险",X448="高滞销风险")),"变差")</f>
        <v>维持不变</v>
      </c>
      <c r="Z448" s="9">
        <f t="shared" si="89"/>
        <v>186.61</v>
      </c>
      <c r="AA448" s="9">
        <f t="shared" si="99"/>
        <v>365</v>
      </c>
      <c r="AB448" s="9">
        <f t="shared" si="90"/>
        <v>551.61</v>
      </c>
      <c r="AC448" s="9">
        <f t="shared" si="98"/>
        <v>518.604651162791</v>
      </c>
      <c r="AD448" s="9">
        <f t="shared" si="91"/>
        <v>427.604651162794</v>
      </c>
      <c r="AE448" s="10">
        <f t="shared" si="92"/>
        <v>7.35164835164835</v>
      </c>
    </row>
    <row r="449" spans="1:31">
      <c r="A449" s="4">
        <v>45908</v>
      </c>
      <c r="B449" s="5" t="s">
        <v>276</v>
      </c>
      <c r="C449" s="5" t="s">
        <v>277</v>
      </c>
      <c r="D449" s="5" t="s">
        <v>245</v>
      </c>
      <c r="E449" s="5">
        <v>1.71</v>
      </c>
      <c r="F449" s="5">
        <v>1.71</v>
      </c>
      <c r="G449" s="5">
        <v>1.5</v>
      </c>
      <c r="H449" s="5">
        <v>1.79</v>
      </c>
      <c r="I449" s="5" t="s">
        <v>41</v>
      </c>
      <c r="J449" s="5">
        <v>12</v>
      </c>
      <c r="K449" s="5" t="s">
        <v>45</v>
      </c>
      <c r="L449" s="5" t="s">
        <v>46</v>
      </c>
      <c r="M449" s="5" t="s">
        <v>47</v>
      </c>
      <c r="N449" s="5">
        <v>294</v>
      </c>
      <c r="O449" s="5">
        <v>0</v>
      </c>
      <c r="P449" s="5">
        <v>0</v>
      </c>
      <c r="Q449" s="5">
        <v>365</v>
      </c>
      <c r="R449" s="5">
        <v>0</v>
      </c>
      <c r="S449" s="5">
        <v>0</v>
      </c>
      <c r="T449">
        <f t="shared" si="100"/>
        <v>294</v>
      </c>
      <c r="U449">
        <f t="shared" si="101"/>
        <v>659</v>
      </c>
      <c r="V449" s="1">
        <f t="shared" si="102"/>
        <v>46079.9298245614</v>
      </c>
      <c r="W449" s="1">
        <f t="shared" si="103"/>
        <v>46293.3801169591</v>
      </c>
      <c r="X449" t="str">
        <f t="shared" si="97"/>
        <v>高滞销风险</v>
      </c>
      <c r="Y449" s="8" t="str">
        <f>_xlfn.IFS(COUNTIF($B$2:B449,B449)=1,"-",OR(AND(X448="高滞销风险",OR(X449="中滞销风险",X449="低滞销风险",X449="健康")),AND(X448="中滞销风险",OR(X449="低滞销风险",X449="健康")),AND(X448="低滞销风险",X449="健康")),"变好",X448=X449,"维持不变",OR(AND(X448="健康",OR(X449="低滞销风险",X449="中滞销风险",X449="高滞销风险")),AND(X448="低滞销风险",OR(X449="中滞销风险",X449="高滞销风险")),AND(X448="中滞销风险",X449="高滞销风险")),"变差")</f>
        <v>维持不变</v>
      </c>
      <c r="Z449" s="9">
        <f t="shared" si="89"/>
        <v>150.36</v>
      </c>
      <c r="AA449" s="9">
        <f t="shared" si="99"/>
        <v>365</v>
      </c>
      <c r="AB449" s="9">
        <f t="shared" si="90"/>
        <v>515.36</v>
      </c>
      <c r="AC449" s="9">
        <f t="shared" si="98"/>
        <v>385.380116959064</v>
      </c>
      <c r="AD449" s="9">
        <f t="shared" si="91"/>
        <v>301.380116959066</v>
      </c>
      <c r="AE449" s="10">
        <f t="shared" si="92"/>
        <v>7.84523809523809</v>
      </c>
    </row>
    <row r="450" spans="1:31">
      <c r="A450" s="4">
        <v>45887</v>
      </c>
      <c r="B450" s="5" t="s">
        <v>278</v>
      </c>
      <c r="C450" s="5" t="s">
        <v>279</v>
      </c>
      <c r="D450" s="5" t="s">
        <v>245</v>
      </c>
      <c r="E450" s="5">
        <v>1.6</v>
      </c>
      <c r="F450" s="5">
        <v>1.86</v>
      </c>
      <c r="G450" s="5">
        <v>1.64</v>
      </c>
      <c r="H450" s="5">
        <v>1.43</v>
      </c>
      <c r="I450" s="5" t="s">
        <v>34</v>
      </c>
      <c r="J450" s="5">
        <v>13</v>
      </c>
      <c r="K450" s="5" t="s">
        <v>35</v>
      </c>
      <c r="L450" s="5" t="s">
        <v>36</v>
      </c>
      <c r="M450" s="5" t="s">
        <v>37</v>
      </c>
      <c r="N450" s="5">
        <v>33</v>
      </c>
      <c r="O450" s="5">
        <v>45</v>
      </c>
      <c r="P450" s="5">
        <v>0</v>
      </c>
      <c r="Q450" s="5">
        <v>409</v>
      </c>
      <c r="R450" s="5">
        <v>0</v>
      </c>
      <c r="S450" s="5">
        <v>0</v>
      </c>
      <c r="T450">
        <f t="shared" si="100"/>
        <v>78</v>
      </c>
      <c r="U450">
        <f t="shared" si="101"/>
        <v>487</v>
      </c>
      <c r="V450" s="1">
        <f t="shared" si="102"/>
        <v>45935.75</v>
      </c>
      <c r="W450" s="1">
        <f t="shared" si="103"/>
        <v>46191.375</v>
      </c>
      <c r="X450" t="str">
        <f t="shared" si="97"/>
        <v>高滞销风险</v>
      </c>
      <c r="Y450" s="8" t="str">
        <f>_xlfn.IFS(COUNTIF($B$2:B450,B450)=1,"-",OR(AND(X449="高滞销风险",OR(X450="中滞销风险",X450="低滞销风险",X450="健康")),AND(X449="中滞销风险",OR(X450="低滞销风险",X450="健康")),AND(X449="低滞销风险",X450="健康")),"变好",X449=X450,"维持不变",OR(AND(X449="健康",OR(X450="低滞销风险",X450="中滞销风险",X450="高滞销风险")),AND(X449="低滞销风险",OR(X450="中滞销风险",X450="高滞销风险")),AND(X449="中滞销风险",X450="高滞销风险")),"变差")</f>
        <v>-</v>
      </c>
      <c r="Z450" s="9">
        <f t="shared" si="89"/>
        <v>0</v>
      </c>
      <c r="AA450" s="9">
        <f t="shared" si="99"/>
        <v>319</v>
      </c>
      <c r="AB450" s="9">
        <f t="shared" si="90"/>
        <v>319</v>
      </c>
      <c r="AC450" s="9">
        <f t="shared" si="98"/>
        <v>304.375</v>
      </c>
      <c r="AD450" s="9">
        <f t="shared" si="91"/>
        <v>199.375</v>
      </c>
      <c r="AE450" s="10">
        <f t="shared" si="92"/>
        <v>4.63809523809524</v>
      </c>
    </row>
    <row r="451" spans="1:31">
      <c r="A451" s="4">
        <v>45894</v>
      </c>
      <c r="B451" s="5" t="s">
        <v>278</v>
      </c>
      <c r="C451" s="5" t="s">
        <v>279</v>
      </c>
      <c r="D451" s="5" t="s">
        <v>245</v>
      </c>
      <c r="E451" s="5">
        <v>0.57</v>
      </c>
      <c r="F451" s="5">
        <v>0.57</v>
      </c>
      <c r="G451" s="5">
        <v>1.21</v>
      </c>
      <c r="H451" s="5">
        <v>1.18</v>
      </c>
      <c r="I451" s="5" t="s">
        <v>41</v>
      </c>
      <c r="J451" s="5">
        <v>4</v>
      </c>
      <c r="K451" s="5" t="s">
        <v>38</v>
      </c>
      <c r="L451" s="5" t="s">
        <v>39</v>
      </c>
      <c r="M451" s="5" t="s">
        <v>40</v>
      </c>
      <c r="N451" s="5">
        <v>30</v>
      </c>
      <c r="O451" s="5">
        <v>57</v>
      </c>
      <c r="P451" s="5">
        <v>0</v>
      </c>
      <c r="Q451" s="5">
        <v>394</v>
      </c>
      <c r="R451" s="5">
        <v>0</v>
      </c>
      <c r="S451" s="5">
        <v>0</v>
      </c>
      <c r="T451">
        <f t="shared" si="100"/>
        <v>87</v>
      </c>
      <c r="U451">
        <f t="shared" si="101"/>
        <v>481</v>
      </c>
      <c r="V451" s="1">
        <f t="shared" si="102"/>
        <v>46046.6315789474</v>
      </c>
      <c r="W451" s="1">
        <f t="shared" si="103"/>
        <v>46737.8596491228</v>
      </c>
      <c r="X451" t="str">
        <f t="shared" si="97"/>
        <v>高滞销风险</v>
      </c>
      <c r="Y451" s="8" t="str">
        <f>_xlfn.IFS(COUNTIF($B$2:B451,B451)=1,"-",OR(AND(X450="高滞销风险",OR(X451="中滞销风险",X451="低滞销风险",X451="健康")),AND(X450="中滞销风险",OR(X451="低滞销风险",X451="健康")),AND(X450="低滞销风险",X451="健康")),"变好",X450=X451,"维持不变",OR(AND(X450="健康",OR(X451="低滞销风险",X451="中滞销风险",X451="高滞销风险")),AND(X450="低滞销风险",OR(X451="中滞销风险",X451="高滞销风险")),AND(X450="中滞销风险",X451="高滞销风险")),"变差")</f>
        <v>维持不变</v>
      </c>
      <c r="Z451" s="9">
        <f t="shared" ref="Z451:Z514" si="104">IF(V451&gt;=DATE(2025,12,1),T451-(DATE(2025,12,1)-A451)*E451,0)</f>
        <v>31.14</v>
      </c>
      <c r="AA451" s="9">
        <f t="shared" si="99"/>
        <v>394</v>
      </c>
      <c r="AB451" s="9">
        <f t="shared" ref="AB451:AB514" si="105">IF(W451&gt;=DATE(2025,12,1),U451-(DATE(2025,12,1)-A451)*E451,0)</f>
        <v>425.14</v>
      </c>
      <c r="AC451" s="9">
        <f t="shared" si="98"/>
        <v>843.859649122807</v>
      </c>
      <c r="AD451" s="9">
        <f t="shared" ref="AD451:AD514" si="106">IF(W451&gt;DATE(2025,12,1),W451-DATE(2025,12,1),0)</f>
        <v>745.859649122809</v>
      </c>
      <c r="AE451" s="10">
        <f t="shared" ref="AE451:AE514" si="107">IF(X451="健康",E451,U451/(DATE(2025,12,1)-A451))</f>
        <v>4.90816326530612</v>
      </c>
    </row>
    <row r="452" spans="1:31">
      <c r="A452" s="4">
        <v>45901</v>
      </c>
      <c r="B452" s="5" t="s">
        <v>278</v>
      </c>
      <c r="C452" s="5" t="s">
        <v>279</v>
      </c>
      <c r="D452" s="5" t="s">
        <v>245</v>
      </c>
      <c r="E452" s="5">
        <v>1.59</v>
      </c>
      <c r="F452" s="5">
        <v>2</v>
      </c>
      <c r="G452" s="5">
        <v>1.29</v>
      </c>
      <c r="H452" s="5">
        <v>1.46</v>
      </c>
      <c r="I452" s="5" t="s">
        <v>34</v>
      </c>
      <c r="J452" s="5">
        <v>14</v>
      </c>
      <c r="K452" s="5" t="s">
        <v>42</v>
      </c>
      <c r="L452" s="5" t="s">
        <v>43</v>
      </c>
      <c r="M452" s="5" t="s">
        <v>44</v>
      </c>
      <c r="N452" s="5">
        <v>20</v>
      </c>
      <c r="O452" s="5">
        <v>54</v>
      </c>
      <c r="P452" s="5">
        <v>0</v>
      </c>
      <c r="Q452" s="5">
        <v>394</v>
      </c>
      <c r="R452" s="5">
        <v>0</v>
      </c>
      <c r="S452" s="5">
        <v>0</v>
      </c>
      <c r="T452">
        <f t="shared" si="100"/>
        <v>74</v>
      </c>
      <c r="U452">
        <f t="shared" si="101"/>
        <v>468</v>
      </c>
      <c r="V452" s="1">
        <f t="shared" si="102"/>
        <v>45947.5408805031</v>
      </c>
      <c r="W452" s="1">
        <f t="shared" si="103"/>
        <v>46195.3396226415</v>
      </c>
      <c r="X452" t="str">
        <f t="shared" si="97"/>
        <v>高滞销风险</v>
      </c>
      <c r="Y452" s="8" t="str">
        <f>_xlfn.IFS(COUNTIF($B$2:B452,B452)=1,"-",OR(AND(X451="高滞销风险",OR(X452="中滞销风险",X452="低滞销风险",X452="健康")),AND(X451="中滞销风险",OR(X452="低滞销风险",X452="健康")),AND(X451="低滞销风险",X452="健康")),"变好",X451=X452,"维持不变",OR(AND(X451="健康",OR(X452="低滞销风险",X452="中滞销风险",X452="高滞销风险")),AND(X451="低滞销风险",OR(X452="中滞销风险",X452="高滞销风险")),AND(X451="中滞销风险",X452="高滞销风险")),"变差")</f>
        <v>维持不变</v>
      </c>
      <c r="Z452" s="9">
        <f t="shared" si="104"/>
        <v>0</v>
      </c>
      <c r="AA452" s="9">
        <f t="shared" si="99"/>
        <v>323.31</v>
      </c>
      <c r="AB452" s="9">
        <f t="shared" si="105"/>
        <v>323.31</v>
      </c>
      <c r="AC452" s="9">
        <f t="shared" si="98"/>
        <v>294.339622641509</v>
      </c>
      <c r="AD452" s="9">
        <f t="shared" si="106"/>
        <v>203.339622641506</v>
      </c>
      <c r="AE452" s="10">
        <f t="shared" si="107"/>
        <v>5.14285714285714</v>
      </c>
    </row>
    <row r="453" spans="1:31">
      <c r="A453" s="4">
        <v>45908</v>
      </c>
      <c r="B453" s="5" t="s">
        <v>278</v>
      </c>
      <c r="C453" s="5" t="s">
        <v>279</v>
      </c>
      <c r="D453" s="5" t="s">
        <v>245</v>
      </c>
      <c r="E453" s="5">
        <v>1.65</v>
      </c>
      <c r="F453" s="5">
        <v>1.71</v>
      </c>
      <c r="G453" s="5">
        <v>1.86</v>
      </c>
      <c r="H453" s="5">
        <v>1.54</v>
      </c>
      <c r="I453" s="5" t="s">
        <v>34</v>
      </c>
      <c r="J453" s="5">
        <v>12</v>
      </c>
      <c r="K453" s="5" t="s">
        <v>45</v>
      </c>
      <c r="L453" s="5" t="s">
        <v>46</v>
      </c>
      <c r="M453" s="5" t="s">
        <v>47</v>
      </c>
      <c r="N453" s="5">
        <v>26</v>
      </c>
      <c r="O453" s="5">
        <v>36</v>
      </c>
      <c r="P453" s="5">
        <v>0</v>
      </c>
      <c r="Q453" s="5">
        <v>394</v>
      </c>
      <c r="R453" s="5">
        <v>0</v>
      </c>
      <c r="S453" s="5">
        <v>0</v>
      </c>
      <c r="T453">
        <f t="shared" si="100"/>
        <v>62</v>
      </c>
      <c r="U453">
        <f t="shared" si="101"/>
        <v>456</v>
      </c>
      <c r="V453" s="1">
        <f t="shared" si="102"/>
        <v>45945.5757575758</v>
      </c>
      <c r="W453" s="1">
        <f t="shared" si="103"/>
        <v>46184.3636363636</v>
      </c>
      <c r="X453" t="str">
        <f t="shared" si="97"/>
        <v>高滞销风险</v>
      </c>
      <c r="Y453" s="8" t="str">
        <f>_xlfn.IFS(COUNTIF($B$2:B453,B453)=1,"-",OR(AND(X452="高滞销风险",OR(X453="中滞销风险",X453="低滞销风险",X453="健康")),AND(X452="中滞销风险",OR(X453="低滞销风险",X453="健康")),AND(X452="低滞销风险",X453="健康")),"变好",X452=X453,"维持不变",OR(AND(X452="健康",OR(X453="低滞销风险",X453="中滞销风险",X453="高滞销风险")),AND(X452="低滞销风险",OR(X453="中滞销风险",X453="高滞销风险")),AND(X452="中滞销风险",X453="高滞销风险")),"变差")</f>
        <v>维持不变</v>
      </c>
      <c r="Z453" s="9">
        <f t="shared" si="104"/>
        <v>0</v>
      </c>
      <c r="AA453" s="9">
        <f t="shared" si="99"/>
        <v>317.4</v>
      </c>
      <c r="AB453" s="9">
        <f t="shared" si="105"/>
        <v>317.4</v>
      </c>
      <c r="AC453" s="9">
        <f t="shared" si="98"/>
        <v>276.363636363636</v>
      </c>
      <c r="AD453" s="9">
        <f t="shared" si="106"/>
        <v>192.36363636364</v>
      </c>
      <c r="AE453" s="10">
        <f t="shared" si="107"/>
        <v>5.42857142857143</v>
      </c>
    </row>
    <row r="454" spans="1:31">
      <c r="A454" s="4">
        <v>45887</v>
      </c>
      <c r="B454" s="5" t="s">
        <v>280</v>
      </c>
      <c r="C454" s="5" t="s">
        <v>281</v>
      </c>
      <c r="D454" s="5" t="s">
        <v>245</v>
      </c>
      <c r="E454" s="5">
        <v>1.14</v>
      </c>
      <c r="F454" s="5">
        <v>1.14</v>
      </c>
      <c r="G454" s="5">
        <v>1.21</v>
      </c>
      <c r="H454" s="5">
        <v>1.46</v>
      </c>
      <c r="I454" s="5" t="s">
        <v>41</v>
      </c>
      <c r="J454" s="5">
        <v>8</v>
      </c>
      <c r="K454" s="5" t="s">
        <v>35</v>
      </c>
      <c r="L454" s="5" t="s">
        <v>36</v>
      </c>
      <c r="M454" s="5" t="s">
        <v>37</v>
      </c>
      <c r="N454" s="5">
        <v>35</v>
      </c>
      <c r="O454" s="5">
        <v>59</v>
      </c>
      <c r="P454" s="5">
        <v>0</v>
      </c>
      <c r="Q454" s="5">
        <v>170</v>
      </c>
      <c r="R454" s="5">
        <v>0</v>
      </c>
      <c r="S454" s="5">
        <v>0</v>
      </c>
      <c r="T454">
        <f t="shared" si="100"/>
        <v>94</v>
      </c>
      <c r="U454">
        <f t="shared" si="101"/>
        <v>264</v>
      </c>
      <c r="V454" s="1">
        <f t="shared" si="102"/>
        <v>45969.4561403509</v>
      </c>
      <c r="W454" s="1">
        <f t="shared" si="103"/>
        <v>46118.5789473684</v>
      </c>
      <c r="X454" t="str">
        <f t="shared" si="97"/>
        <v>高滞销风险</v>
      </c>
      <c r="Y454" s="8" t="str">
        <f>_xlfn.IFS(COUNTIF($B$2:B454,B454)=1,"-",OR(AND(X453="高滞销风险",OR(X454="中滞销风险",X454="低滞销风险",X454="健康")),AND(X453="中滞销风险",OR(X454="低滞销风险",X454="健康")),AND(X453="低滞销风险",X454="健康")),"变好",X453=X454,"维持不变",OR(AND(X453="健康",OR(X454="低滞销风险",X454="中滞销风险",X454="高滞销风险")),AND(X453="低滞销风险",OR(X454="中滞销风险",X454="高滞销风险")),AND(X453="中滞销风险",X454="高滞销风险")),"变差")</f>
        <v>-</v>
      </c>
      <c r="Z454" s="9">
        <f t="shared" si="104"/>
        <v>0</v>
      </c>
      <c r="AA454" s="9">
        <f t="shared" si="99"/>
        <v>144.3</v>
      </c>
      <c r="AB454" s="9">
        <f t="shared" si="105"/>
        <v>144.3</v>
      </c>
      <c r="AC454" s="9">
        <f t="shared" si="98"/>
        <v>231.578947368421</v>
      </c>
      <c r="AD454" s="9">
        <f t="shared" si="106"/>
        <v>126.57894736842</v>
      </c>
      <c r="AE454" s="10">
        <f t="shared" si="107"/>
        <v>2.51428571428571</v>
      </c>
    </row>
    <row r="455" spans="1:31">
      <c r="A455" s="4">
        <v>45894</v>
      </c>
      <c r="B455" s="5" t="s">
        <v>280</v>
      </c>
      <c r="C455" s="5" t="s">
        <v>281</v>
      </c>
      <c r="D455" s="5" t="s">
        <v>245</v>
      </c>
      <c r="E455" s="5">
        <v>0.86</v>
      </c>
      <c r="F455" s="5">
        <v>0.86</v>
      </c>
      <c r="G455" s="5">
        <v>1</v>
      </c>
      <c r="H455" s="5">
        <v>1.25</v>
      </c>
      <c r="I455" s="5" t="s">
        <v>41</v>
      </c>
      <c r="J455" s="5">
        <v>6</v>
      </c>
      <c r="K455" s="5" t="s">
        <v>38</v>
      </c>
      <c r="L455" s="5" t="s">
        <v>39</v>
      </c>
      <c r="M455" s="5" t="s">
        <v>40</v>
      </c>
      <c r="N455" s="5">
        <v>72</v>
      </c>
      <c r="O455" s="5">
        <v>15</v>
      </c>
      <c r="P455" s="5">
        <v>0</v>
      </c>
      <c r="Q455" s="5">
        <v>170</v>
      </c>
      <c r="R455" s="5">
        <v>0</v>
      </c>
      <c r="S455" s="5">
        <v>0</v>
      </c>
      <c r="T455">
        <f t="shared" si="100"/>
        <v>87</v>
      </c>
      <c r="U455">
        <f t="shared" si="101"/>
        <v>257</v>
      </c>
      <c r="V455" s="1">
        <f t="shared" si="102"/>
        <v>45995.1627906977</v>
      </c>
      <c r="W455" s="1">
        <f t="shared" si="103"/>
        <v>46192.8372093023</v>
      </c>
      <c r="X455" t="str">
        <f t="shared" ref="X455:X518" si="108">_xlfn.IFS(AD455&gt;=30,"高滞销风险",AD455&gt;=15,"中滞销风险",AD455&gt;0,"低滞销风险",AD455=0,"健康")</f>
        <v>高滞销风险</v>
      </c>
      <c r="Y455" s="8" t="str">
        <f>_xlfn.IFS(COUNTIF($B$2:B455,B455)=1,"-",OR(AND(X454="高滞销风险",OR(X455="中滞销风险",X455="低滞销风险",X455="健康")),AND(X454="中滞销风险",OR(X455="低滞销风险",X455="健康")),AND(X454="低滞销风险",X455="健康")),"变好",X454=X455,"维持不变",OR(AND(X454="健康",OR(X455="低滞销风险",X455="中滞销风险",X455="高滞销风险")),AND(X454="低滞销风险",OR(X455="中滞销风险",X455="高滞销风险")),AND(X454="中滞销风险",X455="高滞销风险")),"变差")</f>
        <v>维持不变</v>
      </c>
      <c r="Z455" s="9">
        <f t="shared" si="104"/>
        <v>2.72</v>
      </c>
      <c r="AA455" s="9">
        <f t="shared" si="99"/>
        <v>170</v>
      </c>
      <c r="AB455" s="9">
        <f t="shared" si="105"/>
        <v>172.72</v>
      </c>
      <c r="AC455" s="9">
        <f t="shared" ref="AC455:AC518" si="109">U455/E455</f>
        <v>298.837209302326</v>
      </c>
      <c r="AD455" s="9">
        <f t="shared" si="106"/>
        <v>200.837209302328</v>
      </c>
      <c r="AE455" s="10">
        <f t="shared" si="107"/>
        <v>2.62244897959184</v>
      </c>
    </row>
    <row r="456" spans="1:31">
      <c r="A456" s="4">
        <v>45901</v>
      </c>
      <c r="B456" s="5" t="s">
        <v>280</v>
      </c>
      <c r="C456" s="5" t="s">
        <v>281</v>
      </c>
      <c r="D456" s="5" t="s">
        <v>245</v>
      </c>
      <c r="E456" s="5">
        <v>1.55</v>
      </c>
      <c r="F456" s="5">
        <v>2</v>
      </c>
      <c r="G456" s="5">
        <v>1.43</v>
      </c>
      <c r="H456" s="5">
        <v>1.32</v>
      </c>
      <c r="I456" s="5" t="s">
        <v>34</v>
      </c>
      <c r="J456" s="5">
        <v>14</v>
      </c>
      <c r="K456" s="5" t="s">
        <v>42</v>
      </c>
      <c r="L456" s="5" t="s">
        <v>43</v>
      </c>
      <c r="M456" s="5" t="s">
        <v>44</v>
      </c>
      <c r="N456" s="5">
        <v>57</v>
      </c>
      <c r="O456" s="5">
        <v>16</v>
      </c>
      <c r="P456" s="5">
        <v>0</v>
      </c>
      <c r="Q456" s="5">
        <v>170</v>
      </c>
      <c r="R456" s="5">
        <v>0</v>
      </c>
      <c r="S456" s="5">
        <v>0</v>
      </c>
      <c r="T456">
        <f t="shared" si="100"/>
        <v>73</v>
      </c>
      <c r="U456">
        <f t="shared" si="101"/>
        <v>243</v>
      </c>
      <c r="V456" s="1">
        <f t="shared" si="102"/>
        <v>45948.0967741935</v>
      </c>
      <c r="W456" s="1">
        <f t="shared" si="103"/>
        <v>46057.7741935484</v>
      </c>
      <c r="X456" t="str">
        <f t="shared" si="108"/>
        <v>高滞销风险</v>
      </c>
      <c r="Y456" s="8" t="str">
        <f>_xlfn.IFS(COUNTIF($B$2:B456,B456)=1,"-",OR(AND(X455="高滞销风险",OR(X456="中滞销风险",X456="低滞销风险",X456="健康")),AND(X455="中滞销风险",OR(X456="低滞销风险",X456="健康")),AND(X455="低滞销风险",X456="健康")),"变好",X455=X456,"维持不变",OR(AND(X455="健康",OR(X456="低滞销风险",X456="中滞销风险",X456="高滞销风险")),AND(X455="低滞销风险",OR(X456="中滞销风险",X456="高滞销风险")),AND(X455="中滞销风险",X456="高滞销风险")),"变差")</f>
        <v>维持不变</v>
      </c>
      <c r="Z456" s="9">
        <f t="shared" si="104"/>
        <v>0</v>
      </c>
      <c r="AA456" s="9">
        <f t="shared" si="99"/>
        <v>101.95</v>
      </c>
      <c r="AB456" s="9">
        <f t="shared" si="105"/>
        <v>101.95</v>
      </c>
      <c r="AC456" s="9">
        <f t="shared" si="109"/>
        <v>156.774193548387</v>
      </c>
      <c r="AD456" s="9">
        <f t="shared" si="106"/>
        <v>65.7741935483864</v>
      </c>
      <c r="AE456" s="10">
        <f t="shared" si="107"/>
        <v>2.67032967032967</v>
      </c>
    </row>
    <row r="457" spans="1:31">
      <c r="A457" s="4">
        <v>45908</v>
      </c>
      <c r="B457" s="5" t="s">
        <v>280</v>
      </c>
      <c r="C457" s="5" t="s">
        <v>281</v>
      </c>
      <c r="D457" s="5" t="s">
        <v>245</v>
      </c>
      <c r="E457" s="5">
        <v>1.38</v>
      </c>
      <c r="F457" s="5">
        <v>1.29</v>
      </c>
      <c r="G457" s="5">
        <v>1.64</v>
      </c>
      <c r="H457" s="5">
        <v>1.32</v>
      </c>
      <c r="I457" s="5" t="s">
        <v>34</v>
      </c>
      <c r="J457" s="5">
        <v>9</v>
      </c>
      <c r="K457" s="5" t="s">
        <v>45</v>
      </c>
      <c r="L457" s="5" t="s">
        <v>46</v>
      </c>
      <c r="M457" s="5" t="s">
        <v>47</v>
      </c>
      <c r="N457" s="5">
        <v>53</v>
      </c>
      <c r="O457" s="5">
        <v>12</v>
      </c>
      <c r="P457" s="5">
        <v>0</v>
      </c>
      <c r="Q457" s="5">
        <v>170</v>
      </c>
      <c r="R457" s="5">
        <v>0</v>
      </c>
      <c r="S457" s="5">
        <v>0</v>
      </c>
      <c r="T457">
        <f t="shared" si="100"/>
        <v>65</v>
      </c>
      <c r="U457">
        <f t="shared" si="101"/>
        <v>235</v>
      </c>
      <c r="V457" s="1">
        <f t="shared" si="102"/>
        <v>45955.1014492754</v>
      </c>
      <c r="W457" s="1">
        <f t="shared" si="103"/>
        <v>46078.2898550725</v>
      </c>
      <c r="X457" t="str">
        <f t="shared" si="108"/>
        <v>高滞销风险</v>
      </c>
      <c r="Y457" s="8" t="str">
        <f>_xlfn.IFS(COUNTIF($B$2:B457,B457)=1,"-",OR(AND(X456="高滞销风险",OR(X457="中滞销风险",X457="低滞销风险",X457="健康")),AND(X456="中滞销风险",OR(X457="低滞销风险",X457="健康")),AND(X456="低滞销风险",X457="健康")),"变好",X456=X457,"维持不变",OR(AND(X456="健康",OR(X457="低滞销风险",X457="中滞销风险",X457="高滞销风险")),AND(X456="低滞销风险",OR(X457="中滞销风险",X457="高滞销风险")),AND(X456="中滞销风险",X457="高滞销风险")),"变差")</f>
        <v>维持不变</v>
      </c>
      <c r="Z457" s="9">
        <f t="shared" si="104"/>
        <v>0</v>
      </c>
      <c r="AA457" s="9">
        <f t="shared" si="99"/>
        <v>119.08</v>
      </c>
      <c r="AB457" s="9">
        <f t="shared" si="105"/>
        <v>119.08</v>
      </c>
      <c r="AC457" s="9">
        <f t="shared" si="109"/>
        <v>170.289855072464</v>
      </c>
      <c r="AD457" s="9">
        <f t="shared" si="106"/>
        <v>86.289855072464</v>
      </c>
      <c r="AE457" s="10">
        <f t="shared" si="107"/>
        <v>2.79761904761905</v>
      </c>
    </row>
    <row r="458" spans="1:31">
      <c r="A458" s="4">
        <v>45887</v>
      </c>
      <c r="B458" s="5" t="s">
        <v>282</v>
      </c>
      <c r="C458" s="5" t="s">
        <v>283</v>
      </c>
      <c r="D458" s="5" t="s">
        <v>245</v>
      </c>
      <c r="E458" s="5">
        <v>0.86</v>
      </c>
      <c r="F458" s="5">
        <v>0.86</v>
      </c>
      <c r="G458" s="5">
        <v>0.71</v>
      </c>
      <c r="H458" s="5">
        <v>0.93</v>
      </c>
      <c r="I458" s="5" t="s">
        <v>41</v>
      </c>
      <c r="J458" s="5">
        <v>6</v>
      </c>
      <c r="K458" s="5" t="s">
        <v>35</v>
      </c>
      <c r="L458" s="5" t="s">
        <v>36</v>
      </c>
      <c r="M458" s="5" t="s">
        <v>37</v>
      </c>
      <c r="N458" s="5">
        <v>183</v>
      </c>
      <c r="O458" s="5">
        <v>0</v>
      </c>
      <c r="P458" s="5">
        <v>0</v>
      </c>
      <c r="Q458" s="5">
        <v>74</v>
      </c>
      <c r="R458" s="5">
        <v>0</v>
      </c>
      <c r="S458" s="5">
        <v>0</v>
      </c>
      <c r="T458">
        <f t="shared" si="100"/>
        <v>183</v>
      </c>
      <c r="U458">
        <f t="shared" si="101"/>
        <v>257</v>
      </c>
      <c r="V458" s="1">
        <f t="shared" si="102"/>
        <v>46099.7906976744</v>
      </c>
      <c r="W458" s="1">
        <f t="shared" si="103"/>
        <v>46185.8372093023</v>
      </c>
      <c r="X458" t="str">
        <f t="shared" si="108"/>
        <v>高滞销风险</v>
      </c>
      <c r="Y458" s="8" t="str">
        <f>_xlfn.IFS(COUNTIF($B$2:B458,B458)=1,"-",OR(AND(X457="高滞销风险",OR(X458="中滞销风险",X458="低滞销风险",X458="健康")),AND(X457="中滞销风险",OR(X458="低滞销风险",X458="健康")),AND(X457="低滞销风险",X458="健康")),"变好",X457=X458,"维持不变",OR(AND(X457="健康",OR(X458="低滞销风险",X458="中滞销风险",X458="高滞销风险")),AND(X457="低滞销风险",OR(X458="中滞销风险",X458="高滞销风险")),AND(X457="中滞销风险",X458="高滞销风险")),"变差")</f>
        <v>-</v>
      </c>
      <c r="Z458" s="9">
        <f t="shared" si="104"/>
        <v>92.7</v>
      </c>
      <c r="AA458" s="9">
        <f t="shared" si="99"/>
        <v>74</v>
      </c>
      <c r="AB458" s="9">
        <f t="shared" si="105"/>
        <v>166.7</v>
      </c>
      <c r="AC458" s="9">
        <f t="shared" si="109"/>
        <v>298.837209302326</v>
      </c>
      <c r="AD458" s="9">
        <f t="shared" si="106"/>
        <v>193.837209302328</v>
      </c>
      <c r="AE458" s="10">
        <f t="shared" si="107"/>
        <v>2.44761904761905</v>
      </c>
    </row>
    <row r="459" spans="1:31">
      <c r="A459" s="4">
        <v>45894</v>
      </c>
      <c r="B459" s="5" t="s">
        <v>282</v>
      </c>
      <c r="C459" s="5" t="s">
        <v>283</v>
      </c>
      <c r="D459" s="5" t="s">
        <v>245</v>
      </c>
      <c r="E459" s="5">
        <v>0.57</v>
      </c>
      <c r="F459" s="5">
        <v>0.57</v>
      </c>
      <c r="G459" s="5">
        <v>0.71</v>
      </c>
      <c r="H459" s="5">
        <v>0.61</v>
      </c>
      <c r="I459" s="5" t="s">
        <v>41</v>
      </c>
      <c r="J459" s="5">
        <v>4</v>
      </c>
      <c r="K459" s="5" t="s">
        <v>38</v>
      </c>
      <c r="L459" s="5" t="s">
        <v>39</v>
      </c>
      <c r="M459" s="5" t="s">
        <v>40</v>
      </c>
      <c r="N459" s="5">
        <v>178</v>
      </c>
      <c r="O459" s="5">
        <v>0</v>
      </c>
      <c r="P459" s="5">
        <v>0</v>
      </c>
      <c r="Q459" s="5">
        <v>74</v>
      </c>
      <c r="R459" s="5">
        <v>0</v>
      </c>
      <c r="S459" s="5">
        <v>0</v>
      </c>
      <c r="T459">
        <f t="shared" si="100"/>
        <v>178</v>
      </c>
      <c r="U459">
        <f t="shared" si="101"/>
        <v>252</v>
      </c>
      <c r="V459" s="1">
        <f t="shared" si="102"/>
        <v>46206.2807017544</v>
      </c>
      <c r="W459" s="1">
        <f t="shared" si="103"/>
        <v>46336.1052631579</v>
      </c>
      <c r="X459" t="str">
        <f t="shared" si="108"/>
        <v>高滞销风险</v>
      </c>
      <c r="Y459" s="8" t="str">
        <f>_xlfn.IFS(COUNTIF($B$2:B459,B459)=1,"-",OR(AND(X458="高滞销风险",OR(X459="中滞销风险",X459="低滞销风险",X459="健康")),AND(X458="中滞销风险",OR(X459="低滞销风险",X459="健康")),AND(X458="低滞销风险",X459="健康")),"变好",X458=X459,"维持不变",OR(AND(X458="健康",OR(X459="低滞销风险",X459="中滞销风险",X459="高滞销风险")),AND(X458="低滞销风险",OR(X459="中滞销风险",X459="高滞销风险")),AND(X458="中滞销风险",X459="高滞销风险")),"变差")</f>
        <v>维持不变</v>
      </c>
      <c r="Z459" s="9">
        <f t="shared" si="104"/>
        <v>122.14</v>
      </c>
      <c r="AA459" s="9">
        <f t="shared" si="99"/>
        <v>74</v>
      </c>
      <c r="AB459" s="9">
        <f t="shared" si="105"/>
        <v>196.14</v>
      </c>
      <c r="AC459" s="9">
        <f t="shared" si="109"/>
        <v>442.105263157895</v>
      </c>
      <c r="AD459" s="9">
        <f t="shared" si="106"/>
        <v>344.105263157893</v>
      </c>
      <c r="AE459" s="10">
        <f t="shared" si="107"/>
        <v>2.57142857142857</v>
      </c>
    </row>
    <row r="460" spans="1:31">
      <c r="A460" s="4">
        <v>45901</v>
      </c>
      <c r="B460" s="5" t="s">
        <v>282</v>
      </c>
      <c r="C460" s="5" t="s">
        <v>283</v>
      </c>
      <c r="D460" s="5" t="s">
        <v>245</v>
      </c>
      <c r="E460" s="5">
        <v>1.13</v>
      </c>
      <c r="F460" s="5">
        <v>1.57</v>
      </c>
      <c r="G460" s="5">
        <v>1.07</v>
      </c>
      <c r="H460" s="5">
        <v>0.89</v>
      </c>
      <c r="I460" s="5" t="s">
        <v>34</v>
      </c>
      <c r="J460" s="5">
        <v>11</v>
      </c>
      <c r="K460" s="5" t="s">
        <v>42</v>
      </c>
      <c r="L460" s="5" t="s">
        <v>43</v>
      </c>
      <c r="M460" s="5" t="s">
        <v>44</v>
      </c>
      <c r="N460" s="5">
        <v>166</v>
      </c>
      <c r="O460" s="5">
        <v>0</v>
      </c>
      <c r="P460" s="5">
        <v>0</v>
      </c>
      <c r="Q460" s="5">
        <v>74</v>
      </c>
      <c r="R460" s="5">
        <v>0</v>
      </c>
      <c r="S460" s="5">
        <v>0</v>
      </c>
      <c r="T460">
        <f t="shared" si="100"/>
        <v>166</v>
      </c>
      <c r="U460">
        <f t="shared" si="101"/>
        <v>240</v>
      </c>
      <c r="V460" s="1">
        <f t="shared" si="102"/>
        <v>46047.9026548673</v>
      </c>
      <c r="W460" s="1">
        <f t="shared" si="103"/>
        <v>46113.389380531</v>
      </c>
      <c r="X460" t="str">
        <f t="shared" si="108"/>
        <v>高滞销风险</v>
      </c>
      <c r="Y460" s="8" t="str">
        <f>_xlfn.IFS(COUNTIF($B$2:B460,B460)=1,"-",OR(AND(X459="高滞销风险",OR(X460="中滞销风险",X460="低滞销风险",X460="健康")),AND(X459="中滞销风险",OR(X460="低滞销风险",X460="健康")),AND(X459="低滞销风险",X460="健康")),"变好",X459=X460,"维持不变",OR(AND(X459="健康",OR(X460="低滞销风险",X460="中滞销风险",X460="高滞销风险")),AND(X459="低滞销风险",OR(X460="中滞销风险",X460="高滞销风险")),AND(X459="中滞销风险",X460="高滞销风险")),"变差")</f>
        <v>维持不变</v>
      </c>
      <c r="Z460" s="9">
        <f t="shared" si="104"/>
        <v>63.17</v>
      </c>
      <c r="AA460" s="9">
        <f t="shared" si="99"/>
        <v>74</v>
      </c>
      <c r="AB460" s="9">
        <f t="shared" si="105"/>
        <v>137.17</v>
      </c>
      <c r="AC460" s="9">
        <f t="shared" si="109"/>
        <v>212.389380530973</v>
      </c>
      <c r="AD460" s="9">
        <f t="shared" si="106"/>
        <v>121.389380530971</v>
      </c>
      <c r="AE460" s="10">
        <f t="shared" si="107"/>
        <v>2.63736263736264</v>
      </c>
    </row>
    <row r="461" spans="1:31">
      <c r="A461" s="4">
        <v>45908</v>
      </c>
      <c r="B461" s="5" t="s">
        <v>282</v>
      </c>
      <c r="C461" s="5" t="s">
        <v>283</v>
      </c>
      <c r="D461" s="5" t="s">
        <v>245</v>
      </c>
      <c r="E461" s="5">
        <v>1.21</v>
      </c>
      <c r="F461" s="5">
        <v>1.29</v>
      </c>
      <c r="G461" s="5">
        <v>1.43</v>
      </c>
      <c r="H461" s="5">
        <v>1.07</v>
      </c>
      <c r="I461" s="5" t="s">
        <v>34</v>
      </c>
      <c r="J461" s="5">
        <v>9</v>
      </c>
      <c r="K461" s="5" t="s">
        <v>45</v>
      </c>
      <c r="L461" s="5" t="s">
        <v>46</v>
      </c>
      <c r="M461" s="5" t="s">
        <v>47</v>
      </c>
      <c r="N461" s="5">
        <v>159</v>
      </c>
      <c r="O461" s="5">
        <v>0</v>
      </c>
      <c r="P461" s="5">
        <v>0</v>
      </c>
      <c r="Q461" s="5">
        <v>74</v>
      </c>
      <c r="R461" s="5">
        <v>0</v>
      </c>
      <c r="S461" s="5">
        <v>0</v>
      </c>
      <c r="T461">
        <f t="shared" si="100"/>
        <v>159</v>
      </c>
      <c r="U461">
        <f t="shared" si="101"/>
        <v>233</v>
      </c>
      <c r="V461" s="1">
        <f t="shared" si="102"/>
        <v>46039.4049586777</v>
      </c>
      <c r="W461" s="1">
        <f t="shared" si="103"/>
        <v>46100.5619834711</v>
      </c>
      <c r="X461" t="str">
        <f t="shared" si="108"/>
        <v>高滞销风险</v>
      </c>
      <c r="Y461" s="8" t="str">
        <f>_xlfn.IFS(COUNTIF($B$2:B461,B461)=1,"-",OR(AND(X460="高滞销风险",OR(X461="中滞销风险",X461="低滞销风险",X461="健康")),AND(X460="中滞销风险",OR(X461="低滞销风险",X461="健康")),AND(X460="低滞销风险",X461="健康")),"变好",X460=X461,"维持不变",OR(AND(X460="健康",OR(X461="低滞销风险",X461="中滞销风险",X461="高滞销风险")),AND(X460="低滞销风险",OR(X461="中滞销风险",X461="高滞销风险")),AND(X460="中滞销风险",X461="高滞销风险")),"变差")</f>
        <v>维持不变</v>
      </c>
      <c r="Z461" s="9">
        <f t="shared" si="104"/>
        <v>57.36</v>
      </c>
      <c r="AA461" s="9">
        <f t="shared" si="99"/>
        <v>74</v>
      </c>
      <c r="AB461" s="9">
        <f t="shared" si="105"/>
        <v>131.36</v>
      </c>
      <c r="AC461" s="9">
        <f t="shared" si="109"/>
        <v>192.561983471074</v>
      </c>
      <c r="AD461" s="9">
        <f t="shared" si="106"/>
        <v>108.561983471074</v>
      </c>
      <c r="AE461" s="10">
        <f t="shared" si="107"/>
        <v>2.77380952380952</v>
      </c>
    </row>
    <row r="462" spans="1:31">
      <c r="A462" s="4">
        <v>45887</v>
      </c>
      <c r="B462" s="5" t="s">
        <v>284</v>
      </c>
      <c r="C462" s="5" t="s">
        <v>285</v>
      </c>
      <c r="D462" s="5" t="s">
        <v>245</v>
      </c>
      <c r="E462" s="5">
        <v>1.71</v>
      </c>
      <c r="F462" s="5">
        <v>1.71</v>
      </c>
      <c r="G462" s="5">
        <v>2.71</v>
      </c>
      <c r="H462" s="5">
        <v>2.5</v>
      </c>
      <c r="I462" s="5" t="s">
        <v>41</v>
      </c>
      <c r="J462" s="5">
        <v>12</v>
      </c>
      <c r="K462" s="5" t="s">
        <v>35</v>
      </c>
      <c r="L462" s="5" t="s">
        <v>36</v>
      </c>
      <c r="M462" s="5" t="s">
        <v>37</v>
      </c>
      <c r="N462" s="5">
        <v>35</v>
      </c>
      <c r="O462" s="5">
        <v>36</v>
      </c>
      <c r="P462" s="5">
        <v>0</v>
      </c>
      <c r="Q462" s="5">
        <v>0</v>
      </c>
      <c r="R462" s="5">
        <v>0</v>
      </c>
      <c r="S462" s="5">
        <v>0</v>
      </c>
      <c r="T462">
        <f t="shared" si="100"/>
        <v>71</v>
      </c>
      <c r="U462">
        <f t="shared" si="101"/>
        <v>71</v>
      </c>
      <c r="V462" s="1">
        <f t="shared" si="102"/>
        <v>45928.5204678363</v>
      </c>
      <c r="W462" s="1">
        <f t="shared" si="103"/>
        <v>45928.5204678363</v>
      </c>
      <c r="X462" t="str">
        <f t="shared" si="108"/>
        <v>健康</v>
      </c>
      <c r="Y462" s="8" t="str">
        <f>_xlfn.IFS(COUNTIF($B$2:B462,B462)=1,"-",OR(AND(X461="高滞销风险",OR(X462="中滞销风险",X462="低滞销风险",X462="健康")),AND(X461="中滞销风险",OR(X462="低滞销风险",X462="健康")),AND(X461="低滞销风险",X462="健康")),"变好",X461=X462,"维持不变",OR(AND(X461="健康",OR(X462="低滞销风险",X462="中滞销风险",X462="高滞销风险")),AND(X461="低滞销风险",OR(X462="中滞销风险",X462="高滞销风险")),AND(X461="中滞销风险",X462="高滞销风险")),"变差")</f>
        <v>-</v>
      </c>
      <c r="Z462" s="9">
        <f t="shared" si="104"/>
        <v>0</v>
      </c>
      <c r="AA462" s="9">
        <f t="shared" si="99"/>
        <v>0</v>
      </c>
      <c r="AB462" s="9">
        <f t="shared" si="105"/>
        <v>0</v>
      </c>
      <c r="AC462" s="9">
        <f t="shared" si="109"/>
        <v>41.5204678362573</v>
      </c>
      <c r="AD462" s="9">
        <f t="shared" si="106"/>
        <v>0</v>
      </c>
      <c r="AE462" s="10">
        <f t="shared" si="107"/>
        <v>1.71</v>
      </c>
    </row>
    <row r="463" spans="1:31">
      <c r="A463" s="4">
        <v>45894</v>
      </c>
      <c r="B463" s="5" t="s">
        <v>284</v>
      </c>
      <c r="C463" s="5" t="s">
        <v>285</v>
      </c>
      <c r="D463" s="5" t="s">
        <v>245</v>
      </c>
      <c r="E463" s="5">
        <v>2.14</v>
      </c>
      <c r="F463" s="5">
        <v>2.14</v>
      </c>
      <c r="G463" s="5">
        <v>1.93</v>
      </c>
      <c r="H463" s="5">
        <v>2.5</v>
      </c>
      <c r="I463" s="5" t="s">
        <v>41</v>
      </c>
      <c r="J463" s="5">
        <v>15</v>
      </c>
      <c r="K463" s="5" t="s">
        <v>38</v>
      </c>
      <c r="L463" s="5" t="s">
        <v>39</v>
      </c>
      <c r="M463" s="5" t="s">
        <v>40</v>
      </c>
      <c r="N463" s="5">
        <v>35</v>
      </c>
      <c r="O463" s="5">
        <v>24</v>
      </c>
      <c r="P463" s="5">
        <v>0</v>
      </c>
      <c r="Q463" s="5">
        <v>0</v>
      </c>
      <c r="R463" s="5">
        <v>0</v>
      </c>
      <c r="S463" s="5">
        <v>0</v>
      </c>
      <c r="T463">
        <f t="shared" si="100"/>
        <v>59</v>
      </c>
      <c r="U463">
        <f t="shared" si="101"/>
        <v>59</v>
      </c>
      <c r="V463" s="1">
        <f t="shared" si="102"/>
        <v>45921.5700934579</v>
      </c>
      <c r="W463" s="1">
        <f t="shared" si="103"/>
        <v>45921.5700934579</v>
      </c>
      <c r="X463" t="str">
        <f t="shared" si="108"/>
        <v>健康</v>
      </c>
      <c r="Y463" s="8" t="str">
        <f>_xlfn.IFS(COUNTIF($B$2:B463,B463)=1,"-",OR(AND(X462="高滞销风险",OR(X463="中滞销风险",X463="低滞销风险",X463="健康")),AND(X462="中滞销风险",OR(X463="低滞销风险",X463="健康")),AND(X462="低滞销风险",X463="健康")),"变好",X462=X463,"维持不变",OR(AND(X462="健康",OR(X463="低滞销风险",X463="中滞销风险",X463="高滞销风险")),AND(X462="低滞销风险",OR(X463="中滞销风险",X463="高滞销风险")),AND(X462="中滞销风险",X463="高滞销风险")),"变差")</f>
        <v>维持不变</v>
      </c>
      <c r="Z463" s="9">
        <f t="shared" si="104"/>
        <v>0</v>
      </c>
      <c r="AA463" s="9">
        <f t="shared" si="99"/>
        <v>0</v>
      </c>
      <c r="AB463" s="9">
        <f t="shared" si="105"/>
        <v>0</v>
      </c>
      <c r="AC463" s="9">
        <f t="shared" si="109"/>
        <v>27.5700934579439</v>
      </c>
      <c r="AD463" s="9">
        <f t="shared" si="106"/>
        <v>0</v>
      </c>
      <c r="AE463" s="10">
        <f t="shared" si="107"/>
        <v>2.14</v>
      </c>
    </row>
    <row r="464" spans="1:31">
      <c r="A464" s="4">
        <v>45901</v>
      </c>
      <c r="B464" s="5" t="s">
        <v>284</v>
      </c>
      <c r="C464" s="5" t="s">
        <v>285</v>
      </c>
      <c r="D464" s="5" t="s">
        <v>245</v>
      </c>
      <c r="E464" s="5">
        <v>1.29</v>
      </c>
      <c r="F464" s="5">
        <v>1.29</v>
      </c>
      <c r="G464" s="5">
        <v>1.71</v>
      </c>
      <c r="H464" s="5">
        <v>2.21</v>
      </c>
      <c r="I464" s="5" t="s">
        <v>41</v>
      </c>
      <c r="J464" s="5">
        <v>9</v>
      </c>
      <c r="K464" s="5" t="s">
        <v>42</v>
      </c>
      <c r="L464" s="5" t="s">
        <v>43</v>
      </c>
      <c r="M464" s="5" t="s">
        <v>44</v>
      </c>
      <c r="N464" s="5">
        <v>34</v>
      </c>
      <c r="O464" s="5">
        <v>18</v>
      </c>
      <c r="P464" s="5">
        <v>0</v>
      </c>
      <c r="Q464" s="5">
        <v>0</v>
      </c>
      <c r="R464" s="5">
        <v>0</v>
      </c>
      <c r="S464" s="5">
        <v>0</v>
      </c>
      <c r="T464">
        <f t="shared" si="100"/>
        <v>52</v>
      </c>
      <c r="U464">
        <f t="shared" si="101"/>
        <v>52</v>
      </c>
      <c r="V464" s="1">
        <f t="shared" si="102"/>
        <v>45941.3100775194</v>
      </c>
      <c r="W464" s="1">
        <f t="shared" si="103"/>
        <v>45941.3100775194</v>
      </c>
      <c r="X464" t="str">
        <f t="shared" si="108"/>
        <v>健康</v>
      </c>
      <c r="Y464" s="8" t="str">
        <f>_xlfn.IFS(COUNTIF($B$2:B464,B464)=1,"-",OR(AND(X463="高滞销风险",OR(X464="中滞销风险",X464="低滞销风险",X464="健康")),AND(X463="中滞销风险",OR(X464="低滞销风险",X464="健康")),AND(X463="低滞销风险",X464="健康")),"变好",X463=X464,"维持不变",OR(AND(X463="健康",OR(X464="低滞销风险",X464="中滞销风险",X464="高滞销风险")),AND(X463="低滞销风险",OR(X464="中滞销风险",X464="高滞销风险")),AND(X463="中滞销风险",X464="高滞销风险")),"变差")</f>
        <v>维持不变</v>
      </c>
      <c r="Z464" s="9">
        <f t="shared" si="104"/>
        <v>0</v>
      </c>
      <c r="AA464" s="9">
        <f t="shared" si="99"/>
        <v>0</v>
      </c>
      <c r="AB464" s="9">
        <f t="shared" si="105"/>
        <v>0</v>
      </c>
      <c r="AC464" s="9">
        <f t="shared" si="109"/>
        <v>40.3100775193798</v>
      </c>
      <c r="AD464" s="9">
        <f t="shared" si="106"/>
        <v>0</v>
      </c>
      <c r="AE464" s="10">
        <f t="shared" si="107"/>
        <v>1.29</v>
      </c>
    </row>
    <row r="465" spans="1:31">
      <c r="A465" s="4">
        <v>45908</v>
      </c>
      <c r="B465" s="5" t="s">
        <v>284</v>
      </c>
      <c r="C465" s="5" t="s">
        <v>285</v>
      </c>
      <c r="D465" s="5" t="s">
        <v>245</v>
      </c>
      <c r="E465" s="5">
        <v>1</v>
      </c>
      <c r="F465" s="5">
        <v>1</v>
      </c>
      <c r="G465" s="5">
        <v>1.14</v>
      </c>
      <c r="H465" s="5">
        <v>1.54</v>
      </c>
      <c r="I465" s="5" t="s">
        <v>41</v>
      </c>
      <c r="J465" s="5">
        <v>7</v>
      </c>
      <c r="K465" s="5" t="s">
        <v>45</v>
      </c>
      <c r="L465" s="5" t="s">
        <v>46</v>
      </c>
      <c r="M465" s="5" t="s">
        <v>47</v>
      </c>
      <c r="N465" s="5">
        <v>38</v>
      </c>
      <c r="O465" s="5">
        <v>6</v>
      </c>
      <c r="P465" s="5">
        <v>0</v>
      </c>
      <c r="Q465" s="5">
        <v>0</v>
      </c>
      <c r="R465" s="5">
        <v>0</v>
      </c>
      <c r="S465" s="5">
        <v>0</v>
      </c>
      <c r="T465">
        <f t="shared" si="100"/>
        <v>44</v>
      </c>
      <c r="U465">
        <f t="shared" si="101"/>
        <v>44</v>
      </c>
      <c r="V465" s="1">
        <f t="shared" si="102"/>
        <v>45952</v>
      </c>
      <c r="W465" s="1">
        <f t="shared" si="103"/>
        <v>45952</v>
      </c>
      <c r="X465" t="str">
        <f t="shared" si="108"/>
        <v>健康</v>
      </c>
      <c r="Y465" s="8" t="str">
        <f>_xlfn.IFS(COUNTIF($B$2:B465,B465)=1,"-",OR(AND(X464="高滞销风险",OR(X465="中滞销风险",X465="低滞销风险",X465="健康")),AND(X464="中滞销风险",OR(X465="低滞销风险",X465="健康")),AND(X464="低滞销风险",X465="健康")),"变好",X464=X465,"维持不变",OR(AND(X464="健康",OR(X465="低滞销风险",X465="中滞销风险",X465="高滞销风险")),AND(X464="低滞销风险",OR(X465="中滞销风险",X465="高滞销风险")),AND(X464="中滞销风险",X465="高滞销风险")),"变差")</f>
        <v>维持不变</v>
      </c>
      <c r="Z465" s="9">
        <f t="shared" si="104"/>
        <v>0</v>
      </c>
      <c r="AA465" s="9">
        <f t="shared" si="99"/>
        <v>0</v>
      </c>
      <c r="AB465" s="9">
        <f t="shared" si="105"/>
        <v>0</v>
      </c>
      <c r="AC465" s="9">
        <f t="shared" si="109"/>
        <v>44</v>
      </c>
      <c r="AD465" s="9">
        <f t="shared" si="106"/>
        <v>0</v>
      </c>
      <c r="AE465" s="10">
        <f t="shared" si="107"/>
        <v>1</v>
      </c>
    </row>
    <row r="466" spans="1:31">
      <c r="A466" s="4">
        <v>45887</v>
      </c>
      <c r="B466" s="5" t="s">
        <v>286</v>
      </c>
      <c r="C466" s="5" t="s">
        <v>287</v>
      </c>
      <c r="D466" s="5" t="s">
        <v>245</v>
      </c>
      <c r="E466" s="5">
        <v>1.45</v>
      </c>
      <c r="F466" s="5">
        <v>1.57</v>
      </c>
      <c r="G466" s="5">
        <v>1.14</v>
      </c>
      <c r="H466" s="5">
        <v>1.5</v>
      </c>
      <c r="I466" s="5" t="s">
        <v>34</v>
      </c>
      <c r="J466" s="5">
        <v>11</v>
      </c>
      <c r="K466" s="5" t="s">
        <v>35</v>
      </c>
      <c r="L466" s="5" t="s">
        <v>36</v>
      </c>
      <c r="M466" s="5" t="s">
        <v>37</v>
      </c>
      <c r="N466" s="5">
        <v>57</v>
      </c>
      <c r="O466" s="5">
        <v>49</v>
      </c>
      <c r="P466" s="5">
        <v>0</v>
      </c>
      <c r="Q466" s="5">
        <v>228</v>
      </c>
      <c r="R466" s="5">
        <v>0</v>
      </c>
      <c r="S466" s="5">
        <v>0</v>
      </c>
      <c r="T466">
        <f t="shared" si="100"/>
        <v>106</v>
      </c>
      <c r="U466">
        <f t="shared" si="101"/>
        <v>334</v>
      </c>
      <c r="V466" s="1">
        <f t="shared" si="102"/>
        <v>45960.1034482759</v>
      </c>
      <c r="W466" s="1">
        <f t="shared" si="103"/>
        <v>46117.3448275862</v>
      </c>
      <c r="X466" t="str">
        <f t="shared" si="108"/>
        <v>高滞销风险</v>
      </c>
      <c r="Y466" s="8" t="str">
        <f>_xlfn.IFS(COUNTIF($B$2:B466,B466)=1,"-",OR(AND(X465="高滞销风险",OR(X466="中滞销风险",X466="低滞销风险",X466="健康")),AND(X465="中滞销风险",OR(X466="低滞销风险",X466="健康")),AND(X465="低滞销风险",X466="健康")),"变好",X465=X466,"维持不变",OR(AND(X465="健康",OR(X466="低滞销风险",X466="中滞销风险",X466="高滞销风险")),AND(X465="低滞销风险",OR(X466="中滞销风险",X466="高滞销风险")),AND(X465="中滞销风险",X466="高滞销风险")),"变差")</f>
        <v>-</v>
      </c>
      <c r="Z466" s="9">
        <f t="shared" si="104"/>
        <v>0</v>
      </c>
      <c r="AA466" s="9">
        <f t="shared" si="99"/>
        <v>181.75</v>
      </c>
      <c r="AB466" s="9">
        <f t="shared" si="105"/>
        <v>181.75</v>
      </c>
      <c r="AC466" s="9">
        <f t="shared" si="109"/>
        <v>230.344827586207</v>
      </c>
      <c r="AD466" s="9">
        <f t="shared" si="106"/>
        <v>125.34482758621</v>
      </c>
      <c r="AE466" s="10">
        <f t="shared" si="107"/>
        <v>3.18095238095238</v>
      </c>
    </row>
    <row r="467" spans="1:31">
      <c r="A467" s="4">
        <v>45894</v>
      </c>
      <c r="B467" s="5" t="s">
        <v>286</v>
      </c>
      <c r="C467" s="5" t="s">
        <v>287</v>
      </c>
      <c r="D467" s="5" t="s">
        <v>245</v>
      </c>
      <c r="E467" s="5">
        <v>1.88</v>
      </c>
      <c r="F467" s="5">
        <v>2.29</v>
      </c>
      <c r="G467" s="5">
        <v>1.93</v>
      </c>
      <c r="H467" s="5">
        <v>1.61</v>
      </c>
      <c r="I467" s="5" t="s">
        <v>34</v>
      </c>
      <c r="J467" s="5">
        <v>16</v>
      </c>
      <c r="K467" s="5" t="s">
        <v>38</v>
      </c>
      <c r="L467" s="5" t="s">
        <v>39</v>
      </c>
      <c r="M467" s="5" t="s">
        <v>40</v>
      </c>
      <c r="N467" s="5">
        <v>63</v>
      </c>
      <c r="O467" s="5">
        <v>32</v>
      </c>
      <c r="P467" s="5">
        <v>0</v>
      </c>
      <c r="Q467" s="5">
        <v>228</v>
      </c>
      <c r="R467" s="5">
        <v>0</v>
      </c>
      <c r="S467" s="5">
        <v>0</v>
      </c>
      <c r="T467">
        <f t="shared" si="100"/>
        <v>95</v>
      </c>
      <c r="U467">
        <f t="shared" si="101"/>
        <v>323</v>
      </c>
      <c r="V467" s="1">
        <f t="shared" si="102"/>
        <v>45944.5319148936</v>
      </c>
      <c r="W467" s="1">
        <f t="shared" si="103"/>
        <v>46065.8085106383</v>
      </c>
      <c r="X467" t="str">
        <f t="shared" si="108"/>
        <v>高滞销风险</v>
      </c>
      <c r="Y467" s="8" t="str">
        <f>_xlfn.IFS(COUNTIF($B$2:B467,B467)=1,"-",OR(AND(X466="高滞销风险",OR(X467="中滞销风险",X467="低滞销风险",X467="健康")),AND(X466="中滞销风险",OR(X467="低滞销风险",X467="健康")),AND(X466="低滞销风险",X467="健康")),"变好",X466=X467,"维持不变",OR(AND(X466="健康",OR(X467="低滞销风险",X467="中滞销风险",X467="高滞销风险")),AND(X466="低滞销风险",OR(X467="中滞销风险",X467="高滞销风险")),AND(X466="中滞销风险",X467="高滞销风险")),"变差")</f>
        <v>维持不变</v>
      </c>
      <c r="Z467" s="9">
        <f t="shared" si="104"/>
        <v>0</v>
      </c>
      <c r="AA467" s="9">
        <f t="shared" si="99"/>
        <v>138.76</v>
      </c>
      <c r="AB467" s="9">
        <f t="shared" si="105"/>
        <v>138.76</v>
      </c>
      <c r="AC467" s="9">
        <f t="shared" si="109"/>
        <v>171.808510638298</v>
      </c>
      <c r="AD467" s="9">
        <f t="shared" si="106"/>
        <v>73.8085106383005</v>
      </c>
      <c r="AE467" s="10">
        <f t="shared" si="107"/>
        <v>3.29591836734694</v>
      </c>
    </row>
    <row r="468" spans="1:31">
      <c r="A468" s="4">
        <v>45901</v>
      </c>
      <c r="B468" s="5" t="s">
        <v>286</v>
      </c>
      <c r="C468" s="5" t="s">
        <v>287</v>
      </c>
      <c r="D468" s="5" t="s">
        <v>245</v>
      </c>
      <c r="E468" s="5">
        <v>2.15</v>
      </c>
      <c r="F468" s="5">
        <v>2.57</v>
      </c>
      <c r="G468" s="5">
        <v>2.43</v>
      </c>
      <c r="H468" s="5">
        <v>1.79</v>
      </c>
      <c r="I468" s="5" t="s">
        <v>34</v>
      </c>
      <c r="J468" s="5">
        <v>18</v>
      </c>
      <c r="K468" s="5" t="s">
        <v>42</v>
      </c>
      <c r="L468" s="5" t="s">
        <v>43</v>
      </c>
      <c r="M468" s="5" t="s">
        <v>44</v>
      </c>
      <c r="N468" s="5">
        <v>64</v>
      </c>
      <c r="O468" s="5">
        <v>50</v>
      </c>
      <c r="P468" s="5">
        <v>0</v>
      </c>
      <c r="Q468" s="5">
        <v>188</v>
      </c>
      <c r="R468" s="5">
        <v>0</v>
      </c>
      <c r="S468" s="5">
        <v>0</v>
      </c>
      <c r="T468">
        <f t="shared" si="100"/>
        <v>114</v>
      </c>
      <c r="U468">
        <f t="shared" si="101"/>
        <v>302</v>
      </c>
      <c r="V468" s="1">
        <f t="shared" si="102"/>
        <v>45954.023255814</v>
      </c>
      <c r="W468" s="1">
        <f t="shared" si="103"/>
        <v>46041.4651162791</v>
      </c>
      <c r="X468" t="str">
        <f t="shared" si="108"/>
        <v>高滞销风险</v>
      </c>
      <c r="Y468" s="8" t="str">
        <f>_xlfn.IFS(COUNTIF($B$2:B468,B468)=1,"-",OR(AND(X467="高滞销风险",OR(X468="中滞销风险",X468="低滞销风险",X468="健康")),AND(X467="中滞销风险",OR(X468="低滞销风险",X468="健康")),AND(X467="低滞销风险",X468="健康")),"变好",X467=X468,"维持不变",OR(AND(X467="健康",OR(X468="低滞销风险",X468="中滞销风险",X468="高滞销风险")),AND(X467="低滞销风险",OR(X468="中滞销风险",X468="高滞销风险")),AND(X467="中滞销风险",X468="高滞销风险")),"变差")</f>
        <v>维持不变</v>
      </c>
      <c r="Z468" s="9">
        <f t="shared" si="104"/>
        <v>0</v>
      </c>
      <c r="AA468" s="9">
        <f t="shared" si="99"/>
        <v>106.35</v>
      </c>
      <c r="AB468" s="9">
        <f t="shared" si="105"/>
        <v>106.35</v>
      </c>
      <c r="AC468" s="9">
        <f t="shared" si="109"/>
        <v>140.46511627907</v>
      </c>
      <c r="AD468" s="9">
        <f t="shared" si="106"/>
        <v>49.4651162790688</v>
      </c>
      <c r="AE468" s="10">
        <f t="shared" si="107"/>
        <v>3.31868131868132</v>
      </c>
    </row>
    <row r="469" spans="1:31">
      <c r="A469" s="4">
        <v>45908</v>
      </c>
      <c r="B469" s="5" t="s">
        <v>286</v>
      </c>
      <c r="C469" s="5" t="s">
        <v>287</v>
      </c>
      <c r="D469" s="5" t="s">
        <v>245</v>
      </c>
      <c r="E469" s="5">
        <v>2.34</v>
      </c>
      <c r="F469" s="5">
        <v>2.43</v>
      </c>
      <c r="G469" s="5">
        <v>2.5</v>
      </c>
      <c r="H469" s="5">
        <v>2.21</v>
      </c>
      <c r="I469" s="5" t="s">
        <v>34</v>
      </c>
      <c r="J469" s="5">
        <v>17</v>
      </c>
      <c r="K469" s="5" t="s">
        <v>45</v>
      </c>
      <c r="L469" s="5" t="s">
        <v>46</v>
      </c>
      <c r="M469" s="5" t="s">
        <v>47</v>
      </c>
      <c r="N469" s="5">
        <v>57</v>
      </c>
      <c r="O469" s="5">
        <v>80</v>
      </c>
      <c r="P469" s="5">
        <v>0</v>
      </c>
      <c r="Q469" s="5">
        <v>148</v>
      </c>
      <c r="R469" s="5">
        <v>0</v>
      </c>
      <c r="S469" s="5">
        <v>0</v>
      </c>
      <c r="T469">
        <f t="shared" si="100"/>
        <v>137</v>
      </c>
      <c r="U469">
        <f t="shared" si="101"/>
        <v>285</v>
      </c>
      <c r="V469" s="1">
        <f t="shared" si="102"/>
        <v>45966.547008547</v>
      </c>
      <c r="W469" s="1">
        <f t="shared" si="103"/>
        <v>46029.7948717949</v>
      </c>
      <c r="X469" t="str">
        <f t="shared" si="108"/>
        <v>高滞销风险</v>
      </c>
      <c r="Y469" s="8" t="str">
        <f>_xlfn.IFS(COUNTIF($B$2:B469,B469)=1,"-",OR(AND(X468="高滞销风险",OR(X469="中滞销风险",X469="低滞销风险",X469="健康")),AND(X468="中滞销风险",OR(X469="低滞销风险",X469="健康")),AND(X468="低滞销风险",X469="健康")),"变好",X468=X469,"维持不变",OR(AND(X468="健康",OR(X469="低滞销风险",X469="中滞销风险",X469="高滞销风险")),AND(X468="低滞销风险",OR(X469="中滞销风险",X469="高滞销风险")),AND(X468="中滞销风险",X469="高滞销风险")),"变差")</f>
        <v>维持不变</v>
      </c>
      <c r="Z469" s="9">
        <f t="shared" si="104"/>
        <v>0</v>
      </c>
      <c r="AA469" s="9">
        <f t="shared" si="99"/>
        <v>88.44</v>
      </c>
      <c r="AB469" s="9">
        <f t="shared" si="105"/>
        <v>88.44</v>
      </c>
      <c r="AC469" s="9">
        <f t="shared" si="109"/>
        <v>121.794871794872</v>
      </c>
      <c r="AD469" s="9">
        <f t="shared" si="106"/>
        <v>37.7948717948748</v>
      </c>
      <c r="AE469" s="10">
        <f t="shared" si="107"/>
        <v>3.39285714285714</v>
      </c>
    </row>
    <row r="470" spans="1:31">
      <c r="A470" s="4">
        <v>45887</v>
      </c>
      <c r="B470" s="5" t="s">
        <v>288</v>
      </c>
      <c r="C470" s="5" t="s">
        <v>289</v>
      </c>
      <c r="D470" s="5" t="s">
        <v>245</v>
      </c>
      <c r="E470" s="5">
        <v>1.57</v>
      </c>
      <c r="F470" s="5">
        <v>1.57</v>
      </c>
      <c r="G470" s="5">
        <v>1.86</v>
      </c>
      <c r="H470" s="5">
        <v>1.71</v>
      </c>
      <c r="I470" s="5" t="s">
        <v>41</v>
      </c>
      <c r="J470" s="5">
        <v>11</v>
      </c>
      <c r="K470" s="5" t="s">
        <v>35</v>
      </c>
      <c r="L470" s="5" t="s">
        <v>36</v>
      </c>
      <c r="M470" s="5" t="s">
        <v>37</v>
      </c>
      <c r="N470" s="5">
        <v>37</v>
      </c>
      <c r="O470" s="5">
        <v>87</v>
      </c>
      <c r="P470" s="5">
        <v>0</v>
      </c>
      <c r="Q470" s="5">
        <v>254</v>
      </c>
      <c r="R470" s="5">
        <v>0</v>
      </c>
      <c r="S470" s="5">
        <v>0</v>
      </c>
      <c r="T470">
        <f t="shared" si="100"/>
        <v>124</v>
      </c>
      <c r="U470">
        <f t="shared" si="101"/>
        <v>378</v>
      </c>
      <c r="V470" s="1">
        <f t="shared" si="102"/>
        <v>45965.9808917197</v>
      </c>
      <c r="W470" s="1">
        <f t="shared" si="103"/>
        <v>46127.7643312102</v>
      </c>
      <c r="X470" t="str">
        <f t="shared" si="108"/>
        <v>高滞销风险</v>
      </c>
      <c r="Y470" s="8" t="str">
        <f>_xlfn.IFS(COUNTIF($B$2:B470,B470)=1,"-",OR(AND(X469="高滞销风险",OR(X470="中滞销风险",X470="低滞销风险",X470="健康")),AND(X469="中滞销风险",OR(X470="低滞销风险",X470="健康")),AND(X469="低滞销风险",X470="健康")),"变好",X469=X470,"维持不变",OR(AND(X469="健康",OR(X470="低滞销风险",X470="中滞销风险",X470="高滞销风险")),AND(X469="低滞销风险",OR(X470="中滞销风险",X470="高滞销风险")),AND(X469="中滞销风险",X470="高滞销风险")),"变差")</f>
        <v>-</v>
      </c>
      <c r="Z470" s="9">
        <f t="shared" si="104"/>
        <v>0</v>
      </c>
      <c r="AA470" s="9">
        <f t="shared" si="99"/>
        <v>213.15</v>
      </c>
      <c r="AB470" s="9">
        <f t="shared" si="105"/>
        <v>213.15</v>
      </c>
      <c r="AC470" s="9">
        <f t="shared" si="109"/>
        <v>240.764331210191</v>
      </c>
      <c r="AD470" s="9">
        <f t="shared" si="106"/>
        <v>135.764331210194</v>
      </c>
      <c r="AE470" s="10">
        <f t="shared" si="107"/>
        <v>3.6</v>
      </c>
    </row>
    <row r="471" spans="1:31">
      <c r="A471" s="4">
        <v>45894</v>
      </c>
      <c r="B471" s="5" t="s">
        <v>288</v>
      </c>
      <c r="C471" s="5" t="s">
        <v>289</v>
      </c>
      <c r="D471" s="5" t="s">
        <v>245</v>
      </c>
      <c r="E471" s="5">
        <v>2.26</v>
      </c>
      <c r="F471" s="5">
        <v>2.86</v>
      </c>
      <c r="G471" s="5">
        <v>2.21</v>
      </c>
      <c r="H471" s="5">
        <v>1.93</v>
      </c>
      <c r="I471" s="5" t="s">
        <v>34</v>
      </c>
      <c r="J471" s="5">
        <v>20</v>
      </c>
      <c r="K471" s="5" t="s">
        <v>38</v>
      </c>
      <c r="L471" s="5" t="s">
        <v>39</v>
      </c>
      <c r="M471" s="5" t="s">
        <v>40</v>
      </c>
      <c r="N471" s="5">
        <v>61</v>
      </c>
      <c r="O471" s="5">
        <v>43</v>
      </c>
      <c r="P471" s="5">
        <v>0</v>
      </c>
      <c r="Q471" s="5">
        <v>254</v>
      </c>
      <c r="R471" s="5">
        <v>0</v>
      </c>
      <c r="S471" s="5">
        <v>0</v>
      </c>
      <c r="T471">
        <f t="shared" si="100"/>
        <v>104</v>
      </c>
      <c r="U471">
        <f t="shared" si="101"/>
        <v>358</v>
      </c>
      <c r="V471" s="1">
        <f t="shared" si="102"/>
        <v>45940.017699115</v>
      </c>
      <c r="W471" s="1">
        <f t="shared" si="103"/>
        <v>46052.407079646</v>
      </c>
      <c r="X471" t="str">
        <f t="shared" si="108"/>
        <v>高滞销风险</v>
      </c>
      <c r="Y471" s="8" t="str">
        <f>_xlfn.IFS(COUNTIF($B$2:B471,B471)=1,"-",OR(AND(X470="高滞销风险",OR(X471="中滞销风险",X471="低滞销风险",X471="健康")),AND(X470="中滞销风险",OR(X471="低滞销风险",X471="健康")),AND(X470="低滞销风险",X471="健康")),"变好",X470=X471,"维持不变",OR(AND(X470="健康",OR(X471="低滞销风险",X471="中滞销风险",X471="高滞销风险")),AND(X470="低滞销风险",OR(X471="中滞销风险",X471="高滞销风险")),AND(X470="中滞销风险",X471="高滞销风险")),"变差")</f>
        <v>维持不变</v>
      </c>
      <c r="Z471" s="9">
        <f t="shared" si="104"/>
        <v>0</v>
      </c>
      <c r="AA471" s="9">
        <f t="shared" si="99"/>
        <v>136.52</v>
      </c>
      <c r="AB471" s="9">
        <f t="shared" si="105"/>
        <v>136.52</v>
      </c>
      <c r="AC471" s="9">
        <f t="shared" si="109"/>
        <v>158.407079646018</v>
      </c>
      <c r="AD471" s="9">
        <f t="shared" si="106"/>
        <v>60.4070796460146</v>
      </c>
      <c r="AE471" s="10">
        <f t="shared" si="107"/>
        <v>3.6530612244898</v>
      </c>
    </row>
    <row r="472" spans="1:31">
      <c r="A472" s="4">
        <v>45901</v>
      </c>
      <c r="B472" s="5" t="s">
        <v>288</v>
      </c>
      <c r="C472" s="5" t="s">
        <v>289</v>
      </c>
      <c r="D472" s="5" t="s">
        <v>245</v>
      </c>
      <c r="E472" s="5">
        <v>2.76</v>
      </c>
      <c r="F472" s="5">
        <v>3.14</v>
      </c>
      <c r="G472" s="5">
        <v>3</v>
      </c>
      <c r="H472" s="5">
        <v>2.43</v>
      </c>
      <c r="I472" s="5" t="s">
        <v>34</v>
      </c>
      <c r="J472" s="5">
        <v>22</v>
      </c>
      <c r="K472" s="5" t="s">
        <v>42</v>
      </c>
      <c r="L472" s="5" t="s">
        <v>43</v>
      </c>
      <c r="M472" s="5" t="s">
        <v>44</v>
      </c>
      <c r="N472" s="5">
        <v>46</v>
      </c>
      <c r="O472" s="5">
        <v>85</v>
      </c>
      <c r="P472" s="5">
        <v>0</v>
      </c>
      <c r="Q472" s="5">
        <v>204</v>
      </c>
      <c r="R472" s="5">
        <v>0</v>
      </c>
      <c r="S472" s="5">
        <v>0</v>
      </c>
      <c r="T472">
        <f t="shared" si="100"/>
        <v>131</v>
      </c>
      <c r="U472">
        <f t="shared" si="101"/>
        <v>335</v>
      </c>
      <c r="V472" s="1">
        <f t="shared" si="102"/>
        <v>45948.4637681159</v>
      </c>
      <c r="W472" s="1">
        <f t="shared" si="103"/>
        <v>46022.3768115942</v>
      </c>
      <c r="X472" t="str">
        <f t="shared" si="108"/>
        <v>高滞销风险</v>
      </c>
      <c r="Y472" s="8" t="str">
        <f>_xlfn.IFS(COUNTIF($B$2:B472,B472)=1,"-",OR(AND(X471="高滞销风险",OR(X472="中滞销风险",X472="低滞销风险",X472="健康")),AND(X471="中滞销风险",OR(X472="低滞销风险",X472="健康")),AND(X471="低滞销风险",X472="健康")),"变好",X471=X472,"维持不变",OR(AND(X471="健康",OR(X472="低滞销风险",X472="中滞销风险",X472="高滞销风险")),AND(X471="低滞销风险",OR(X472="中滞销风险",X472="高滞销风险")),AND(X471="中滞销风险",X472="高滞销风险")),"变差")</f>
        <v>维持不变</v>
      </c>
      <c r="Z472" s="9">
        <f t="shared" si="104"/>
        <v>0</v>
      </c>
      <c r="AA472" s="9">
        <f t="shared" si="99"/>
        <v>83.84</v>
      </c>
      <c r="AB472" s="9">
        <f t="shared" si="105"/>
        <v>83.84</v>
      </c>
      <c r="AC472" s="9">
        <f t="shared" si="109"/>
        <v>121.376811594203</v>
      </c>
      <c r="AD472" s="9">
        <f t="shared" si="106"/>
        <v>30.3768115942003</v>
      </c>
      <c r="AE472" s="10">
        <f t="shared" si="107"/>
        <v>3.68131868131868</v>
      </c>
    </row>
    <row r="473" spans="1:31">
      <c r="A473" s="4">
        <v>45908</v>
      </c>
      <c r="B473" s="5" t="s">
        <v>288</v>
      </c>
      <c r="C473" s="5" t="s">
        <v>289</v>
      </c>
      <c r="D473" s="5" t="s">
        <v>245</v>
      </c>
      <c r="E473" s="5">
        <v>2.69</v>
      </c>
      <c r="F473" s="5">
        <v>2.71</v>
      </c>
      <c r="G473" s="5">
        <v>2.93</v>
      </c>
      <c r="H473" s="5">
        <v>2.57</v>
      </c>
      <c r="I473" s="5" t="s">
        <v>34</v>
      </c>
      <c r="J473" s="5">
        <v>19</v>
      </c>
      <c r="K473" s="5" t="s">
        <v>45</v>
      </c>
      <c r="L473" s="5" t="s">
        <v>46</v>
      </c>
      <c r="M473" s="5" t="s">
        <v>47</v>
      </c>
      <c r="N473" s="5">
        <v>27</v>
      </c>
      <c r="O473" s="5">
        <v>114</v>
      </c>
      <c r="P473" s="5">
        <v>0</v>
      </c>
      <c r="Q473" s="5">
        <v>175</v>
      </c>
      <c r="R473" s="5">
        <v>0</v>
      </c>
      <c r="S473" s="5">
        <v>0</v>
      </c>
      <c r="T473">
        <f t="shared" si="100"/>
        <v>141</v>
      </c>
      <c r="U473">
        <f t="shared" si="101"/>
        <v>316</v>
      </c>
      <c r="V473" s="1">
        <f t="shared" si="102"/>
        <v>45960.4163568773</v>
      </c>
      <c r="W473" s="1">
        <f t="shared" si="103"/>
        <v>46025.4721189591</v>
      </c>
      <c r="X473" t="str">
        <f t="shared" si="108"/>
        <v>高滞销风险</v>
      </c>
      <c r="Y473" s="8" t="str">
        <f>_xlfn.IFS(COUNTIF($B$2:B473,B473)=1,"-",OR(AND(X472="高滞销风险",OR(X473="中滞销风险",X473="低滞销风险",X473="健康")),AND(X472="中滞销风险",OR(X473="低滞销风险",X473="健康")),AND(X472="低滞销风险",X473="健康")),"变好",X472=X473,"维持不变",OR(AND(X472="健康",OR(X473="低滞销风险",X473="中滞销风险",X473="高滞销风险")),AND(X472="低滞销风险",OR(X473="中滞销风险",X473="高滞销风险")),AND(X472="中滞销风险",X473="高滞销风险")),"变差")</f>
        <v>维持不变</v>
      </c>
      <c r="Z473" s="9">
        <f t="shared" si="104"/>
        <v>0</v>
      </c>
      <c r="AA473" s="9">
        <f t="shared" si="99"/>
        <v>90.04</v>
      </c>
      <c r="AB473" s="9">
        <f t="shared" si="105"/>
        <v>90.04</v>
      </c>
      <c r="AC473" s="9">
        <f t="shared" si="109"/>
        <v>117.472118959108</v>
      </c>
      <c r="AD473" s="9">
        <f t="shared" si="106"/>
        <v>33.4721189591073</v>
      </c>
      <c r="AE473" s="10">
        <f t="shared" si="107"/>
        <v>3.76190476190476</v>
      </c>
    </row>
    <row r="474" spans="1:31">
      <c r="A474" s="4">
        <v>45887</v>
      </c>
      <c r="B474" s="5" t="s">
        <v>290</v>
      </c>
      <c r="C474" s="5" t="s">
        <v>291</v>
      </c>
      <c r="D474" s="5" t="s">
        <v>245</v>
      </c>
      <c r="E474" s="5">
        <v>0.65</v>
      </c>
      <c r="F474" s="5">
        <v>0.57</v>
      </c>
      <c r="G474" s="5">
        <v>0.86</v>
      </c>
      <c r="H474" s="5">
        <v>0.61</v>
      </c>
      <c r="I474" s="5" t="s">
        <v>34</v>
      </c>
      <c r="J474" s="5">
        <v>4</v>
      </c>
      <c r="K474" s="5" t="s">
        <v>35</v>
      </c>
      <c r="L474" s="5" t="s">
        <v>36</v>
      </c>
      <c r="M474" s="5" t="s">
        <v>37</v>
      </c>
      <c r="N474" s="5">
        <v>63</v>
      </c>
      <c r="O474" s="5">
        <v>0</v>
      </c>
      <c r="P474" s="5">
        <v>0</v>
      </c>
      <c r="Q474" s="5">
        <v>115</v>
      </c>
      <c r="R474" s="5">
        <v>0</v>
      </c>
      <c r="S474" s="5">
        <v>0</v>
      </c>
      <c r="T474">
        <f t="shared" si="100"/>
        <v>63</v>
      </c>
      <c r="U474">
        <f t="shared" si="101"/>
        <v>178</v>
      </c>
      <c r="V474" s="1">
        <f t="shared" si="102"/>
        <v>45983.9230769231</v>
      </c>
      <c r="W474" s="1">
        <f t="shared" si="103"/>
        <v>46160.8461538462</v>
      </c>
      <c r="X474" t="str">
        <f t="shared" si="108"/>
        <v>高滞销风险</v>
      </c>
      <c r="Y474" s="8" t="str">
        <f>_xlfn.IFS(COUNTIF($B$2:B474,B474)=1,"-",OR(AND(X473="高滞销风险",OR(X474="中滞销风险",X474="低滞销风险",X474="健康")),AND(X473="中滞销风险",OR(X474="低滞销风险",X474="健康")),AND(X473="低滞销风险",X474="健康")),"变好",X473=X474,"维持不变",OR(AND(X473="健康",OR(X474="低滞销风险",X474="中滞销风险",X474="高滞销风险")),AND(X473="低滞销风险",OR(X474="中滞销风险",X474="高滞销风险")),AND(X473="中滞销风险",X474="高滞销风险")),"变差")</f>
        <v>-</v>
      </c>
      <c r="Z474" s="9">
        <f t="shared" si="104"/>
        <v>0</v>
      </c>
      <c r="AA474" s="9">
        <f t="shared" si="99"/>
        <v>109.75</v>
      </c>
      <c r="AB474" s="9">
        <f t="shared" si="105"/>
        <v>109.75</v>
      </c>
      <c r="AC474" s="9">
        <f t="shared" si="109"/>
        <v>273.846153846154</v>
      </c>
      <c r="AD474" s="9">
        <f t="shared" si="106"/>
        <v>168.846153846156</v>
      </c>
      <c r="AE474" s="10">
        <f t="shared" si="107"/>
        <v>1.6952380952381</v>
      </c>
    </row>
    <row r="475" spans="1:31">
      <c r="A475" s="4">
        <v>45894</v>
      </c>
      <c r="B475" s="5" t="s">
        <v>290</v>
      </c>
      <c r="C475" s="5" t="s">
        <v>291</v>
      </c>
      <c r="D475" s="5" t="s">
        <v>245</v>
      </c>
      <c r="E475" s="5">
        <v>0.91</v>
      </c>
      <c r="F475" s="5">
        <v>1.14</v>
      </c>
      <c r="G475" s="5">
        <v>0.86</v>
      </c>
      <c r="H475" s="5">
        <v>0.79</v>
      </c>
      <c r="I475" s="5" t="s">
        <v>34</v>
      </c>
      <c r="J475" s="5">
        <v>8</v>
      </c>
      <c r="K475" s="5" t="s">
        <v>38</v>
      </c>
      <c r="L475" s="5" t="s">
        <v>39</v>
      </c>
      <c r="M475" s="5" t="s">
        <v>40</v>
      </c>
      <c r="N475" s="5">
        <v>52</v>
      </c>
      <c r="O475" s="5">
        <v>0</v>
      </c>
      <c r="P475" s="5">
        <v>0</v>
      </c>
      <c r="Q475" s="5">
        <v>115</v>
      </c>
      <c r="R475" s="5">
        <v>0</v>
      </c>
      <c r="S475" s="5">
        <v>0</v>
      </c>
      <c r="T475">
        <f t="shared" si="100"/>
        <v>52</v>
      </c>
      <c r="U475">
        <f t="shared" si="101"/>
        <v>167</v>
      </c>
      <c r="V475" s="1">
        <f t="shared" si="102"/>
        <v>45951.1428571429</v>
      </c>
      <c r="W475" s="1">
        <f t="shared" si="103"/>
        <v>46077.5164835165</v>
      </c>
      <c r="X475" t="str">
        <f t="shared" si="108"/>
        <v>高滞销风险</v>
      </c>
      <c r="Y475" s="8" t="str">
        <f>_xlfn.IFS(COUNTIF($B$2:B475,B475)=1,"-",OR(AND(X474="高滞销风险",OR(X475="中滞销风险",X475="低滞销风险",X475="健康")),AND(X474="中滞销风险",OR(X475="低滞销风险",X475="健康")),AND(X474="低滞销风险",X475="健康")),"变好",X474=X475,"维持不变",OR(AND(X474="健康",OR(X475="低滞销风险",X475="中滞销风险",X475="高滞销风险")),AND(X474="低滞销风险",OR(X475="中滞销风险",X475="高滞销风险")),AND(X474="中滞销风险",X475="高滞销风险")),"变差")</f>
        <v>维持不变</v>
      </c>
      <c r="Z475" s="9">
        <f t="shared" si="104"/>
        <v>0</v>
      </c>
      <c r="AA475" s="9">
        <f t="shared" si="99"/>
        <v>77.82</v>
      </c>
      <c r="AB475" s="9">
        <f t="shared" si="105"/>
        <v>77.82</v>
      </c>
      <c r="AC475" s="9">
        <f t="shared" si="109"/>
        <v>183.516483516484</v>
      </c>
      <c r="AD475" s="9">
        <f t="shared" si="106"/>
        <v>85.5164835164833</v>
      </c>
      <c r="AE475" s="10">
        <f t="shared" si="107"/>
        <v>1.70408163265306</v>
      </c>
    </row>
    <row r="476" spans="1:31">
      <c r="A476" s="4">
        <v>45901</v>
      </c>
      <c r="B476" s="5" t="s">
        <v>290</v>
      </c>
      <c r="C476" s="5" t="s">
        <v>291</v>
      </c>
      <c r="D476" s="5" t="s">
        <v>245</v>
      </c>
      <c r="E476" s="5">
        <v>0.14</v>
      </c>
      <c r="F476" s="5">
        <v>0.14</v>
      </c>
      <c r="G476" s="5">
        <v>0.64</v>
      </c>
      <c r="H476" s="5">
        <v>0.75</v>
      </c>
      <c r="I476" s="5" t="s">
        <v>41</v>
      </c>
      <c r="J476" s="5">
        <v>1</v>
      </c>
      <c r="K476" s="5" t="s">
        <v>42</v>
      </c>
      <c r="L476" s="5" t="s">
        <v>43</v>
      </c>
      <c r="M476" s="5" t="s">
        <v>44</v>
      </c>
      <c r="N476" s="5">
        <v>50</v>
      </c>
      <c r="O476" s="5">
        <v>0</v>
      </c>
      <c r="P476" s="5">
        <v>0</v>
      </c>
      <c r="Q476" s="5">
        <v>115</v>
      </c>
      <c r="R476" s="5">
        <v>0</v>
      </c>
      <c r="S476" s="5">
        <v>0</v>
      </c>
      <c r="T476">
        <f t="shared" si="100"/>
        <v>50</v>
      </c>
      <c r="U476">
        <f t="shared" si="101"/>
        <v>165</v>
      </c>
      <c r="V476" s="1">
        <f t="shared" si="102"/>
        <v>46258.1428571429</v>
      </c>
      <c r="W476" s="1">
        <f t="shared" si="103"/>
        <v>47079.5714285714</v>
      </c>
      <c r="X476" t="str">
        <f t="shared" si="108"/>
        <v>高滞销风险</v>
      </c>
      <c r="Y476" s="8" t="str">
        <f>_xlfn.IFS(COUNTIF($B$2:B476,B476)=1,"-",OR(AND(X475="高滞销风险",OR(X476="中滞销风险",X476="低滞销风险",X476="健康")),AND(X475="中滞销风险",OR(X476="低滞销风险",X476="健康")),AND(X475="低滞销风险",X476="健康")),"变好",X475=X476,"维持不变",OR(AND(X475="健康",OR(X476="低滞销风险",X476="中滞销风险",X476="高滞销风险")),AND(X475="低滞销风险",OR(X476="中滞销风险",X476="高滞销风险")),AND(X475="中滞销风险",X476="高滞销风险")),"变差")</f>
        <v>维持不变</v>
      </c>
      <c r="Z476" s="9">
        <f t="shared" si="104"/>
        <v>37.26</v>
      </c>
      <c r="AA476" s="9">
        <f t="shared" si="99"/>
        <v>115</v>
      </c>
      <c r="AB476" s="9">
        <f t="shared" si="105"/>
        <v>152.26</v>
      </c>
      <c r="AC476" s="9">
        <f t="shared" si="109"/>
        <v>1178.57142857143</v>
      </c>
      <c r="AD476" s="9">
        <f t="shared" si="106"/>
        <v>1087.57142857143</v>
      </c>
      <c r="AE476" s="10">
        <f t="shared" si="107"/>
        <v>1.81318681318681</v>
      </c>
    </row>
    <row r="477" spans="1:31">
      <c r="A477" s="4">
        <v>45908</v>
      </c>
      <c r="B477" s="5" t="s">
        <v>290</v>
      </c>
      <c r="C477" s="5" t="s">
        <v>291</v>
      </c>
      <c r="D477" s="5" t="s">
        <v>245</v>
      </c>
      <c r="E477" s="5">
        <v>0.62</v>
      </c>
      <c r="F477" s="5">
        <v>0.71</v>
      </c>
      <c r="G477" s="5">
        <v>0.43</v>
      </c>
      <c r="H477" s="5">
        <v>0.64</v>
      </c>
      <c r="I477" s="5" t="s">
        <v>34</v>
      </c>
      <c r="J477" s="5">
        <v>5</v>
      </c>
      <c r="K477" s="5" t="s">
        <v>45</v>
      </c>
      <c r="L477" s="5" t="s">
        <v>46</v>
      </c>
      <c r="M477" s="5" t="s">
        <v>47</v>
      </c>
      <c r="N477" s="5">
        <v>45</v>
      </c>
      <c r="O477" s="5">
        <v>0</v>
      </c>
      <c r="P477" s="5">
        <v>0</v>
      </c>
      <c r="Q477" s="5">
        <v>115</v>
      </c>
      <c r="R477" s="5">
        <v>0</v>
      </c>
      <c r="S477" s="5">
        <v>0</v>
      </c>
      <c r="T477">
        <f t="shared" si="100"/>
        <v>45</v>
      </c>
      <c r="U477">
        <f t="shared" si="101"/>
        <v>160</v>
      </c>
      <c r="V477" s="1">
        <f t="shared" si="102"/>
        <v>45980.5806451613</v>
      </c>
      <c r="W477" s="1">
        <f t="shared" si="103"/>
        <v>46166.064516129</v>
      </c>
      <c r="X477" t="str">
        <f t="shared" si="108"/>
        <v>高滞销风险</v>
      </c>
      <c r="Y477" s="8" t="str">
        <f>_xlfn.IFS(COUNTIF($B$2:B477,B477)=1,"-",OR(AND(X476="高滞销风险",OR(X477="中滞销风险",X477="低滞销风险",X477="健康")),AND(X476="中滞销风险",OR(X477="低滞销风险",X477="健康")),AND(X476="低滞销风险",X477="健康")),"变好",X476=X477,"维持不变",OR(AND(X476="健康",OR(X477="低滞销风险",X477="中滞销风险",X477="高滞销风险")),AND(X476="低滞销风险",OR(X477="中滞销风险",X477="高滞销风险")),AND(X476="中滞销风险",X477="高滞销风险")),"变差")</f>
        <v>维持不变</v>
      </c>
      <c r="Z477" s="9">
        <f t="shared" si="104"/>
        <v>0</v>
      </c>
      <c r="AA477" s="9">
        <f t="shared" si="99"/>
        <v>107.92</v>
      </c>
      <c r="AB477" s="9">
        <f t="shared" si="105"/>
        <v>107.92</v>
      </c>
      <c r="AC477" s="9">
        <f t="shared" si="109"/>
        <v>258.064516129032</v>
      </c>
      <c r="AD477" s="9">
        <f t="shared" si="106"/>
        <v>174.06451612903</v>
      </c>
      <c r="AE477" s="10">
        <f t="shared" si="107"/>
        <v>1.9047619047619</v>
      </c>
    </row>
    <row r="478" spans="1:31">
      <c r="A478" s="4">
        <v>45887</v>
      </c>
      <c r="B478" s="5" t="s">
        <v>292</v>
      </c>
      <c r="C478" s="5" t="s">
        <v>293</v>
      </c>
      <c r="D478" s="5" t="s">
        <v>245</v>
      </c>
      <c r="E478" s="5">
        <v>0.86</v>
      </c>
      <c r="F478" s="5">
        <v>0.86</v>
      </c>
      <c r="G478" s="5">
        <v>0.71</v>
      </c>
      <c r="H478" s="5">
        <v>0.89</v>
      </c>
      <c r="I478" s="5" t="s">
        <v>41</v>
      </c>
      <c r="J478" s="5">
        <v>6</v>
      </c>
      <c r="K478" s="5" t="s">
        <v>35</v>
      </c>
      <c r="L478" s="5" t="s">
        <v>36</v>
      </c>
      <c r="M478" s="5" t="s">
        <v>37</v>
      </c>
      <c r="N478" s="5">
        <v>38</v>
      </c>
      <c r="O478" s="5">
        <v>0</v>
      </c>
      <c r="P478" s="5">
        <v>0</v>
      </c>
      <c r="Q478" s="5">
        <v>175</v>
      </c>
      <c r="R478" s="5">
        <v>0</v>
      </c>
      <c r="S478" s="5">
        <v>0</v>
      </c>
      <c r="T478">
        <f t="shared" si="100"/>
        <v>38</v>
      </c>
      <c r="U478">
        <f t="shared" si="101"/>
        <v>213</v>
      </c>
      <c r="V478" s="1">
        <f t="shared" si="102"/>
        <v>45931.1860465116</v>
      </c>
      <c r="W478" s="1">
        <f t="shared" si="103"/>
        <v>46134.6744186046</v>
      </c>
      <c r="X478" t="str">
        <f t="shared" si="108"/>
        <v>高滞销风险</v>
      </c>
      <c r="Y478" s="8" t="str">
        <f>_xlfn.IFS(COUNTIF($B$2:B478,B478)=1,"-",OR(AND(X477="高滞销风险",OR(X478="中滞销风险",X478="低滞销风险",X478="健康")),AND(X477="中滞销风险",OR(X478="低滞销风险",X478="健康")),AND(X477="低滞销风险",X478="健康")),"变好",X477=X478,"维持不变",OR(AND(X477="健康",OR(X478="低滞销风险",X478="中滞销风险",X478="高滞销风险")),AND(X477="低滞销风险",OR(X478="中滞销风险",X478="高滞销风险")),AND(X477="中滞销风险",X478="高滞销风险")),"变差")</f>
        <v>-</v>
      </c>
      <c r="Z478" s="9">
        <f t="shared" si="104"/>
        <v>0</v>
      </c>
      <c r="AA478" s="9">
        <f t="shared" si="99"/>
        <v>122.7</v>
      </c>
      <c r="AB478" s="9">
        <f t="shared" si="105"/>
        <v>122.7</v>
      </c>
      <c r="AC478" s="9">
        <f t="shared" si="109"/>
        <v>247.674418604651</v>
      </c>
      <c r="AD478" s="9">
        <f t="shared" si="106"/>
        <v>142.674418604649</v>
      </c>
      <c r="AE478" s="10">
        <f t="shared" si="107"/>
        <v>2.02857142857143</v>
      </c>
    </row>
    <row r="479" spans="1:31">
      <c r="A479" s="4">
        <v>45894</v>
      </c>
      <c r="B479" s="5" t="s">
        <v>292</v>
      </c>
      <c r="C479" s="5" t="s">
        <v>293</v>
      </c>
      <c r="D479" s="5" t="s">
        <v>245</v>
      </c>
      <c r="E479" s="5">
        <v>0.86</v>
      </c>
      <c r="F479" s="5">
        <v>0.86</v>
      </c>
      <c r="G479" s="5">
        <v>0.86</v>
      </c>
      <c r="H479" s="5">
        <v>0.89</v>
      </c>
      <c r="I479" s="5" t="s">
        <v>41</v>
      </c>
      <c r="J479" s="5">
        <v>6</v>
      </c>
      <c r="K479" s="5" t="s">
        <v>38</v>
      </c>
      <c r="L479" s="5" t="s">
        <v>39</v>
      </c>
      <c r="M479" s="5" t="s">
        <v>40</v>
      </c>
      <c r="N479" s="5">
        <v>31</v>
      </c>
      <c r="O479" s="5">
        <v>10</v>
      </c>
      <c r="P479" s="5">
        <v>0</v>
      </c>
      <c r="Q479" s="5">
        <v>165</v>
      </c>
      <c r="R479" s="5">
        <v>0</v>
      </c>
      <c r="S479" s="5">
        <v>0</v>
      </c>
      <c r="T479">
        <f t="shared" si="100"/>
        <v>41</v>
      </c>
      <c r="U479">
        <f t="shared" si="101"/>
        <v>206</v>
      </c>
      <c r="V479" s="1">
        <f t="shared" si="102"/>
        <v>45941.6744186046</v>
      </c>
      <c r="W479" s="1">
        <f t="shared" si="103"/>
        <v>46133.5348837209</v>
      </c>
      <c r="X479" t="str">
        <f t="shared" si="108"/>
        <v>高滞销风险</v>
      </c>
      <c r="Y479" s="8" t="str">
        <f>_xlfn.IFS(COUNTIF($B$2:B479,B479)=1,"-",OR(AND(X478="高滞销风险",OR(X479="中滞销风险",X479="低滞销风险",X479="健康")),AND(X478="中滞销风险",OR(X479="低滞销风险",X479="健康")),AND(X478="低滞销风险",X479="健康")),"变好",X478=X479,"维持不变",OR(AND(X478="健康",OR(X479="低滞销风险",X479="中滞销风险",X479="高滞销风险")),AND(X478="低滞销风险",OR(X479="中滞销风险",X479="高滞销风险")),AND(X478="中滞销风险",X479="高滞销风险")),"变差")</f>
        <v>维持不变</v>
      </c>
      <c r="Z479" s="9">
        <f t="shared" si="104"/>
        <v>0</v>
      </c>
      <c r="AA479" s="9">
        <f t="shared" si="99"/>
        <v>121.72</v>
      </c>
      <c r="AB479" s="9">
        <f t="shared" si="105"/>
        <v>121.72</v>
      </c>
      <c r="AC479" s="9">
        <f t="shared" si="109"/>
        <v>239.53488372093</v>
      </c>
      <c r="AD479" s="9">
        <f t="shared" si="106"/>
        <v>141.534883720931</v>
      </c>
      <c r="AE479" s="10">
        <f t="shared" si="107"/>
        <v>2.10204081632653</v>
      </c>
    </row>
    <row r="480" spans="1:31">
      <c r="A480" s="4">
        <v>45901</v>
      </c>
      <c r="B480" s="5" t="s">
        <v>292</v>
      </c>
      <c r="C480" s="5" t="s">
        <v>293</v>
      </c>
      <c r="D480" s="5" t="s">
        <v>245</v>
      </c>
      <c r="E480" s="5">
        <v>0.97</v>
      </c>
      <c r="F480" s="5">
        <v>1.14</v>
      </c>
      <c r="G480" s="5">
        <v>1</v>
      </c>
      <c r="H480" s="5">
        <v>0.86</v>
      </c>
      <c r="I480" s="5" t="s">
        <v>34</v>
      </c>
      <c r="J480" s="5">
        <v>8</v>
      </c>
      <c r="K480" s="5" t="s">
        <v>42</v>
      </c>
      <c r="L480" s="5" t="s">
        <v>43</v>
      </c>
      <c r="M480" s="5" t="s">
        <v>44</v>
      </c>
      <c r="N480" s="5">
        <v>23</v>
      </c>
      <c r="O480" s="5">
        <v>35</v>
      </c>
      <c r="P480" s="5">
        <v>0</v>
      </c>
      <c r="Q480" s="5">
        <v>140</v>
      </c>
      <c r="R480" s="5">
        <v>0</v>
      </c>
      <c r="S480" s="5">
        <v>0</v>
      </c>
      <c r="T480">
        <f t="shared" si="100"/>
        <v>58</v>
      </c>
      <c r="U480">
        <f t="shared" si="101"/>
        <v>198</v>
      </c>
      <c r="V480" s="1">
        <f t="shared" si="102"/>
        <v>45960.793814433</v>
      </c>
      <c r="W480" s="1">
        <f t="shared" si="103"/>
        <v>46105.1237113402</v>
      </c>
      <c r="X480" t="str">
        <f t="shared" si="108"/>
        <v>高滞销风险</v>
      </c>
      <c r="Y480" s="8" t="str">
        <f>_xlfn.IFS(COUNTIF($B$2:B480,B480)=1,"-",OR(AND(X479="高滞销风险",OR(X480="中滞销风险",X480="低滞销风险",X480="健康")),AND(X479="中滞销风险",OR(X480="低滞销风险",X480="健康")),AND(X479="低滞销风险",X480="健康")),"变好",X479=X480,"维持不变",OR(AND(X479="健康",OR(X480="低滞销风险",X480="中滞销风险",X480="高滞销风险")),AND(X479="低滞销风险",OR(X480="中滞销风险",X480="高滞销风险")),AND(X479="中滞销风险",X480="高滞销风险")),"变差")</f>
        <v>维持不变</v>
      </c>
      <c r="Z480" s="9">
        <f t="shared" si="104"/>
        <v>0</v>
      </c>
      <c r="AA480" s="9">
        <f t="shared" si="99"/>
        <v>109.73</v>
      </c>
      <c r="AB480" s="9">
        <f t="shared" si="105"/>
        <v>109.73</v>
      </c>
      <c r="AC480" s="9">
        <f t="shared" si="109"/>
        <v>204.123711340206</v>
      </c>
      <c r="AD480" s="9">
        <f t="shared" si="106"/>
        <v>113.123711340209</v>
      </c>
      <c r="AE480" s="10">
        <f t="shared" si="107"/>
        <v>2.17582417582418</v>
      </c>
    </row>
    <row r="481" spans="1:31">
      <c r="A481" s="4">
        <v>45908</v>
      </c>
      <c r="B481" s="5" t="s">
        <v>292</v>
      </c>
      <c r="C481" s="5" t="s">
        <v>293</v>
      </c>
      <c r="D481" s="5" t="s">
        <v>245</v>
      </c>
      <c r="E481" s="5">
        <v>0.57</v>
      </c>
      <c r="F481" s="5">
        <v>0.57</v>
      </c>
      <c r="G481" s="5">
        <v>0.86</v>
      </c>
      <c r="H481" s="5">
        <v>0.86</v>
      </c>
      <c r="I481" s="5" t="s">
        <v>41</v>
      </c>
      <c r="J481" s="5">
        <v>4</v>
      </c>
      <c r="K481" s="5" t="s">
        <v>45</v>
      </c>
      <c r="L481" s="5" t="s">
        <v>46</v>
      </c>
      <c r="M481" s="5" t="s">
        <v>47</v>
      </c>
      <c r="N481" s="5">
        <v>20</v>
      </c>
      <c r="O481" s="5">
        <v>35</v>
      </c>
      <c r="P481" s="5">
        <v>0</v>
      </c>
      <c r="Q481" s="5">
        <v>140</v>
      </c>
      <c r="R481" s="5">
        <v>0</v>
      </c>
      <c r="S481" s="5">
        <v>0</v>
      </c>
      <c r="T481">
        <f t="shared" si="100"/>
        <v>55</v>
      </c>
      <c r="U481">
        <f t="shared" si="101"/>
        <v>195</v>
      </c>
      <c r="V481" s="1">
        <f t="shared" si="102"/>
        <v>46004.4912280702</v>
      </c>
      <c r="W481" s="1">
        <f t="shared" si="103"/>
        <v>46250.1052631579</v>
      </c>
      <c r="X481" t="str">
        <f t="shared" si="108"/>
        <v>高滞销风险</v>
      </c>
      <c r="Y481" s="8" t="str">
        <f>_xlfn.IFS(COUNTIF($B$2:B481,B481)=1,"-",OR(AND(X480="高滞销风险",OR(X481="中滞销风险",X481="低滞销风险",X481="健康")),AND(X480="中滞销风险",OR(X481="低滞销风险",X481="健康")),AND(X480="低滞销风险",X481="健康")),"变好",X480=X481,"维持不变",OR(AND(X480="健康",OR(X481="低滞销风险",X481="中滞销风险",X481="高滞销风险")),AND(X480="低滞销风险",OR(X481="中滞销风险",X481="高滞销风险")),AND(X480="中滞销风险",X481="高滞销风险")),"变差")</f>
        <v>维持不变</v>
      </c>
      <c r="Z481" s="9">
        <f t="shared" si="104"/>
        <v>7.12</v>
      </c>
      <c r="AA481" s="9">
        <f t="shared" si="99"/>
        <v>140</v>
      </c>
      <c r="AB481" s="9">
        <f t="shared" si="105"/>
        <v>147.12</v>
      </c>
      <c r="AC481" s="9">
        <f t="shared" si="109"/>
        <v>342.105263157895</v>
      </c>
      <c r="AD481" s="9">
        <f t="shared" si="106"/>
        <v>258.105263157893</v>
      </c>
      <c r="AE481" s="10">
        <f t="shared" si="107"/>
        <v>2.32142857142857</v>
      </c>
    </row>
    <row r="482" spans="1:31">
      <c r="A482" s="4">
        <v>45887</v>
      </c>
      <c r="B482" s="5" t="s">
        <v>294</v>
      </c>
      <c r="C482" s="5" t="s">
        <v>295</v>
      </c>
      <c r="D482" s="5" t="s">
        <v>245</v>
      </c>
      <c r="E482" s="5">
        <v>1.14</v>
      </c>
      <c r="F482" s="5">
        <v>1.14</v>
      </c>
      <c r="G482" s="5">
        <v>1.43</v>
      </c>
      <c r="H482" s="5">
        <v>1.75</v>
      </c>
      <c r="I482" s="5" t="s">
        <v>41</v>
      </c>
      <c r="J482" s="5">
        <v>8</v>
      </c>
      <c r="K482" s="5" t="s">
        <v>35</v>
      </c>
      <c r="L482" s="5" t="s">
        <v>36</v>
      </c>
      <c r="M482" s="5" t="s">
        <v>37</v>
      </c>
      <c r="N482" s="5">
        <v>138</v>
      </c>
      <c r="O482" s="5">
        <v>53</v>
      </c>
      <c r="P482" s="5">
        <v>0</v>
      </c>
      <c r="Q482" s="5">
        <v>25</v>
      </c>
      <c r="R482" s="5">
        <v>0</v>
      </c>
      <c r="S482" s="5">
        <v>0</v>
      </c>
      <c r="T482">
        <f t="shared" si="100"/>
        <v>191</v>
      </c>
      <c r="U482">
        <f t="shared" si="101"/>
        <v>216</v>
      </c>
      <c r="V482" s="1">
        <f t="shared" si="102"/>
        <v>46054.5438596491</v>
      </c>
      <c r="W482" s="1">
        <f t="shared" si="103"/>
        <v>46076.4736842105</v>
      </c>
      <c r="X482" t="str">
        <f t="shared" si="108"/>
        <v>高滞销风险</v>
      </c>
      <c r="Y482" s="8" t="str">
        <f>_xlfn.IFS(COUNTIF($B$2:B482,B482)=1,"-",OR(AND(X481="高滞销风险",OR(X482="中滞销风险",X482="低滞销风险",X482="健康")),AND(X481="中滞销风险",OR(X482="低滞销风险",X482="健康")),AND(X481="低滞销风险",X482="健康")),"变好",X481=X482,"维持不变",OR(AND(X481="健康",OR(X482="低滞销风险",X482="中滞销风险",X482="高滞销风险")),AND(X481="低滞销风险",OR(X482="中滞销风险",X482="高滞销风险")),AND(X481="中滞销风险",X482="高滞销风险")),"变差")</f>
        <v>-</v>
      </c>
      <c r="Z482" s="9">
        <f t="shared" si="104"/>
        <v>71.3</v>
      </c>
      <c r="AA482" s="9">
        <f t="shared" si="99"/>
        <v>25</v>
      </c>
      <c r="AB482" s="9">
        <f t="shared" si="105"/>
        <v>96.3</v>
      </c>
      <c r="AC482" s="9">
        <f t="shared" si="109"/>
        <v>189.473684210526</v>
      </c>
      <c r="AD482" s="9">
        <f t="shared" si="106"/>
        <v>84.4736842105267</v>
      </c>
      <c r="AE482" s="10">
        <f t="shared" si="107"/>
        <v>2.05714285714286</v>
      </c>
    </row>
    <row r="483" spans="1:31">
      <c r="A483" s="4">
        <v>45894</v>
      </c>
      <c r="B483" s="5" t="s">
        <v>294</v>
      </c>
      <c r="C483" s="5" t="s">
        <v>295</v>
      </c>
      <c r="D483" s="5" t="s">
        <v>245</v>
      </c>
      <c r="E483" s="5">
        <v>1.85</v>
      </c>
      <c r="F483" s="5">
        <v>2.29</v>
      </c>
      <c r="G483" s="5">
        <v>1.71</v>
      </c>
      <c r="H483" s="5">
        <v>1.64</v>
      </c>
      <c r="I483" s="5" t="s">
        <v>34</v>
      </c>
      <c r="J483" s="5">
        <v>16</v>
      </c>
      <c r="K483" s="5" t="s">
        <v>38</v>
      </c>
      <c r="L483" s="5" t="s">
        <v>39</v>
      </c>
      <c r="M483" s="5" t="s">
        <v>40</v>
      </c>
      <c r="N483" s="5">
        <v>142</v>
      </c>
      <c r="O483" s="5">
        <v>33</v>
      </c>
      <c r="P483" s="5">
        <v>0</v>
      </c>
      <c r="Q483" s="5">
        <v>25</v>
      </c>
      <c r="R483" s="5">
        <v>0</v>
      </c>
      <c r="S483" s="5">
        <v>0</v>
      </c>
      <c r="T483">
        <f t="shared" si="100"/>
        <v>175</v>
      </c>
      <c r="U483">
        <f t="shared" si="101"/>
        <v>200</v>
      </c>
      <c r="V483" s="1">
        <f t="shared" si="102"/>
        <v>45988.5945945946</v>
      </c>
      <c r="W483" s="1">
        <f t="shared" si="103"/>
        <v>46002.1081081081</v>
      </c>
      <c r="X483" t="str">
        <f t="shared" si="108"/>
        <v>低滞销风险</v>
      </c>
      <c r="Y483" s="8" t="str">
        <f>_xlfn.IFS(COUNTIF($B$2:B483,B483)=1,"-",OR(AND(X482="高滞销风险",OR(X483="中滞销风险",X483="低滞销风险",X483="健康")),AND(X482="中滞销风险",OR(X483="低滞销风险",X483="健康")),AND(X482="低滞销风险",X483="健康")),"变好",X482=X483,"维持不变",OR(AND(X482="健康",OR(X483="低滞销风险",X483="中滞销风险",X483="高滞销风险")),AND(X482="低滞销风险",OR(X483="中滞销风险",X483="高滞销风险")),AND(X482="中滞销风险",X483="高滞销风险")),"变差")</f>
        <v>变好</v>
      </c>
      <c r="Z483" s="9">
        <f t="shared" si="104"/>
        <v>0</v>
      </c>
      <c r="AA483" s="9">
        <f t="shared" si="99"/>
        <v>18.7</v>
      </c>
      <c r="AB483" s="9">
        <f t="shared" si="105"/>
        <v>18.7</v>
      </c>
      <c r="AC483" s="9">
        <f t="shared" si="109"/>
        <v>108.108108108108</v>
      </c>
      <c r="AD483" s="9">
        <f t="shared" si="106"/>
        <v>10.1081081081065</v>
      </c>
      <c r="AE483" s="10">
        <f t="shared" si="107"/>
        <v>2.04081632653061</v>
      </c>
    </row>
    <row r="484" spans="1:31">
      <c r="A484" s="4">
        <v>45901</v>
      </c>
      <c r="B484" s="5" t="s">
        <v>294</v>
      </c>
      <c r="C484" s="5" t="s">
        <v>295</v>
      </c>
      <c r="D484" s="5" t="s">
        <v>245</v>
      </c>
      <c r="E484" s="5">
        <v>1.14</v>
      </c>
      <c r="F484" s="5">
        <v>1.14</v>
      </c>
      <c r="G484" s="5">
        <v>1.71</v>
      </c>
      <c r="H484" s="5">
        <v>1.57</v>
      </c>
      <c r="I484" s="5" t="s">
        <v>41</v>
      </c>
      <c r="J484" s="5">
        <v>8</v>
      </c>
      <c r="K484" s="5" t="s">
        <v>42</v>
      </c>
      <c r="L484" s="5" t="s">
        <v>43</v>
      </c>
      <c r="M484" s="5" t="s">
        <v>44</v>
      </c>
      <c r="N484" s="5">
        <v>166</v>
      </c>
      <c r="O484" s="5">
        <v>2</v>
      </c>
      <c r="P484" s="5">
        <v>0</v>
      </c>
      <c r="Q484" s="5">
        <v>25</v>
      </c>
      <c r="R484" s="5">
        <v>0</v>
      </c>
      <c r="S484" s="5">
        <v>0</v>
      </c>
      <c r="T484">
        <f t="shared" si="100"/>
        <v>168</v>
      </c>
      <c r="U484">
        <f t="shared" si="101"/>
        <v>193</v>
      </c>
      <c r="V484" s="1">
        <f t="shared" si="102"/>
        <v>46048.3684210526</v>
      </c>
      <c r="W484" s="1">
        <f t="shared" si="103"/>
        <v>46070.298245614</v>
      </c>
      <c r="X484" t="str">
        <f t="shared" si="108"/>
        <v>高滞销风险</v>
      </c>
      <c r="Y484" s="8" t="str">
        <f>_xlfn.IFS(COUNTIF($B$2:B484,B484)=1,"-",OR(AND(X483="高滞销风险",OR(X484="中滞销风险",X484="低滞销风险",X484="健康")),AND(X483="中滞销风险",OR(X484="低滞销风险",X484="健康")),AND(X483="低滞销风险",X484="健康")),"变好",X483=X484,"维持不变",OR(AND(X483="健康",OR(X484="低滞销风险",X484="中滞销风险",X484="高滞销风险")),AND(X483="低滞销风险",OR(X484="中滞销风险",X484="高滞销风险")),AND(X483="中滞销风险",X484="高滞销风险")),"变差")</f>
        <v>变差</v>
      </c>
      <c r="Z484" s="9">
        <f t="shared" si="104"/>
        <v>64.26</v>
      </c>
      <c r="AA484" s="9">
        <f t="shared" si="99"/>
        <v>25</v>
      </c>
      <c r="AB484" s="9">
        <f t="shared" si="105"/>
        <v>89.26</v>
      </c>
      <c r="AC484" s="9">
        <f t="shared" si="109"/>
        <v>169.298245614035</v>
      </c>
      <c r="AD484" s="9">
        <f t="shared" si="106"/>
        <v>78.298245614038</v>
      </c>
      <c r="AE484" s="10">
        <f t="shared" si="107"/>
        <v>2.12087912087912</v>
      </c>
    </row>
    <row r="485" spans="1:31">
      <c r="A485" s="4">
        <v>45908</v>
      </c>
      <c r="B485" s="5" t="s">
        <v>294</v>
      </c>
      <c r="C485" s="5" t="s">
        <v>295</v>
      </c>
      <c r="D485" s="5" t="s">
        <v>245</v>
      </c>
      <c r="E485" s="5">
        <v>1.51</v>
      </c>
      <c r="F485" s="5">
        <v>1.57</v>
      </c>
      <c r="G485" s="5">
        <v>1.36</v>
      </c>
      <c r="H485" s="5">
        <v>1.54</v>
      </c>
      <c r="I485" s="5" t="s">
        <v>34</v>
      </c>
      <c r="J485" s="5">
        <v>11</v>
      </c>
      <c r="K485" s="5" t="s">
        <v>45</v>
      </c>
      <c r="L485" s="5" t="s">
        <v>46</v>
      </c>
      <c r="M485" s="5" t="s">
        <v>47</v>
      </c>
      <c r="N485" s="5">
        <v>157</v>
      </c>
      <c r="O485" s="5">
        <v>1</v>
      </c>
      <c r="P485" s="5">
        <v>0</v>
      </c>
      <c r="Q485" s="5">
        <v>25</v>
      </c>
      <c r="R485" s="5">
        <v>0</v>
      </c>
      <c r="S485" s="5">
        <v>0</v>
      </c>
      <c r="T485">
        <f t="shared" si="100"/>
        <v>158</v>
      </c>
      <c r="U485">
        <f t="shared" si="101"/>
        <v>183</v>
      </c>
      <c r="V485" s="1">
        <f t="shared" si="102"/>
        <v>46012.6357615894</v>
      </c>
      <c r="W485" s="1">
        <f t="shared" si="103"/>
        <v>46029.1920529801</v>
      </c>
      <c r="X485" t="str">
        <f t="shared" si="108"/>
        <v>高滞销风险</v>
      </c>
      <c r="Y485" s="8" t="str">
        <f>_xlfn.IFS(COUNTIF($B$2:B485,B485)=1,"-",OR(AND(X484="高滞销风险",OR(X485="中滞销风险",X485="低滞销风险",X485="健康")),AND(X484="中滞销风险",OR(X485="低滞销风险",X485="健康")),AND(X484="低滞销风险",X485="健康")),"变好",X484=X485,"维持不变",OR(AND(X484="健康",OR(X485="低滞销风险",X485="中滞销风险",X485="高滞销风险")),AND(X484="低滞销风险",OR(X485="中滞销风险",X485="高滞销风险")),AND(X484="中滞销风险",X485="高滞销风险")),"变差")</f>
        <v>维持不变</v>
      </c>
      <c r="Z485" s="9">
        <f t="shared" si="104"/>
        <v>31.16</v>
      </c>
      <c r="AA485" s="9">
        <f t="shared" si="99"/>
        <v>25</v>
      </c>
      <c r="AB485" s="9">
        <f t="shared" si="105"/>
        <v>56.16</v>
      </c>
      <c r="AC485" s="9">
        <f t="shared" si="109"/>
        <v>121.192052980132</v>
      </c>
      <c r="AD485" s="9">
        <f t="shared" si="106"/>
        <v>37.1920529801355</v>
      </c>
      <c r="AE485" s="10">
        <f t="shared" si="107"/>
        <v>2.17857142857143</v>
      </c>
    </row>
    <row r="486" spans="1:31">
      <c r="A486" s="4">
        <v>45887</v>
      </c>
      <c r="B486" s="5" t="s">
        <v>296</v>
      </c>
      <c r="C486" s="5" t="s">
        <v>297</v>
      </c>
      <c r="D486" s="5" t="s">
        <v>245</v>
      </c>
      <c r="E486" s="5">
        <v>1.43</v>
      </c>
      <c r="F486" s="5">
        <v>1.43</v>
      </c>
      <c r="G486" s="5">
        <v>1.29</v>
      </c>
      <c r="H486" s="5">
        <v>1.89</v>
      </c>
      <c r="I486" s="5" t="s">
        <v>41</v>
      </c>
      <c r="J486" s="5">
        <v>10</v>
      </c>
      <c r="K486" s="5" t="s">
        <v>35</v>
      </c>
      <c r="L486" s="5" t="s">
        <v>36</v>
      </c>
      <c r="M486" s="5" t="s">
        <v>37</v>
      </c>
      <c r="N486" s="5">
        <v>360</v>
      </c>
      <c r="O486" s="5">
        <v>0</v>
      </c>
      <c r="P486" s="5">
        <v>0</v>
      </c>
      <c r="Q486" s="5">
        <v>260</v>
      </c>
      <c r="R486" s="5">
        <v>0</v>
      </c>
      <c r="S486" s="5">
        <v>0</v>
      </c>
      <c r="T486">
        <f t="shared" si="100"/>
        <v>360</v>
      </c>
      <c r="U486">
        <f t="shared" si="101"/>
        <v>620</v>
      </c>
      <c r="V486" s="1">
        <f t="shared" si="102"/>
        <v>46138.7482517482</v>
      </c>
      <c r="W486" s="1">
        <f t="shared" si="103"/>
        <v>46320.5664335664</v>
      </c>
      <c r="X486" t="str">
        <f t="shared" si="108"/>
        <v>高滞销风险</v>
      </c>
      <c r="Y486" s="8" t="str">
        <f>_xlfn.IFS(COUNTIF($B$2:B486,B486)=1,"-",OR(AND(X485="高滞销风险",OR(X486="中滞销风险",X486="低滞销风险",X486="健康")),AND(X485="中滞销风险",OR(X486="低滞销风险",X486="健康")),AND(X485="低滞销风险",X486="健康")),"变好",X485=X486,"维持不变",OR(AND(X485="健康",OR(X486="低滞销风险",X486="中滞销风险",X486="高滞销风险")),AND(X485="低滞销风险",OR(X486="中滞销风险",X486="高滞销风险")),AND(X485="中滞销风险",X486="高滞销风险")),"变差")</f>
        <v>-</v>
      </c>
      <c r="Z486" s="9">
        <f t="shared" si="104"/>
        <v>209.85</v>
      </c>
      <c r="AA486" s="9">
        <f t="shared" si="99"/>
        <v>260</v>
      </c>
      <c r="AB486" s="9">
        <f t="shared" si="105"/>
        <v>469.85</v>
      </c>
      <c r="AC486" s="9">
        <f t="shared" si="109"/>
        <v>433.566433566434</v>
      </c>
      <c r="AD486" s="9">
        <f t="shared" si="106"/>
        <v>328.566433566433</v>
      </c>
      <c r="AE486" s="10">
        <f t="shared" si="107"/>
        <v>5.90476190476191</v>
      </c>
    </row>
    <row r="487" spans="1:31">
      <c r="A487" s="4">
        <v>45894</v>
      </c>
      <c r="B487" s="5" t="s">
        <v>296</v>
      </c>
      <c r="C487" s="5" t="s">
        <v>297</v>
      </c>
      <c r="D487" s="5" t="s">
        <v>245</v>
      </c>
      <c r="E487" s="5">
        <v>2.04</v>
      </c>
      <c r="F487" s="5">
        <v>2.43</v>
      </c>
      <c r="G487" s="5">
        <v>1.93</v>
      </c>
      <c r="H487" s="5">
        <v>1.86</v>
      </c>
      <c r="I487" s="5" t="s">
        <v>34</v>
      </c>
      <c r="J487" s="5">
        <v>17</v>
      </c>
      <c r="K487" s="5" t="s">
        <v>38</v>
      </c>
      <c r="L487" s="5" t="s">
        <v>39</v>
      </c>
      <c r="M487" s="5" t="s">
        <v>40</v>
      </c>
      <c r="N487" s="5">
        <v>344</v>
      </c>
      <c r="O487" s="5">
        <v>0</v>
      </c>
      <c r="P487" s="5">
        <v>0</v>
      </c>
      <c r="Q487" s="5">
        <v>260</v>
      </c>
      <c r="R487" s="5">
        <v>0</v>
      </c>
      <c r="S487" s="5">
        <v>0</v>
      </c>
      <c r="T487">
        <f t="shared" si="100"/>
        <v>344</v>
      </c>
      <c r="U487">
        <f t="shared" si="101"/>
        <v>604</v>
      </c>
      <c r="V487" s="1">
        <f t="shared" si="102"/>
        <v>46062.6274509804</v>
      </c>
      <c r="W487" s="1">
        <f t="shared" si="103"/>
        <v>46190.0784313726</v>
      </c>
      <c r="X487" t="str">
        <f t="shared" si="108"/>
        <v>高滞销风险</v>
      </c>
      <c r="Y487" s="8" t="str">
        <f>_xlfn.IFS(COUNTIF($B$2:B487,B487)=1,"-",OR(AND(X486="高滞销风险",OR(X487="中滞销风险",X487="低滞销风险",X487="健康")),AND(X486="中滞销风险",OR(X487="低滞销风险",X487="健康")),AND(X486="低滞销风险",X487="健康")),"变好",X486=X487,"维持不变",OR(AND(X486="健康",OR(X487="低滞销风险",X487="中滞销风险",X487="高滞销风险")),AND(X486="低滞销风险",OR(X487="中滞销风险",X487="高滞销风险")),AND(X486="中滞销风险",X487="高滞销风险")),"变差")</f>
        <v>维持不变</v>
      </c>
      <c r="Z487" s="9">
        <f t="shared" si="104"/>
        <v>144.08</v>
      </c>
      <c r="AA487" s="9">
        <f t="shared" si="99"/>
        <v>260</v>
      </c>
      <c r="AB487" s="9">
        <f t="shared" si="105"/>
        <v>404.08</v>
      </c>
      <c r="AC487" s="9">
        <f t="shared" si="109"/>
        <v>296.078431372549</v>
      </c>
      <c r="AD487" s="9">
        <f t="shared" si="106"/>
        <v>198.078431372553</v>
      </c>
      <c r="AE487" s="10">
        <f t="shared" si="107"/>
        <v>6.16326530612245</v>
      </c>
    </row>
    <row r="488" spans="1:31">
      <c r="A488" s="4">
        <v>45901</v>
      </c>
      <c r="B488" s="5" t="s">
        <v>296</v>
      </c>
      <c r="C488" s="5" t="s">
        <v>297</v>
      </c>
      <c r="D488" s="5" t="s">
        <v>245</v>
      </c>
      <c r="E488" s="5">
        <v>1.99</v>
      </c>
      <c r="F488" s="5">
        <v>2.14</v>
      </c>
      <c r="G488" s="5">
        <v>2.29</v>
      </c>
      <c r="H488" s="5">
        <v>1.79</v>
      </c>
      <c r="I488" s="5" t="s">
        <v>34</v>
      </c>
      <c r="J488" s="5">
        <v>15</v>
      </c>
      <c r="K488" s="5" t="s">
        <v>42</v>
      </c>
      <c r="L488" s="5" t="s">
        <v>43</v>
      </c>
      <c r="M488" s="5" t="s">
        <v>44</v>
      </c>
      <c r="N488" s="5">
        <v>329</v>
      </c>
      <c r="O488" s="5">
        <v>0</v>
      </c>
      <c r="P488" s="5">
        <v>0</v>
      </c>
      <c r="Q488" s="5">
        <v>260</v>
      </c>
      <c r="R488" s="5">
        <v>0</v>
      </c>
      <c r="S488" s="5">
        <v>0</v>
      </c>
      <c r="T488">
        <f t="shared" si="100"/>
        <v>329</v>
      </c>
      <c r="U488">
        <f t="shared" si="101"/>
        <v>589</v>
      </c>
      <c r="V488" s="1">
        <f t="shared" si="102"/>
        <v>46066.3266331658</v>
      </c>
      <c r="W488" s="1">
        <f t="shared" si="103"/>
        <v>46196.9798994975</v>
      </c>
      <c r="X488" t="str">
        <f t="shared" si="108"/>
        <v>高滞销风险</v>
      </c>
      <c r="Y488" s="8" t="str">
        <f>_xlfn.IFS(COUNTIF($B$2:B488,B488)=1,"-",OR(AND(X487="高滞销风险",OR(X488="中滞销风险",X488="低滞销风险",X488="健康")),AND(X487="中滞销风险",OR(X488="低滞销风险",X488="健康")),AND(X487="低滞销风险",X488="健康")),"变好",X487=X488,"维持不变",OR(AND(X487="健康",OR(X488="低滞销风险",X488="中滞销风险",X488="高滞销风险")),AND(X487="低滞销风险",OR(X488="中滞销风险",X488="高滞销风险")),AND(X487="中滞销风险",X488="高滞销风险")),"变差")</f>
        <v>维持不变</v>
      </c>
      <c r="Z488" s="9">
        <f t="shared" si="104"/>
        <v>147.91</v>
      </c>
      <c r="AA488" s="9">
        <f t="shared" si="99"/>
        <v>260</v>
      </c>
      <c r="AB488" s="9">
        <f t="shared" si="105"/>
        <v>407.91</v>
      </c>
      <c r="AC488" s="9">
        <f t="shared" si="109"/>
        <v>295.979899497487</v>
      </c>
      <c r="AD488" s="9">
        <f t="shared" si="106"/>
        <v>204.979899497484</v>
      </c>
      <c r="AE488" s="10">
        <f t="shared" si="107"/>
        <v>6.47252747252747</v>
      </c>
    </row>
    <row r="489" spans="1:31">
      <c r="A489" s="4">
        <v>45908</v>
      </c>
      <c r="B489" s="5" t="s">
        <v>296</v>
      </c>
      <c r="C489" s="5" t="s">
        <v>297</v>
      </c>
      <c r="D489" s="5" t="s">
        <v>245</v>
      </c>
      <c r="E489" s="5">
        <v>1.43</v>
      </c>
      <c r="F489" s="5">
        <v>1.43</v>
      </c>
      <c r="G489" s="5">
        <v>1.79</v>
      </c>
      <c r="H489" s="5">
        <v>1.86</v>
      </c>
      <c r="I489" s="5" t="s">
        <v>41</v>
      </c>
      <c r="J489" s="5">
        <v>10</v>
      </c>
      <c r="K489" s="5" t="s">
        <v>45</v>
      </c>
      <c r="L489" s="5" t="s">
        <v>46</v>
      </c>
      <c r="M489" s="5" t="s">
        <v>47</v>
      </c>
      <c r="N489" s="5">
        <v>318</v>
      </c>
      <c r="O489" s="5">
        <v>0</v>
      </c>
      <c r="P489" s="5">
        <v>0</v>
      </c>
      <c r="Q489" s="5">
        <v>260</v>
      </c>
      <c r="R489" s="5">
        <v>0</v>
      </c>
      <c r="S489" s="5">
        <v>0</v>
      </c>
      <c r="T489">
        <f t="shared" si="100"/>
        <v>318</v>
      </c>
      <c r="U489">
        <f t="shared" si="101"/>
        <v>578</v>
      </c>
      <c r="V489" s="1">
        <f t="shared" si="102"/>
        <v>46130.3776223776</v>
      </c>
      <c r="W489" s="1">
        <f t="shared" si="103"/>
        <v>46312.1958041958</v>
      </c>
      <c r="X489" t="str">
        <f t="shared" si="108"/>
        <v>高滞销风险</v>
      </c>
      <c r="Y489" s="8" t="str">
        <f>_xlfn.IFS(COUNTIF($B$2:B489,B489)=1,"-",OR(AND(X488="高滞销风险",OR(X489="中滞销风险",X489="低滞销风险",X489="健康")),AND(X488="中滞销风险",OR(X489="低滞销风险",X489="健康")),AND(X488="低滞销风险",X489="健康")),"变好",X488=X489,"维持不变",OR(AND(X488="健康",OR(X489="低滞销风险",X489="中滞销风险",X489="高滞销风险")),AND(X488="低滞销风险",OR(X489="中滞销风险",X489="高滞销风险")),AND(X488="中滞销风险",X489="高滞销风险")),"变差")</f>
        <v>维持不变</v>
      </c>
      <c r="Z489" s="9">
        <f t="shared" si="104"/>
        <v>197.88</v>
      </c>
      <c r="AA489" s="9">
        <f t="shared" ref="AA489:AA541" si="110">AB489-Z489</f>
        <v>260</v>
      </c>
      <c r="AB489" s="9">
        <f t="shared" si="105"/>
        <v>457.88</v>
      </c>
      <c r="AC489" s="9">
        <f t="shared" si="109"/>
        <v>404.195804195804</v>
      </c>
      <c r="AD489" s="9">
        <f t="shared" si="106"/>
        <v>320.195804195806</v>
      </c>
      <c r="AE489" s="10">
        <f t="shared" si="107"/>
        <v>6.88095238095238</v>
      </c>
    </row>
    <row r="490" spans="1:31">
      <c r="A490" s="4">
        <v>45887</v>
      </c>
      <c r="B490" s="5" t="s">
        <v>298</v>
      </c>
      <c r="C490" s="5" t="s">
        <v>299</v>
      </c>
      <c r="D490" s="5" t="s">
        <v>245</v>
      </c>
      <c r="E490" s="5">
        <v>0.86</v>
      </c>
      <c r="F490" s="5">
        <v>0.86</v>
      </c>
      <c r="G490" s="5">
        <v>0.93</v>
      </c>
      <c r="H490" s="5">
        <v>1.32</v>
      </c>
      <c r="I490" s="5" t="s">
        <v>41</v>
      </c>
      <c r="J490" s="5">
        <v>6</v>
      </c>
      <c r="K490" s="5" t="s">
        <v>35</v>
      </c>
      <c r="L490" s="5" t="s">
        <v>36</v>
      </c>
      <c r="M490" s="5" t="s">
        <v>37</v>
      </c>
      <c r="N490" s="5">
        <v>215</v>
      </c>
      <c r="O490" s="5">
        <v>0</v>
      </c>
      <c r="P490" s="5">
        <v>0</v>
      </c>
      <c r="Q490" s="5">
        <v>135</v>
      </c>
      <c r="R490" s="5">
        <v>0</v>
      </c>
      <c r="S490" s="5">
        <v>0</v>
      </c>
      <c r="T490">
        <f t="shared" si="100"/>
        <v>215</v>
      </c>
      <c r="U490">
        <f t="shared" si="101"/>
        <v>350</v>
      </c>
      <c r="V490" s="1">
        <f t="shared" si="102"/>
        <v>46137</v>
      </c>
      <c r="W490" s="1">
        <f t="shared" si="103"/>
        <v>46293.976744186</v>
      </c>
      <c r="X490" t="str">
        <f t="shared" si="108"/>
        <v>高滞销风险</v>
      </c>
      <c r="Y490" s="8" t="str">
        <f>_xlfn.IFS(COUNTIF($B$2:B490,B490)=1,"-",OR(AND(X489="高滞销风险",OR(X490="中滞销风险",X490="低滞销风险",X490="健康")),AND(X489="中滞销风险",OR(X490="低滞销风险",X490="健康")),AND(X489="低滞销风险",X490="健康")),"变好",X489=X490,"维持不变",OR(AND(X489="健康",OR(X490="低滞销风险",X490="中滞销风险",X490="高滞销风险")),AND(X489="低滞销风险",OR(X490="中滞销风险",X490="高滞销风险")),AND(X489="中滞销风险",X490="高滞销风险")),"变差")</f>
        <v>-</v>
      </c>
      <c r="Z490" s="9">
        <f t="shared" si="104"/>
        <v>124.7</v>
      </c>
      <c r="AA490" s="9">
        <f t="shared" si="110"/>
        <v>135</v>
      </c>
      <c r="AB490" s="9">
        <f t="shared" si="105"/>
        <v>259.7</v>
      </c>
      <c r="AC490" s="9">
        <f t="shared" si="109"/>
        <v>406.976744186047</v>
      </c>
      <c r="AD490" s="9">
        <f t="shared" si="106"/>
        <v>301.976744186046</v>
      </c>
      <c r="AE490" s="10">
        <f t="shared" si="107"/>
        <v>3.33333333333333</v>
      </c>
    </row>
    <row r="491" spans="1:31">
      <c r="A491" s="4">
        <v>45894</v>
      </c>
      <c r="B491" s="5" t="s">
        <v>298</v>
      </c>
      <c r="C491" s="5" t="s">
        <v>299</v>
      </c>
      <c r="D491" s="5" t="s">
        <v>245</v>
      </c>
      <c r="E491" s="5">
        <v>1.35</v>
      </c>
      <c r="F491" s="5">
        <v>1.43</v>
      </c>
      <c r="G491" s="5">
        <v>1.14</v>
      </c>
      <c r="H491" s="5">
        <v>1.39</v>
      </c>
      <c r="I491" s="5" t="s">
        <v>34</v>
      </c>
      <c r="J491" s="5">
        <v>10</v>
      </c>
      <c r="K491" s="5" t="s">
        <v>38</v>
      </c>
      <c r="L491" s="5" t="s">
        <v>39</v>
      </c>
      <c r="M491" s="5" t="s">
        <v>40</v>
      </c>
      <c r="N491" s="5">
        <v>207</v>
      </c>
      <c r="O491" s="5">
        <v>0</v>
      </c>
      <c r="P491" s="5">
        <v>0</v>
      </c>
      <c r="Q491" s="5">
        <v>135</v>
      </c>
      <c r="R491" s="5">
        <v>0</v>
      </c>
      <c r="S491" s="5">
        <v>0</v>
      </c>
      <c r="T491">
        <f t="shared" si="100"/>
        <v>207</v>
      </c>
      <c r="U491">
        <f t="shared" si="101"/>
        <v>342</v>
      </c>
      <c r="V491" s="1">
        <f t="shared" si="102"/>
        <v>46047.3333333333</v>
      </c>
      <c r="W491" s="1">
        <f t="shared" si="103"/>
        <v>46147.3333333333</v>
      </c>
      <c r="X491" t="str">
        <f t="shared" si="108"/>
        <v>高滞销风险</v>
      </c>
      <c r="Y491" s="8" t="str">
        <f>_xlfn.IFS(COUNTIF($B$2:B491,B491)=1,"-",OR(AND(X490="高滞销风险",OR(X491="中滞销风险",X491="低滞销风险",X491="健康")),AND(X490="中滞销风险",OR(X491="低滞销风险",X491="健康")),AND(X490="低滞销风险",X491="健康")),"变好",X490=X491,"维持不变",OR(AND(X490="健康",OR(X491="低滞销风险",X491="中滞销风险",X491="高滞销风险")),AND(X490="低滞销风险",OR(X491="中滞销风险",X491="高滞销风险")),AND(X490="中滞销风险",X491="高滞销风险")),"变差")</f>
        <v>维持不变</v>
      </c>
      <c r="Z491" s="9">
        <f t="shared" si="104"/>
        <v>74.7</v>
      </c>
      <c r="AA491" s="9">
        <f t="shared" si="110"/>
        <v>135</v>
      </c>
      <c r="AB491" s="9">
        <f t="shared" si="105"/>
        <v>209.7</v>
      </c>
      <c r="AC491" s="9">
        <f t="shared" si="109"/>
        <v>253.333333333333</v>
      </c>
      <c r="AD491" s="9">
        <f t="shared" si="106"/>
        <v>155.333333333336</v>
      </c>
      <c r="AE491" s="10">
        <f t="shared" si="107"/>
        <v>3.48979591836735</v>
      </c>
    </row>
    <row r="492" spans="1:31">
      <c r="A492" s="4">
        <v>45901</v>
      </c>
      <c r="B492" s="5" t="s">
        <v>298</v>
      </c>
      <c r="C492" s="5" t="s">
        <v>299</v>
      </c>
      <c r="D492" s="5" t="s">
        <v>245</v>
      </c>
      <c r="E492" s="5">
        <v>1.3</v>
      </c>
      <c r="F492" s="5">
        <v>1.43</v>
      </c>
      <c r="G492" s="5">
        <v>1.43</v>
      </c>
      <c r="H492" s="5">
        <v>1.18</v>
      </c>
      <c r="I492" s="5" t="s">
        <v>34</v>
      </c>
      <c r="J492" s="5">
        <v>10</v>
      </c>
      <c r="K492" s="5" t="s">
        <v>42</v>
      </c>
      <c r="L492" s="5" t="s">
        <v>43</v>
      </c>
      <c r="M492" s="5" t="s">
        <v>44</v>
      </c>
      <c r="N492" s="5">
        <v>197</v>
      </c>
      <c r="O492" s="5">
        <v>0</v>
      </c>
      <c r="P492" s="5">
        <v>0</v>
      </c>
      <c r="Q492" s="5">
        <v>135</v>
      </c>
      <c r="R492" s="5">
        <v>0</v>
      </c>
      <c r="S492" s="5">
        <v>0</v>
      </c>
      <c r="T492">
        <f t="shared" si="100"/>
        <v>197</v>
      </c>
      <c r="U492">
        <f t="shared" si="101"/>
        <v>332</v>
      </c>
      <c r="V492" s="1">
        <f t="shared" si="102"/>
        <v>46052.5384615385</v>
      </c>
      <c r="W492" s="1">
        <f t="shared" si="103"/>
        <v>46156.3846153846</v>
      </c>
      <c r="X492" t="str">
        <f t="shared" si="108"/>
        <v>高滞销风险</v>
      </c>
      <c r="Y492" s="8" t="str">
        <f>_xlfn.IFS(COUNTIF($B$2:B492,B492)=1,"-",OR(AND(X491="高滞销风险",OR(X492="中滞销风险",X492="低滞销风险",X492="健康")),AND(X491="中滞销风险",OR(X492="低滞销风险",X492="健康")),AND(X491="低滞销风险",X492="健康")),"变好",X491=X492,"维持不变",OR(AND(X491="健康",OR(X492="低滞销风险",X492="中滞销风险",X492="高滞销风险")),AND(X491="低滞销风险",OR(X492="中滞销风险",X492="高滞销风险")),AND(X491="中滞销风险",X492="高滞销风险")),"变差")</f>
        <v>维持不变</v>
      </c>
      <c r="Z492" s="9">
        <f t="shared" si="104"/>
        <v>78.7</v>
      </c>
      <c r="AA492" s="9">
        <f t="shared" si="110"/>
        <v>135</v>
      </c>
      <c r="AB492" s="9">
        <f t="shared" si="105"/>
        <v>213.7</v>
      </c>
      <c r="AC492" s="9">
        <f t="shared" si="109"/>
        <v>255.384615384615</v>
      </c>
      <c r="AD492" s="9">
        <f t="shared" si="106"/>
        <v>164.384615384617</v>
      </c>
      <c r="AE492" s="10">
        <f t="shared" si="107"/>
        <v>3.64835164835165</v>
      </c>
    </row>
    <row r="493" spans="1:31">
      <c r="A493" s="4">
        <v>45908</v>
      </c>
      <c r="B493" s="5" t="s">
        <v>298</v>
      </c>
      <c r="C493" s="5" t="s">
        <v>299</v>
      </c>
      <c r="D493" s="5" t="s">
        <v>245</v>
      </c>
      <c r="E493" s="5">
        <v>1.28</v>
      </c>
      <c r="F493" s="5">
        <v>1.29</v>
      </c>
      <c r="G493" s="5">
        <v>1.36</v>
      </c>
      <c r="H493" s="5">
        <v>1.25</v>
      </c>
      <c r="I493" s="5" t="s">
        <v>34</v>
      </c>
      <c r="J493" s="5">
        <v>9</v>
      </c>
      <c r="K493" s="5" t="s">
        <v>45</v>
      </c>
      <c r="L493" s="5" t="s">
        <v>46</v>
      </c>
      <c r="M493" s="5" t="s">
        <v>47</v>
      </c>
      <c r="N493" s="5">
        <v>187</v>
      </c>
      <c r="O493" s="5">
        <v>0</v>
      </c>
      <c r="P493" s="5">
        <v>0</v>
      </c>
      <c r="Q493" s="5">
        <v>135</v>
      </c>
      <c r="R493" s="5">
        <v>0</v>
      </c>
      <c r="S493" s="5">
        <v>0</v>
      </c>
      <c r="T493">
        <f t="shared" si="100"/>
        <v>187</v>
      </c>
      <c r="U493">
        <f t="shared" si="101"/>
        <v>322</v>
      </c>
      <c r="V493" s="1">
        <f t="shared" si="102"/>
        <v>46054.09375</v>
      </c>
      <c r="W493" s="1">
        <f t="shared" si="103"/>
        <v>46159.5625</v>
      </c>
      <c r="X493" t="str">
        <f t="shared" si="108"/>
        <v>高滞销风险</v>
      </c>
      <c r="Y493" s="8" t="str">
        <f>_xlfn.IFS(COUNTIF($B$2:B493,B493)=1,"-",OR(AND(X492="高滞销风险",OR(X493="中滞销风险",X493="低滞销风险",X493="健康")),AND(X492="中滞销风险",OR(X493="低滞销风险",X493="健康")),AND(X492="低滞销风险",X493="健康")),"变好",X492=X493,"维持不变",OR(AND(X492="健康",OR(X493="低滞销风险",X493="中滞销风险",X493="高滞销风险")),AND(X492="低滞销风险",OR(X493="中滞销风险",X493="高滞销风险")),AND(X492="中滞销风险",X493="高滞销风险")),"变差")</f>
        <v>维持不变</v>
      </c>
      <c r="Z493" s="9">
        <f t="shared" si="104"/>
        <v>79.48</v>
      </c>
      <c r="AA493" s="9">
        <f t="shared" si="110"/>
        <v>135</v>
      </c>
      <c r="AB493" s="9">
        <f t="shared" si="105"/>
        <v>214.48</v>
      </c>
      <c r="AC493" s="9">
        <f t="shared" si="109"/>
        <v>251.5625</v>
      </c>
      <c r="AD493" s="9">
        <f t="shared" si="106"/>
        <v>167.5625</v>
      </c>
      <c r="AE493" s="10">
        <f t="shared" si="107"/>
        <v>3.83333333333333</v>
      </c>
    </row>
    <row r="494" spans="1:31">
      <c r="A494" s="4">
        <v>45887</v>
      </c>
      <c r="B494" s="5" t="s">
        <v>300</v>
      </c>
      <c r="C494" s="5" t="s">
        <v>301</v>
      </c>
      <c r="D494" s="5" t="s">
        <v>245</v>
      </c>
      <c r="E494" s="5">
        <v>5.21</v>
      </c>
      <c r="F494" s="5">
        <v>5.29</v>
      </c>
      <c r="G494" s="5">
        <v>5.29</v>
      </c>
      <c r="H494" s="5">
        <v>5.14</v>
      </c>
      <c r="I494" s="5" t="s">
        <v>34</v>
      </c>
      <c r="J494" s="5">
        <v>37</v>
      </c>
      <c r="K494" s="5" t="s">
        <v>35</v>
      </c>
      <c r="L494" s="5" t="s">
        <v>36</v>
      </c>
      <c r="M494" s="5" t="s">
        <v>37</v>
      </c>
      <c r="N494" s="5">
        <v>114</v>
      </c>
      <c r="O494" s="5">
        <v>247</v>
      </c>
      <c r="P494" s="5">
        <v>0</v>
      </c>
      <c r="Q494" s="5">
        <v>32</v>
      </c>
      <c r="R494" s="5">
        <v>0</v>
      </c>
      <c r="S494" s="5">
        <v>0</v>
      </c>
      <c r="T494">
        <f t="shared" si="100"/>
        <v>361</v>
      </c>
      <c r="U494">
        <f t="shared" si="101"/>
        <v>393</v>
      </c>
      <c r="V494" s="1">
        <f t="shared" si="102"/>
        <v>45956.2898272553</v>
      </c>
      <c r="W494" s="1">
        <f t="shared" si="103"/>
        <v>45962.4318618042</v>
      </c>
      <c r="X494" t="str">
        <f t="shared" si="108"/>
        <v>健康</v>
      </c>
      <c r="Y494" s="8" t="str">
        <f>_xlfn.IFS(COUNTIF($B$2:B494,B494)=1,"-",OR(AND(X493="高滞销风险",OR(X494="中滞销风险",X494="低滞销风险",X494="健康")),AND(X493="中滞销风险",OR(X494="低滞销风险",X494="健康")),AND(X493="低滞销风险",X494="健康")),"变好",X493=X494,"维持不变",OR(AND(X493="健康",OR(X494="低滞销风险",X494="中滞销风险",X494="高滞销风险")),AND(X493="低滞销风险",OR(X494="中滞销风险",X494="高滞销风险")),AND(X493="中滞销风险",X494="高滞销风险")),"变差")</f>
        <v>-</v>
      </c>
      <c r="Z494" s="9">
        <f t="shared" si="104"/>
        <v>0</v>
      </c>
      <c r="AA494" s="9">
        <f t="shared" si="110"/>
        <v>0</v>
      </c>
      <c r="AB494" s="9">
        <f t="shared" si="105"/>
        <v>0</v>
      </c>
      <c r="AC494" s="9">
        <f t="shared" si="109"/>
        <v>75.4318618042226</v>
      </c>
      <c r="AD494" s="9">
        <f t="shared" si="106"/>
        <v>0</v>
      </c>
      <c r="AE494" s="10">
        <f t="shared" si="107"/>
        <v>5.21</v>
      </c>
    </row>
    <row r="495" spans="1:31">
      <c r="A495" s="4">
        <v>45894</v>
      </c>
      <c r="B495" s="5" t="s">
        <v>300</v>
      </c>
      <c r="C495" s="5" t="s">
        <v>301</v>
      </c>
      <c r="D495" s="5" t="s">
        <v>245</v>
      </c>
      <c r="E495" s="5">
        <v>5.58</v>
      </c>
      <c r="F495" s="5">
        <v>5.71</v>
      </c>
      <c r="G495" s="5">
        <v>5.5</v>
      </c>
      <c r="H495" s="5">
        <v>5.54</v>
      </c>
      <c r="I495" s="5" t="s">
        <v>34</v>
      </c>
      <c r="J495" s="5">
        <v>40</v>
      </c>
      <c r="K495" s="5" t="s">
        <v>38</v>
      </c>
      <c r="L495" s="5" t="s">
        <v>39</v>
      </c>
      <c r="M495" s="5" t="s">
        <v>40</v>
      </c>
      <c r="N495" s="5">
        <v>92</v>
      </c>
      <c r="O495" s="5">
        <v>257</v>
      </c>
      <c r="P495" s="5">
        <v>0</v>
      </c>
      <c r="Q495" s="5">
        <v>2</v>
      </c>
      <c r="R495" s="5">
        <v>0</v>
      </c>
      <c r="S495" s="5">
        <v>100</v>
      </c>
      <c r="T495">
        <f t="shared" si="100"/>
        <v>349</v>
      </c>
      <c r="U495">
        <f t="shared" si="101"/>
        <v>451</v>
      </c>
      <c r="V495" s="1">
        <f t="shared" si="102"/>
        <v>45956.5448028674</v>
      </c>
      <c r="W495" s="1">
        <f t="shared" si="103"/>
        <v>45974.8243727599</v>
      </c>
      <c r="X495" t="str">
        <f t="shared" si="108"/>
        <v>健康</v>
      </c>
      <c r="Y495" s="8" t="str">
        <f>_xlfn.IFS(COUNTIF($B$2:B495,B495)=1,"-",OR(AND(X494="高滞销风险",OR(X495="中滞销风险",X495="低滞销风险",X495="健康")),AND(X494="中滞销风险",OR(X495="低滞销风险",X495="健康")),AND(X494="低滞销风险",X495="健康")),"变好",X494=X495,"维持不变",OR(AND(X494="健康",OR(X495="低滞销风险",X495="中滞销风险",X495="高滞销风险")),AND(X494="低滞销风险",OR(X495="中滞销风险",X495="高滞销风险")),AND(X494="中滞销风险",X495="高滞销风险")),"变差")</f>
        <v>维持不变</v>
      </c>
      <c r="Z495" s="9">
        <f t="shared" si="104"/>
        <v>0</v>
      </c>
      <c r="AA495" s="9">
        <f t="shared" si="110"/>
        <v>0</v>
      </c>
      <c r="AB495" s="9">
        <f t="shared" si="105"/>
        <v>0</v>
      </c>
      <c r="AC495" s="9">
        <f t="shared" si="109"/>
        <v>80.8243727598566</v>
      </c>
      <c r="AD495" s="9">
        <f t="shared" si="106"/>
        <v>0</v>
      </c>
      <c r="AE495" s="10">
        <f t="shared" si="107"/>
        <v>5.58</v>
      </c>
    </row>
    <row r="496" spans="1:31">
      <c r="A496" s="4">
        <v>45901</v>
      </c>
      <c r="B496" s="5" t="s">
        <v>300</v>
      </c>
      <c r="C496" s="5" t="s">
        <v>301</v>
      </c>
      <c r="D496" s="5" t="s">
        <v>245</v>
      </c>
      <c r="E496" s="5">
        <v>5.98</v>
      </c>
      <c r="F496" s="5">
        <v>6.43</v>
      </c>
      <c r="G496" s="5">
        <v>6.07</v>
      </c>
      <c r="H496" s="5">
        <v>5.68</v>
      </c>
      <c r="I496" s="5" t="s">
        <v>34</v>
      </c>
      <c r="J496" s="5">
        <v>45</v>
      </c>
      <c r="K496" s="5" t="s">
        <v>42</v>
      </c>
      <c r="L496" s="5" t="s">
        <v>43</v>
      </c>
      <c r="M496" s="5" t="s">
        <v>44</v>
      </c>
      <c r="N496" s="5">
        <v>85</v>
      </c>
      <c r="O496" s="5">
        <v>324</v>
      </c>
      <c r="P496" s="5">
        <v>0</v>
      </c>
      <c r="Q496" s="5">
        <v>2</v>
      </c>
      <c r="R496" s="5">
        <v>0</v>
      </c>
      <c r="S496" s="5">
        <v>130</v>
      </c>
      <c r="T496">
        <f t="shared" si="100"/>
        <v>409</v>
      </c>
      <c r="U496">
        <f t="shared" si="101"/>
        <v>541</v>
      </c>
      <c r="V496" s="1">
        <f t="shared" si="102"/>
        <v>45969.3946488294</v>
      </c>
      <c r="W496" s="1">
        <f t="shared" si="103"/>
        <v>45991.4682274247</v>
      </c>
      <c r="X496" t="str">
        <f t="shared" si="108"/>
        <v>健康</v>
      </c>
      <c r="Y496" s="8" t="str">
        <f>_xlfn.IFS(COUNTIF($B$2:B496,B496)=1,"-",OR(AND(X495="高滞销风险",OR(X496="中滞销风险",X496="低滞销风险",X496="健康")),AND(X495="中滞销风险",OR(X496="低滞销风险",X496="健康")),AND(X495="低滞销风险",X496="健康")),"变好",X495=X496,"维持不变",OR(AND(X495="健康",OR(X496="低滞销风险",X496="中滞销风险",X496="高滞销风险")),AND(X495="低滞销风险",OR(X496="中滞销风险",X496="高滞销风险")),AND(X495="中滞销风险",X496="高滞销风险")),"变差")</f>
        <v>维持不变</v>
      </c>
      <c r="Z496" s="9">
        <f t="shared" si="104"/>
        <v>0</v>
      </c>
      <c r="AA496" s="9">
        <f t="shared" si="110"/>
        <v>0</v>
      </c>
      <c r="AB496" s="9">
        <f t="shared" si="105"/>
        <v>0</v>
      </c>
      <c r="AC496" s="9">
        <f t="shared" si="109"/>
        <v>90.4682274247492</v>
      </c>
      <c r="AD496" s="9">
        <f t="shared" si="106"/>
        <v>0</v>
      </c>
      <c r="AE496" s="10">
        <f t="shared" si="107"/>
        <v>5.98</v>
      </c>
    </row>
    <row r="497" spans="1:31">
      <c r="A497" s="4">
        <v>45908</v>
      </c>
      <c r="B497" s="5" t="s">
        <v>300</v>
      </c>
      <c r="C497" s="5" t="s">
        <v>301</v>
      </c>
      <c r="D497" s="5" t="s">
        <v>245</v>
      </c>
      <c r="E497" s="5">
        <v>2.57</v>
      </c>
      <c r="F497" s="5">
        <v>2.57</v>
      </c>
      <c r="G497" s="5">
        <v>4.5</v>
      </c>
      <c r="H497" s="5">
        <v>5</v>
      </c>
      <c r="I497" s="5" t="s">
        <v>41</v>
      </c>
      <c r="J497" s="5">
        <v>18</v>
      </c>
      <c r="K497" s="5" t="s">
        <v>45</v>
      </c>
      <c r="L497" s="5" t="s">
        <v>46</v>
      </c>
      <c r="M497" s="5" t="s">
        <v>47</v>
      </c>
      <c r="N497" s="5">
        <v>122</v>
      </c>
      <c r="O497" s="5">
        <v>270</v>
      </c>
      <c r="P497" s="5">
        <v>0</v>
      </c>
      <c r="Q497" s="5">
        <v>132</v>
      </c>
      <c r="R497" s="5">
        <v>0</v>
      </c>
      <c r="S497" s="5">
        <v>0</v>
      </c>
      <c r="T497">
        <f t="shared" si="100"/>
        <v>392</v>
      </c>
      <c r="U497">
        <f t="shared" si="101"/>
        <v>524</v>
      </c>
      <c r="V497" s="1">
        <f t="shared" si="102"/>
        <v>46060.5291828794</v>
      </c>
      <c r="W497" s="1">
        <f t="shared" si="103"/>
        <v>46111.8910505837</v>
      </c>
      <c r="X497" t="str">
        <f t="shared" si="108"/>
        <v>高滞销风险</v>
      </c>
      <c r="Y497" s="8" t="str">
        <f>_xlfn.IFS(COUNTIF($B$2:B497,B497)=1,"-",OR(AND(X496="高滞销风险",OR(X497="中滞销风险",X497="低滞销风险",X497="健康")),AND(X496="中滞销风险",OR(X497="低滞销风险",X497="健康")),AND(X496="低滞销风险",X497="健康")),"变好",X496=X497,"维持不变",OR(AND(X496="健康",OR(X497="低滞销风险",X497="中滞销风险",X497="高滞销风险")),AND(X496="低滞销风险",OR(X497="中滞销风险",X497="高滞销风险")),AND(X496="中滞销风险",X497="高滞销风险")),"变差")</f>
        <v>变差</v>
      </c>
      <c r="Z497" s="9">
        <f t="shared" si="104"/>
        <v>176.12</v>
      </c>
      <c r="AA497" s="9">
        <f t="shared" si="110"/>
        <v>132</v>
      </c>
      <c r="AB497" s="9">
        <f t="shared" si="105"/>
        <v>308.12</v>
      </c>
      <c r="AC497" s="9">
        <f t="shared" si="109"/>
        <v>203.891050583658</v>
      </c>
      <c r="AD497" s="9">
        <f t="shared" si="106"/>
        <v>119.891050583661</v>
      </c>
      <c r="AE497" s="10">
        <f t="shared" si="107"/>
        <v>6.23809523809524</v>
      </c>
    </row>
    <row r="498" spans="1:31">
      <c r="A498" s="4">
        <v>45887</v>
      </c>
      <c r="B498" s="5" t="s">
        <v>302</v>
      </c>
      <c r="C498" s="5" t="s">
        <v>303</v>
      </c>
      <c r="D498" s="5" t="s">
        <v>245</v>
      </c>
      <c r="E498" s="5">
        <v>1.57</v>
      </c>
      <c r="F498" s="5">
        <v>1.57</v>
      </c>
      <c r="G498" s="5">
        <v>2.43</v>
      </c>
      <c r="H498" s="5">
        <v>2.39</v>
      </c>
      <c r="I498" s="5" t="s">
        <v>41</v>
      </c>
      <c r="J498" s="5">
        <v>11</v>
      </c>
      <c r="K498" s="5" t="s">
        <v>35</v>
      </c>
      <c r="L498" s="5" t="s">
        <v>36</v>
      </c>
      <c r="M498" s="5" t="s">
        <v>37</v>
      </c>
      <c r="N498" s="5">
        <v>84</v>
      </c>
      <c r="O498" s="5">
        <v>71</v>
      </c>
      <c r="P498" s="5">
        <v>0</v>
      </c>
      <c r="Q498" s="5">
        <v>20</v>
      </c>
      <c r="R498" s="5">
        <v>0</v>
      </c>
      <c r="S498" s="5">
        <v>100</v>
      </c>
      <c r="T498">
        <f t="shared" si="100"/>
        <v>155</v>
      </c>
      <c r="U498">
        <f t="shared" si="101"/>
        <v>275</v>
      </c>
      <c r="V498" s="1">
        <f t="shared" si="102"/>
        <v>45985.7261146497</v>
      </c>
      <c r="W498" s="1">
        <f t="shared" si="103"/>
        <v>46062.1592356688</v>
      </c>
      <c r="X498" t="str">
        <f t="shared" si="108"/>
        <v>高滞销风险</v>
      </c>
      <c r="Y498" s="8" t="str">
        <f>_xlfn.IFS(COUNTIF($B$2:B498,B498)=1,"-",OR(AND(X497="高滞销风险",OR(X498="中滞销风险",X498="低滞销风险",X498="健康")),AND(X497="中滞销风险",OR(X498="低滞销风险",X498="健康")),AND(X497="低滞销风险",X498="健康")),"变好",X497=X498,"维持不变",OR(AND(X497="健康",OR(X498="低滞销风险",X498="中滞销风险",X498="高滞销风险")),AND(X497="低滞销风险",OR(X498="中滞销风险",X498="高滞销风险")),AND(X497="中滞销风险",X498="高滞销风险")),"变差")</f>
        <v>-</v>
      </c>
      <c r="Z498" s="9">
        <f t="shared" si="104"/>
        <v>0</v>
      </c>
      <c r="AA498" s="9">
        <f t="shared" si="110"/>
        <v>110.15</v>
      </c>
      <c r="AB498" s="9">
        <f t="shared" si="105"/>
        <v>110.15</v>
      </c>
      <c r="AC498" s="9">
        <f t="shared" si="109"/>
        <v>175.15923566879</v>
      </c>
      <c r="AD498" s="9">
        <f t="shared" si="106"/>
        <v>70.1592356687906</v>
      </c>
      <c r="AE498" s="10">
        <f t="shared" si="107"/>
        <v>2.61904761904762</v>
      </c>
    </row>
    <row r="499" spans="1:31">
      <c r="A499" s="4">
        <v>45894</v>
      </c>
      <c r="B499" s="5" t="s">
        <v>302</v>
      </c>
      <c r="C499" s="5" t="s">
        <v>303</v>
      </c>
      <c r="D499" s="5" t="s">
        <v>245</v>
      </c>
      <c r="E499" s="5">
        <v>2.56</v>
      </c>
      <c r="F499" s="5">
        <v>2.71</v>
      </c>
      <c r="G499" s="5">
        <v>2.14</v>
      </c>
      <c r="H499" s="5">
        <v>2.64</v>
      </c>
      <c r="I499" s="5" t="s">
        <v>34</v>
      </c>
      <c r="J499" s="5">
        <v>19</v>
      </c>
      <c r="K499" s="5" t="s">
        <v>38</v>
      </c>
      <c r="L499" s="5" t="s">
        <v>39</v>
      </c>
      <c r="M499" s="5" t="s">
        <v>40</v>
      </c>
      <c r="N499" s="5">
        <v>73</v>
      </c>
      <c r="O499" s="5">
        <v>63</v>
      </c>
      <c r="P499" s="5">
        <v>0</v>
      </c>
      <c r="Q499" s="5">
        <v>120</v>
      </c>
      <c r="R499" s="5">
        <v>0</v>
      </c>
      <c r="S499" s="5">
        <v>0</v>
      </c>
      <c r="T499">
        <f t="shared" si="100"/>
        <v>136</v>
      </c>
      <c r="U499">
        <f t="shared" si="101"/>
        <v>256</v>
      </c>
      <c r="V499" s="1">
        <f t="shared" si="102"/>
        <v>45947.125</v>
      </c>
      <c r="W499" s="1">
        <f t="shared" si="103"/>
        <v>45994</v>
      </c>
      <c r="X499" t="str">
        <f t="shared" si="108"/>
        <v>低滞销风险</v>
      </c>
      <c r="Y499" s="8" t="str">
        <f>_xlfn.IFS(COUNTIF($B$2:B499,B499)=1,"-",OR(AND(X498="高滞销风险",OR(X499="中滞销风险",X499="低滞销风险",X499="健康")),AND(X498="中滞销风险",OR(X499="低滞销风险",X499="健康")),AND(X498="低滞销风险",X499="健康")),"变好",X498=X499,"维持不变",OR(AND(X498="健康",OR(X499="低滞销风险",X499="中滞销风险",X499="高滞销风险")),AND(X498="低滞销风险",OR(X499="中滞销风险",X499="高滞销风险")),AND(X498="中滞销风险",X499="高滞销风险")),"变差")</f>
        <v>变好</v>
      </c>
      <c r="Z499" s="9">
        <f t="shared" si="104"/>
        <v>0</v>
      </c>
      <c r="AA499" s="9">
        <f t="shared" si="110"/>
        <v>5.12</v>
      </c>
      <c r="AB499" s="9">
        <f t="shared" si="105"/>
        <v>5.12</v>
      </c>
      <c r="AC499" s="9">
        <f t="shared" si="109"/>
        <v>100</v>
      </c>
      <c r="AD499" s="9">
        <f t="shared" si="106"/>
        <v>2</v>
      </c>
      <c r="AE499" s="10">
        <f t="shared" si="107"/>
        <v>2.61224489795918</v>
      </c>
    </row>
    <row r="500" spans="1:31">
      <c r="A500" s="4">
        <v>45901</v>
      </c>
      <c r="B500" s="5" t="s">
        <v>302</v>
      </c>
      <c r="C500" s="5" t="s">
        <v>303</v>
      </c>
      <c r="D500" s="5" t="s">
        <v>245</v>
      </c>
      <c r="E500" s="5">
        <v>1</v>
      </c>
      <c r="F500" s="5">
        <v>1</v>
      </c>
      <c r="G500" s="5">
        <v>1.86</v>
      </c>
      <c r="H500" s="5">
        <v>2.14</v>
      </c>
      <c r="I500" s="5" t="s">
        <v>41</v>
      </c>
      <c r="J500" s="5">
        <v>7</v>
      </c>
      <c r="K500" s="5" t="s">
        <v>42</v>
      </c>
      <c r="L500" s="5" t="s">
        <v>43</v>
      </c>
      <c r="M500" s="5" t="s">
        <v>44</v>
      </c>
      <c r="N500" s="5">
        <v>79</v>
      </c>
      <c r="O500" s="5">
        <v>71</v>
      </c>
      <c r="P500" s="5">
        <v>0</v>
      </c>
      <c r="Q500" s="5">
        <v>100</v>
      </c>
      <c r="R500" s="5">
        <v>0</v>
      </c>
      <c r="S500" s="5">
        <v>0</v>
      </c>
      <c r="T500">
        <f t="shared" si="100"/>
        <v>150</v>
      </c>
      <c r="U500">
        <f t="shared" si="101"/>
        <v>250</v>
      </c>
      <c r="V500" s="1">
        <f t="shared" si="102"/>
        <v>46051</v>
      </c>
      <c r="W500" s="1">
        <f t="shared" si="103"/>
        <v>46151</v>
      </c>
      <c r="X500" t="str">
        <f t="shared" si="108"/>
        <v>高滞销风险</v>
      </c>
      <c r="Y500" s="8" t="str">
        <f>_xlfn.IFS(COUNTIF($B$2:B500,B500)=1,"-",OR(AND(X499="高滞销风险",OR(X500="中滞销风险",X500="低滞销风险",X500="健康")),AND(X499="中滞销风险",OR(X500="低滞销风险",X500="健康")),AND(X499="低滞销风险",X500="健康")),"变好",X499=X500,"维持不变",OR(AND(X499="健康",OR(X500="低滞销风险",X500="中滞销风险",X500="高滞销风险")),AND(X499="低滞销风险",OR(X500="中滞销风险",X500="高滞销风险")),AND(X499="中滞销风险",X500="高滞销风险")),"变差")</f>
        <v>变差</v>
      </c>
      <c r="Z500" s="9">
        <f t="shared" si="104"/>
        <v>59</v>
      </c>
      <c r="AA500" s="9">
        <f t="shared" si="110"/>
        <v>100</v>
      </c>
      <c r="AB500" s="9">
        <f t="shared" si="105"/>
        <v>159</v>
      </c>
      <c r="AC500" s="9">
        <f t="shared" si="109"/>
        <v>250</v>
      </c>
      <c r="AD500" s="9">
        <f t="shared" si="106"/>
        <v>159</v>
      </c>
      <c r="AE500" s="10">
        <f t="shared" si="107"/>
        <v>2.74725274725275</v>
      </c>
    </row>
    <row r="501" spans="1:31">
      <c r="A501" s="4">
        <v>45908</v>
      </c>
      <c r="B501" s="5" t="s">
        <v>302</v>
      </c>
      <c r="C501" s="5" t="s">
        <v>303</v>
      </c>
      <c r="D501" s="5" t="s">
        <v>245</v>
      </c>
      <c r="E501" s="5">
        <v>1.81</v>
      </c>
      <c r="F501" s="5">
        <v>2</v>
      </c>
      <c r="G501" s="5">
        <v>1.5</v>
      </c>
      <c r="H501" s="5">
        <v>1.82</v>
      </c>
      <c r="I501" s="5" t="s">
        <v>34</v>
      </c>
      <c r="J501" s="5">
        <v>14</v>
      </c>
      <c r="K501" s="5" t="s">
        <v>45</v>
      </c>
      <c r="L501" s="5" t="s">
        <v>46</v>
      </c>
      <c r="M501" s="5" t="s">
        <v>47</v>
      </c>
      <c r="N501" s="5">
        <v>75</v>
      </c>
      <c r="O501" s="5">
        <v>62</v>
      </c>
      <c r="P501" s="5">
        <v>0</v>
      </c>
      <c r="Q501" s="5">
        <v>100</v>
      </c>
      <c r="R501" s="5">
        <v>0</v>
      </c>
      <c r="S501" s="5">
        <v>0</v>
      </c>
      <c r="T501">
        <f t="shared" si="100"/>
        <v>137</v>
      </c>
      <c r="U501">
        <f t="shared" si="101"/>
        <v>237</v>
      </c>
      <c r="V501" s="1">
        <f t="shared" si="102"/>
        <v>45983.6906077348</v>
      </c>
      <c r="W501" s="1">
        <f t="shared" si="103"/>
        <v>46038.9392265193</v>
      </c>
      <c r="X501" t="str">
        <f t="shared" si="108"/>
        <v>高滞销风险</v>
      </c>
      <c r="Y501" s="8" t="str">
        <f>_xlfn.IFS(COUNTIF($B$2:B501,B501)=1,"-",OR(AND(X500="高滞销风险",OR(X501="中滞销风险",X501="低滞销风险",X501="健康")),AND(X500="中滞销风险",OR(X501="低滞销风险",X501="健康")),AND(X500="低滞销风险",X501="健康")),"变好",X500=X501,"维持不变",OR(AND(X500="健康",OR(X501="低滞销风险",X501="中滞销风险",X501="高滞销风险")),AND(X500="低滞销风险",OR(X501="中滞销风险",X501="高滞销风险")),AND(X500="中滞销风险",X501="高滞销风险")),"变差")</f>
        <v>维持不变</v>
      </c>
      <c r="Z501" s="9">
        <f t="shared" si="104"/>
        <v>0</v>
      </c>
      <c r="AA501" s="9">
        <f t="shared" si="110"/>
        <v>84.96</v>
      </c>
      <c r="AB501" s="9">
        <f t="shared" si="105"/>
        <v>84.96</v>
      </c>
      <c r="AC501" s="9">
        <f t="shared" si="109"/>
        <v>130.939226519337</v>
      </c>
      <c r="AD501" s="9">
        <f t="shared" si="106"/>
        <v>46.9392265193383</v>
      </c>
      <c r="AE501" s="10">
        <f t="shared" si="107"/>
        <v>2.82142857142857</v>
      </c>
    </row>
    <row r="502" spans="1:31">
      <c r="A502" s="4">
        <v>45887</v>
      </c>
      <c r="B502" s="5" t="s">
        <v>304</v>
      </c>
      <c r="C502" s="5" t="s">
        <v>305</v>
      </c>
      <c r="D502" s="5" t="s">
        <v>245</v>
      </c>
      <c r="E502" s="5">
        <v>3.35</v>
      </c>
      <c r="F502" s="5">
        <v>3.86</v>
      </c>
      <c r="G502" s="5">
        <v>3.57</v>
      </c>
      <c r="H502" s="5">
        <v>2.96</v>
      </c>
      <c r="I502" s="5" t="s">
        <v>34</v>
      </c>
      <c r="J502" s="5">
        <v>27</v>
      </c>
      <c r="K502" s="5" t="s">
        <v>35</v>
      </c>
      <c r="L502" s="5" t="s">
        <v>36</v>
      </c>
      <c r="M502" s="5" t="s">
        <v>37</v>
      </c>
      <c r="N502" s="5">
        <v>71</v>
      </c>
      <c r="O502" s="5">
        <v>107</v>
      </c>
      <c r="P502" s="5">
        <v>0</v>
      </c>
      <c r="Q502" s="5">
        <v>49</v>
      </c>
      <c r="R502" s="5">
        <v>0</v>
      </c>
      <c r="S502" s="5">
        <v>0</v>
      </c>
      <c r="T502">
        <f>N502+O502+P502</f>
        <v>178</v>
      </c>
      <c r="U502">
        <f>T502+Q502+R502+S502</f>
        <v>227</v>
      </c>
      <c r="V502" s="1">
        <f>A502+T502/E502</f>
        <v>45940.1343283582</v>
      </c>
      <c r="W502" s="1">
        <f>A502+U502/E502</f>
        <v>45954.7611940299</v>
      </c>
      <c r="X502" t="str">
        <f t="shared" si="108"/>
        <v>健康</v>
      </c>
      <c r="Y502" s="8" t="str">
        <f>_xlfn.IFS(COUNTIF($B$2:B502,B502)=1,"-",OR(AND(X501="高滞销风险",OR(X502="中滞销风险",X502="低滞销风险",X502="健康")),AND(X501="中滞销风险",OR(X502="低滞销风险",X502="健康")),AND(X501="低滞销风险",X502="健康")),"变好",X501=X502,"维持不变",OR(AND(X501="健康",OR(X502="低滞销风险",X502="中滞销风险",X502="高滞销风险")),AND(X501="低滞销风险",OR(X502="中滞销风险",X502="高滞销风险")),AND(X501="中滞销风险",X502="高滞销风险")),"变差")</f>
        <v>-</v>
      </c>
      <c r="Z502" s="9">
        <f t="shared" si="104"/>
        <v>0</v>
      </c>
      <c r="AA502" s="9">
        <f t="shared" si="110"/>
        <v>0</v>
      </c>
      <c r="AB502" s="9">
        <f t="shared" si="105"/>
        <v>0</v>
      </c>
      <c r="AC502" s="9">
        <f t="shared" si="109"/>
        <v>67.7611940298507</v>
      </c>
      <c r="AD502" s="9">
        <f t="shared" si="106"/>
        <v>0</v>
      </c>
      <c r="AE502" s="10">
        <f t="shared" si="107"/>
        <v>3.35</v>
      </c>
    </row>
    <row r="503" spans="1:31">
      <c r="A503" s="4">
        <v>45894</v>
      </c>
      <c r="B503" s="5" t="s">
        <v>304</v>
      </c>
      <c r="C503" s="5" t="s">
        <v>305</v>
      </c>
      <c r="D503" s="5" t="s">
        <v>245</v>
      </c>
      <c r="E503" s="5">
        <v>3</v>
      </c>
      <c r="F503" s="5">
        <v>3</v>
      </c>
      <c r="G503" s="5">
        <v>3.43</v>
      </c>
      <c r="H503" s="5">
        <v>3.29</v>
      </c>
      <c r="I503" s="5" t="s">
        <v>41</v>
      </c>
      <c r="J503" s="5">
        <v>21</v>
      </c>
      <c r="K503" s="5" t="s">
        <v>38</v>
      </c>
      <c r="L503" s="5" t="s">
        <v>39</v>
      </c>
      <c r="M503" s="5" t="s">
        <v>40</v>
      </c>
      <c r="N503" s="5">
        <v>60</v>
      </c>
      <c r="O503" s="5">
        <v>149</v>
      </c>
      <c r="P503" s="5">
        <v>0</v>
      </c>
      <c r="Q503" s="5">
        <v>0</v>
      </c>
      <c r="R503" s="5">
        <v>0</v>
      </c>
      <c r="S503" s="5">
        <v>100</v>
      </c>
      <c r="T503">
        <f t="shared" ref="T503:T541" si="111">N503+O503+P503</f>
        <v>209</v>
      </c>
      <c r="U503">
        <f t="shared" ref="U503:U541" si="112">T503+Q503+R503+S503</f>
        <v>309</v>
      </c>
      <c r="V503" s="1">
        <f t="shared" ref="V503:V541" si="113">A503+T503/E503</f>
        <v>45963.6666666667</v>
      </c>
      <c r="W503" s="1">
        <f t="shared" ref="W503:W541" si="114">A503+U503/E503</f>
        <v>45997</v>
      </c>
      <c r="X503" t="str">
        <f t="shared" si="108"/>
        <v>低滞销风险</v>
      </c>
      <c r="Y503" s="8" t="str">
        <f>_xlfn.IFS(COUNTIF($B$2:B503,B503)=1,"-",OR(AND(X502="高滞销风险",OR(X503="中滞销风险",X503="低滞销风险",X503="健康")),AND(X502="中滞销风险",OR(X503="低滞销风险",X503="健康")),AND(X502="低滞销风险",X503="健康")),"变好",X502=X503,"维持不变",OR(AND(X502="健康",OR(X503="低滞销风险",X503="中滞销风险",X503="高滞销风险")),AND(X502="低滞销风险",OR(X503="中滞销风险",X503="高滞销风险")),AND(X502="中滞销风险",X503="高滞销风险")),"变差")</f>
        <v>变差</v>
      </c>
      <c r="Z503" s="9">
        <f t="shared" si="104"/>
        <v>0</v>
      </c>
      <c r="AA503" s="9">
        <f t="shared" si="110"/>
        <v>15</v>
      </c>
      <c r="AB503" s="9">
        <f t="shared" si="105"/>
        <v>15</v>
      </c>
      <c r="AC503" s="9">
        <f t="shared" si="109"/>
        <v>103</v>
      </c>
      <c r="AD503" s="9">
        <f t="shared" si="106"/>
        <v>5</v>
      </c>
      <c r="AE503" s="10">
        <f t="shared" si="107"/>
        <v>3.1530612244898</v>
      </c>
    </row>
    <row r="504" spans="1:31">
      <c r="A504" s="4">
        <v>45901</v>
      </c>
      <c r="B504" s="5" t="s">
        <v>304</v>
      </c>
      <c r="C504" s="5" t="s">
        <v>305</v>
      </c>
      <c r="D504" s="5" t="s">
        <v>245</v>
      </c>
      <c r="E504" s="5">
        <v>3.44</v>
      </c>
      <c r="F504" s="5">
        <v>3.57</v>
      </c>
      <c r="G504" s="5">
        <v>3.29</v>
      </c>
      <c r="H504" s="5">
        <v>3.43</v>
      </c>
      <c r="I504" s="5" t="s">
        <v>34</v>
      </c>
      <c r="J504" s="5">
        <v>25</v>
      </c>
      <c r="K504" s="5" t="s">
        <v>42</v>
      </c>
      <c r="L504" s="5" t="s">
        <v>43</v>
      </c>
      <c r="M504" s="5" t="s">
        <v>44</v>
      </c>
      <c r="N504" s="5">
        <v>47</v>
      </c>
      <c r="O504" s="5">
        <v>202</v>
      </c>
      <c r="P504" s="5">
        <v>0</v>
      </c>
      <c r="Q504" s="5">
        <v>40</v>
      </c>
      <c r="R504" s="5">
        <v>0</v>
      </c>
      <c r="S504" s="5">
        <v>0</v>
      </c>
      <c r="T504">
        <f t="shared" si="111"/>
        <v>249</v>
      </c>
      <c r="U504">
        <f t="shared" si="112"/>
        <v>289</v>
      </c>
      <c r="V504" s="1">
        <f t="shared" si="113"/>
        <v>45973.3837209302</v>
      </c>
      <c r="W504" s="1">
        <f t="shared" si="114"/>
        <v>45985.011627907</v>
      </c>
      <c r="X504" t="str">
        <f t="shared" si="108"/>
        <v>健康</v>
      </c>
      <c r="Y504" s="8" t="str">
        <f>_xlfn.IFS(COUNTIF($B$2:B504,B504)=1,"-",OR(AND(X503="高滞销风险",OR(X504="中滞销风险",X504="低滞销风险",X504="健康")),AND(X503="中滞销风险",OR(X504="低滞销风险",X504="健康")),AND(X503="低滞销风险",X504="健康")),"变好",X503=X504,"维持不变",OR(AND(X503="健康",OR(X504="低滞销风险",X504="中滞销风险",X504="高滞销风险")),AND(X503="低滞销风险",OR(X504="中滞销风险",X504="高滞销风险")),AND(X503="中滞销风险",X504="高滞销风险")),"变差")</f>
        <v>变好</v>
      </c>
      <c r="Z504" s="9">
        <f t="shared" si="104"/>
        <v>0</v>
      </c>
      <c r="AA504" s="9">
        <f t="shared" si="110"/>
        <v>0</v>
      </c>
      <c r="AB504" s="9">
        <f t="shared" si="105"/>
        <v>0</v>
      </c>
      <c r="AC504" s="9">
        <f t="shared" si="109"/>
        <v>84.0116279069767</v>
      </c>
      <c r="AD504" s="9">
        <f t="shared" si="106"/>
        <v>0</v>
      </c>
      <c r="AE504" s="10">
        <f t="shared" si="107"/>
        <v>3.44</v>
      </c>
    </row>
    <row r="505" spans="1:31">
      <c r="A505" s="4">
        <v>45908</v>
      </c>
      <c r="B505" s="5" t="s">
        <v>304</v>
      </c>
      <c r="C505" s="5" t="s">
        <v>305</v>
      </c>
      <c r="D505" s="5" t="s">
        <v>245</v>
      </c>
      <c r="E505" s="5">
        <v>3.76</v>
      </c>
      <c r="F505" s="5">
        <v>4</v>
      </c>
      <c r="G505" s="5">
        <v>3.79</v>
      </c>
      <c r="H505" s="5">
        <v>3.61</v>
      </c>
      <c r="I505" s="5" t="s">
        <v>34</v>
      </c>
      <c r="J505" s="5">
        <v>28</v>
      </c>
      <c r="K505" s="5" t="s">
        <v>45</v>
      </c>
      <c r="L505" s="5" t="s">
        <v>46</v>
      </c>
      <c r="M505" s="5" t="s">
        <v>47</v>
      </c>
      <c r="N505" s="5">
        <v>37</v>
      </c>
      <c r="O505" s="5">
        <v>232</v>
      </c>
      <c r="P505" s="5">
        <v>0</v>
      </c>
      <c r="Q505" s="5">
        <v>0</v>
      </c>
      <c r="R505" s="5">
        <v>0</v>
      </c>
      <c r="S505" s="5">
        <v>0</v>
      </c>
      <c r="T505">
        <f t="shared" si="111"/>
        <v>269</v>
      </c>
      <c r="U505">
        <f t="shared" si="112"/>
        <v>269</v>
      </c>
      <c r="V505" s="1">
        <f t="shared" si="113"/>
        <v>45979.5425531915</v>
      </c>
      <c r="W505" s="1">
        <f t="shared" si="114"/>
        <v>45979.5425531915</v>
      </c>
      <c r="X505" t="str">
        <f t="shared" si="108"/>
        <v>健康</v>
      </c>
      <c r="Y505" s="8" t="str">
        <f>_xlfn.IFS(COUNTIF($B$2:B505,B505)=1,"-",OR(AND(X504="高滞销风险",OR(X505="中滞销风险",X505="低滞销风险",X505="健康")),AND(X504="中滞销风险",OR(X505="低滞销风险",X505="健康")),AND(X504="低滞销风险",X505="健康")),"变好",X504=X505,"维持不变",OR(AND(X504="健康",OR(X505="低滞销风险",X505="中滞销风险",X505="高滞销风险")),AND(X504="低滞销风险",OR(X505="中滞销风险",X505="高滞销风险")),AND(X504="中滞销风险",X505="高滞销风险")),"变差")</f>
        <v>维持不变</v>
      </c>
      <c r="Z505" s="9">
        <f t="shared" si="104"/>
        <v>0</v>
      </c>
      <c r="AA505" s="9">
        <f t="shared" si="110"/>
        <v>0</v>
      </c>
      <c r="AB505" s="9">
        <f t="shared" si="105"/>
        <v>0</v>
      </c>
      <c r="AC505" s="9">
        <f t="shared" si="109"/>
        <v>71.5425531914894</v>
      </c>
      <c r="AD505" s="9">
        <f t="shared" si="106"/>
        <v>0</v>
      </c>
      <c r="AE505" s="10">
        <f t="shared" si="107"/>
        <v>3.76</v>
      </c>
    </row>
    <row r="506" spans="1:31">
      <c r="A506" s="4">
        <v>45887</v>
      </c>
      <c r="B506" s="5" t="s">
        <v>306</v>
      </c>
      <c r="C506" s="5" t="s">
        <v>307</v>
      </c>
      <c r="D506" s="5" t="s">
        <v>245</v>
      </c>
      <c r="E506" s="5">
        <v>3.47</v>
      </c>
      <c r="F506" s="5">
        <v>3.71</v>
      </c>
      <c r="G506" s="5">
        <v>3.64</v>
      </c>
      <c r="H506" s="5">
        <v>3.25</v>
      </c>
      <c r="I506" s="5" t="s">
        <v>34</v>
      </c>
      <c r="J506" s="5">
        <v>26</v>
      </c>
      <c r="K506" s="5" t="s">
        <v>35</v>
      </c>
      <c r="L506" s="5" t="s">
        <v>36</v>
      </c>
      <c r="M506" s="5" t="s">
        <v>37</v>
      </c>
      <c r="N506" s="5">
        <v>106</v>
      </c>
      <c r="O506" s="5">
        <v>93</v>
      </c>
      <c r="P506" s="5">
        <v>0</v>
      </c>
      <c r="Q506" s="5">
        <v>104</v>
      </c>
      <c r="R506" s="5">
        <v>0</v>
      </c>
      <c r="S506" s="5">
        <v>0</v>
      </c>
      <c r="T506">
        <f t="shared" si="111"/>
        <v>199</v>
      </c>
      <c r="U506">
        <f t="shared" si="112"/>
        <v>303</v>
      </c>
      <c r="V506" s="1">
        <f t="shared" si="113"/>
        <v>45944.34870317</v>
      </c>
      <c r="W506" s="1">
        <f t="shared" si="114"/>
        <v>45974.3198847262</v>
      </c>
      <c r="X506" t="str">
        <f t="shared" si="108"/>
        <v>健康</v>
      </c>
      <c r="Y506" s="8" t="str">
        <f>_xlfn.IFS(COUNTIF($B$2:B506,B506)=1,"-",OR(AND(X505="高滞销风险",OR(X506="中滞销风险",X506="低滞销风险",X506="健康")),AND(X505="中滞销风险",OR(X506="低滞销风险",X506="健康")),AND(X505="低滞销风险",X506="健康")),"变好",X505=X506,"维持不变",OR(AND(X505="健康",OR(X506="低滞销风险",X506="中滞销风险",X506="高滞销风险")),AND(X505="低滞销风险",OR(X506="中滞销风险",X506="高滞销风险")),AND(X505="中滞销风险",X506="高滞销风险")),"变差")</f>
        <v>-</v>
      </c>
      <c r="Z506" s="9">
        <f t="shared" si="104"/>
        <v>0</v>
      </c>
      <c r="AA506" s="9">
        <f t="shared" si="110"/>
        <v>0</v>
      </c>
      <c r="AB506" s="9">
        <f t="shared" si="105"/>
        <v>0</v>
      </c>
      <c r="AC506" s="9">
        <f t="shared" si="109"/>
        <v>87.3198847262248</v>
      </c>
      <c r="AD506" s="9">
        <f t="shared" si="106"/>
        <v>0</v>
      </c>
      <c r="AE506" s="10">
        <f t="shared" si="107"/>
        <v>3.47</v>
      </c>
    </row>
    <row r="507" spans="1:31">
      <c r="A507" s="4">
        <v>45894</v>
      </c>
      <c r="B507" s="5" t="s">
        <v>306</v>
      </c>
      <c r="C507" s="5" t="s">
        <v>307</v>
      </c>
      <c r="D507" s="5" t="s">
        <v>245</v>
      </c>
      <c r="E507" s="5">
        <v>3.28</v>
      </c>
      <c r="F507" s="5">
        <v>3.29</v>
      </c>
      <c r="G507" s="5">
        <v>3.5</v>
      </c>
      <c r="H507" s="5">
        <v>3.18</v>
      </c>
      <c r="I507" s="5" t="s">
        <v>34</v>
      </c>
      <c r="J507" s="5">
        <v>23</v>
      </c>
      <c r="K507" s="5" t="s">
        <v>38</v>
      </c>
      <c r="L507" s="5" t="s">
        <v>39</v>
      </c>
      <c r="M507" s="5" t="s">
        <v>40</v>
      </c>
      <c r="N507" s="5">
        <v>95</v>
      </c>
      <c r="O507" s="5">
        <v>155</v>
      </c>
      <c r="P507" s="5">
        <v>0</v>
      </c>
      <c r="Q507" s="5">
        <v>24</v>
      </c>
      <c r="R507" s="5">
        <v>0</v>
      </c>
      <c r="S507" s="5">
        <v>0</v>
      </c>
      <c r="T507">
        <f t="shared" si="111"/>
        <v>250</v>
      </c>
      <c r="U507">
        <f t="shared" si="112"/>
        <v>274</v>
      </c>
      <c r="V507" s="1">
        <f t="shared" si="113"/>
        <v>45970.2195121951</v>
      </c>
      <c r="W507" s="1">
        <f t="shared" si="114"/>
        <v>45977.5365853659</v>
      </c>
      <c r="X507" t="str">
        <f t="shared" si="108"/>
        <v>健康</v>
      </c>
      <c r="Y507" s="8" t="str">
        <f>_xlfn.IFS(COUNTIF($B$2:B507,B507)=1,"-",OR(AND(X506="高滞销风险",OR(X507="中滞销风险",X507="低滞销风险",X507="健康")),AND(X506="中滞销风险",OR(X507="低滞销风险",X507="健康")),AND(X506="低滞销风险",X507="健康")),"变好",X506=X507,"维持不变",OR(AND(X506="健康",OR(X507="低滞销风险",X507="中滞销风险",X507="高滞销风险")),AND(X506="低滞销风险",OR(X507="中滞销风险",X507="高滞销风险")),AND(X506="中滞销风险",X507="高滞销风险")),"变差")</f>
        <v>维持不变</v>
      </c>
      <c r="Z507" s="9">
        <f t="shared" si="104"/>
        <v>0</v>
      </c>
      <c r="AA507" s="9">
        <f t="shared" si="110"/>
        <v>0</v>
      </c>
      <c r="AB507" s="9">
        <f t="shared" si="105"/>
        <v>0</v>
      </c>
      <c r="AC507" s="9">
        <f t="shared" si="109"/>
        <v>83.5365853658537</v>
      </c>
      <c r="AD507" s="9">
        <f t="shared" si="106"/>
        <v>0</v>
      </c>
      <c r="AE507" s="10">
        <f t="shared" si="107"/>
        <v>3.28</v>
      </c>
    </row>
    <row r="508" spans="1:31">
      <c r="A508" s="4">
        <v>45901</v>
      </c>
      <c r="B508" s="5" t="s">
        <v>306</v>
      </c>
      <c r="C508" s="5" t="s">
        <v>307</v>
      </c>
      <c r="D508" s="5" t="s">
        <v>245</v>
      </c>
      <c r="E508" s="5">
        <v>2.86</v>
      </c>
      <c r="F508" s="5">
        <v>2.86</v>
      </c>
      <c r="G508" s="5">
        <v>3.07</v>
      </c>
      <c r="H508" s="5">
        <v>3.36</v>
      </c>
      <c r="I508" s="5" t="s">
        <v>41</v>
      </c>
      <c r="J508" s="5">
        <v>20</v>
      </c>
      <c r="K508" s="5" t="s">
        <v>42</v>
      </c>
      <c r="L508" s="5" t="s">
        <v>43</v>
      </c>
      <c r="M508" s="5" t="s">
        <v>44</v>
      </c>
      <c r="N508" s="5">
        <v>95</v>
      </c>
      <c r="O508" s="5">
        <v>136</v>
      </c>
      <c r="P508" s="5">
        <v>0</v>
      </c>
      <c r="Q508" s="5">
        <v>24</v>
      </c>
      <c r="R508" s="5">
        <v>0</v>
      </c>
      <c r="S508" s="5">
        <v>0</v>
      </c>
      <c r="T508">
        <f t="shared" si="111"/>
        <v>231</v>
      </c>
      <c r="U508">
        <f t="shared" si="112"/>
        <v>255</v>
      </c>
      <c r="V508" s="1">
        <f t="shared" si="113"/>
        <v>45981.7692307692</v>
      </c>
      <c r="W508" s="1">
        <f t="shared" si="114"/>
        <v>45990.1608391608</v>
      </c>
      <c r="X508" t="str">
        <f t="shared" si="108"/>
        <v>健康</v>
      </c>
      <c r="Y508" s="8" t="str">
        <f>_xlfn.IFS(COUNTIF($B$2:B508,B508)=1,"-",OR(AND(X507="高滞销风险",OR(X508="中滞销风险",X508="低滞销风险",X508="健康")),AND(X507="中滞销风险",OR(X508="低滞销风险",X508="健康")),AND(X507="低滞销风险",X508="健康")),"变好",X507=X508,"维持不变",OR(AND(X507="健康",OR(X508="低滞销风险",X508="中滞销风险",X508="高滞销风险")),AND(X507="低滞销风险",OR(X508="中滞销风险",X508="高滞销风险")),AND(X507="中滞销风险",X508="高滞销风险")),"变差")</f>
        <v>维持不变</v>
      </c>
      <c r="Z508" s="9">
        <f t="shared" si="104"/>
        <v>0</v>
      </c>
      <c r="AA508" s="9">
        <f t="shared" si="110"/>
        <v>0</v>
      </c>
      <c r="AB508" s="9">
        <f t="shared" si="105"/>
        <v>0</v>
      </c>
      <c r="AC508" s="9">
        <f t="shared" si="109"/>
        <v>89.1608391608392</v>
      </c>
      <c r="AD508" s="9">
        <f t="shared" si="106"/>
        <v>0</v>
      </c>
      <c r="AE508" s="10">
        <f t="shared" si="107"/>
        <v>2.86</v>
      </c>
    </row>
    <row r="509" spans="1:31">
      <c r="A509" s="4">
        <v>45908</v>
      </c>
      <c r="B509" s="5" t="s">
        <v>306</v>
      </c>
      <c r="C509" s="5" t="s">
        <v>307</v>
      </c>
      <c r="D509" s="5" t="s">
        <v>245</v>
      </c>
      <c r="E509" s="5">
        <v>2.14</v>
      </c>
      <c r="F509" s="5">
        <v>2.14</v>
      </c>
      <c r="G509" s="5">
        <v>2.5</v>
      </c>
      <c r="H509" s="5">
        <v>3</v>
      </c>
      <c r="I509" s="5" t="s">
        <v>41</v>
      </c>
      <c r="J509" s="5">
        <v>15</v>
      </c>
      <c r="K509" s="5" t="s">
        <v>45</v>
      </c>
      <c r="L509" s="5" t="s">
        <v>46</v>
      </c>
      <c r="M509" s="5" t="s">
        <v>47</v>
      </c>
      <c r="N509" s="5">
        <v>86</v>
      </c>
      <c r="O509" s="5">
        <v>128</v>
      </c>
      <c r="P509" s="5">
        <v>0</v>
      </c>
      <c r="Q509" s="5">
        <v>24</v>
      </c>
      <c r="R509" s="5">
        <v>0</v>
      </c>
      <c r="S509" s="5">
        <v>0</v>
      </c>
      <c r="T509">
        <f t="shared" si="111"/>
        <v>214</v>
      </c>
      <c r="U509">
        <f t="shared" si="112"/>
        <v>238</v>
      </c>
      <c r="V509" s="1">
        <f t="shared" si="113"/>
        <v>46008</v>
      </c>
      <c r="W509" s="1">
        <f t="shared" si="114"/>
        <v>46019.214953271</v>
      </c>
      <c r="X509" t="str">
        <f t="shared" si="108"/>
        <v>中滞销风险</v>
      </c>
      <c r="Y509" s="8" t="str">
        <f>_xlfn.IFS(COUNTIF($B$2:B509,B509)=1,"-",OR(AND(X508="高滞销风险",OR(X509="中滞销风险",X509="低滞销风险",X509="健康")),AND(X508="中滞销风险",OR(X509="低滞销风险",X509="健康")),AND(X508="低滞销风险",X509="健康")),"变好",X508=X509,"维持不变",OR(AND(X508="健康",OR(X509="低滞销风险",X509="中滞销风险",X509="高滞销风险")),AND(X508="低滞销风险",OR(X509="中滞销风险",X509="高滞销风险")),AND(X508="中滞销风险",X509="高滞销风险")),"变差")</f>
        <v>变差</v>
      </c>
      <c r="Z509" s="9">
        <f t="shared" si="104"/>
        <v>34.24</v>
      </c>
      <c r="AA509" s="9">
        <f t="shared" si="110"/>
        <v>24</v>
      </c>
      <c r="AB509" s="9">
        <f t="shared" si="105"/>
        <v>58.24</v>
      </c>
      <c r="AC509" s="9">
        <f t="shared" si="109"/>
        <v>111.214953271028</v>
      </c>
      <c r="AD509" s="9">
        <f t="shared" si="106"/>
        <v>27.2149532710246</v>
      </c>
      <c r="AE509" s="10">
        <f t="shared" si="107"/>
        <v>2.83333333333333</v>
      </c>
    </row>
    <row r="510" spans="1:31">
      <c r="A510" s="4">
        <v>45887</v>
      </c>
      <c r="B510" s="5" t="s">
        <v>308</v>
      </c>
      <c r="C510" s="5" t="s">
        <v>309</v>
      </c>
      <c r="D510" s="5" t="s">
        <v>245</v>
      </c>
      <c r="E510" s="5">
        <v>3.81</v>
      </c>
      <c r="F510" s="5">
        <v>4.57</v>
      </c>
      <c r="G510" s="5">
        <v>4</v>
      </c>
      <c r="H510" s="5">
        <v>3.29</v>
      </c>
      <c r="I510" s="5" t="s">
        <v>34</v>
      </c>
      <c r="J510" s="5">
        <v>32</v>
      </c>
      <c r="K510" s="5" t="s">
        <v>35</v>
      </c>
      <c r="L510" s="5" t="s">
        <v>36</v>
      </c>
      <c r="M510" s="5" t="s">
        <v>37</v>
      </c>
      <c r="N510" s="5">
        <v>27</v>
      </c>
      <c r="O510" s="5">
        <v>161</v>
      </c>
      <c r="P510" s="5">
        <v>0</v>
      </c>
      <c r="Q510" s="5">
        <v>1</v>
      </c>
      <c r="R510" s="5">
        <v>0</v>
      </c>
      <c r="S510" s="5">
        <v>100</v>
      </c>
      <c r="T510">
        <f t="shared" si="111"/>
        <v>188</v>
      </c>
      <c r="U510">
        <f t="shared" si="112"/>
        <v>289</v>
      </c>
      <c r="V510" s="1">
        <f t="shared" si="113"/>
        <v>45936.343832021</v>
      </c>
      <c r="W510" s="1">
        <f t="shared" si="114"/>
        <v>45962.8530183727</v>
      </c>
      <c r="X510" t="str">
        <f t="shared" si="108"/>
        <v>健康</v>
      </c>
      <c r="Y510" s="8" t="str">
        <f>_xlfn.IFS(COUNTIF($B$2:B510,B510)=1,"-",OR(AND(X509="高滞销风险",OR(X510="中滞销风险",X510="低滞销风险",X510="健康")),AND(X509="中滞销风险",OR(X510="低滞销风险",X510="健康")),AND(X509="低滞销风险",X510="健康")),"变好",X509=X510,"维持不变",OR(AND(X509="健康",OR(X510="低滞销风险",X510="中滞销风险",X510="高滞销风险")),AND(X509="低滞销风险",OR(X510="中滞销风险",X510="高滞销风险")),AND(X509="中滞销风险",X510="高滞销风险")),"变差")</f>
        <v>-</v>
      </c>
      <c r="Z510" s="9">
        <f t="shared" si="104"/>
        <v>0</v>
      </c>
      <c r="AA510" s="9">
        <f t="shared" si="110"/>
        <v>0</v>
      </c>
      <c r="AB510" s="9">
        <f t="shared" si="105"/>
        <v>0</v>
      </c>
      <c r="AC510" s="9">
        <f t="shared" si="109"/>
        <v>75.8530183727034</v>
      </c>
      <c r="AD510" s="9">
        <f t="shared" si="106"/>
        <v>0</v>
      </c>
      <c r="AE510" s="10">
        <f t="shared" si="107"/>
        <v>3.81</v>
      </c>
    </row>
    <row r="511" spans="1:31">
      <c r="A511" s="4">
        <v>45894</v>
      </c>
      <c r="B511" s="5" t="s">
        <v>308</v>
      </c>
      <c r="C511" s="5" t="s">
        <v>309</v>
      </c>
      <c r="D511" s="5" t="s">
        <v>245</v>
      </c>
      <c r="E511" s="5">
        <v>2.43</v>
      </c>
      <c r="F511" s="5">
        <v>2.43</v>
      </c>
      <c r="G511" s="5">
        <v>3.5</v>
      </c>
      <c r="H511" s="5">
        <v>3.32</v>
      </c>
      <c r="I511" s="5" t="s">
        <v>41</v>
      </c>
      <c r="J511" s="5">
        <v>17</v>
      </c>
      <c r="K511" s="5" t="s">
        <v>38</v>
      </c>
      <c r="L511" s="5" t="s">
        <v>39</v>
      </c>
      <c r="M511" s="5" t="s">
        <v>40</v>
      </c>
      <c r="N511" s="5">
        <v>38</v>
      </c>
      <c r="O511" s="5">
        <v>188</v>
      </c>
      <c r="P511" s="5">
        <v>0</v>
      </c>
      <c r="Q511" s="5">
        <v>41</v>
      </c>
      <c r="R511" s="5">
        <v>0</v>
      </c>
      <c r="S511" s="5">
        <v>0</v>
      </c>
      <c r="T511">
        <f t="shared" si="111"/>
        <v>226</v>
      </c>
      <c r="U511">
        <f t="shared" si="112"/>
        <v>267</v>
      </c>
      <c r="V511" s="1">
        <f t="shared" si="113"/>
        <v>45987.0041152263</v>
      </c>
      <c r="W511" s="1">
        <f t="shared" si="114"/>
        <v>46003.8765432099</v>
      </c>
      <c r="X511" t="str">
        <f t="shared" si="108"/>
        <v>低滞销风险</v>
      </c>
      <c r="Y511" s="8" t="str">
        <f>_xlfn.IFS(COUNTIF($B$2:B511,B511)=1,"-",OR(AND(X510="高滞销风险",OR(X511="中滞销风险",X511="低滞销风险",X511="健康")),AND(X510="中滞销风险",OR(X511="低滞销风险",X511="健康")),AND(X510="低滞销风险",X511="健康")),"变好",X510=X511,"维持不变",OR(AND(X510="健康",OR(X511="低滞销风险",X511="中滞销风险",X511="高滞销风险")),AND(X510="低滞销风险",OR(X511="中滞销风险",X511="高滞销风险")),AND(X510="中滞销风险",X511="高滞销风险")),"变差")</f>
        <v>变差</v>
      </c>
      <c r="Z511" s="9">
        <f t="shared" si="104"/>
        <v>0</v>
      </c>
      <c r="AA511" s="9">
        <f t="shared" si="110"/>
        <v>28.86</v>
      </c>
      <c r="AB511" s="9">
        <f t="shared" si="105"/>
        <v>28.86</v>
      </c>
      <c r="AC511" s="9">
        <f t="shared" si="109"/>
        <v>109.876543209877</v>
      </c>
      <c r="AD511" s="9">
        <f t="shared" si="106"/>
        <v>11.8765432098735</v>
      </c>
      <c r="AE511" s="10">
        <f t="shared" si="107"/>
        <v>2.72448979591837</v>
      </c>
    </row>
    <row r="512" spans="1:31">
      <c r="A512" s="4">
        <v>45901</v>
      </c>
      <c r="B512" s="5" t="s">
        <v>308</v>
      </c>
      <c r="C512" s="5" t="s">
        <v>309</v>
      </c>
      <c r="D512" s="5" t="s">
        <v>245</v>
      </c>
      <c r="E512" s="5">
        <v>3.38</v>
      </c>
      <c r="F512" s="5">
        <v>3.49</v>
      </c>
      <c r="G512" s="5">
        <v>2.96</v>
      </c>
      <c r="H512" s="5">
        <v>3.48</v>
      </c>
      <c r="I512" s="5" t="s">
        <v>34</v>
      </c>
      <c r="J512" s="5">
        <v>24.43</v>
      </c>
      <c r="K512" s="5" t="s">
        <v>42</v>
      </c>
      <c r="L512" s="5" t="s">
        <v>43</v>
      </c>
      <c r="M512" s="5" t="s">
        <v>44</v>
      </c>
      <c r="N512" s="5">
        <v>21</v>
      </c>
      <c r="O512" s="5">
        <v>187</v>
      </c>
      <c r="P512" s="5">
        <v>0</v>
      </c>
      <c r="Q512" s="5">
        <v>41</v>
      </c>
      <c r="R512" s="5">
        <v>0</v>
      </c>
      <c r="S512" s="5">
        <v>0</v>
      </c>
      <c r="T512">
        <f t="shared" si="111"/>
        <v>208</v>
      </c>
      <c r="U512">
        <f t="shared" si="112"/>
        <v>249</v>
      </c>
      <c r="V512" s="1">
        <f t="shared" si="113"/>
        <v>45962.5384615385</v>
      </c>
      <c r="W512" s="1">
        <f t="shared" si="114"/>
        <v>45974.6686390533</v>
      </c>
      <c r="X512" t="str">
        <f t="shared" si="108"/>
        <v>健康</v>
      </c>
      <c r="Y512" s="8" t="str">
        <f>_xlfn.IFS(COUNTIF($B$2:B512,B512)=1,"-",OR(AND(X511="高滞销风险",OR(X512="中滞销风险",X512="低滞销风险",X512="健康")),AND(X511="中滞销风险",OR(X512="低滞销风险",X512="健康")),AND(X511="低滞销风险",X512="健康")),"变好",X511=X512,"维持不变",OR(AND(X511="健康",OR(X512="低滞销风险",X512="中滞销风险",X512="高滞销风险")),AND(X511="低滞销风险",OR(X512="中滞销风险",X512="高滞销风险")),AND(X511="中滞销风险",X512="高滞销风险")),"变差")</f>
        <v>变好</v>
      </c>
      <c r="Z512" s="9">
        <f t="shared" si="104"/>
        <v>0</v>
      </c>
      <c r="AA512" s="9">
        <f t="shared" si="110"/>
        <v>0</v>
      </c>
      <c r="AB512" s="9">
        <f t="shared" si="105"/>
        <v>0</v>
      </c>
      <c r="AC512" s="9">
        <f t="shared" si="109"/>
        <v>73.6686390532544</v>
      </c>
      <c r="AD512" s="9">
        <f t="shared" si="106"/>
        <v>0</v>
      </c>
      <c r="AE512" s="10">
        <f t="shared" si="107"/>
        <v>3.38</v>
      </c>
    </row>
    <row r="513" spans="1:31">
      <c r="A513" s="4">
        <v>45908</v>
      </c>
      <c r="B513" s="5" t="s">
        <v>308</v>
      </c>
      <c r="C513" s="5" t="s">
        <v>309</v>
      </c>
      <c r="D513" s="5" t="s">
        <v>245</v>
      </c>
      <c r="E513" s="5">
        <v>2.86</v>
      </c>
      <c r="F513" s="5">
        <v>2.86</v>
      </c>
      <c r="G513" s="5">
        <v>3.17</v>
      </c>
      <c r="H513" s="5">
        <v>3.34</v>
      </c>
      <c r="I513" s="5" t="s">
        <v>41</v>
      </c>
      <c r="J513" s="5">
        <v>20</v>
      </c>
      <c r="K513" s="5" t="s">
        <v>45</v>
      </c>
      <c r="L513" s="5" t="s">
        <v>46</v>
      </c>
      <c r="M513" s="5" t="s">
        <v>47</v>
      </c>
      <c r="N513" s="5">
        <v>50</v>
      </c>
      <c r="O513" s="5">
        <v>177</v>
      </c>
      <c r="P513" s="5">
        <v>0</v>
      </c>
      <c r="Q513" s="5">
        <v>1</v>
      </c>
      <c r="R513" s="5">
        <v>0</v>
      </c>
      <c r="S513" s="5">
        <v>100</v>
      </c>
      <c r="T513">
        <f t="shared" si="111"/>
        <v>227</v>
      </c>
      <c r="U513">
        <f t="shared" si="112"/>
        <v>328</v>
      </c>
      <c r="V513" s="1">
        <f t="shared" si="113"/>
        <v>45987.3706293706</v>
      </c>
      <c r="W513" s="1">
        <f t="shared" si="114"/>
        <v>46022.6853146853</v>
      </c>
      <c r="X513" t="str">
        <f t="shared" si="108"/>
        <v>高滞销风险</v>
      </c>
      <c r="Y513" s="8" t="str">
        <f>_xlfn.IFS(COUNTIF($B$2:B513,B513)=1,"-",OR(AND(X512="高滞销风险",OR(X513="中滞销风险",X513="低滞销风险",X513="健康")),AND(X512="中滞销风险",OR(X513="低滞销风险",X513="健康")),AND(X512="低滞销风险",X513="健康")),"变好",X512=X513,"维持不变",OR(AND(X512="健康",OR(X513="低滞销风险",X513="中滞销风险",X513="高滞销风险")),AND(X512="低滞销风险",OR(X513="中滞销风险",X513="高滞销风险")),AND(X512="中滞销风险",X513="高滞销风险")),"变差")</f>
        <v>变差</v>
      </c>
      <c r="Z513" s="9">
        <f t="shared" si="104"/>
        <v>0</v>
      </c>
      <c r="AA513" s="9">
        <f t="shared" si="110"/>
        <v>87.76</v>
      </c>
      <c r="AB513" s="9">
        <f t="shared" si="105"/>
        <v>87.76</v>
      </c>
      <c r="AC513" s="9">
        <f t="shared" si="109"/>
        <v>114.685314685315</v>
      </c>
      <c r="AD513" s="9">
        <f t="shared" si="106"/>
        <v>30.6853146853173</v>
      </c>
      <c r="AE513" s="10">
        <f t="shared" si="107"/>
        <v>3.9047619047619</v>
      </c>
    </row>
    <row r="514" spans="1:31">
      <c r="A514" s="4">
        <v>45887</v>
      </c>
      <c r="B514" s="5" t="s">
        <v>310</v>
      </c>
      <c r="C514" s="5" t="s">
        <v>311</v>
      </c>
      <c r="D514" s="5" t="s">
        <v>245</v>
      </c>
      <c r="E514" s="5">
        <v>2.71</v>
      </c>
      <c r="F514" s="5">
        <v>2.71</v>
      </c>
      <c r="G514" s="5">
        <v>3.64</v>
      </c>
      <c r="H514" s="5">
        <v>3.82</v>
      </c>
      <c r="I514" s="5" t="s">
        <v>41</v>
      </c>
      <c r="J514" s="5">
        <v>19</v>
      </c>
      <c r="K514" s="5" t="s">
        <v>35</v>
      </c>
      <c r="L514" s="5" t="s">
        <v>36</v>
      </c>
      <c r="M514" s="5" t="s">
        <v>37</v>
      </c>
      <c r="N514" s="5">
        <v>45</v>
      </c>
      <c r="O514" s="5">
        <v>253</v>
      </c>
      <c r="P514" s="5">
        <v>0</v>
      </c>
      <c r="Q514" s="5">
        <v>20</v>
      </c>
      <c r="R514" s="5">
        <v>0</v>
      </c>
      <c r="S514" s="5">
        <v>0</v>
      </c>
      <c r="T514">
        <f t="shared" si="111"/>
        <v>298</v>
      </c>
      <c r="U514">
        <f t="shared" si="112"/>
        <v>318</v>
      </c>
      <c r="V514" s="1">
        <f t="shared" si="113"/>
        <v>45996.963099631</v>
      </c>
      <c r="W514" s="1">
        <f t="shared" si="114"/>
        <v>46004.3431734317</v>
      </c>
      <c r="X514" t="str">
        <f t="shared" si="108"/>
        <v>低滞销风险</v>
      </c>
      <c r="Y514" s="8" t="str">
        <f>_xlfn.IFS(COUNTIF($B$2:B514,B514)=1,"-",OR(AND(X513="高滞销风险",OR(X514="中滞销风险",X514="低滞销风险",X514="健康")),AND(X513="中滞销风险",OR(X514="低滞销风险",X514="健康")),AND(X513="低滞销风险",X514="健康")),"变好",X513=X514,"维持不变",OR(AND(X513="健康",OR(X514="低滞销风险",X514="中滞销风险",X514="高滞销风险")),AND(X513="低滞销风险",OR(X514="中滞销风险",X514="高滞销风险")),AND(X513="中滞销风险",X514="高滞销风险")),"变差")</f>
        <v>-</v>
      </c>
      <c r="Z514" s="9">
        <f t="shared" si="104"/>
        <v>13.45</v>
      </c>
      <c r="AA514" s="9">
        <f t="shared" si="110"/>
        <v>20</v>
      </c>
      <c r="AB514" s="9">
        <f t="shared" si="105"/>
        <v>33.45</v>
      </c>
      <c r="AC514" s="9">
        <f t="shared" si="109"/>
        <v>117.343173431734</v>
      </c>
      <c r="AD514" s="9">
        <f t="shared" si="106"/>
        <v>12.3431734317346</v>
      </c>
      <c r="AE514" s="10">
        <f t="shared" si="107"/>
        <v>3.02857142857143</v>
      </c>
    </row>
    <row r="515" spans="1:31">
      <c r="A515" s="4">
        <v>45894</v>
      </c>
      <c r="B515" s="5" t="s">
        <v>310</v>
      </c>
      <c r="C515" s="5" t="s">
        <v>311</v>
      </c>
      <c r="D515" s="5" t="s">
        <v>245</v>
      </c>
      <c r="E515" s="5">
        <v>4.26</v>
      </c>
      <c r="F515" s="5">
        <v>5.01</v>
      </c>
      <c r="G515" s="5">
        <v>3.86</v>
      </c>
      <c r="H515" s="5">
        <v>3.97</v>
      </c>
      <c r="I515" s="5" t="s">
        <v>34</v>
      </c>
      <c r="J515" s="5">
        <v>35.1</v>
      </c>
      <c r="K515" s="5" t="s">
        <v>38</v>
      </c>
      <c r="L515" s="5" t="s">
        <v>39</v>
      </c>
      <c r="M515" s="5" t="s">
        <v>40</v>
      </c>
      <c r="N515" s="5">
        <v>56</v>
      </c>
      <c r="O515" s="5">
        <v>209</v>
      </c>
      <c r="P515" s="5">
        <v>0</v>
      </c>
      <c r="Q515" s="5">
        <v>20</v>
      </c>
      <c r="R515" s="5">
        <v>0</v>
      </c>
      <c r="S515" s="5">
        <v>0</v>
      </c>
      <c r="T515">
        <f t="shared" si="111"/>
        <v>265</v>
      </c>
      <c r="U515">
        <f t="shared" si="112"/>
        <v>285</v>
      </c>
      <c r="V515" s="1">
        <f t="shared" si="113"/>
        <v>45956.20657277</v>
      </c>
      <c r="W515" s="1">
        <f t="shared" si="114"/>
        <v>45960.9014084507</v>
      </c>
      <c r="X515" t="str">
        <f t="shared" si="108"/>
        <v>健康</v>
      </c>
      <c r="Y515" s="8" t="str">
        <f>_xlfn.IFS(COUNTIF($B$2:B515,B515)=1,"-",OR(AND(X514="高滞销风险",OR(X515="中滞销风险",X515="低滞销风险",X515="健康")),AND(X514="中滞销风险",OR(X515="低滞销风险",X515="健康")),AND(X514="低滞销风险",X515="健康")),"变好",X514=X515,"维持不变",OR(AND(X514="健康",OR(X515="低滞销风险",X515="中滞销风险",X515="高滞销风险")),AND(X514="低滞销风险",OR(X515="中滞销风险",X515="高滞销风险")),AND(X514="中滞销风险",X515="高滞销风险")),"变差")</f>
        <v>变好</v>
      </c>
      <c r="Z515" s="9">
        <f t="shared" ref="Z515:Z578" si="115">IF(V515&gt;=DATE(2025,12,1),T515-(DATE(2025,12,1)-A515)*E515,0)</f>
        <v>0</v>
      </c>
      <c r="AA515" s="9">
        <f t="shared" si="110"/>
        <v>0</v>
      </c>
      <c r="AB515" s="9">
        <f t="shared" ref="AB515:AB578" si="116">IF(W515&gt;=DATE(2025,12,1),U515-(DATE(2025,12,1)-A515)*E515,0)</f>
        <v>0</v>
      </c>
      <c r="AC515" s="9">
        <f t="shared" si="109"/>
        <v>66.9014084507042</v>
      </c>
      <c r="AD515" s="9">
        <f t="shared" ref="AD515:AD578" si="117">IF(W515&gt;DATE(2025,12,1),W515-DATE(2025,12,1),0)</f>
        <v>0</v>
      </c>
      <c r="AE515" s="10">
        <f t="shared" ref="AE515:AE578" si="118">IF(X515="健康",E515,U515/(DATE(2025,12,1)-A515))</f>
        <v>4.26</v>
      </c>
    </row>
    <row r="516" spans="1:31">
      <c r="A516" s="4">
        <v>45901</v>
      </c>
      <c r="B516" s="5" t="s">
        <v>310</v>
      </c>
      <c r="C516" s="5" t="s">
        <v>311</v>
      </c>
      <c r="D516" s="5" t="s">
        <v>245</v>
      </c>
      <c r="E516" s="5">
        <v>3.51</v>
      </c>
      <c r="F516" s="5">
        <v>3.51</v>
      </c>
      <c r="G516" s="5">
        <v>4.26</v>
      </c>
      <c r="H516" s="5">
        <v>3.95</v>
      </c>
      <c r="I516" s="5" t="s">
        <v>41</v>
      </c>
      <c r="J516" s="5">
        <v>24.55</v>
      </c>
      <c r="K516" s="5" t="s">
        <v>42</v>
      </c>
      <c r="L516" s="5" t="s">
        <v>43</v>
      </c>
      <c r="M516" s="5" t="s">
        <v>44</v>
      </c>
      <c r="N516" s="5">
        <v>124</v>
      </c>
      <c r="O516" s="5">
        <v>142</v>
      </c>
      <c r="P516" s="5">
        <v>0</v>
      </c>
      <c r="Q516" s="5">
        <v>0</v>
      </c>
      <c r="R516" s="5">
        <v>0</v>
      </c>
      <c r="S516" s="5">
        <v>120</v>
      </c>
      <c r="T516">
        <f t="shared" si="111"/>
        <v>266</v>
      </c>
      <c r="U516">
        <f t="shared" si="112"/>
        <v>386</v>
      </c>
      <c r="V516" s="1">
        <f t="shared" si="113"/>
        <v>45976.7834757835</v>
      </c>
      <c r="W516" s="1">
        <f t="shared" si="114"/>
        <v>46010.9715099715</v>
      </c>
      <c r="X516" t="str">
        <f t="shared" si="108"/>
        <v>中滞销风险</v>
      </c>
      <c r="Y516" s="8" t="str">
        <f>_xlfn.IFS(COUNTIF($B$2:B516,B516)=1,"-",OR(AND(X515="高滞销风险",OR(X516="中滞销风险",X516="低滞销风险",X516="健康")),AND(X515="中滞销风险",OR(X516="低滞销风险",X516="健康")),AND(X515="低滞销风险",X516="健康")),"变好",X515=X516,"维持不变",OR(AND(X515="健康",OR(X516="低滞销风险",X516="中滞销风险",X516="高滞销风险")),AND(X515="低滞销风险",OR(X516="中滞销风险",X516="高滞销风险")),AND(X515="中滞销风险",X516="高滞销风险")),"变差")</f>
        <v>变差</v>
      </c>
      <c r="Z516" s="9">
        <f t="shared" si="115"/>
        <v>0</v>
      </c>
      <c r="AA516" s="9">
        <f t="shared" si="110"/>
        <v>66.59</v>
      </c>
      <c r="AB516" s="9">
        <f t="shared" si="116"/>
        <v>66.59</v>
      </c>
      <c r="AC516" s="9">
        <f t="shared" si="109"/>
        <v>109.97150997151</v>
      </c>
      <c r="AD516" s="9">
        <f t="shared" si="117"/>
        <v>18.9715099715104</v>
      </c>
      <c r="AE516" s="10">
        <f t="shared" si="118"/>
        <v>4.24175824175824</v>
      </c>
    </row>
    <row r="517" spans="1:31">
      <c r="A517" s="4">
        <v>45908</v>
      </c>
      <c r="B517" s="5" t="s">
        <v>310</v>
      </c>
      <c r="C517" s="5" t="s">
        <v>311</v>
      </c>
      <c r="D517" s="5" t="s">
        <v>245</v>
      </c>
      <c r="E517" s="5">
        <v>4.53</v>
      </c>
      <c r="F517" s="5">
        <v>5.29</v>
      </c>
      <c r="G517" s="5">
        <v>4.4</v>
      </c>
      <c r="H517" s="5">
        <v>4.13</v>
      </c>
      <c r="I517" s="5" t="s">
        <v>34</v>
      </c>
      <c r="J517" s="5">
        <v>37</v>
      </c>
      <c r="K517" s="5" t="s">
        <v>45</v>
      </c>
      <c r="L517" s="5" t="s">
        <v>46</v>
      </c>
      <c r="M517" s="5" t="s">
        <v>47</v>
      </c>
      <c r="N517" s="5">
        <v>148</v>
      </c>
      <c r="O517" s="5">
        <v>78</v>
      </c>
      <c r="P517" s="5">
        <v>0</v>
      </c>
      <c r="Q517" s="5">
        <v>120</v>
      </c>
      <c r="R517" s="5">
        <v>0</v>
      </c>
      <c r="S517" s="5">
        <v>0</v>
      </c>
      <c r="T517">
        <f t="shared" si="111"/>
        <v>226</v>
      </c>
      <c r="U517">
        <f t="shared" si="112"/>
        <v>346</v>
      </c>
      <c r="V517" s="1">
        <f t="shared" si="113"/>
        <v>45957.8896247241</v>
      </c>
      <c r="W517" s="1">
        <f t="shared" si="114"/>
        <v>45984.3796909492</v>
      </c>
      <c r="X517" t="str">
        <f t="shared" si="108"/>
        <v>健康</v>
      </c>
      <c r="Y517" s="8" t="str">
        <f>_xlfn.IFS(COUNTIF($B$2:B517,B517)=1,"-",OR(AND(X516="高滞销风险",OR(X517="中滞销风险",X517="低滞销风险",X517="健康")),AND(X516="中滞销风险",OR(X517="低滞销风险",X517="健康")),AND(X516="低滞销风险",X517="健康")),"变好",X516=X517,"维持不变",OR(AND(X516="健康",OR(X517="低滞销风险",X517="中滞销风险",X517="高滞销风险")),AND(X516="低滞销风险",OR(X517="中滞销风险",X517="高滞销风险")),AND(X516="中滞销风险",X517="高滞销风险")),"变差")</f>
        <v>变好</v>
      </c>
      <c r="Z517" s="9">
        <f t="shared" si="115"/>
        <v>0</v>
      </c>
      <c r="AA517" s="9">
        <f t="shared" si="110"/>
        <v>0</v>
      </c>
      <c r="AB517" s="9">
        <f t="shared" si="116"/>
        <v>0</v>
      </c>
      <c r="AC517" s="9">
        <f t="shared" si="109"/>
        <v>76.3796909492274</v>
      </c>
      <c r="AD517" s="9">
        <f t="shared" si="117"/>
        <v>0</v>
      </c>
      <c r="AE517" s="10">
        <f t="shared" si="118"/>
        <v>4.53</v>
      </c>
    </row>
    <row r="518" spans="1:31">
      <c r="A518" s="4">
        <v>45887</v>
      </c>
      <c r="B518" s="5" t="s">
        <v>312</v>
      </c>
      <c r="C518" s="5" t="s">
        <v>313</v>
      </c>
      <c r="D518" s="5" t="s">
        <v>245</v>
      </c>
      <c r="E518" s="5">
        <v>0.71</v>
      </c>
      <c r="F518" s="5">
        <v>0.71</v>
      </c>
      <c r="G518" s="5">
        <v>1.07</v>
      </c>
      <c r="H518" s="5">
        <v>1.21</v>
      </c>
      <c r="I518" s="5" t="s">
        <v>41</v>
      </c>
      <c r="J518" s="5">
        <v>5</v>
      </c>
      <c r="K518" s="5" t="s">
        <v>35</v>
      </c>
      <c r="L518" s="5" t="s">
        <v>36</v>
      </c>
      <c r="M518" s="5" t="s">
        <v>37</v>
      </c>
      <c r="N518" s="5">
        <v>17</v>
      </c>
      <c r="O518" s="5">
        <v>55</v>
      </c>
      <c r="P518" s="5">
        <v>0</v>
      </c>
      <c r="Q518" s="5">
        <v>62</v>
      </c>
      <c r="R518" s="5">
        <v>0</v>
      </c>
      <c r="S518" s="5">
        <v>0</v>
      </c>
      <c r="T518">
        <f t="shared" si="111"/>
        <v>72</v>
      </c>
      <c r="U518">
        <f t="shared" si="112"/>
        <v>134</v>
      </c>
      <c r="V518" s="1">
        <f t="shared" si="113"/>
        <v>45988.4084507042</v>
      </c>
      <c r="W518" s="1">
        <f t="shared" si="114"/>
        <v>46075.7323943662</v>
      </c>
      <c r="X518" t="str">
        <f t="shared" si="108"/>
        <v>高滞销风险</v>
      </c>
      <c r="Y518" s="8" t="str">
        <f>_xlfn.IFS(COUNTIF($B$2:B518,B518)=1,"-",OR(AND(X517="高滞销风险",OR(X518="中滞销风险",X518="低滞销风险",X518="健康")),AND(X517="中滞销风险",OR(X518="低滞销风险",X518="健康")),AND(X517="低滞销风险",X518="健康")),"变好",X517=X518,"维持不变",OR(AND(X517="健康",OR(X518="低滞销风险",X518="中滞销风险",X518="高滞销风险")),AND(X517="低滞销风险",OR(X518="中滞销风险",X518="高滞销风险")),AND(X517="中滞销风险",X518="高滞销风险")),"变差")</f>
        <v>-</v>
      </c>
      <c r="Z518" s="9">
        <f t="shared" si="115"/>
        <v>0</v>
      </c>
      <c r="AA518" s="9">
        <f t="shared" si="110"/>
        <v>59.45</v>
      </c>
      <c r="AB518" s="9">
        <f t="shared" si="116"/>
        <v>59.45</v>
      </c>
      <c r="AC518" s="9">
        <f t="shared" si="109"/>
        <v>188.732394366197</v>
      </c>
      <c r="AD518" s="9">
        <f t="shared" si="117"/>
        <v>83.7323943661977</v>
      </c>
      <c r="AE518" s="10">
        <f t="shared" si="118"/>
        <v>1.27619047619048</v>
      </c>
    </row>
    <row r="519" spans="1:31">
      <c r="A519" s="4">
        <v>45894</v>
      </c>
      <c r="B519" s="5" t="s">
        <v>312</v>
      </c>
      <c r="C519" s="5" t="s">
        <v>313</v>
      </c>
      <c r="D519" s="5" t="s">
        <v>245</v>
      </c>
      <c r="E519" s="5">
        <v>0.57</v>
      </c>
      <c r="F519" s="5">
        <v>0.57</v>
      </c>
      <c r="G519" s="5">
        <v>0.64</v>
      </c>
      <c r="H519" s="5">
        <v>0.93</v>
      </c>
      <c r="I519" s="5" t="s">
        <v>41</v>
      </c>
      <c r="J519" s="5">
        <v>4</v>
      </c>
      <c r="K519" s="5" t="s">
        <v>38</v>
      </c>
      <c r="L519" s="5" t="s">
        <v>39</v>
      </c>
      <c r="M519" s="5" t="s">
        <v>40</v>
      </c>
      <c r="N519" s="5">
        <v>33</v>
      </c>
      <c r="O519" s="5">
        <v>34</v>
      </c>
      <c r="P519" s="5">
        <v>0</v>
      </c>
      <c r="Q519" s="5">
        <v>62</v>
      </c>
      <c r="R519" s="5">
        <v>0</v>
      </c>
      <c r="S519" s="5">
        <v>0</v>
      </c>
      <c r="T519">
        <f t="shared" si="111"/>
        <v>67</v>
      </c>
      <c r="U519">
        <f t="shared" si="112"/>
        <v>129</v>
      </c>
      <c r="V519" s="1">
        <f t="shared" si="113"/>
        <v>46011.5438596491</v>
      </c>
      <c r="W519" s="1">
        <f t="shared" si="114"/>
        <v>46120.3157894737</v>
      </c>
      <c r="X519" t="str">
        <f t="shared" ref="X519:X541" si="119">_xlfn.IFS(AD519&gt;=30,"高滞销风险",AD519&gt;=15,"中滞销风险",AD519&gt;0,"低滞销风险",AD519=0,"健康")</f>
        <v>高滞销风险</v>
      </c>
      <c r="Y519" s="8" t="str">
        <f>_xlfn.IFS(COUNTIF($B$2:B519,B519)=1,"-",OR(AND(X518="高滞销风险",OR(X519="中滞销风险",X519="低滞销风险",X519="健康")),AND(X518="中滞销风险",OR(X519="低滞销风险",X519="健康")),AND(X518="低滞销风险",X519="健康")),"变好",X518=X519,"维持不变",OR(AND(X518="健康",OR(X519="低滞销风险",X519="中滞销风险",X519="高滞销风险")),AND(X518="低滞销风险",OR(X519="中滞销风险",X519="高滞销风险")),AND(X518="中滞销风险",X519="高滞销风险")),"变差")</f>
        <v>维持不变</v>
      </c>
      <c r="Z519" s="9">
        <f t="shared" si="115"/>
        <v>11.14</v>
      </c>
      <c r="AA519" s="9">
        <f t="shared" si="110"/>
        <v>62</v>
      </c>
      <c r="AB519" s="9">
        <f t="shared" si="116"/>
        <v>73.14</v>
      </c>
      <c r="AC519" s="9">
        <f t="shared" ref="AC519:AC541" si="120">U519/E519</f>
        <v>226.315789473684</v>
      </c>
      <c r="AD519" s="9">
        <f t="shared" si="117"/>
        <v>128.315789473687</v>
      </c>
      <c r="AE519" s="10">
        <f t="shared" si="118"/>
        <v>1.31632653061224</v>
      </c>
    </row>
    <row r="520" spans="1:31">
      <c r="A520" s="4">
        <v>45901</v>
      </c>
      <c r="B520" s="5" t="s">
        <v>312</v>
      </c>
      <c r="C520" s="5" t="s">
        <v>313</v>
      </c>
      <c r="D520" s="5" t="s">
        <v>245</v>
      </c>
      <c r="E520" s="5">
        <v>1.22</v>
      </c>
      <c r="F520" s="5">
        <v>1.57</v>
      </c>
      <c r="G520" s="5">
        <v>1.07</v>
      </c>
      <c r="H520" s="5">
        <v>1.07</v>
      </c>
      <c r="I520" s="5" t="s">
        <v>34</v>
      </c>
      <c r="J520" s="5">
        <v>11</v>
      </c>
      <c r="K520" s="5" t="s">
        <v>42</v>
      </c>
      <c r="L520" s="5" t="s">
        <v>43</v>
      </c>
      <c r="M520" s="5" t="s">
        <v>44</v>
      </c>
      <c r="N520" s="5">
        <v>34</v>
      </c>
      <c r="O520" s="5">
        <v>21</v>
      </c>
      <c r="P520" s="5">
        <v>0</v>
      </c>
      <c r="Q520" s="5">
        <v>62</v>
      </c>
      <c r="R520" s="5">
        <v>0</v>
      </c>
      <c r="S520" s="5">
        <v>0</v>
      </c>
      <c r="T520">
        <f t="shared" si="111"/>
        <v>55</v>
      </c>
      <c r="U520">
        <f t="shared" si="112"/>
        <v>117</v>
      </c>
      <c r="V520" s="1">
        <f t="shared" si="113"/>
        <v>45946.0819672131</v>
      </c>
      <c r="W520" s="1">
        <f t="shared" si="114"/>
        <v>45996.9016393443</v>
      </c>
      <c r="X520" t="str">
        <f t="shared" si="119"/>
        <v>低滞销风险</v>
      </c>
      <c r="Y520" s="8" t="str">
        <f>_xlfn.IFS(COUNTIF($B$2:B520,B520)=1,"-",OR(AND(X519="高滞销风险",OR(X520="中滞销风险",X520="低滞销风险",X520="健康")),AND(X519="中滞销风险",OR(X520="低滞销风险",X520="健康")),AND(X519="低滞销风险",X520="健康")),"变好",X519=X520,"维持不变",OR(AND(X519="健康",OR(X520="低滞销风险",X520="中滞销风险",X520="高滞销风险")),AND(X519="低滞销风险",OR(X520="中滞销风险",X520="高滞销风险")),AND(X519="中滞销风险",X520="高滞销风险")),"变差")</f>
        <v>变好</v>
      </c>
      <c r="Z520" s="9">
        <f t="shared" si="115"/>
        <v>0</v>
      </c>
      <c r="AA520" s="9">
        <f t="shared" si="110"/>
        <v>5.98</v>
      </c>
      <c r="AB520" s="9">
        <f t="shared" si="116"/>
        <v>5.98</v>
      </c>
      <c r="AC520" s="9">
        <f t="shared" si="120"/>
        <v>95.9016393442623</v>
      </c>
      <c r="AD520" s="9">
        <f t="shared" si="117"/>
        <v>4.90163934426528</v>
      </c>
      <c r="AE520" s="10">
        <f t="shared" si="118"/>
        <v>1.28571428571429</v>
      </c>
    </row>
    <row r="521" spans="1:31">
      <c r="A521" s="4">
        <v>45908</v>
      </c>
      <c r="B521" s="5" t="s">
        <v>312</v>
      </c>
      <c r="C521" s="5" t="s">
        <v>313</v>
      </c>
      <c r="D521" s="5" t="s">
        <v>245</v>
      </c>
      <c r="E521" s="5">
        <v>1.04</v>
      </c>
      <c r="F521" s="5">
        <v>1</v>
      </c>
      <c r="G521" s="5">
        <v>1.29</v>
      </c>
      <c r="H521" s="5">
        <v>0.96</v>
      </c>
      <c r="I521" s="5" t="s">
        <v>34</v>
      </c>
      <c r="J521" s="5">
        <v>7</v>
      </c>
      <c r="K521" s="5" t="s">
        <v>45</v>
      </c>
      <c r="L521" s="5" t="s">
        <v>46</v>
      </c>
      <c r="M521" s="5" t="s">
        <v>47</v>
      </c>
      <c r="N521" s="5">
        <v>42</v>
      </c>
      <c r="O521" s="5">
        <v>10</v>
      </c>
      <c r="P521" s="5">
        <v>0</v>
      </c>
      <c r="Q521" s="5">
        <v>62</v>
      </c>
      <c r="R521" s="5">
        <v>0</v>
      </c>
      <c r="S521" s="5">
        <v>0</v>
      </c>
      <c r="T521">
        <f t="shared" si="111"/>
        <v>52</v>
      </c>
      <c r="U521">
        <f t="shared" si="112"/>
        <v>114</v>
      </c>
      <c r="V521" s="1">
        <f t="shared" si="113"/>
        <v>45958</v>
      </c>
      <c r="W521" s="1">
        <f t="shared" si="114"/>
        <v>46017.6153846154</v>
      </c>
      <c r="X521" t="str">
        <f t="shared" si="119"/>
        <v>中滞销风险</v>
      </c>
      <c r="Y521" s="8" t="str">
        <f>_xlfn.IFS(COUNTIF($B$2:B521,B521)=1,"-",OR(AND(X520="高滞销风险",OR(X521="中滞销风险",X521="低滞销风险",X521="健康")),AND(X520="中滞销风险",OR(X521="低滞销风险",X521="健康")),AND(X520="低滞销风险",X521="健康")),"变好",X520=X521,"维持不变",OR(AND(X520="健康",OR(X521="低滞销风险",X521="中滞销风险",X521="高滞销风险")),AND(X520="低滞销风险",OR(X521="中滞销风险",X521="高滞销风险")),AND(X520="中滞销风险",X521="高滞销风险")),"变差")</f>
        <v>变差</v>
      </c>
      <c r="Z521" s="9">
        <f t="shared" si="115"/>
        <v>0</v>
      </c>
      <c r="AA521" s="9">
        <f t="shared" si="110"/>
        <v>26.64</v>
      </c>
      <c r="AB521" s="9">
        <f t="shared" si="116"/>
        <v>26.64</v>
      </c>
      <c r="AC521" s="9">
        <f t="shared" si="120"/>
        <v>109.615384615385</v>
      </c>
      <c r="AD521" s="9">
        <f t="shared" si="117"/>
        <v>25.6153846153829</v>
      </c>
      <c r="AE521" s="10">
        <f t="shared" si="118"/>
        <v>1.35714285714286</v>
      </c>
    </row>
    <row r="522" spans="1:31">
      <c r="A522" s="4">
        <v>45887</v>
      </c>
      <c r="B522" s="5" t="s">
        <v>314</v>
      </c>
      <c r="C522" s="5" t="s">
        <v>315</v>
      </c>
      <c r="D522" s="5" t="s">
        <v>245</v>
      </c>
      <c r="E522" s="5">
        <v>2.33</v>
      </c>
      <c r="F522" s="5">
        <v>2.33</v>
      </c>
      <c r="G522" s="5">
        <v>3.25</v>
      </c>
      <c r="H522" s="5">
        <v>4.27</v>
      </c>
      <c r="I522" s="5" t="s">
        <v>41</v>
      </c>
      <c r="J522" s="5">
        <v>16.3</v>
      </c>
      <c r="K522" s="5" t="s">
        <v>35</v>
      </c>
      <c r="L522" s="5" t="s">
        <v>36</v>
      </c>
      <c r="M522" s="5" t="s">
        <v>37</v>
      </c>
      <c r="N522" s="5">
        <v>54</v>
      </c>
      <c r="O522" s="5">
        <v>249</v>
      </c>
      <c r="P522" s="5">
        <v>0</v>
      </c>
      <c r="Q522" s="5">
        <v>100</v>
      </c>
      <c r="R522" s="5">
        <v>0</v>
      </c>
      <c r="S522" s="5">
        <v>0</v>
      </c>
      <c r="T522">
        <f t="shared" si="111"/>
        <v>303</v>
      </c>
      <c r="U522">
        <f t="shared" si="112"/>
        <v>403</v>
      </c>
      <c r="V522" s="1">
        <f t="shared" si="113"/>
        <v>46017.0429184549</v>
      </c>
      <c r="W522" s="1">
        <f t="shared" si="114"/>
        <v>46059.9613733906</v>
      </c>
      <c r="X522" t="str">
        <f t="shared" si="119"/>
        <v>高滞销风险</v>
      </c>
      <c r="Y522" s="8" t="str">
        <f>_xlfn.IFS(COUNTIF($B$2:B522,B522)=1,"-",OR(AND(X521="高滞销风险",OR(X522="中滞销风险",X522="低滞销风险",X522="健康")),AND(X521="中滞销风险",OR(X522="低滞销风险",X522="健康")),AND(X521="低滞销风险",X522="健康")),"变好",X521=X522,"维持不变",OR(AND(X521="健康",OR(X522="低滞销风险",X522="中滞销风险",X522="高滞销风险")),AND(X521="低滞销风险",OR(X522="中滞销风险",X522="高滞销风险")),AND(X521="中滞销风险",X522="高滞销风险")),"变差")</f>
        <v>-</v>
      </c>
      <c r="Z522" s="9">
        <f t="shared" si="115"/>
        <v>58.35</v>
      </c>
      <c r="AA522" s="9">
        <f t="shared" si="110"/>
        <v>100</v>
      </c>
      <c r="AB522" s="9">
        <f t="shared" si="116"/>
        <v>158.35</v>
      </c>
      <c r="AC522" s="9">
        <f t="shared" si="120"/>
        <v>172.961373390558</v>
      </c>
      <c r="AD522" s="9">
        <f t="shared" si="117"/>
        <v>67.9613733905571</v>
      </c>
      <c r="AE522" s="10">
        <f t="shared" si="118"/>
        <v>3.83809523809524</v>
      </c>
    </row>
    <row r="523" spans="1:31">
      <c r="A523" s="4">
        <v>45894</v>
      </c>
      <c r="B523" s="5" t="s">
        <v>314</v>
      </c>
      <c r="C523" s="5" t="s">
        <v>315</v>
      </c>
      <c r="D523" s="5" t="s">
        <v>245</v>
      </c>
      <c r="E523" s="5">
        <v>2.16</v>
      </c>
      <c r="F523" s="5">
        <v>2.16</v>
      </c>
      <c r="G523" s="5">
        <v>2.24</v>
      </c>
      <c r="H523" s="5">
        <v>3.45</v>
      </c>
      <c r="I523" s="5" t="s">
        <v>41</v>
      </c>
      <c r="J523" s="5">
        <v>15.1</v>
      </c>
      <c r="K523" s="5" t="s">
        <v>38</v>
      </c>
      <c r="L523" s="5" t="s">
        <v>39</v>
      </c>
      <c r="M523" s="5" t="s">
        <v>40</v>
      </c>
      <c r="N523" s="5">
        <v>91</v>
      </c>
      <c r="O523" s="5">
        <v>201</v>
      </c>
      <c r="P523" s="5">
        <v>0</v>
      </c>
      <c r="Q523" s="5">
        <v>100</v>
      </c>
      <c r="R523" s="5">
        <v>0</v>
      </c>
      <c r="S523" s="5">
        <v>0</v>
      </c>
      <c r="T523">
        <f t="shared" si="111"/>
        <v>292</v>
      </c>
      <c r="U523">
        <f t="shared" si="112"/>
        <v>392</v>
      </c>
      <c r="V523" s="1">
        <f t="shared" si="113"/>
        <v>46029.1851851852</v>
      </c>
      <c r="W523" s="1">
        <f t="shared" si="114"/>
        <v>46075.4814814815</v>
      </c>
      <c r="X523" t="str">
        <f t="shared" si="119"/>
        <v>高滞销风险</v>
      </c>
      <c r="Y523" s="8" t="str">
        <f>_xlfn.IFS(COUNTIF($B$2:B523,B523)=1,"-",OR(AND(X522="高滞销风险",OR(X523="中滞销风险",X523="低滞销风险",X523="健康")),AND(X522="中滞销风险",OR(X523="低滞销风险",X523="健康")),AND(X522="低滞销风险",X523="健康")),"变好",X522=X523,"维持不变",OR(AND(X522="健康",OR(X523="低滞销风险",X523="中滞销风险",X523="高滞销风险")),AND(X522="低滞销风险",OR(X523="中滞销风险",X523="高滞销风险")),AND(X522="中滞销风险",X523="高滞销风险")),"变差")</f>
        <v>维持不变</v>
      </c>
      <c r="Z523" s="9">
        <f t="shared" si="115"/>
        <v>80.32</v>
      </c>
      <c r="AA523" s="9">
        <f t="shared" si="110"/>
        <v>100</v>
      </c>
      <c r="AB523" s="9">
        <f t="shared" si="116"/>
        <v>180.32</v>
      </c>
      <c r="AC523" s="9">
        <f t="shared" si="120"/>
        <v>181.481481481481</v>
      </c>
      <c r="AD523" s="9">
        <f t="shared" si="117"/>
        <v>83.4814814814818</v>
      </c>
      <c r="AE523" s="10">
        <f t="shared" si="118"/>
        <v>4</v>
      </c>
    </row>
    <row r="524" spans="1:31">
      <c r="A524" s="4">
        <v>45901</v>
      </c>
      <c r="B524" s="5" t="s">
        <v>314</v>
      </c>
      <c r="C524" s="5" t="s">
        <v>315</v>
      </c>
      <c r="D524" s="5" t="s">
        <v>245</v>
      </c>
      <c r="E524" s="5">
        <v>2.44</v>
      </c>
      <c r="F524" s="5">
        <v>2.44</v>
      </c>
      <c r="G524" s="5">
        <v>2.3</v>
      </c>
      <c r="H524" s="5">
        <v>2.77</v>
      </c>
      <c r="I524" s="5" t="s">
        <v>41</v>
      </c>
      <c r="J524" s="5">
        <v>17.1</v>
      </c>
      <c r="K524" s="5" t="s">
        <v>42</v>
      </c>
      <c r="L524" s="5" t="s">
        <v>43</v>
      </c>
      <c r="M524" s="5" t="s">
        <v>44</v>
      </c>
      <c r="N524" s="5">
        <v>173</v>
      </c>
      <c r="O524" s="5">
        <v>106</v>
      </c>
      <c r="P524" s="5">
        <v>0</v>
      </c>
      <c r="Q524" s="5">
        <v>100</v>
      </c>
      <c r="R524" s="5">
        <v>0</v>
      </c>
      <c r="S524" s="5">
        <v>0</v>
      </c>
      <c r="T524">
        <f t="shared" si="111"/>
        <v>279</v>
      </c>
      <c r="U524">
        <f t="shared" si="112"/>
        <v>379</v>
      </c>
      <c r="V524" s="1">
        <f t="shared" si="113"/>
        <v>46015.3442622951</v>
      </c>
      <c r="W524" s="1">
        <f t="shared" si="114"/>
        <v>46056.3278688525</v>
      </c>
      <c r="X524" t="str">
        <f t="shared" si="119"/>
        <v>高滞销风险</v>
      </c>
      <c r="Y524" s="8" t="str">
        <f>_xlfn.IFS(COUNTIF($B$2:B524,B524)=1,"-",OR(AND(X523="高滞销风险",OR(X524="中滞销风险",X524="低滞销风险",X524="健康")),AND(X523="中滞销风险",OR(X524="低滞销风险",X524="健康")),AND(X523="低滞销风险",X524="健康")),"变好",X523=X524,"维持不变",OR(AND(X523="健康",OR(X524="低滞销风险",X524="中滞销风险",X524="高滞销风险")),AND(X523="低滞销风险",OR(X524="中滞销风险",X524="高滞销风险")),AND(X523="中滞销风险",X524="高滞销风险")),"变差")</f>
        <v>维持不变</v>
      </c>
      <c r="Z524" s="9">
        <f t="shared" si="115"/>
        <v>56.96</v>
      </c>
      <c r="AA524" s="9">
        <f t="shared" si="110"/>
        <v>100</v>
      </c>
      <c r="AB524" s="9">
        <f t="shared" si="116"/>
        <v>156.96</v>
      </c>
      <c r="AC524" s="9">
        <f t="shared" si="120"/>
        <v>155.327868852459</v>
      </c>
      <c r="AD524" s="9">
        <f t="shared" si="117"/>
        <v>64.3278688524588</v>
      </c>
      <c r="AE524" s="10">
        <f t="shared" si="118"/>
        <v>4.16483516483517</v>
      </c>
    </row>
    <row r="525" spans="1:31">
      <c r="A525" s="4">
        <v>45908</v>
      </c>
      <c r="B525" s="5" t="s">
        <v>314</v>
      </c>
      <c r="C525" s="5" t="s">
        <v>315</v>
      </c>
      <c r="D525" s="5" t="s">
        <v>245</v>
      </c>
      <c r="E525" s="5">
        <v>3.06</v>
      </c>
      <c r="F525" s="5">
        <v>3.71</v>
      </c>
      <c r="G525" s="5">
        <v>3.08</v>
      </c>
      <c r="H525" s="5">
        <v>2.66</v>
      </c>
      <c r="I525" s="5" t="s">
        <v>34</v>
      </c>
      <c r="J525" s="5">
        <v>26</v>
      </c>
      <c r="K525" s="5" t="s">
        <v>45</v>
      </c>
      <c r="L525" s="5" t="s">
        <v>46</v>
      </c>
      <c r="M525" s="5" t="s">
        <v>47</v>
      </c>
      <c r="N525" s="5">
        <v>217</v>
      </c>
      <c r="O525" s="5">
        <v>30</v>
      </c>
      <c r="P525" s="5">
        <v>0</v>
      </c>
      <c r="Q525" s="5">
        <v>100</v>
      </c>
      <c r="R525" s="5">
        <v>0</v>
      </c>
      <c r="S525" s="5">
        <v>0</v>
      </c>
      <c r="T525">
        <f t="shared" si="111"/>
        <v>247</v>
      </c>
      <c r="U525">
        <f t="shared" si="112"/>
        <v>347</v>
      </c>
      <c r="V525" s="1">
        <f t="shared" si="113"/>
        <v>45988.7189542484</v>
      </c>
      <c r="W525" s="1">
        <f t="shared" si="114"/>
        <v>46021.3986928105</v>
      </c>
      <c r="X525" t="str">
        <f t="shared" si="119"/>
        <v>中滞销风险</v>
      </c>
      <c r="Y525" s="8" t="str">
        <f>_xlfn.IFS(COUNTIF($B$2:B525,B525)=1,"-",OR(AND(X524="高滞销风险",OR(X525="中滞销风险",X525="低滞销风险",X525="健康")),AND(X524="中滞销风险",OR(X525="低滞销风险",X525="健康")),AND(X524="低滞销风险",X525="健康")),"变好",X524=X525,"维持不变",OR(AND(X524="健康",OR(X525="低滞销风险",X525="中滞销风险",X525="高滞销风险")),AND(X524="低滞销风险",OR(X525="中滞销风险",X525="高滞销风险")),AND(X524="中滞销风险",X525="高滞销风险")),"变差")</f>
        <v>变好</v>
      </c>
      <c r="Z525" s="9">
        <f t="shared" si="115"/>
        <v>0</v>
      </c>
      <c r="AA525" s="9">
        <f t="shared" si="110"/>
        <v>89.96</v>
      </c>
      <c r="AB525" s="9">
        <f t="shared" si="116"/>
        <v>89.96</v>
      </c>
      <c r="AC525" s="9">
        <f t="shared" si="120"/>
        <v>113.398692810458</v>
      </c>
      <c r="AD525" s="9">
        <f t="shared" si="117"/>
        <v>29.3986928104569</v>
      </c>
      <c r="AE525" s="10">
        <f t="shared" si="118"/>
        <v>4.13095238095238</v>
      </c>
    </row>
    <row r="526" spans="1:31">
      <c r="A526" s="4">
        <v>45887</v>
      </c>
      <c r="B526" s="5" t="s">
        <v>316</v>
      </c>
      <c r="C526" s="5" t="s">
        <v>317</v>
      </c>
      <c r="D526" s="5" t="s">
        <v>245</v>
      </c>
      <c r="E526" s="5">
        <v>2.89</v>
      </c>
      <c r="F526" s="5">
        <v>3.14</v>
      </c>
      <c r="G526" s="5">
        <v>3.21</v>
      </c>
      <c r="H526" s="5">
        <v>2.61</v>
      </c>
      <c r="I526" s="5" t="s">
        <v>34</v>
      </c>
      <c r="J526" s="5">
        <v>22</v>
      </c>
      <c r="K526" s="5" t="s">
        <v>35</v>
      </c>
      <c r="L526" s="5" t="s">
        <v>36</v>
      </c>
      <c r="M526" s="5" t="s">
        <v>37</v>
      </c>
      <c r="N526" s="5">
        <v>83</v>
      </c>
      <c r="O526" s="5">
        <v>107</v>
      </c>
      <c r="P526" s="5">
        <v>0</v>
      </c>
      <c r="Q526" s="5">
        <v>0</v>
      </c>
      <c r="R526" s="5">
        <v>0</v>
      </c>
      <c r="S526" s="5">
        <v>101</v>
      </c>
      <c r="T526">
        <f t="shared" si="111"/>
        <v>190</v>
      </c>
      <c r="U526">
        <f t="shared" si="112"/>
        <v>291</v>
      </c>
      <c r="V526" s="1">
        <f t="shared" si="113"/>
        <v>45952.7439446367</v>
      </c>
      <c r="W526" s="1">
        <f t="shared" si="114"/>
        <v>45987.6920415225</v>
      </c>
      <c r="X526" t="str">
        <f t="shared" si="119"/>
        <v>健康</v>
      </c>
      <c r="Y526" s="8" t="str">
        <f>_xlfn.IFS(COUNTIF($B$2:B526,B526)=1,"-",OR(AND(X525="高滞销风险",OR(X526="中滞销风险",X526="低滞销风险",X526="健康")),AND(X525="中滞销风险",OR(X526="低滞销风险",X526="健康")),AND(X525="低滞销风险",X526="健康")),"变好",X525=X526,"维持不变",OR(AND(X525="健康",OR(X526="低滞销风险",X526="中滞销风险",X526="高滞销风险")),AND(X525="低滞销风险",OR(X526="中滞销风险",X526="高滞销风险")),AND(X525="中滞销风险",X526="高滞销风险")),"变差")</f>
        <v>-</v>
      </c>
      <c r="Z526" s="9">
        <f t="shared" si="115"/>
        <v>0</v>
      </c>
      <c r="AA526" s="9">
        <f t="shared" si="110"/>
        <v>0</v>
      </c>
      <c r="AB526" s="9">
        <f t="shared" si="116"/>
        <v>0</v>
      </c>
      <c r="AC526" s="9">
        <f t="shared" si="120"/>
        <v>100.692041522491</v>
      </c>
      <c r="AD526" s="9">
        <f t="shared" si="117"/>
        <v>0</v>
      </c>
      <c r="AE526" s="10">
        <f t="shared" si="118"/>
        <v>2.89</v>
      </c>
    </row>
    <row r="527" spans="1:31">
      <c r="A527" s="4">
        <v>45894</v>
      </c>
      <c r="B527" s="5" t="s">
        <v>316</v>
      </c>
      <c r="C527" s="5" t="s">
        <v>317</v>
      </c>
      <c r="D527" s="5" t="s">
        <v>245</v>
      </c>
      <c r="E527" s="5">
        <v>3.06</v>
      </c>
      <c r="F527" s="5">
        <v>3.29</v>
      </c>
      <c r="G527" s="5">
        <v>3.21</v>
      </c>
      <c r="H527" s="5">
        <v>2.86</v>
      </c>
      <c r="I527" s="5" t="s">
        <v>34</v>
      </c>
      <c r="J527" s="5">
        <v>23</v>
      </c>
      <c r="K527" s="5" t="s">
        <v>38</v>
      </c>
      <c r="L527" s="5" t="s">
        <v>39</v>
      </c>
      <c r="M527" s="5" t="s">
        <v>40</v>
      </c>
      <c r="N527" s="5">
        <v>96</v>
      </c>
      <c r="O527" s="5">
        <v>77</v>
      </c>
      <c r="P527" s="5">
        <v>0</v>
      </c>
      <c r="Q527" s="5">
        <v>0</v>
      </c>
      <c r="R527" s="5">
        <v>0</v>
      </c>
      <c r="S527" s="5">
        <v>101</v>
      </c>
      <c r="T527">
        <f t="shared" si="111"/>
        <v>173</v>
      </c>
      <c r="U527">
        <f t="shared" si="112"/>
        <v>274</v>
      </c>
      <c r="V527" s="1">
        <f t="shared" si="113"/>
        <v>45950.5359477124</v>
      </c>
      <c r="W527" s="1">
        <f t="shared" si="114"/>
        <v>45983.5424836601</v>
      </c>
      <c r="X527" t="str">
        <f t="shared" si="119"/>
        <v>健康</v>
      </c>
      <c r="Y527" s="8" t="str">
        <f>_xlfn.IFS(COUNTIF($B$2:B527,B527)=1,"-",OR(AND(X526="高滞销风险",OR(X527="中滞销风险",X527="低滞销风险",X527="健康")),AND(X526="中滞销风险",OR(X527="低滞销风险",X527="健康")),AND(X526="低滞销风险",X527="健康")),"变好",X526=X527,"维持不变",OR(AND(X526="健康",OR(X527="低滞销风险",X527="中滞销风险",X527="高滞销风险")),AND(X526="低滞销风险",OR(X527="中滞销风险",X527="高滞销风险")),AND(X526="中滞销风险",X527="高滞销风险")),"变差")</f>
        <v>维持不变</v>
      </c>
      <c r="Z527" s="9">
        <f t="shared" si="115"/>
        <v>0</v>
      </c>
      <c r="AA527" s="9">
        <f t="shared" si="110"/>
        <v>0</v>
      </c>
      <c r="AB527" s="9">
        <f t="shared" si="116"/>
        <v>0</v>
      </c>
      <c r="AC527" s="9">
        <f t="shared" si="120"/>
        <v>89.5424836601307</v>
      </c>
      <c r="AD527" s="9">
        <f t="shared" si="117"/>
        <v>0</v>
      </c>
      <c r="AE527" s="10">
        <f t="shared" si="118"/>
        <v>3.06</v>
      </c>
    </row>
    <row r="528" spans="1:31">
      <c r="A528" s="4">
        <v>45901</v>
      </c>
      <c r="B528" s="5" t="s">
        <v>316</v>
      </c>
      <c r="C528" s="5" t="s">
        <v>317</v>
      </c>
      <c r="D528" s="5" t="s">
        <v>245</v>
      </c>
      <c r="E528" s="5">
        <v>3</v>
      </c>
      <c r="F528" s="5">
        <v>3</v>
      </c>
      <c r="G528" s="5">
        <v>3.14</v>
      </c>
      <c r="H528" s="5">
        <v>3.18</v>
      </c>
      <c r="I528" s="5" t="s">
        <v>41</v>
      </c>
      <c r="J528" s="5">
        <v>21</v>
      </c>
      <c r="K528" s="5" t="s">
        <v>42</v>
      </c>
      <c r="L528" s="5" t="s">
        <v>43</v>
      </c>
      <c r="M528" s="5" t="s">
        <v>44</v>
      </c>
      <c r="N528" s="5">
        <v>107</v>
      </c>
      <c r="O528" s="5">
        <v>65</v>
      </c>
      <c r="P528" s="5">
        <v>0</v>
      </c>
      <c r="Q528" s="5">
        <v>80</v>
      </c>
      <c r="R528" s="5">
        <v>0</v>
      </c>
      <c r="S528" s="5">
        <v>0</v>
      </c>
      <c r="T528">
        <f t="shared" si="111"/>
        <v>172</v>
      </c>
      <c r="U528">
        <f t="shared" si="112"/>
        <v>252</v>
      </c>
      <c r="V528" s="1">
        <f t="shared" si="113"/>
        <v>45958.3333333333</v>
      </c>
      <c r="W528" s="1">
        <f t="shared" si="114"/>
        <v>45985</v>
      </c>
      <c r="X528" t="str">
        <f t="shared" si="119"/>
        <v>健康</v>
      </c>
      <c r="Y528" s="8" t="str">
        <f>_xlfn.IFS(COUNTIF($B$2:B528,B528)=1,"-",OR(AND(X527="高滞销风险",OR(X528="中滞销风险",X528="低滞销风险",X528="健康")),AND(X527="中滞销风险",OR(X528="低滞销风险",X528="健康")),AND(X527="低滞销风险",X528="健康")),"变好",X527=X528,"维持不变",OR(AND(X527="健康",OR(X528="低滞销风险",X528="中滞销风险",X528="高滞销风险")),AND(X527="低滞销风险",OR(X528="中滞销风险",X528="高滞销风险")),AND(X527="中滞销风险",X528="高滞销风险")),"变差")</f>
        <v>维持不变</v>
      </c>
      <c r="Z528" s="9">
        <f t="shared" si="115"/>
        <v>0</v>
      </c>
      <c r="AA528" s="9">
        <f t="shared" si="110"/>
        <v>0</v>
      </c>
      <c r="AB528" s="9">
        <f t="shared" si="116"/>
        <v>0</v>
      </c>
      <c r="AC528" s="9">
        <f t="shared" si="120"/>
        <v>84</v>
      </c>
      <c r="AD528" s="9">
        <f t="shared" si="117"/>
        <v>0</v>
      </c>
      <c r="AE528" s="10">
        <f t="shared" si="118"/>
        <v>3</v>
      </c>
    </row>
    <row r="529" spans="1:31">
      <c r="A529" s="4">
        <v>45908</v>
      </c>
      <c r="B529" s="5" t="s">
        <v>316</v>
      </c>
      <c r="C529" s="5" t="s">
        <v>317</v>
      </c>
      <c r="D529" s="5" t="s">
        <v>245</v>
      </c>
      <c r="E529" s="5">
        <v>1.86</v>
      </c>
      <c r="F529" s="5">
        <v>1.86</v>
      </c>
      <c r="G529" s="5">
        <v>2.43</v>
      </c>
      <c r="H529" s="5">
        <v>2.82</v>
      </c>
      <c r="I529" s="5" t="s">
        <v>41</v>
      </c>
      <c r="J529" s="5">
        <v>13</v>
      </c>
      <c r="K529" s="5" t="s">
        <v>45</v>
      </c>
      <c r="L529" s="5" t="s">
        <v>46</v>
      </c>
      <c r="M529" s="5" t="s">
        <v>47</v>
      </c>
      <c r="N529" s="5">
        <v>104</v>
      </c>
      <c r="O529" s="5">
        <v>103</v>
      </c>
      <c r="P529" s="5">
        <v>0</v>
      </c>
      <c r="Q529" s="5">
        <v>30</v>
      </c>
      <c r="R529" s="5">
        <v>0</v>
      </c>
      <c r="S529" s="5">
        <v>0</v>
      </c>
      <c r="T529">
        <f t="shared" si="111"/>
        <v>207</v>
      </c>
      <c r="U529">
        <f t="shared" si="112"/>
        <v>237</v>
      </c>
      <c r="V529" s="1">
        <f t="shared" si="113"/>
        <v>46019.2903225806</v>
      </c>
      <c r="W529" s="1">
        <f t="shared" si="114"/>
        <v>46035.4193548387</v>
      </c>
      <c r="X529" t="str">
        <f t="shared" si="119"/>
        <v>高滞销风险</v>
      </c>
      <c r="Y529" s="8" t="str">
        <f>_xlfn.IFS(COUNTIF($B$2:B529,B529)=1,"-",OR(AND(X528="高滞销风险",OR(X529="中滞销风险",X529="低滞销风险",X529="健康")),AND(X528="中滞销风险",OR(X529="低滞销风险",X529="健康")),AND(X528="低滞销风险",X529="健康")),"变好",X528=X529,"维持不变",OR(AND(X528="健康",OR(X529="低滞销风险",X529="中滞销风险",X529="高滞销风险")),AND(X528="低滞销风险",OR(X529="中滞销风险",X529="高滞销风险")),AND(X528="中滞销风险",X529="高滞销风险")),"变差")</f>
        <v>变差</v>
      </c>
      <c r="Z529" s="9">
        <f t="shared" si="115"/>
        <v>50.76</v>
      </c>
      <c r="AA529" s="9">
        <f t="shared" si="110"/>
        <v>30</v>
      </c>
      <c r="AB529" s="9">
        <f t="shared" si="116"/>
        <v>80.76</v>
      </c>
      <c r="AC529" s="9">
        <f t="shared" si="120"/>
        <v>127.41935483871</v>
      </c>
      <c r="AD529" s="9">
        <f t="shared" si="117"/>
        <v>43.419354838712</v>
      </c>
      <c r="AE529" s="10">
        <f t="shared" si="118"/>
        <v>2.82142857142857</v>
      </c>
    </row>
    <row r="530" spans="1:31">
      <c r="A530" s="4">
        <v>45887</v>
      </c>
      <c r="B530" s="5" t="s">
        <v>318</v>
      </c>
      <c r="C530" s="5" t="s">
        <v>319</v>
      </c>
      <c r="D530" s="5" t="s">
        <v>245</v>
      </c>
      <c r="E530" s="5">
        <v>2.71</v>
      </c>
      <c r="F530" s="5">
        <v>2.71</v>
      </c>
      <c r="G530" s="5">
        <v>3</v>
      </c>
      <c r="H530" s="5">
        <v>3.07</v>
      </c>
      <c r="I530" s="5" t="s">
        <v>41</v>
      </c>
      <c r="J530" s="5">
        <v>19</v>
      </c>
      <c r="K530" s="5" t="s">
        <v>35</v>
      </c>
      <c r="L530" s="5" t="s">
        <v>36</v>
      </c>
      <c r="M530" s="5" t="s">
        <v>37</v>
      </c>
      <c r="N530" s="5">
        <v>102</v>
      </c>
      <c r="O530" s="5">
        <v>93</v>
      </c>
      <c r="P530" s="5">
        <v>0</v>
      </c>
      <c r="Q530" s="5">
        <v>43</v>
      </c>
      <c r="R530" s="5">
        <v>0</v>
      </c>
      <c r="S530" s="5">
        <v>0</v>
      </c>
      <c r="T530">
        <f t="shared" si="111"/>
        <v>195</v>
      </c>
      <c r="U530">
        <f t="shared" si="112"/>
        <v>238</v>
      </c>
      <c r="V530" s="1">
        <f t="shared" si="113"/>
        <v>45958.9557195572</v>
      </c>
      <c r="W530" s="1">
        <f t="shared" si="114"/>
        <v>45974.8228782288</v>
      </c>
      <c r="X530" t="str">
        <f t="shared" si="119"/>
        <v>健康</v>
      </c>
      <c r="Y530" s="8" t="str">
        <f>_xlfn.IFS(COUNTIF($B$2:B530,B530)=1,"-",OR(AND(X529="高滞销风险",OR(X530="中滞销风险",X530="低滞销风险",X530="健康")),AND(X529="中滞销风险",OR(X530="低滞销风险",X530="健康")),AND(X529="低滞销风险",X530="健康")),"变好",X529=X530,"维持不变",OR(AND(X529="健康",OR(X530="低滞销风险",X530="中滞销风险",X530="高滞销风险")),AND(X529="低滞销风险",OR(X530="中滞销风险",X530="高滞销风险")),AND(X529="中滞销风险",X530="高滞销风险")),"变差")</f>
        <v>-</v>
      </c>
      <c r="Z530" s="9">
        <f t="shared" si="115"/>
        <v>0</v>
      </c>
      <c r="AA530" s="9">
        <f t="shared" si="110"/>
        <v>0</v>
      </c>
      <c r="AB530" s="9">
        <f t="shared" si="116"/>
        <v>0</v>
      </c>
      <c r="AC530" s="9">
        <f t="shared" si="120"/>
        <v>87.8228782287823</v>
      </c>
      <c r="AD530" s="9">
        <f t="shared" si="117"/>
        <v>0</v>
      </c>
      <c r="AE530" s="10">
        <f t="shared" si="118"/>
        <v>2.71</v>
      </c>
    </row>
    <row r="531" spans="1:31">
      <c r="A531" s="4">
        <v>45894</v>
      </c>
      <c r="B531" s="5" t="s">
        <v>318</v>
      </c>
      <c r="C531" s="5" t="s">
        <v>319</v>
      </c>
      <c r="D531" s="5" t="s">
        <v>245</v>
      </c>
      <c r="E531" s="5">
        <v>2.9</v>
      </c>
      <c r="F531" s="5">
        <v>3</v>
      </c>
      <c r="G531" s="5">
        <v>2.86</v>
      </c>
      <c r="H531" s="5">
        <v>2.86</v>
      </c>
      <c r="I531" s="5" t="s">
        <v>34</v>
      </c>
      <c r="J531" s="5">
        <v>21</v>
      </c>
      <c r="K531" s="5" t="s">
        <v>38</v>
      </c>
      <c r="L531" s="5" t="s">
        <v>39</v>
      </c>
      <c r="M531" s="5" t="s">
        <v>40</v>
      </c>
      <c r="N531" s="5">
        <v>97</v>
      </c>
      <c r="O531" s="5">
        <v>75</v>
      </c>
      <c r="P531" s="5">
        <v>0</v>
      </c>
      <c r="Q531" s="5">
        <v>43</v>
      </c>
      <c r="R531" s="5">
        <v>0</v>
      </c>
      <c r="S531" s="5">
        <v>0</v>
      </c>
      <c r="T531">
        <f t="shared" si="111"/>
        <v>172</v>
      </c>
      <c r="U531">
        <f t="shared" si="112"/>
        <v>215</v>
      </c>
      <c r="V531" s="1">
        <f t="shared" si="113"/>
        <v>45953.3103448276</v>
      </c>
      <c r="W531" s="1">
        <f t="shared" si="114"/>
        <v>45968.1379310345</v>
      </c>
      <c r="X531" t="str">
        <f t="shared" si="119"/>
        <v>健康</v>
      </c>
      <c r="Y531" s="8" t="str">
        <f>_xlfn.IFS(COUNTIF($B$2:B531,B531)=1,"-",OR(AND(X530="高滞销风险",OR(X531="中滞销风险",X531="低滞销风险",X531="健康")),AND(X530="中滞销风险",OR(X531="低滞销风险",X531="健康")),AND(X530="低滞销风险",X531="健康")),"变好",X530=X531,"维持不变",OR(AND(X530="健康",OR(X531="低滞销风险",X531="中滞销风险",X531="高滞销风险")),AND(X530="低滞销风险",OR(X531="中滞销风险",X531="高滞销风险")),AND(X530="中滞销风险",X531="高滞销风险")),"变差")</f>
        <v>维持不变</v>
      </c>
      <c r="Z531" s="9">
        <f t="shared" si="115"/>
        <v>0</v>
      </c>
      <c r="AA531" s="9">
        <f t="shared" si="110"/>
        <v>0</v>
      </c>
      <c r="AB531" s="9">
        <f t="shared" si="116"/>
        <v>0</v>
      </c>
      <c r="AC531" s="9">
        <f t="shared" si="120"/>
        <v>74.1379310344828</v>
      </c>
      <c r="AD531" s="9">
        <f t="shared" si="117"/>
        <v>0</v>
      </c>
      <c r="AE531" s="10">
        <f t="shared" si="118"/>
        <v>2.9</v>
      </c>
    </row>
    <row r="532" spans="1:31">
      <c r="A532" s="4">
        <v>45901</v>
      </c>
      <c r="B532" s="5" t="s">
        <v>318</v>
      </c>
      <c r="C532" s="5" t="s">
        <v>319</v>
      </c>
      <c r="D532" s="5" t="s">
        <v>245</v>
      </c>
      <c r="E532" s="5">
        <v>2.57</v>
      </c>
      <c r="F532" s="5">
        <v>2.57</v>
      </c>
      <c r="G532" s="5">
        <v>2.79</v>
      </c>
      <c r="H532" s="5">
        <v>2.89</v>
      </c>
      <c r="I532" s="5" t="s">
        <v>41</v>
      </c>
      <c r="J532" s="5">
        <v>18</v>
      </c>
      <c r="K532" s="5" t="s">
        <v>42</v>
      </c>
      <c r="L532" s="5" t="s">
        <v>43</v>
      </c>
      <c r="M532" s="5" t="s">
        <v>44</v>
      </c>
      <c r="N532" s="5">
        <v>98</v>
      </c>
      <c r="O532" s="5">
        <v>96</v>
      </c>
      <c r="P532" s="5">
        <v>0</v>
      </c>
      <c r="Q532" s="5">
        <v>3</v>
      </c>
      <c r="R532" s="5">
        <v>0</v>
      </c>
      <c r="S532" s="5">
        <v>0</v>
      </c>
      <c r="T532">
        <f t="shared" si="111"/>
        <v>194</v>
      </c>
      <c r="U532">
        <f t="shared" si="112"/>
        <v>197</v>
      </c>
      <c r="V532" s="1">
        <f t="shared" si="113"/>
        <v>45976.486381323</v>
      </c>
      <c r="W532" s="1">
        <f t="shared" si="114"/>
        <v>45977.6536964981</v>
      </c>
      <c r="X532" t="str">
        <f t="shared" si="119"/>
        <v>健康</v>
      </c>
      <c r="Y532" s="8" t="str">
        <f>_xlfn.IFS(COUNTIF($B$2:B532,B532)=1,"-",OR(AND(X531="高滞销风险",OR(X532="中滞销风险",X532="低滞销风险",X532="健康")),AND(X531="中滞销风险",OR(X532="低滞销风险",X532="健康")),AND(X531="低滞销风险",X532="健康")),"变好",X531=X532,"维持不变",OR(AND(X531="健康",OR(X532="低滞销风险",X532="中滞销风险",X532="高滞销风险")),AND(X531="低滞销风险",OR(X532="中滞销风险",X532="高滞销风险")),AND(X531="中滞销风险",X532="高滞销风险")),"变差")</f>
        <v>维持不变</v>
      </c>
      <c r="Z532" s="9">
        <f t="shared" si="115"/>
        <v>0</v>
      </c>
      <c r="AA532" s="9">
        <f t="shared" si="110"/>
        <v>0</v>
      </c>
      <c r="AB532" s="9">
        <f t="shared" si="116"/>
        <v>0</v>
      </c>
      <c r="AC532" s="9">
        <f t="shared" si="120"/>
        <v>76.6536964980545</v>
      </c>
      <c r="AD532" s="9">
        <f t="shared" si="117"/>
        <v>0</v>
      </c>
      <c r="AE532" s="10">
        <f t="shared" si="118"/>
        <v>2.57</v>
      </c>
    </row>
    <row r="533" spans="1:31">
      <c r="A533" s="4">
        <v>45908</v>
      </c>
      <c r="B533" s="5" t="s">
        <v>318</v>
      </c>
      <c r="C533" s="5" t="s">
        <v>319</v>
      </c>
      <c r="D533" s="5" t="s">
        <v>245</v>
      </c>
      <c r="E533" s="5">
        <v>4.67</v>
      </c>
      <c r="F533" s="5">
        <v>6.43</v>
      </c>
      <c r="G533" s="5">
        <v>4.5</v>
      </c>
      <c r="H533" s="5">
        <v>3.68</v>
      </c>
      <c r="I533" s="5" t="s">
        <v>34</v>
      </c>
      <c r="J533" s="5">
        <v>45</v>
      </c>
      <c r="K533" s="5" t="s">
        <v>45</v>
      </c>
      <c r="L533" s="5" t="s">
        <v>46</v>
      </c>
      <c r="M533" s="5" t="s">
        <v>47</v>
      </c>
      <c r="N533" s="5">
        <v>60</v>
      </c>
      <c r="O533" s="5">
        <v>89</v>
      </c>
      <c r="P533" s="5">
        <v>0</v>
      </c>
      <c r="Q533" s="5">
        <v>3</v>
      </c>
      <c r="R533" s="5">
        <v>0</v>
      </c>
      <c r="S533" s="5">
        <v>100</v>
      </c>
      <c r="T533">
        <f t="shared" si="111"/>
        <v>149</v>
      </c>
      <c r="U533">
        <f t="shared" si="112"/>
        <v>252</v>
      </c>
      <c r="V533" s="1">
        <f t="shared" si="113"/>
        <v>45939.9057815846</v>
      </c>
      <c r="W533" s="1">
        <f t="shared" si="114"/>
        <v>45961.9614561028</v>
      </c>
      <c r="X533" t="str">
        <f t="shared" si="119"/>
        <v>健康</v>
      </c>
      <c r="Y533" s="8" t="str">
        <f>_xlfn.IFS(COUNTIF($B$2:B533,B533)=1,"-",OR(AND(X532="高滞销风险",OR(X533="中滞销风险",X533="低滞销风险",X533="健康")),AND(X532="中滞销风险",OR(X533="低滞销风险",X533="健康")),AND(X532="低滞销风险",X533="健康")),"变好",X532=X533,"维持不变",OR(AND(X532="健康",OR(X533="低滞销风险",X533="中滞销风险",X533="高滞销风险")),AND(X532="低滞销风险",OR(X533="中滞销风险",X533="高滞销风险")),AND(X532="中滞销风险",X533="高滞销风险")),"变差")</f>
        <v>维持不变</v>
      </c>
      <c r="Z533" s="9">
        <f t="shared" si="115"/>
        <v>0</v>
      </c>
      <c r="AA533" s="9">
        <f t="shared" si="110"/>
        <v>0</v>
      </c>
      <c r="AB533" s="9">
        <f t="shared" si="116"/>
        <v>0</v>
      </c>
      <c r="AC533" s="9">
        <f t="shared" si="120"/>
        <v>53.9614561027837</v>
      </c>
      <c r="AD533" s="9">
        <f t="shared" si="117"/>
        <v>0</v>
      </c>
      <c r="AE533" s="10">
        <f t="shared" si="118"/>
        <v>4.67</v>
      </c>
    </row>
    <row r="534" spans="1:31">
      <c r="A534" s="4">
        <v>45887</v>
      </c>
      <c r="B534" s="5" t="s">
        <v>320</v>
      </c>
      <c r="C534" s="5" t="s">
        <v>321</v>
      </c>
      <c r="D534" s="5" t="s">
        <v>245</v>
      </c>
      <c r="E534" s="5">
        <v>1.04</v>
      </c>
      <c r="F534" s="5">
        <v>1.14</v>
      </c>
      <c r="G534" s="5">
        <v>1.14</v>
      </c>
      <c r="H534" s="5">
        <v>0.93</v>
      </c>
      <c r="I534" s="5" t="s">
        <v>34</v>
      </c>
      <c r="J534" s="5">
        <v>8</v>
      </c>
      <c r="K534" s="5" t="s">
        <v>35</v>
      </c>
      <c r="L534" s="5" t="s">
        <v>36</v>
      </c>
      <c r="M534" s="5" t="s">
        <v>37</v>
      </c>
      <c r="N534" s="5">
        <v>8</v>
      </c>
      <c r="O534" s="5">
        <v>41</v>
      </c>
      <c r="P534" s="5">
        <v>0</v>
      </c>
      <c r="Q534" s="5">
        <v>25</v>
      </c>
      <c r="R534" s="5">
        <v>0</v>
      </c>
      <c r="S534" s="5">
        <v>0</v>
      </c>
      <c r="T534">
        <f t="shared" si="111"/>
        <v>49</v>
      </c>
      <c r="U534">
        <f t="shared" si="112"/>
        <v>74</v>
      </c>
      <c r="V534" s="1">
        <f t="shared" si="113"/>
        <v>45934.1153846154</v>
      </c>
      <c r="W534" s="1">
        <f t="shared" si="114"/>
        <v>45958.1538461538</v>
      </c>
      <c r="X534" t="str">
        <f t="shared" si="119"/>
        <v>健康</v>
      </c>
      <c r="Y534" s="8" t="str">
        <f>_xlfn.IFS(COUNTIF($B$2:B534,B534)=1,"-",OR(AND(X533="高滞销风险",OR(X534="中滞销风险",X534="低滞销风险",X534="健康")),AND(X533="中滞销风险",OR(X534="低滞销风险",X534="健康")),AND(X533="低滞销风险",X534="健康")),"变好",X533=X534,"维持不变",OR(AND(X533="健康",OR(X534="低滞销风险",X534="中滞销风险",X534="高滞销风险")),AND(X533="低滞销风险",OR(X534="中滞销风险",X534="高滞销风险")),AND(X533="中滞销风险",X534="高滞销风险")),"变差")</f>
        <v>-</v>
      </c>
      <c r="Z534" s="9">
        <f t="shared" si="115"/>
        <v>0</v>
      </c>
      <c r="AA534" s="9">
        <f t="shared" si="110"/>
        <v>0</v>
      </c>
      <c r="AB534" s="9">
        <f t="shared" si="116"/>
        <v>0</v>
      </c>
      <c r="AC534" s="9">
        <f t="shared" si="120"/>
        <v>71.1538461538461</v>
      </c>
      <c r="AD534" s="9">
        <f t="shared" si="117"/>
        <v>0</v>
      </c>
      <c r="AE534" s="10">
        <f t="shared" si="118"/>
        <v>1.04</v>
      </c>
    </row>
    <row r="535" spans="1:31">
      <c r="A535" s="4">
        <v>45894</v>
      </c>
      <c r="B535" s="5" t="s">
        <v>320</v>
      </c>
      <c r="C535" s="5" t="s">
        <v>321</v>
      </c>
      <c r="D535" s="5" t="s">
        <v>245</v>
      </c>
      <c r="E535" s="5">
        <v>0.71</v>
      </c>
      <c r="F535" s="5">
        <v>0.71</v>
      </c>
      <c r="G535" s="5">
        <v>0.93</v>
      </c>
      <c r="H535" s="5">
        <v>0.89</v>
      </c>
      <c r="I535" s="5" t="s">
        <v>41</v>
      </c>
      <c r="J535" s="5">
        <v>5</v>
      </c>
      <c r="K535" s="5" t="s">
        <v>38</v>
      </c>
      <c r="L535" s="5" t="s">
        <v>39</v>
      </c>
      <c r="M535" s="5" t="s">
        <v>40</v>
      </c>
      <c r="N535" s="5">
        <v>9</v>
      </c>
      <c r="O535" s="5">
        <v>52</v>
      </c>
      <c r="P535" s="5">
        <v>0</v>
      </c>
      <c r="Q535" s="5">
        <v>10</v>
      </c>
      <c r="R535" s="5">
        <v>0</v>
      </c>
      <c r="S535" s="5">
        <v>0</v>
      </c>
      <c r="T535">
        <f t="shared" si="111"/>
        <v>61</v>
      </c>
      <c r="U535">
        <f t="shared" si="112"/>
        <v>71</v>
      </c>
      <c r="V535" s="1">
        <f t="shared" si="113"/>
        <v>45979.9154929577</v>
      </c>
      <c r="W535" s="1">
        <f t="shared" si="114"/>
        <v>45994</v>
      </c>
      <c r="X535" t="str">
        <f t="shared" si="119"/>
        <v>低滞销风险</v>
      </c>
      <c r="Y535" s="8" t="str">
        <f>_xlfn.IFS(COUNTIF($B$2:B535,B535)=1,"-",OR(AND(X534="高滞销风险",OR(X535="中滞销风险",X535="低滞销风险",X535="健康")),AND(X534="中滞销风险",OR(X535="低滞销风险",X535="健康")),AND(X534="低滞销风险",X535="健康")),"变好",X534=X535,"维持不变",OR(AND(X534="健康",OR(X535="低滞销风险",X535="中滞销风险",X535="高滞销风险")),AND(X534="低滞销风险",OR(X535="中滞销风险",X535="高滞销风险")),AND(X534="中滞销风险",X535="高滞销风险")),"变差")</f>
        <v>变差</v>
      </c>
      <c r="Z535" s="9">
        <f t="shared" si="115"/>
        <v>0</v>
      </c>
      <c r="AA535" s="9">
        <f t="shared" si="110"/>
        <v>1.42</v>
      </c>
      <c r="AB535" s="9">
        <f t="shared" si="116"/>
        <v>1.42</v>
      </c>
      <c r="AC535" s="9">
        <f t="shared" si="120"/>
        <v>100</v>
      </c>
      <c r="AD535" s="9">
        <f t="shared" si="117"/>
        <v>2</v>
      </c>
      <c r="AE535" s="10">
        <f t="shared" si="118"/>
        <v>0.724489795918367</v>
      </c>
    </row>
    <row r="536" spans="1:31">
      <c r="A536" s="4">
        <v>45901</v>
      </c>
      <c r="B536" s="5" t="s">
        <v>320</v>
      </c>
      <c r="C536" s="5" t="s">
        <v>321</v>
      </c>
      <c r="D536" s="5" t="s">
        <v>245</v>
      </c>
      <c r="E536" s="5">
        <v>0.43</v>
      </c>
      <c r="F536" s="5">
        <v>0.43</v>
      </c>
      <c r="G536" s="5">
        <v>0.57</v>
      </c>
      <c r="H536" s="5">
        <v>0.86</v>
      </c>
      <c r="I536" s="5" t="s">
        <v>41</v>
      </c>
      <c r="J536" s="5">
        <v>3</v>
      </c>
      <c r="K536" s="5" t="s">
        <v>42</v>
      </c>
      <c r="L536" s="5" t="s">
        <v>43</v>
      </c>
      <c r="M536" s="5" t="s">
        <v>44</v>
      </c>
      <c r="N536" s="5">
        <v>11</v>
      </c>
      <c r="O536" s="5">
        <v>46</v>
      </c>
      <c r="P536" s="5">
        <v>0</v>
      </c>
      <c r="Q536" s="5">
        <v>10</v>
      </c>
      <c r="R536" s="5">
        <v>0</v>
      </c>
      <c r="S536" s="5">
        <v>0</v>
      </c>
      <c r="T536">
        <f t="shared" si="111"/>
        <v>57</v>
      </c>
      <c r="U536">
        <f t="shared" si="112"/>
        <v>67</v>
      </c>
      <c r="V536" s="1">
        <f t="shared" si="113"/>
        <v>46033.5581395349</v>
      </c>
      <c r="W536" s="1">
        <f t="shared" si="114"/>
        <v>46056.8139534884</v>
      </c>
      <c r="X536" t="str">
        <f t="shared" si="119"/>
        <v>高滞销风险</v>
      </c>
      <c r="Y536" s="8" t="str">
        <f>_xlfn.IFS(COUNTIF($B$2:B536,B536)=1,"-",OR(AND(X535="高滞销风险",OR(X536="中滞销风险",X536="低滞销风险",X536="健康")),AND(X535="中滞销风险",OR(X536="低滞销风险",X536="健康")),AND(X535="低滞销风险",X536="健康")),"变好",X535=X536,"维持不变",OR(AND(X535="健康",OR(X536="低滞销风险",X536="中滞销风险",X536="高滞销风险")),AND(X535="低滞销风险",OR(X536="中滞销风险",X536="高滞销风险")),AND(X535="中滞销风险",X536="高滞销风险")),"变差")</f>
        <v>变差</v>
      </c>
      <c r="Z536" s="9">
        <f t="shared" si="115"/>
        <v>17.87</v>
      </c>
      <c r="AA536" s="9">
        <f t="shared" si="110"/>
        <v>10</v>
      </c>
      <c r="AB536" s="9">
        <f t="shared" si="116"/>
        <v>27.87</v>
      </c>
      <c r="AC536" s="9">
        <f t="shared" si="120"/>
        <v>155.813953488372</v>
      </c>
      <c r="AD536" s="9">
        <f t="shared" si="117"/>
        <v>64.813953488374</v>
      </c>
      <c r="AE536" s="10">
        <f t="shared" si="118"/>
        <v>0.736263736263736</v>
      </c>
    </row>
    <row r="537" spans="1:31">
      <c r="A537" s="4">
        <v>45908</v>
      </c>
      <c r="B537" s="5" t="s">
        <v>320</v>
      </c>
      <c r="C537" s="5" t="s">
        <v>321</v>
      </c>
      <c r="D537" s="5" t="s">
        <v>245</v>
      </c>
      <c r="E537" s="5">
        <v>0.93</v>
      </c>
      <c r="F537" s="5">
        <v>1.14</v>
      </c>
      <c r="G537" s="5">
        <v>0.79</v>
      </c>
      <c r="H537" s="5">
        <v>0.86</v>
      </c>
      <c r="I537" s="5" t="s">
        <v>34</v>
      </c>
      <c r="J537" s="5">
        <v>8</v>
      </c>
      <c r="K537" s="5" t="s">
        <v>45</v>
      </c>
      <c r="L537" s="5" t="s">
        <v>46</v>
      </c>
      <c r="M537" s="5" t="s">
        <v>47</v>
      </c>
      <c r="N537" s="5">
        <v>17</v>
      </c>
      <c r="O537" s="5">
        <v>30</v>
      </c>
      <c r="P537" s="5">
        <v>0</v>
      </c>
      <c r="Q537" s="5">
        <v>10</v>
      </c>
      <c r="R537" s="5">
        <v>0</v>
      </c>
      <c r="S537" s="5">
        <v>0</v>
      </c>
      <c r="T537">
        <f t="shared" si="111"/>
        <v>47</v>
      </c>
      <c r="U537">
        <f t="shared" si="112"/>
        <v>57</v>
      </c>
      <c r="V537" s="1">
        <f t="shared" si="113"/>
        <v>45958.5376344086</v>
      </c>
      <c r="W537" s="1">
        <f t="shared" si="114"/>
        <v>45969.2903225806</v>
      </c>
      <c r="X537" t="str">
        <f t="shared" si="119"/>
        <v>健康</v>
      </c>
      <c r="Y537" s="8" t="str">
        <f>_xlfn.IFS(COUNTIF($B$2:B537,B537)=1,"-",OR(AND(X536="高滞销风险",OR(X537="中滞销风险",X537="低滞销风险",X537="健康")),AND(X536="中滞销风险",OR(X537="低滞销风险",X537="健康")),AND(X536="低滞销风险",X537="健康")),"变好",X536=X537,"维持不变",OR(AND(X536="健康",OR(X537="低滞销风险",X537="中滞销风险",X537="高滞销风险")),AND(X536="低滞销风险",OR(X537="中滞销风险",X537="高滞销风险")),AND(X536="中滞销风险",X537="高滞销风险")),"变差")</f>
        <v>变好</v>
      </c>
      <c r="Z537" s="9">
        <f t="shared" si="115"/>
        <v>0</v>
      </c>
      <c r="AA537" s="9">
        <f t="shared" si="110"/>
        <v>0</v>
      </c>
      <c r="AB537" s="9">
        <f t="shared" si="116"/>
        <v>0</v>
      </c>
      <c r="AC537" s="9">
        <f t="shared" si="120"/>
        <v>61.2903225806452</v>
      </c>
      <c r="AD537" s="9">
        <f t="shared" si="117"/>
        <v>0</v>
      </c>
      <c r="AE537" s="10">
        <f t="shared" si="118"/>
        <v>0.93</v>
      </c>
    </row>
    <row r="538" spans="1:31">
      <c r="A538" s="4">
        <v>45887</v>
      </c>
      <c r="B538" s="5" t="s">
        <v>322</v>
      </c>
      <c r="C538" s="5" t="s">
        <v>323</v>
      </c>
      <c r="D538" s="5" t="s">
        <v>245</v>
      </c>
      <c r="E538" s="5">
        <v>1.43</v>
      </c>
      <c r="F538" s="5">
        <v>1.43</v>
      </c>
      <c r="G538" s="5">
        <v>2</v>
      </c>
      <c r="H538" s="5">
        <v>1.57</v>
      </c>
      <c r="I538" s="5" t="s">
        <v>41</v>
      </c>
      <c r="J538" s="5">
        <v>10</v>
      </c>
      <c r="K538" s="5" t="s">
        <v>35</v>
      </c>
      <c r="L538" s="5" t="s">
        <v>36</v>
      </c>
      <c r="M538" s="5" t="s">
        <v>37</v>
      </c>
      <c r="N538" s="5">
        <v>84</v>
      </c>
      <c r="O538" s="5">
        <v>19</v>
      </c>
      <c r="P538" s="5">
        <v>0</v>
      </c>
      <c r="Q538" s="5">
        <v>1</v>
      </c>
      <c r="R538" s="5">
        <v>0</v>
      </c>
      <c r="S538" s="5">
        <v>0</v>
      </c>
      <c r="T538">
        <f t="shared" si="111"/>
        <v>103</v>
      </c>
      <c r="U538">
        <f t="shared" si="112"/>
        <v>104</v>
      </c>
      <c r="V538" s="1">
        <f t="shared" si="113"/>
        <v>45959.027972028</v>
      </c>
      <c r="W538" s="1">
        <f t="shared" si="114"/>
        <v>45959.7272727273</v>
      </c>
      <c r="X538" t="str">
        <f t="shared" si="119"/>
        <v>健康</v>
      </c>
      <c r="Y538" s="8" t="str">
        <f>_xlfn.IFS(COUNTIF($B$2:B538,B538)=1,"-",OR(AND(X537="高滞销风险",OR(X538="中滞销风险",X538="低滞销风险",X538="健康")),AND(X537="中滞销风险",OR(X538="低滞销风险",X538="健康")),AND(X537="低滞销风险",X538="健康")),"变好",X537=X538,"维持不变",OR(AND(X537="健康",OR(X538="低滞销风险",X538="中滞销风险",X538="高滞销风险")),AND(X537="低滞销风险",OR(X538="中滞销风险",X538="高滞销风险")),AND(X537="中滞销风险",X538="高滞销风险")),"变差")</f>
        <v>-</v>
      </c>
      <c r="Z538" s="9">
        <f t="shared" si="115"/>
        <v>0</v>
      </c>
      <c r="AA538" s="9">
        <f t="shared" si="110"/>
        <v>0</v>
      </c>
      <c r="AB538" s="9">
        <f t="shared" si="116"/>
        <v>0</v>
      </c>
      <c r="AC538" s="9">
        <f t="shared" si="120"/>
        <v>72.7272727272727</v>
      </c>
      <c r="AD538" s="9">
        <f t="shared" si="117"/>
        <v>0</v>
      </c>
      <c r="AE538" s="10">
        <f t="shared" si="118"/>
        <v>1.43</v>
      </c>
    </row>
    <row r="539" spans="1:31">
      <c r="A539" s="4">
        <v>45894</v>
      </c>
      <c r="B539" s="5" t="s">
        <v>322</v>
      </c>
      <c r="C539" s="5" t="s">
        <v>323</v>
      </c>
      <c r="D539" s="5" t="s">
        <v>245</v>
      </c>
      <c r="E539" s="5">
        <v>2.11</v>
      </c>
      <c r="F539" s="5">
        <v>2.43</v>
      </c>
      <c r="G539" s="5">
        <v>1.93</v>
      </c>
      <c r="H539" s="5">
        <v>2</v>
      </c>
      <c r="I539" s="5" t="s">
        <v>34</v>
      </c>
      <c r="J539" s="5">
        <v>17</v>
      </c>
      <c r="K539" s="5" t="s">
        <v>38</v>
      </c>
      <c r="L539" s="5" t="s">
        <v>39</v>
      </c>
      <c r="M539" s="5" t="s">
        <v>40</v>
      </c>
      <c r="N539" s="5">
        <v>68</v>
      </c>
      <c r="O539" s="5">
        <v>19</v>
      </c>
      <c r="P539" s="5">
        <v>0</v>
      </c>
      <c r="Q539" s="5">
        <v>1</v>
      </c>
      <c r="R539" s="5">
        <v>0</v>
      </c>
      <c r="S539" s="5">
        <v>0</v>
      </c>
      <c r="T539">
        <f t="shared" si="111"/>
        <v>87</v>
      </c>
      <c r="U539">
        <f t="shared" si="112"/>
        <v>88</v>
      </c>
      <c r="V539" s="1">
        <f t="shared" si="113"/>
        <v>45935.2322274882</v>
      </c>
      <c r="W539" s="1">
        <f t="shared" si="114"/>
        <v>45935.7061611374</v>
      </c>
      <c r="X539" t="str">
        <f t="shared" si="119"/>
        <v>健康</v>
      </c>
      <c r="Y539" s="8" t="str">
        <f>_xlfn.IFS(COUNTIF($B$2:B539,B539)=1,"-",OR(AND(X538="高滞销风险",OR(X539="中滞销风险",X539="低滞销风险",X539="健康")),AND(X538="中滞销风险",OR(X539="低滞销风险",X539="健康")),AND(X538="低滞销风险",X539="健康")),"变好",X538=X539,"维持不变",OR(AND(X538="健康",OR(X539="低滞销风险",X539="中滞销风险",X539="高滞销风险")),AND(X538="低滞销风险",OR(X539="中滞销风险",X539="高滞销风险")),AND(X538="中滞销风险",X539="高滞销风险")),"变差")</f>
        <v>维持不变</v>
      </c>
      <c r="Z539" s="9">
        <f t="shared" si="115"/>
        <v>0</v>
      </c>
      <c r="AA539" s="9">
        <f t="shared" si="110"/>
        <v>0</v>
      </c>
      <c r="AB539" s="9">
        <f t="shared" si="116"/>
        <v>0</v>
      </c>
      <c r="AC539" s="9">
        <f t="shared" si="120"/>
        <v>41.7061611374408</v>
      </c>
      <c r="AD539" s="9">
        <f t="shared" si="117"/>
        <v>0</v>
      </c>
      <c r="AE539" s="10">
        <f t="shared" si="118"/>
        <v>2.11</v>
      </c>
    </row>
    <row r="540" spans="1:31">
      <c r="A540" s="4">
        <v>45901</v>
      </c>
      <c r="B540" s="5" t="s">
        <v>322</v>
      </c>
      <c r="C540" s="5" t="s">
        <v>323</v>
      </c>
      <c r="D540" s="5" t="s">
        <v>245</v>
      </c>
      <c r="E540" s="5">
        <v>2</v>
      </c>
      <c r="F540" s="5">
        <v>2</v>
      </c>
      <c r="G540" s="5">
        <v>2.21</v>
      </c>
      <c r="H540" s="5">
        <v>2.11</v>
      </c>
      <c r="I540" s="5" t="s">
        <v>41</v>
      </c>
      <c r="J540" s="5">
        <v>14</v>
      </c>
      <c r="K540" s="5" t="s">
        <v>42</v>
      </c>
      <c r="L540" s="5" t="s">
        <v>43</v>
      </c>
      <c r="M540" s="5" t="s">
        <v>44</v>
      </c>
      <c r="N540" s="5">
        <v>56</v>
      </c>
      <c r="O540" s="5">
        <v>19</v>
      </c>
      <c r="P540" s="5">
        <v>0</v>
      </c>
      <c r="Q540" s="5">
        <v>1</v>
      </c>
      <c r="R540" s="5">
        <v>0</v>
      </c>
      <c r="S540" s="5">
        <v>0</v>
      </c>
      <c r="T540">
        <f t="shared" si="111"/>
        <v>75</v>
      </c>
      <c r="U540">
        <f t="shared" si="112"/>
        <v>76</v>
      </c>
      <c r="V540" s="1">
        <f t="shared" si="113"/>
        <v>45938.5</v>
      </c>
      <c r="W540" s="1">
        <f t="shared" si="114"/>
        <v>45939</v>
      </c>
      <c r="X540" t="str">
        <f t="shared" si="119"/>
        <v>健康</v>
      </c>
      <c r="Y540" s="8" t="str">
        <f>_xlfn.IFS(COUNTIF($B$2:B540,B540)=1,"-",OR(AND(X539="高滞销风险",OR(X540="中滞销风险",X540="低滞销风险",X540="健康")),AND(X539="中滞销风险",OR(X540="低滞销风险",X540="健康")),AND(X539="低滞销风险",X540="健康")),"变好",X539=X540,"维持不变",OR(AND(X539="健康",OR(X540="低滞销风险",X540="中滞销风险",X540="高滞销风险")),AND(X539="低滞销风险",OR(X540="中滞销风险",X540="高滞销风险")),AND(X539="中滞销风险",X540="高滞销风险")),"变差")</f>
        <v>维持不变</v>
      </c>
      <c r="Z540" s="9">
        <f t="shared" si="115"/>
        <v>0</v>
      </c>
      <c r="AA540" s="9">
        <f t="shared" si="110"/>
        <v>0</v>
      </c>
      <c r="AB540" s="9">
        <f t="shared" si="116"/>
        <v>0</v>
      </c>
      <c r="AC540" s="9">
        <f t="shared" si="120"/>
        <v>38</v>
      </c>
      <c r="AD540" s="9">
        <f t="shared" si="117"/>
        <v>0</v>
      </c>
      <c r="AE540" s="10">
        <f t="shared" si="118"/>
        <v>2</v>
      </c>
    </row>
    <row r="541" spans="1:31">
      <c r="A541" s="4">
        <v>45908</v>
      </c>
      <c r="B541" s="5" t="s">
        <v>322</v>
      </c>
      <c r="C541" s="5" t="s">
        <v>323</v>
      </c>
      <c r="D541" s="5" t="s">
        <v>245</v>
      </c>
      <c r="E541" s="5">
        <v>2.28</v>
      </c>
      <c r="F541" s="5">
        <v>2.57</v>
      </c>
      <c r="G541" s="5">
        <v>2.29</v>
      </c>
      <c r="H541" s="5">
        <v>2.11</v>
      </c>
      <c r="I541" s="5" t="s">
        <v>34</v>
      </c>
      <c r="J541" s="5">
        <v>18</v>
      </c>
      <c r="K541" s="5" t="s">
        <v>45</v>
      </c>
      <c r="L541" s="5" t="s">
        <v>46</v>
      </c>
      <c r="M541" s="5" t="s">
        <v>47</v>
      </c>
      <c r="N541" s="5">
        <v>42</v>
      </c>
      <c r="O541" s="5">
        <v>15</v>
      </c>
      <c r="P541" s="5">
        <v>0</v>
      </c>
      <c r="Q541" s="5">
        <v>1</v>
      </c>
      <c r="R541" s="5">
        <v>0</v>
      </c>
      <c r="S541" s="5">
        <v>0</v>
      </c>
      <c r="T541">
        <f t="shared" si="111"/>
        <v>57</v>
      </c>
      <c r="U541">
        <f t="shared" si="112"/>
        <v>58</v>
      </c>
      <c r="V541" s="1">
        <f t="shared" si="113"/>
        <v>45933</v>
      </c>
      <c r="W541" s="1">
        <f t="shared" si="114"/>
        <v>45933.4385964912</v>
      </c>
      <c r="X541" t="str">
        <f t="shared" si="119"/>
        <v>健康</v>
      </c>
      <c r="Y541" s="8" t="str">
        <f>_xlfn.IFS(COUNTIF($B$2:B541,B541)=1,"-",OR(AND(X540="高滞销风险",OR(X541="中滞销风险",X541="低滞销风险",X541="健康")),AND(X540="中滞销风险",OR(X541="低滞销风险",X541="健康")),AND(X540="低滞销风险",X541="健康")),"变好",X540=X541,"维持不变",OR(AND(X540="健康",OR(X541="低滞销风险",X541="中滞销风险",X541="高滞销风险")),AND(X540="低滞销风险",OR(X541="中滞销风险",X541="高滞销风险")),AND(X540="中滞销风险",X541="高滞销风险")),"变差")</f>
        <v>维持不变</v>
      </c>
      <c r="Z541" s="9">
        <f t="shared" si="115"/>
        <v>0</v>
      </c>
      <c r="AA541" s="9">
        <f t="shared" si="110"/>
        <v>0</v>
      </c>
      <c r="AB541" s="9">
        <f t="shared" si="116"/>
        <v>0</v>
      </c>
      <c r="AC541" s="9">
        <f t="shared" si="120"/>
        <v>25.4385964912281</v>
      </c>
      <c r="AD541" s="9">
        <f t="shared" si="117"/>
        <v>0</v>
      </c>
      <c r="AE541" s="10">
        <f t="shared" si="118"/>
        <v>2.28</v>
      </c>
    </row>
    <row r="542" spans="1:31">
      <c r="A542" s="4">
        <v>45887</v>
      </c>
      <c r="B542" s="5" t="s">
        <v>324</v>
      </c>
      <c r="C542" s="5" t="s">
        <v>325</v>
      </c>
      <c r="D542" s="5" t="s">
        <v>326</v>
      </c>
      <c r="E542" s="5">
        <v>2.57</v>
      </c>
      <c r="F542" s="5">
        <v>2.57</v>
      </c>
      <c r="G542" s="5">
        <v>2.36</v>
      </c>
      <c r="H542" s="5">
        <v>2.82</v>
      </c>
      <c r="I542" s="5" t="s">
        <v>41</v>
      </c>
      <c r="J542" s="5">
        <v>18</v>
      </c>
      <c r="K542" s="5" t="s">
        <v>35</v>
      </c>
      <c r="L542" s="5" t="s">
        <v>36</v>
      </c>
      <c r="M542" s="5" t="s">
        <v>37</v>
      </c>
      <c r="N542" s="5">
        <v>51</v>
      </c>
      <c r="O542" s="5">
        <v>130</v>
      </c>
      <c r="P542" s="5">
        <v>0</v>
      </c>
      <c r="Q542" s="5">
        <v>56</v>
      </c>
      <c r="R542" s="5">
        <v>0</v>
      </c>
      <c r="S542" s="5">
        <v>3</v>
      </c>
      <c r="T542">
        <f>N542+O542+P542</f>
        <v>181</v>
      </c>
      <c r="U542">
        <f>T542+Q542+R542+S542</f>
        <v>240</v>
      </c>
      <c r="V542" s="1">
        <f>A542+T542/E542</f>
        <v>45957.4280155642</v>
      </c>
      <c r="W542" s="1">
        <f>A542+U542/E542</f>
        <v>45980.3852140078</v>
      </c>
      <c r="X542" t="str">
        <f>_xlfn.IFS(AD542&gt;=30,"高滞销风险",AD542&gt;=15,"中滞销风险",AD542&gt;0,"低滞销风险",AD542=0,"健康")</f>
        <v>健康</v>
      </c>
      <c r="Y542" s="8" t="str">
        <f>_xlfn.IFS(COUNTIF($B$2:B542,B542)=1,"-",OR(AND(X541="高滞销风险",OR(X542="中滞销风险",X542="低滞销风险",X542="健康")),AND(X541="中滞销风险",OR(X542="低滞销风险",X542="健康")),AND(X541="低滞销风险",X542="健康")),"变好",X541=X542,"维持不变",OR(AND(X541="健康",OR(X542="低滞销风险",X542="中滞销风险",X542="高滞销风险")),AND(X541="低滞销风险",OR(X542="中滞销风险",X542="高滞销风险")),AND(X541="中滞销风险",X542="高滞销风险")),"变差")</f>
        <v>-</v>
      </c>
      <c r="Z542" s="9">
        <f t="shared" si="115"/>
        <v>0</v>
      </c>
      <c r="AA542" s="9">
        <f>AB542-Z542</f>
        <v>0</v>
      </c>
      <c r="AB542" s="9">
        <f t="shared" si="116"/>
        <v>0</v>
      </c>
      <c r="AC542" s="9">
        <f>U542/E542</f>
        <v>93.3852140077821</v>
      </c>
      <c r="AD542" s="9">
        <f t="shared" si="117"/>
        <v>0</v>
      </c>
      <c r="AE542" s="10">
        <f t="shared" si="118"/>
        <v>2.57</v>
      </c>
    </row>
    <row r="543" spans="1:31">
      <c r="A543" s="4">
        <v>45894</v>
      </c>
      <c r="B543" s="5" t="s">
        <v>324</v>
      </c>
      <c r="C543" s="5" t="s">
        <v>325</v>
      </c>
      <c r="D543" s="5" t="s">
        <v>326</v>
      </c>
      <c r="E543" s="5">
        <v>2.83</v>
      </c>
      <c r="F543" s="5">
        <v>3</v>
      </c>
      <c r="G543" s="5">
        <v>2.79</v>
      </c>
      <c r="H543" s="5">
        <v>2.75</v>
      </c>
      <c r="I543" s="5" t="s">
        <v>34</v>
      </c>
      <c r="J543" s="5">
        <v>21</v>
      </c>
      <c r="K543" s="5" t="s">
        <v>38</v>
      </c>
      <c r="L543" s="5" t="s">
        <v>39</v>
      </c>
      <c r="M543" s="5" t="s">
        <v>40</v>
      </c>
      <c r="N543" s="5">
        <v>95</v>
      </c>
      <c r="O543" s="5">
        <v>70</v>
      </c>
      <c r="P543" s="5">
        <v>0</v>
      </c>
      <c r="Q543" s="5">
        <v>56</v>
      </c>
      <c r="R543" s="5">
        <v>0</v>
      </c>
      <c r="S543" s="5">
        <v>3</v>
      </c>
      <c r="T543">
        <f>N543+O543+P543</f>
        <v>165</v>
      </c>
      <c r="U543">
        <f>T543+Q543+R543+S543</f>
        <v>224</v>
      </c>
      <c r="V543" s="1">
        <f>A543+T543/E543</f>
        <v>45952.3038869258</v>
      </c>
      <c r="W543" s="1">
        <f>A543+U543/E543</f>
        <v>45973.1519434629</v>
      </c>
      <c r="X543" t="str">
        <f>_xlfn.IFS(AD543&gt;=30,"高滞销风险",AD543&gt;=15,"中滞销风险",AD543&gt;0,"低滞销风险",AD543=0,"健康")</f>
        <v>健康</v>
      </c>
      <c r="Y543" s="8" t="str">
        <f>_xlfn.IFS(COUNTIF($B$2:B543,B543)=1,"-",OR(AND(X542="高滞销风险",OR(X543="中滞销风险",X543="低滞销风险",X543="健康")),AND(X542="中滞销风险",OR(X543="低滞销风险",X543="健康")),AND(X542="低滞销风险",X543="健康")),"变好",X542=X543,"维持不变",OR(AND(X542="健康",OR(X543="低滞销风险",X543="中滞销风险",X543="高滞销风险")),AND(X542="低滞销风险",OR(X543="中滞销风险",X543="高滞销风险")),AND(X542="中滞销风险",X543="高滞销风险")),"变差")</f>
        <v>维持不变</v>
      </c>
      <c r="Z543" s="9">
        <f t="shared" si="115"/>
        <v>0</v>
      </c>
      <c r="AA543" s="9">
        <f>AB543-Z543</f>
        <v>0</v>
      </c>
      <c r="AB543" s="9">
        <f t="shared" si="116"/>
        <v>0</v>
      </c>
      <c r="AC543" s="9">
        <f>U543/E543</f>
        <v>79.1519434628975</v>
      </c>
      <c r="AD543" s="9">
        <f t="shared" si="117"/>
        <v>0</v>
      </c>
      <c r="AE543" s="10">
        <f t="shared" si="118"/>
        <v>2.83</v>
      </c>
    </row>
    <row r="544" spans="1:31">
      <c r="A544" s="4">
        <v>45901</v>
      </c>
      <c r="B544" s="5" t="s">
        <v>324</v>
      </c>
      <c r="C544" s="5" t="s">
        <v>325</v>
      </c>
      <c r="D544" s="5" t="s">
        <v>326</v>
      </c>
      <c r="E544" s="5">
        <v>1.86</v>
      </c>
      <c r="F544" s="5">
        <v>1.86</v>
      </c>
      <c r="G544" s="5">
        <v>2.43</v>
      </c>
      <c r="H544" s="5">
        <v>2.39</v>
      </c>
      <c r="I544" s="5" t="s">
        <v>41</v>
      </c>
      <c r="J544" s="5">
        <v>13</v>
      </c>
      <c r="K544" s="5" t="s">
        <v>42</v>
      </c>
      <c r="L544" s="5" t="s">
        <v>43</v>
      </c>
      <c r="M544" s="5" t="s">
        <v>44</v>
      </c>
      <c r="N544" s="5">
        <v>121</v>
      </c>
      <c r="O544" s="5">
        <v>49</v>
      </c>
      <c r="P544" s="5">
        <v>0</v>
      </c>
      <c r="Q544" s="5">
        <v>36</v>
      </c>
      <c r="R544" s="5">
        <v>0</v>
      </c>
      <c r="S544" s="5">
        <v>3</v>
      </c>
      <c r="T544">
        <f>N544+O544+P544</f>
        <v>170</v>
      </c>
      <c r="U544">
        <f>T544+Q544+R544+S544</f>
        <v>209</v>
      </c>
      <c r="V544" s="1">
        <f>A544+T544/E544</f>
        <v>45992.3978494624</v>
      </c>
      <c r="W544" s="1">
        <f>A544+U544/E544</f>
        <v>46013.3655913979</v>
      </c>
      <c r="X544" t="str">
        <f>_xlfn.IFS(AD544&gt;=30,"高滞销风险",AD544&gt;=15,"中滞销风险",AD544&gt;0,"低滞销风险",AD544=0,"健康")</f>
        <v>中滞销风险</v>
      </c>
      <c r="Y544" s="8" t="str">
        <f>_xlfn.IFS(COUNTIF($B$2:B544,B544)=1,"-",OR(AND(X543="高滞销风险",OR(X544="中滞销风险",X544="低滞销风险",X544="健康")),AND(X543="中滞销风险",OR(X544="低滞销风险",X544="健康")),AND(X543="低滞销风险",X544="健康")),"变好",X543=X544,"维持不变",OR(AND(X543="健康",OR(X544="低滞销风险",X544="中滞销风险",X544="高滞销风险")),AND(X543="低滞销风险",OR(X544="中滞销风险",X544="高滞销风险")),AND(X543="中滞销风险",X544="高滞销风险")),"变差")</f>
        <v>变差</v>
      </c>
      <c r="Z544" s="9">
        <f t="shared" si="115"/>
        <v>0.739999999999981</v>
      </c>
      <c r="AA544" s="9">
        <f>AB544-Z544</f>
        <v>39</v>
      </c>
      <c r="AB544" s="9">
        <f t="shared" si="116"/>
        <v>39.74</v>
      </c>
      <c r="AC544" s="9">
        <f>U544/E544</f>
        <v>112.365591397849</v>
      </c>
      <c r="AD544" s="9">
        <f t="shared" si="117"/>
        <v>21.3655913978509</v>
      </c>
      <c r="AE544" s="10">
        <f t="shared" si="118"/>
        <v>2.2967032967033</v>
      </c>
    </row>
    <row r="545" spans="1:31">
      <c r="A545" s="4">
        <v>45908</v>
      </c>
      <c r="B545" s="5" t="s">
        <v>324</v>
      </c>
      <c r="C545" s="5" t="s">
        <v>325</v>
      </c>
      <c r="D545" s="5" t="s">
        <v>326</v>
      </c>
      <c r="E545" s="5">
        <v>1.57</v>
      </c>
      <c r="F545" s="5">
        <v>1.57</v>
      </c>
      <c r="G545" s="5">
        <v>1.71</v>
      </c>
      <c r="H545" s="5">
        <v>2.25</v>
      </c>
      <c r="I545" s="5" t="s">
        <v>41</v>
      </c>
      <c r="J545" s="5">
        <v>11</v>
      </c>
      <c r="K545" s="5" t="s">
        <v>45</v>
      </c>
      <c r="L545" s="5" t="s">
        <v>46</v>
      </c>
      <c r="M545" s="5" t="s">
        <v>47</v>
      </c>
      <c r="N545" s="5">
        <v>130</v>
      </c>
      <c r="O545" s="5">
        <v>28</v>
      </c>
      <c r="P545" s="5">
        <v>0</v>
      </c>
      <c r="Q545" s="5">
        <v>36</v>
      </c>
      <c r="R545" s="5">
        <v>0</v>
      </c>
      <c r="S545" s="5">
        <v>0</v>
      </c>
      <c r="T545">
        <f>N545+O545+P545</f>
        <v>158</v>
      </c>
      <c r="U545">
        <f>T545+Q545+R545+S545</f>
        <v>194</v>
      </c>
      <c r="V545" s="1">
        <f>A545+T545/E545</f>
        <v>46008.6369426752</v>
      </c>
      <c r="W545" s="1">
        <f>A545+U545/E545</f>
        <v>46031.5668789809</v>
      </c>
      <c r="X545" t="str">
        <f>_xlfn.IFS(AD545&gt;=30,"高滞销风险",AD545&gt;=15,"中滞销风险",AD545&gt;0,"低滞销风险",AD545=0,"健康")</f>
        <v>高滞销风险</v>
      </c>
      <c r="Y545" s="8" t="str">
        <f>_xlfn.IFS(COUNTIF($B$2:B545,B545)=1,"-",OR(AND(X544="高滞销风险",OR(X545="中滞销风险",X545="低滞销风险",X545="健康")),AND(X544="中滞销风险",OR(X545="低滞销风险",X545="健康")),AND(X544="低滞销风险",X545="健康")),"变好",X544=X545,"维持不变",OR(AND(X544="健康",OR(X545="低滞销风险",X545="中滞销风险",X545="高滞销风险")),AND(X544="低滞销风险",OR(X545="中滞销风险",X545="高滞销风险")),AND(X544="中滞销风险",X545="高滞销风险")),"变差")</f>
        <v>变差</v>
      </c>
      <c r="Z545" s="9">
        <f t="shared" si="115"/>
        <v>26.12</v>
      </c>
      <c r="AA545" s="9">
        <f>AB545-Z545</f>
        <v>36</v>
      </c>
      <c r="AB545" s="9">
        <f t="shared" si="116"/>
        <v>62.12</v>
      </c>
      <c r="AC545" s="9">
        <f>U545/E545</f>
        <v>123.566878980892</v>
      </c>
      <c r="AD545" s="9">
        <f t="shared" si="117"/>
        <v>39.5668789808915</v>
      </c>
      <c r="AE545" s="10">
        <f t="shared" si="118"/>
        <v>2.30952380952381</v>
      </c>
    </row>
    <row r="546" spans="1:31">
      <c r="A546" s="4">
        <v>45887</v>
      </c>
      <c r="B546" s="5" t="s">
        <v>327</v>
      </c>
      <c r="C546" s="5" t="s">
        <v>328</v>
      </c>
      <c r="D546" s="5" t="s">
        <v>326</v>
      </c>
      <c r="E546" s="5">
        <v>6.43</v>
      </c>
      <c r="F546" s="5">
        <v>6.43</v>
      </c>
      <c r="G546" s="5">
        <v>7.14</v>
      </c>
      <c r="H546" s="5">
        <v>7.14</v>
      </c>
      <c r="I546" s="5" t="s">
        <v>41</v>
      </c>
      <c r="J546" s="5">
        <v>45</v>
      </c>
      <c r="K546" s="5" t="s">
        <v>35</v>
      </c>
      <c r="L546" s="5" t="s">
        <v>36</v>
      </c>
      <c r="M546" s="5" t="s">
        <v>37</v>
      </c>
      <c r="N546" s="5">
        <v>102</v>
      </c>
      <c r="O546" s="5">
        <v>372</v>
      </c>
      <c r="P546" s="5">
        <v>0</v>
      </c>
      <c r="Q546" s="5">
        <v>18</v>
      </c>
      <c r="R546" s="5">
        <v>0</v>
      </c>
      <c r="S546" s="5">
        <v>200</v>
      </c>
      <c r="T546">
        <f>N546+O546+P546</f>
        <v>474</v>
      </c>
      <c r="U546">
        <f>T546+Q546+R546+S546</f>
        <v>692</v>
      </c>
      <c r="V546" s="1">
        <f>A546+T546/E546</f>
        <v>45960.7169517885</v>
      </c>
      <c r="W546" s="1">
        <f>A546+U546/E546</f>
        <v>45994.6205287714</v>
      </c>
      <c r="X546" t="str">
        <f>_xlfn.IFS(AD546&gt;=30,"高滞销风险",AD546&gt;=15,"中滞销风险",AD546&gt;0,"低滞销风险",AD546=0,"健康")</f>
        <v>低滞销风险</v>
      </c>
      <c r="Y546" s="8" t="str">
        <f>_xlfn.IFS(COUNTIF($B$2:B546,B546)=1,"-",OR(AND(X545="高滞销风险",OR(X546="中滞销风险",X546="低滞销风险",X546="健康")),AND(X545="中滞销风险",OR(X546="低滞销风险",X546="健康")),AND(X545="低滞销风险",X546="健康")),"变好",X545=X546,"维持不变",OR(AND(X545="健康",OR(X546="低滞销风险",X546="中滞销风险",X546="高滞销风险")),AND(X545="低滞销风险",OR(X546="中滞销风险",X546="高滞销风险")),AND(X545="中滞销风险",X546="高滞销风险")),"变差")</f>
        <v>-</v>
      </c>
      <c r="Z546" s="9">
        <f t="shared" si="115"/>
        <v>0</v>
      </c>
      <c r="AA546" s="9">
        <f t="shared" ref="AA546:AA557" si="121">AB546-Z546</f>
        <v>16.85</v>
      </c>
      <c r="AB546" s="9">
        <f t="shared" si="116"/>
        <v>16.85</v>
      </c>
      <c r="AC546" s="9">
        <f>U546/E546</f>
        <v>107.620528771384</v>
      </c>
      <c r="AD546" s="9">
        <f t="shared" si="117"/>
        <v>2.62052877138194</v>
      </c>
      <c r="AE546" s="10">
        <f t="shared" si="118"/>
        <v>6.59047619047619</v>
      </c>
    </row>
    <row r="547" spans="1:31">
      <c r="A547" s="4">
        <v>45894</v>
      </c>
      <c r="B547" s="5" t="s">
        <v>327</v>
      </c>
      <c r="C547" s="5" t="s">
        <v>328</v>
      </c>
      <c r="D547" s="5" t="s">
        <v>326</v>
      </c>
      <c r="E547" s="5">
        <v>6.29</v>
      </c>
      <c r="F547" s="5">
        <v>6.29</v>
      </c>
      <c r="G547" s="5">
        <v>6.36</v>
      </c>
      <c r="H547" s="5">
        <v>6.93</v>
      </c>
      <c r="I547" s="5" t="s">
        <v>41</v>
      </c>
      <c r="J547" s="5">
        <v>44</v>
      </c>
      <c r="K547" s="5" t="s">
        <v>38</v>
      </c>
      <c r="L547" s="5" t="s">
        <v>39</v>
      </c>
      <c r="M547" s="5" t="s">
        <v>40</v>
      </c>
      <c r="N547" s="5">
        <v>132</v>
      </c>
      <c r="O547" s="5">
        <v>296</v>
      </c>
      <c r="P547" s="5">
        <v>0</v>
      </c>
      <c r="Q547" s="5">
        <v>218</v>
      </c>
      <c r="R547" s="5">
        <v>0</v>
      </c>
      <c r="S547" s="5">
        <v>0</v>
      </c>
      <c r="T547">
        <f>N547+O547+P547</f>
        <v>428</v>
      </c>
      <c r="U547">
        <f>T547+Q547+R547+S547</f>
        <v>646</v>
      </c>
      <c r="V547" s="1">
        <f>A547+T547/E547</f>
        <v>45962.0445151033</v>
      </c>
      <c r="W547" s="1">
        <f>A547+U547/E547</f>
        <v>45996.7027027027</v>
      </c>
      <c r="X547" t="str">
        <f>_xlfn.IFS(AD547&gt;=30,"高滞销风险",AD547&gt;=15,"中滞销风险",AD547&gt;0,"低滞销风险",AD547=0,"健康")</f>
        <v>低滞销风险</v>
      </c>
      <c r="Y547" s="8" t="str">
        <f>_xlfn.IFS(COUNTIF($B$2:B547,B547)=1,"-",OR(AND(X546="高滞销风险",OR(X547="中滞销风险",X547="低滞销风险",X547="健康")),AND(X546="中滞销风险",OR(X547="低滞销风险",X547="健康")),AND(X546="低滞销风险",X547="健康")),"变好",X546=X547,"维持不变",OR(AND(X546="健康",OR(X547="低滞销风险",X547="中滞销风险",X547="高滞销风险")),AND(X546="低滞销风险",OR(X547="中滞销风险",X547="高滞销风险")),AND(X546="中滞销风险",X547="高滞销风险")),"变差")</f>
        <v>维持不变</v>
      </c>
      <c r="Z547" s="9">
        <f t="shared" si="115"/>
        <v>0</v>
      </c>
      <c r="AA547" s="9">
        <f t="shared" si="121"/>
        <v>29.58</v>
      </c>
      <c r="AB547" s="9">
        <f t="shared" si="116"/>
        <v>29.58</v>
      </c>
      <c r="AC547" s="9">
        <f>U547/E547</f>
        <v>102.702702702703</v>
      </c>
      <c r="AD547" s="9">
        <f t="shared" si="117"/>
        <v>4.70270270269975</v>
      </c>
      <c r="AE547" s="10">
        <f t="shared" si="118"/>
        <v>6.59183673469388</v>
      </c>
    </row>
    <row r="548" spans="1:31">
      <c r="A548" s="4">
        <v>45901</v>
      </c>
      <c r="B548" s="5" t="s">
        <v>327</v>
      </c>
      <c r="C548" s="5" t="s">
        <v>328</v>
      </c>
      <c r="D548" s="5" t="s">
        <v>326</v>
      </c>
      <c r="E548" s="5">
        <v>6.88</v>
      </c>
      <c r="F548" s="5">
        <v>7</v>
      </c>
      <c r="G548" s="5">
        <v>6.64</v>
      </c>
      <c r="H548" s="5">
        <v>6.89</v>
      </c>
      <c r="I548" s="5" t="s">
        <v>34</v>
      </c>
      <c r="J548" s="5">
        <v>49</v>
      </c>
      <c r="K548" s="5" t="s">
        <v>42</v>
      </c>
      <c r="L548" s="5" t="s">
        <v>43</v>
      </c>
      <c r="M548" s="5" t="s">
        <v>44</v>
      </c>
      <c r="N548" s="5">
        <v>177</v>
      </c>
      <c r="O548" s="5">
        <v>265</v>
      </c>
      <c r="P548" s="5">
        <v>0</v>
      </c>
      <c r="Q548" s="5">
        <v>158</v>
      </c>
      <c r="R548" s="5">
        <v>0</v>
      </c>
      <c r="S548" s="5">
        <v>0</v>
      </c>
      <c r="T548">
        <f>N548+O548+P548</f>
        <v>442</v>
      </c>
      <c r="U548">
        <f>T548+Q548+R548+S548</f>
        <v>600</v>
      </c>
      <c r="V548" s="1">
        <f>A548+T548/E548</f>
        <v>45965.2441860465</v>
      </c>
      <c r="W548" s="1">
        <f>A548+U548/E548</f>
        <v>45988.2093023256</v>
      </c>
      <c r="X548" t="str">
        <f>_xlfn.IFS(AD548&gt;=30,"高滞销风险",AD548&gt;=15,"中滞销风险",AD548&gt;0,"低滞销风险",AD548=0,"健康")</f>
        <v>健康</v>
      </c>
      <c r="Y548" s="8" t="str">
        <f>_xlfn.IFS(COUNTIF($B$2:B548,B548)=1,"-",OR(AND(X547="高滞销风险",OR(X548="中滞销风险",X548="低滞销风险",X548="健康")),AND(X547="中滞销风险",OR(X548="低滞销风险",X548="健康")),AND(X547="低滞销风险",X548="健康")),"变好",X547=X548,"维持不变",OR(AND(X547="健康",OR(X548="低滞销风险",X548="中滞销风险",X548="高滞销风险")),AND(X547="低滞销风险",OR(X548="中滞销风险",X548="高滞销风险")),AND(X547="中滞销风险",X548="高滞销风险")),"变差")</f>
        <v>变好</v>
      </c>
      <c r="Z548" s="9">
        <f t="shared" si="115"/>
        <v>0</v>
      </c>
      <c r="AA548" s="9">
        <f t="shared" si="121"/>
        <v>0</v>
      </c>
      <c r="AB548" s="9">
        <f t="shared" si="116"/>
        <v>0</v>
      </c>
      <c r="AC548" s="9">
        <f>U548/E548</f>
        <v>87.2093023255814</v>
      </c>
      <c r="AD548" s="9">
        <f t="shared" si="117"/>
        <v>0</v>
      </c>
      <c r="AE548" s="10">
        <f t="shared" si="118"/>
        <v>6.88</v>
      </c>
    </row>
    <row r="549" spans="1:31">
      <c r="A549" s="4">
        <v>45908</v>
      </c>
      <c r="B549" s="5" t="s">
        <v>327</v>
      </c>
      <c r="C549" s="5" t="s">
        <v>328</v>
      </c>
      <c r="D549" s="5" t="s">
        <v>326</v>
      </c>
      <c r="E549" s="5">
        <v>7.44</v>
      </c>
      <c r="F549" s="5">
        <v>8.14</v>
      </c>
      <c r="G549" s="5">
        <v>7.57</v>
      </c>
      <c r="H549" s="5">
        <v>6.96</v>
      </c>
      <c r="I549" s="5" t="s">
        <v>34</v>
      </c>
      <c r="J549" s="5">
        <v>57</v>
      </c>
      <c r="K549" s="5" t="s">
        <v>45</v>
      </c>
      <c r="L549" s="5" t="s">
        <v>46</v>
      </c>
      <c r="M549" s="5" t="s">
        <v>47</v>
      </c>
      <c r="N549" s="5">
        <v>121</v>
      </c>
      <c r="O549" s="5">
        <v>315</v>
      </c>
      <c r="P549" s="5">
        <v>0</v>
      </c>
      <c r="Q549" s="5">
        <v>108</v>
      </c>
      <c r="R549" s="5">
        <v>0</v>
      </c>
      <c r="S549" s="5">
        <v>0</v>
      </c>
      <c r="T549">
        <f>N549+O549+P549</f>
        <v>436</v>
      </c>
      <c r="U549">
        <f>T549+Q549+R549+S549</f>
        <v>544</v>
      </c>
      <c r="V549" s="1">
        <f>A549+T549/E549</f>
        <v>45966.6021505376</v>
      </c>
      <c r="W549" s="1">
        <f>A549+U549/E549</f>
        <v>45981.1182795699</v>
      </c>
      <c r="X549" t="str">
        <f>_xlfn.IFS(AD549&gt;=30,"高滞销风险",AD549&gt;=15,"中滞销风险",AD549&gt;0,"低滞销风险",AD549=0,"健康")</f>
        <v>健康</v>
      </c>
      <c r="Y549" s="8" t="str">
        <f>_xlfn.IFS(COUNTIF($B$2:B549,B549)=1,"-",OR(AND(X548="高滞销风险",OR(X549="中滞销风险",X549="低滞销风险",X549="健康")),AND(X548="中滞销风险",OR(X549="低滞销风险",X549="健康")),AND(X548="低滞销风险",X549="健康")),"变好",X548=X549,"维持不变",OR(AND(X548="健康",OR(X549="低滞销风险",X549="中滞销风险",X549="高滞销风险")),AND(X548="低滞销风险",OR(X549="中滞销风险",X549="高滞销风险")),AND(X548="中滞销风险",X549="高滞销风险")),"变差")</f>
        <v>维持不变</v>
      </c>
      <c r="Z549" s="9">
        <f t="shared" si="115"/>
        <v>0</v>
      </c>
      <c r="AA549" s="9">
        <f t="shared" si="121"/>
        <v>0</v>
      </c>
      <c r="AB549" s="9">
        <f t="shared" si="116"/>
        <v>0</v>
      </c>
      <c r="AC549" s="9">
        <f>U549/E549</f>
        <v>73.1182795698925</v>
      </c>
      <c r="AD549" s="9">
        <f t="shared" si="117"/>
        <v>0</v>
      </c>
      <c r="AE549" s="10">
        <f t="shared" si="118"/>
        <v>7.44</v>
      </c>
    </row>
    <row r="550" spans="1:31">
      <c r="A550" s="4">
        <v>45887</v>
      </c>
      <c r="B550" s="5" t="s">
        <v>329</v>
      </c>
      <c r="C550" s="5" t="s">
        <v>330</v>
      </c>
      <c r="D550" s="5" t="s">
        <v>326</v>
      </c>
      <c r="E550" s="5">
        <v>6.14</v>
      </c>
      <c r="F550" s="5">
        <v>6.14</v>
      </c>
      <c r="G550" s="5">
        <v>7.14</v>
      </c>
      <c r="H550" s="5">
        <v>6.79</v>
      </c>
      <c r="I550" s="5" t="s">
        <v>41</v>
      </c>
      <c r="J550" s="5">
        <v>43</v>
      </c>
      <c r="K550" s="5" t="s">
        <v>35</v>
      </c>
      <c r="L550" s="5" t="s">
        <v>36</v>
      </c>
      <c r="M550" s="5" t="s">
        <v>37</v>
      </c>
      <c r="N550" s="5">
        <v>190</v>
      </c>
      <c r="O550" s="5">
        <v>289</v>
      </c>
      <c r="P550" s="5">
        <v>0</v>
      </c>
      <c r="Q550" s="5">
        <v>20</v>
      </c>
      <c r="R550" s="5">
        <v>0</v>
      </c>
      <c r="S550" s="5">
        <v>2</v>
      </c>
      <c r="T550">
        <f>N550+O550+P550</f>
        <v>479</v>
      </c>
      <c r="U550">
        <f>T550+Q550+R550+S550</f>
        <v>501</v>
      </c>
      <c r="V550" s="1">
        <f>A550+T550/E550</f>
        <v>45965.013029316</v>
      </c>
      <c r="W550" s="1">
        <f>A550+U550/E550</f>
        <v>45968.5960912052</v>
      </c>
      <c r="X550" t="str">
        <f>_xlfn.IFS(AD550&gt;=30,"高滞销风险",AD550&gt;=15,"中滞销风险",AD550&gt;0,"低滞销风险",AD550=0,"健康")</f>
        <v>健康</v>
      </c>
      <c r="Y550" s="8" t="str">
        <f>_xlfn.IFS(COUNTIF($B$2:B550,B550)=1,"-",OR(AND(X549="高滞销风险",OR(X550="中滞销风险",X550="低滞销风险",X550="健康")),AND(X549="中滞销风险",OR(X550="低滞销风险",X550="健康")),AND(X549="低滞销风险",X550="健康")),"变好",X549=X550,"维持不变",OR(AND(X549="健康",OR(X550="低滞销风险",X550="中滞销风险",X550="高滞销风险")),AND(X549="低滞销风险",OR(X550="中滞销风险",X550="高滞销风险")),AND(X549="中滞销风险",X550="高滞销风险")),"变差")</f>
        <v>-</v>
      </c>
      <c r="Z550" s="9">
        <f t="shared" si="115"/>
        <v>0</v>
      </c>
      <c r="AA550" s="9">
        <f t="shared" si="121"/>
        <v>0</v>
      </c>
      <c r="AB550" s="9">
        <f t="shared" si="116"/>
        <v>0</v>
      </c>
      <c r="AC550" s="9">
        <f>U550/E550</f>
        <v>81.5960912052117</v>
      </c>
      <c r="AD550" s="9">
        <f t="shared" si="117"/>
        <v>0</v>
      </c>
      <c r="AE550" s="10">
        <f t="shared" si="118"/>
        <v>6.14</v>
      </c>
    </row>
    <row r="551" spans="1:31">
      <c r="A551" s="4">
        <v>45894</v>
      </c>
      <c r="B551" s="5" t="s">
        <v>329</v>
      </c>
      <c r="C551" s="5" t="s">
        <v>330</v>
      </c>
      <c r="D551" s="5" t="s">
        <v>326</v>
      </c>
      <c r="E551" s="5">
        <v>6.57</v>
      </c>
      <c r="F551" s="5">
        <v>6.57</v>
      </c>
      <c r="G551" s="5">
        <v>6.36</v>
      </c>
      <c r="H551" s="5">
        <v>6.89</v>
      </c>
      <c r="I551" s="5" t="s">
        <v>41</v>
      </c>
      <c r="J551" s="5">
        <v>46</v>
      </c>
      <c r="K551" s="5" t="s">
        <v>38</v>
      </c>
      <c r="L551" s="5" t="s">
        <v>39</v>
      </c>
      <c r="M551" s="5" t="s">
        <v>40</v>
      </c>
      <c r="N551" s="5">
        <v>196</v>
      </c>
      <c r="O551" s="5">
        <v>235</v>
      </c>
      <c r="P551" s="5">
        <v>0</v>
      </c>
      <c r="Q551" s="5">
        <v>20</v>
      </c>
      <c r="R551" s="5">
        <v>0</v>
      </c>
      <c r="S551" s="5">
        <v>2</v>
      </c>
      <c r="T551">
        <f t="shared" ref="T551:T557" si="122">N551+O551+P551</f>
        <v>431</v>
      </c>
      <c r="U551">
        <f t="shared" ref="U551:U557" si="123">T551+Q551+R551+S551</f>
        <v>453</v>
      </c>
      <c r="V551" s="1">
        <f t="shared" ref="V551:V557" si="124">A551+T551/E551</f>
        <v>45959.601217656</v>
      </c>
      <c r="W551" s="1">
        <f t="shared" ref="W551:W557" si="125">A551+U551/E551</f>
        <v>45962.9497716895</v>
      </c>
      <c r="X551" t="str">
        <f>_xlfn.IFS(AD551&gt;=30,"高滞销风险",AD551&gt;=15,"中滞销风险",AD551&gt;0,"低滞销风险",AD551=0,"健康")</f>
        <v>健康</v>
      </c>
      <c r="Y551" s="8" t="str">
        <f>_xlfn.IFS(COUNTIF($B$2:B551,B551)=1,"-",OR(AND(X550="高滞销风险",OR(X551="中滞销风险",X551="低滞销风险",X551="健康")),AND(X550="中滞销风险",OR(X551="低滞销风险",X551="健康")),AND(X550="低滞销风险",X551="健康")),"变好",X550=X551,"维持不变",OR(AND(X550="健康",OR(X551="低滞销风险",X551="中滞销风险",X551="高滞销风险")),AND(X550="低滞销风险",OR(X551="中滞销风险",X551="高滞销风险")),AND(X550="中滞销风险",X551="高滞销风险")),"变差")</f>
        <v>维持不变</v>
      </c>
      <c r="Z551" s="9">
        <f t="shared" si="115"/>
        <v>0</v>
      </c>
      <c r="AA551" s="9">
        <f t="shared" si="121"/>
        <v>0</v>
      </c>
      <c r="AB551" s="9">
        <f t="shared" si="116"/>
        <v>0</v>
      </c>
      <c r="AC551" s="9">
        <f>U551/E551</f>
        <v>68.9497716894977</v>
      </c>
      <c r="AD551" s="9">
        <f t="shared" si="117"/>
        <v>0</v>
      </c>
      <c r="AE551" s="10">
        <f t="shared" si="118"/>
        <v>6.57</v>
      </c>
    </row>
    <row r="552" spans="1:31">
      <c r="A552" s="4">
        <v>45901</v>
      </c>
      <c r="B552" s="5" t="s">
        <v>329</v>
      </c>
      <c r="C552" s="5" t="s">
        <v>330</v>
      </c>
      <c r="D552" s="5" t="s">
        <v>326</v>
      </c>
      <c r="E552" s="5">
        <v>6</v>
      </c>
      <c r="F552" s="5">
        <v>6</v>
      </c>
      <c r="G552" s="5">
        <v>6.29</v>
      </c>
      <c r="H552" s="5">
        <v>6.71</v>
      </c>
      <c r="I552" s="5" t="s">
        <v>41</v>
      </c>
      <c r="J552" s="5">
        <v>42</v>
      </c>
      <c r="K552" s="5" t="s">
        <v>42</v>
      </c>
      <c r="L552" s="5" t="s">
        <v>43</v>
      </c>
      <c r="M552" s="5" t="s">
        <v>44</v>
      </c>
      <c r="N552" s="5">
        <v>230</v>
      </c>
      <c r="O552" s="5">
        <v>185</v>
      </c>
      <c r="P552" s="5">
        <v>0</v>
      </c>
      <c r="Q552" s="5">
        <v>0</v>
      </c>
      <c r="R552" s="5">
        <v>0</v>
      </c>
      <c r="S552" s="5">
        <v>150</v>
      </c>
      <c r="T552">
        <f t="shared" si="122"/>
        <v>415</v>
      </c>
      <c r="U552">
        <f t="shared" si="123"/>
        <v>565</v>
      </c>
      <c r="V552" s="1">
        <f t="shared" si="124"/>
        <v>45970.1666666667</v>
      </c>
      <c r="W552" s="1">
        <f t="shared" si="125"/>
        <v>45995.1666666667</v>
      </c>
      <c r="X552" t="str">
        <f>_xlfn.IFS(AD552&gt;=30,"高滞销风险",AD552&gt;=15,"中滞销风险",AD552&gt;0,"低滞销风险",AD552=0,"健康")</f>
        <v>低滞销风险</v>
      </c>
      <c r="Y552" s="8" t="str">
        <f>_xlfn.IFS(COUNTIF($B$2:B552,B552)=1,"-",OR(AND(X551="高滞销风险",OR(X552="中滞销风险",X552="低滞销风险",X552="健康")),AND(X551="中滞销风险",OR(X552="低滞销风险",X552="健康")),AND(X551="低滞销风险",X552="健康")),"变好",X551=X552,"维持不变",OR(AND(X551="健康",OR(X552="低滞销风险",X552="中滞销风险",X552="高滞销风险")),AND(X551="低滞销风险",OR(X552="中滞销风险",X552="高滞销风险")),AND(X551="中滞销风险",X552="高滞销风险")),"变差")</f>
        <v>变差</v>
      </c>
      <c r="Z552" s="9">
        <f t="shared" si="115"/>
        <v>0</v>
      </c>
      <c r="AA552" s="9">
        <f t="shared" si="121"/>
        <v>19</v>
      </c>
      <c r="AB552" s="9">
        <f t="shared" si="116"/>
        <v>19</v>
      </c>
      <c r="AC552" s="9">
        <f>U552/E552</f>
        <v>94.1666666666667</v>
      </c>
      <c r="AD552" s="9">
        <f t="shared" si="117"/>
        <v>3.16666666666424</v>
      </c>
      <c r="AE552" s="10">
        <f t="shared" si="118"/>
        <v>6.20879120879121</v>
      </c>
    </row>
    <row r="553" spans="1:31">
      <c r="A553" s="4">
        <v>45908</v>
      </c>
      <c r="B553" s="5" t="s">
        <v>329</v>
      </c>
      <c r="C553" s="5" t="s">
        <v>330</v>
      </c>
      <c r="D553" s="5" t="s">
        <v>326</v>
      </c>
      <c r="E553" s="5">
        <v>5.14</v>
      </c>
      <c r="F553" s="5">
        <v>5.14</v>
      </c>
      <c r="G553" s="5">
        <v>5.57</v>
      </c>
      <c r="H553" s="5">
        <v>5.96</v>
      </c>
      <c r="I553" s="5" t="s">
        <v>41</v>
      </c>
      <c r="J553" s="5">
        <v>36</v>
      </c>
      <c r="K553" s="5" t="s">
        <v>45</v>
      </c>
      <c r="L553" s="5" t="s">
        <v>46</v>
      </c>
      <c r="M553" s="5" t="s">
        <v>47</v>
      </c>
      <c r="N553" s="5">
        <v>212</v>
      </c>
      <c r="O553" s="5">
        <v>165</v>
      </c>
      <c r="P553" s="5">
        <v>0</v>
      </c>
      <c r="Q553" s="5">
        <v>0</v>
      </c>
      <c r="R553" s="5">
        <v>0</v>
      </c>
      <c r="S553" s="5">
        <v>150</v>
      </c>
      <c r="T553">
        <f t="shared" si="122"/>
        <v>377</v>
      </c>
      <c r="U553">
        <f t="shared" si="123"/>
        <v>527</v>
      </c>
      <c r="V553" s="1">
        <f t="shared" si="124"/>
        <v>45981.3463035019</v>
      </c>
      <c r="W553" s="1">
        <f t="shared" si="125"/>
        <v>46010.5291828794</v>
      </c>
      <c r="X553" t="str">
        <f>_xlfn.IFS(AD553&gt;=30,"高滞销风险",AD553&gt;=15,"中滞销风险",AD553&gt;0,"低滞销风险",AD553=0,"健康")</f>
        <v>中滞销风险</v>
      </c>
      <c r="Y553" s="8" t="str">
        <f>_xlfn.IFS(COUNTIF($B$2:B553,B553)=1,"-",OR(AND(X552="高滞销风险",OR(X553="中滞销风险",X553="低滞销风险",X553="健康")),AND(X552="中滞销风险",OR(X553="低滞销风险",X553="健康")),AND(X552="低滞销风险",X553="健康")),"变好",X552=X553,"维持不变",OR(AND(X552="健康",OR(X553="低滞销风险",X553="中滞销风险",X553="高滞销风险")),AND(X552="低滞销风险",OR(X553="中滞销风险",X553="高滞销风险")),AND(X552="中滞销风险",X553="高滞销风险")),"变差")</f>
        <v>变差</v>
      </c>
      <c r="Z553" s="9">
        <f t="shared" si="115"/>
        <v>0</v>
      </c>
      <c r="AA553" s="9">
        <f t="shared" si="121"/>
        <v>95.24</v>
      </c>
      <c r="AB553" s="9">
        <f t="shared" si="116"/>
        <v>95.24</v>
      </c>
      <c r="AC553" s="9">
        <f>U553/E553</f>
        <v>102.529182879377</v>
      </c>
      <c r="AD553" s="9">
        <f t="shared" si="117"/>
        <v>18.5291828793779</v>
      </c>
      <c r="AE553" s="10">
        <f t="shared" si="118"/>
        <v>6.27380952380952</v>
      </c>
    </row>
    <row r="554" spans="1:31">
      <c r="A554" s="4">
        <v>45887</v>
      </c>
      <c r="B554" s="5" t="s">
        <v>331</v>
      </c>
      <c r="C554" s="5" t="s">
        <v>332</v>
      </c>
      <c r="D554" s="5" t="s">
        <v>326</v>
      </c>
      <c r="E554" s="5">
        <v>3</v>
      </c>
      <c r="F554" s="5">
        <v>3</v>
      </c>
      <c r="G554" s="5">
        <v>4.21</v>
      </c>
      <c r="H554" s="5">
        <v>4.18</v>
      </c>
      <c r="I554" s="5" t="s">
        <v>41</v>
      </c>
      <c r="J554" s="5">
        <v>21</v>
      </c>
      <c r="K554" s="5" t="s">
        <v>35</v>
      </c>
      <c r="L554" s="5" t="s">
        <v>36</v>
      </c>
      <c r="M554" s="5" t="s">
        <v>37</v>
      </c>
      <c r="N554" s="5">
        <v>49</v>
      </c>
      <c r="O554" s="5">
        <v>287</v>
      </c>
      <c r="P554" s="5">
        <v>0</v>
      </c>
      <c r="Q554" s="5">
        <v>51</v>
      </c>
      <c r="R554" s="5">
        <v>0</v>
      </c>
      <c r="S554" s="5">
        <v>0</v>
      </c>
      <c r="T554">
        <f t="shared" si="122"/>
        <v>336</v>
      </c>
      <c r="U554">
        <f t="shared" si="123"/>
        <v>387</v>
      </c>
      <c r="V554" s="1">
        <f t="shared" si="124"/>
        <v>45999</v>
      </c>
      <c r="W554" s="1">
        <f t="shared" si="125"/>
        <v>46016</v>
      </c>
      <c r="X554" t="str">
        <f>_xlfn.IFS(AD554&gt;=30,"高滞销风险",AD554&gt;=15,"中滞销风险",AD554&gt;0,"低滞销风险",AD554=0,"健康")</f>
        <v>中滞销风险</v>
      </c>
      <c r="Y554" s="8" t="str">
        <f>_xlfn.IFS(COUNTIF($B$2:B554,B554)=1,"-",OR(AND(X553="高滞销风险",OR(X554="中滞销风险",X554="低滞销风险",X554="健康")),AND(X553="中滞销风险",OR(X554="低滞销风险",X554="健康")),AND(X553="低滞销风险",X554="健康")),"变好",X553=X554,"维持不变",OR(AND(X553="健康",OR(X554="低滞销风险",X554="中滞销风险",X554="高滞销风险")),AND(X553="低滞销风险",OR(X554="中滞销风险",X554="高滞销风险")),AND(X553="中滞销风险",X554="高滞销风险")),"变差")</f>
        <v>-</v>
      </c>
      <c r="Z554" s="9">
        <f t="shared" si="115"/>
        <v>21</v>
      </c>
      <c r="AA554" s="9">
        <f t="shared" si="121"/>
        <v>51</v>
      </c>
      <c r="AB554" s="9">
        <f t="shared" si="116"/>
        <v>72</v>
      </c>
      <c r="AC554" s="9">
        <f>U554/E554</f>
        <v>129</v>
      </c>
      <c r="AD554" s="9">
        <f t="shared" si="117"/>
        <v>24</v>
      </c>
      <c r="AE554" s="10">
        <f t="shared" si="118"/>
        <v>3.68571428571429</v>
      </c>
    </row>
    <row r="555" spans="1:31">
      <c r="A555" s="4">
        <v>45894</v>
      </c>
      <c r="B555" s="5" t="s">
        <v>331</v>
      </c>
      <c r="C555" s="5" t="s">
        <v>332</v>
      </c>
      <c r="D555" s="5" t="s">
        <v>326</v>
      </c>
      <c r="E555" s="5">
        <v>2.43</v>
      </c>
      <c r="F555" s="5">
        <v>2.43</v>
      </c>
      <c r="G555" s="5">
        <v>2.71</v>
      </c>
      <c r="H555" s="5">
        <v>3.71</v>
      </c>
      <c r="I555" s="5" t="s">
        <v>41</v>
      </c>
      <c r="J555" s="5">
        <v>17</v>
      </c>
      <c r="K555" s="5" t="s">
        <v>38</v>
      </c>
      <c r="L555" s="5" t="s">
        <v>39</v>
      </c>
      <c r="M555" s="5" t="s">
        <v>40</v>
      </c>
      <c r="N555" s="5">
        <v>98</v>
      </c>
      <c r="O555" s="5">
        <v>225</v>
      </c>
      <c r="P555" s="5">
        <v>0</v>
      </c>
      <c r="Q555" s="5">
        <v>51</v>
      </c>
      <c r="R555" s="5">
        <v>0</v>
      </c>
      <c r="S555" s="5">
        <v>0</v>
      </c>
      <c r="T555">
        <f t="shared" si="122"/>
        <v>323</v>
      </c>
      <c r="U555">
        <f t="shared" si="123"/>
        <v>374</v>
      </c>
      <c r="V555" s="1">
        <f t="shared" si="124"/>
        <v>46026.9218106996</v>
      </c>
      <c r="W555" s="1">
        <f t="shared" si="125"/>
        <v>46047.9094650206</v>
      </c>
      <c r="X555" t="str">
        <f>_xlfn.IFS(AD555&gt;=30,"高滞销风险",AD555&gt;=15,"中滞销风险",AD555&gt;0,"低滞销风险",AD555=0,"健康")</f>
        <v>高滞销风险</v>
      </c>
      <c r="Y555" s="8" t="str">
        <f>_xlfn.IFS(COUNTIF($B$2:B555,B555)=1,"-",OR(AND(X554="高滞销风险",OR(X555="中滞销风险",X555="低滞销风险",X555="健康")),AND(X554="中滞销风险",OR(X555="低滞销风险",X555="健康")),AND(X554="低滞销风险",X555="健康")),"变好",X554=X555,"维持不变",OR(AND(X554="健康",OR(X555="低滞销风险",X555="中滞销风险",X555="高滞销风险")),AND(X554="低滞销风险",OR(X555="中滞销风险",X555="高滞销风险")),AND(X554="中滞销风险",X555="高滞销风险")),"变差")</f>
        <v>变差</v>
      </c>
      <c r="Z555" s="9">
        <f t="shared" si="115"/>
        <v>84.86</v>
      </c>
      <c r="AA555" s="9">
        <f t="shared" si="121"/>
        <v>51</v>
      </c>
      <c r="AB555" s="9">
        <f t="shared" si="116"/>
        <v>135.86</v>
      </c>
      <c r="AC555" s="9">
        <f>U555/E555</f>
        <v>153.909465020576</v>
      </c>
      <c r="AD555" s="9">
        <f t="shared" si="117"/>
        <v>55.9094650205734</v>
      </c>
      <c r="AE555" s="10">
        <f t="shared" si="118"/>
        <v>3.81632653061224</v>
      </c>
    </row>
    <row r="556" spans="1:31">
      <c r="A556" s="4">
        <v>45901</v>
      </c>
      <c r="B556" s="5" t="s">
        <v>331</v>
      </c>
      <c r="C556" s="5" t="s">
        <v>332</v>
      </c>
      <c r="D556" s="5" t="s">
        <v>326</v>
      </c>
      <c r="E556" s="5">
        <v>2.57</v>
      </c>
      <c r="F556" s="5">
        <v>2.57</v>
      </c>
      <c r="G556" s="5">
        <v>2.5</v>
      </c>
      <c r="H556" s="5">
        <v>3.36</v>
      </c>
      <c r="I556" s="5" t="s">
        <v>41</v>
      </c>
      <c r="J556" s="5">
        <v>18</v>
      </c>
      <c r="K556" s="5" t="s">
        <v>42</v>
      </c>
      <c r="L556" s="5" t="s">
        <v>43</v>
      </c>
      <c r="M556" s="5" t="s">
        <v>44</v>
      </c>
      <c r="N556" s="5">
        <v>143</v>
      </c>
      <c r="O556" s="5">
        <v>163</v>
      </c>
      <c r="P556" s="5">
        <v>0</v>
      </c>
      <c r="Q556" s="5">
        <v>51</v>
      </c>
      <c r="R556" s="5">
        <v>0</v>
      </c>
      <c r="S556" s="5">
        <v>0</v>
      </c>
      <c r="T556">
        <f t="shared" si="122"/>
        <v>306</v>
      </c>
      <c r="U556">
        <f t="shared" si="123"/>
        <v>357</v>
      </c>
      <c r="V556" s="1">
        <f t="shared" si="124"/>
        <v>46020.0661478599</v>
      </c>
      <c r="W556" s="1">
        <f t="shared" si="125"/>
        <v>46039.9105058366</v>
      </c>
      <c r="X556" t="str">
        <f>_xlfn.IFS(AD556&gt;=30,"高滞销风险",AD556&gt;=15,"中滞销风险",AD556&gt;0,"低滞销风险",AD556=0,"健康")</f>
        <v>高滞销风险</v>
      </c>
      <c r="Y556" s="8" t="str">
        <f>_xlfn.IFS(COUNTIF($B$2:B556,B556)=1,"-",OR(AND(X555="高滞销风险",OR(X556="中滞销风险",X556="低滞销风险",X556="健康")),AND(X555="中滞销风险",OR(X556="低滞销风险",X556="健康")),AND(X555="低滞销风险",X556="健康")),"变好",X555=X556,"维持不变",OR(AND(X555="健康",OR(X556="低滞销风险",X556="中滞销风险",X556="高滞销风险")),AND(X555="低滞销风险",OR(X556="中滞销风险",X556="高滞销风险")),AND(X555="中滞销风险",X556="高滞销风险")),"变差")</f>
        <v>维持不变</v>
      </c>
      <c r="Z556" s="9">
        <f t="shared" si="115"/>
        <v>72.13</v>
      </c>
      <c r="AA556" s="9">
        <f t="shared" si="121"/>
        <v>51</v>
      </c>
      <c r="AB556" s="9">
        <f t="shared" si="116"/>
        <v>123.13</v>
      </c>
      <c r="AC556" s="9">
        <f>U556/E556</f>
        <v>138.910505836576</v>
      </c>
      <c r="AD556" s="9">
        <f t="shared" si="117"/>
        <v>47.9105058365749</v>
      </c>
      <c r="AE556" s="10">
        <f t="shared" si="118"/>
        <v>3.92307692307692</v>
      </c>
    </row>
    <row r="557" spans="1:31">
      <c r="A557" s="4">
        <v>45908</v>
      </c>
      <c r="B557" s="5" t="s">
        <v>331</v>
      </c>
      <c r="C557" s="5" t="s">
        <v>332</v>
      </c>
      <c r="D557" s="5" t="s">
        <v>326</v>
      </c>
      <c r="E557" s="5">
        <v>3.28</v>
      </c>
      <c r="F557" s="5">
        <v>3.86</v>
      </c>
      <c r="G557" s="5">
        <v>3.21</v>
      </c>
      <c r="H557" s="5">
        <v>2.96</v>
      </c>
      <c r="I557" s="5" t="s">
        <v>34</v>
      </c>
      <c r="J557" s="5">
        <v>27</v>
      </c>
      <c r="K557" s="5" t="s">
        <v>45</v>
      </c>
      <c r="L557" s="5" t="s">
        <v>46</v>
      </c>
      <c r="M557" s="5" t="s">
        <v>47</v>
      </c>
      <c r="N557" s="5">
        <v>171</v>
      </c>
      <c r="O557" s="5">
        <v>112</v>
      </c>
      <c r="P557" s="5">
        <v>0</v>
      </c>
      <c r="Q557" s="5">
        <v>51</v>
      </c>
      <c r="R557" s="5">
        <v>0</v>
      </c>
      <c r="S557" s="5">
        <v>0</v>
      </c>
      <c r="T557">
        <f t="shared" si="122"/>
        <v>283</v>
      </c>
      <c r="U557">
        <f t="shared" si="123"/>
        <v>334</v>
      </c>
      <c r="V557" s="1">
        <f t="shared" si="124"/>
        <v>45994.2804878049</v>
      </c>
      <c r="W557" s="1">
        <f t="shared" si="125"/>
        <v>46009.8292682927</v>
      </c>
      <c r="X557" t="str">
        <f>_xlfn.IFS(AD557&gt;=30,"高滞销风险",AD557&gt;=15,"中滞销风险",AD557&gt;0,"低滞销风险",AD557=0,"健康")</f>
        <v>中滞销风险</v>
      </c>
      <c r="Y557" s="8" t="str">
        <f>_xlfn.IFS(COUNTIF($B$2:B557,B557)=1,"-",OR(AND(X556="高滞销风险",OR(X557="中滞销风险",X557="低滞销风险",X557="健康")),AND(X556="中滞销风险",OR(X557="低滞销风险",X557="健康")),AND(X556="低滞销风险",X557="健康")),"变好",X556=X557,"维持不变",OR(AND(X556="健康",OR(X557="低滞销风险",X557="中滞销风险",X557="高滞销风险")),AND(X556="低滞销风险",OR(X557="中滞销风险",X557="高滞销风险")),AND(X556="中滞销风险",X557="高滞销风险")),"变差")</f>
        <v>变好</v>
      </c>
      <c r="Z557" s="9">
        <f t="shared" si="115"/>
        <v>7.48000000000002</v>
      </c>
      <c r="AA557" s="9">
        <f t="shared" si="121"/>
        <v>51</v>
      </c>
      <c r="AB557" s="9">
        <f t="shared" si="116"/>
        <v>58.48</v>
      </c>
      <c r="AC557" s="9">
        <f>U557/E557</f>
        <v>101.829268292683</v>
      </c>
      <c r="AD557" s="9">
        <f t="shared" si="117"/>
        <v>17.829268292684</v>
      </c>
      <c r="AE557" s="10">
        <f t="shared" si="118"/>
        <v>3.97619047619048</v>
      </c>
    </row>
    <row r="558" spans="1:31">
      <c r="A558" s="4">
        <v>45887</v>
      </c>
      <c r="B558" s="5" t="s">
        <v>333</v>
      </c>
      <c r="C558" s="5" t="s">
        <v>334</v>
      </c>
      <c r="D558" s="5" t="s">
        <v>326</v>
      </c>
      <c r="E558" s="5">
        <v>9.38</v>
      </c>
      <c r="F558" s="5">
        <v>9.86</v>
      </c>
      <c r="G558" s="5">
        <v>9.57</v>
      </c>
      <c r="H558" s="5">
        <v>9.01</v>
      </c>
      <c r="I558" s="5" t="s">
        <v>34</v>
      </c>
      <c r="J558" s="5">
        <v>69</v>
      </c>
      <c r="K558" s="5" t="s">
        <v>35</v>
      </c>
      <c r="L558" s="5" t="s">
        <v>36</v>
      </c>
      <c r="M558" s="5" t="s">
        <v>37</v>
      </c>
      <c r="N558" s="5">
        <v>144</v>
      </c>
      <c r="O558" s="5">
        <v>298</v>
      </c>
      <c r="P558" s="5">
        <v>0</v>
      </c>
      <c r="Q558" s="5">
        <v>201</v>
      </c>
      <c r="R558" s="5">
        <v>0</v>
      </c>
      <c r="S558" s="5">
        <v>209</v>
      </c>
      <c r="T558">
        <f>N558+O558+P558</f>
        <v>442</v>
      </c>
      <c r="U558">
        <f>T558+Q558+R558+S558</f>
        <v>852</v>
      </c>
      <c r="V558" s="1">
        <f>A558+T558/E558</f>
        <v>45934.1215351812</v>
      </c>
      <c r="W558" s="1">
        <f>A558+U558/E558</f>
        <v>45977.8315565032</v>
      </c>
      <c r="X558" t="str">
        <f>_xlfn.IFS(AD558&gt;=30,"高滞销风险",AD558&gt;=15,"中滞销风险",AD558&gt;0,"低滞销风险",AD558=0,"健康")</f>
        <v>健康</v>
      </c>
      <c r="Y558" s="8" t="str">
        <f>_xlfn.IFS(COUNTIF($B$2:B558,B558)=1,"-",OR(AND(X557="高滞销风险",OR(X558="中滞销风险",X558="低滞销风险",X558="健康")),AND(X557="中滞销风险",OR(X558="低滞销风险",X558="健康")),AND(X557="低滞销风险",X558="健康")),"变好",X557=X558,"维持不变",OR(AND(X557="健康",OR(X558="低滞销风险",X558="中滞销风险",X558="高滞销风险")),AND(X557="低滞销风险",OR(X558="中滞销风险",X558="高滞销风险")),AND(X557="中滞销风险",X558="高滞销风险")),"变差")</f>
        <v>-</v>
      </c>
      <c r="Z558" s="9">
        <f t="shared" si="115"/>
        <v>0</v>
      </c>
      <c r="AA558" s="9">
        <f>AB558-Z558</f>
        <v>0</v>
      </c>
      <c r="AB558" s="9">
        <f t="shared" si="116"/>
        <v>0</v>
      </c>
      <c r="AC558" s="9">
        <f>U558/E558</f>
        <v>90.8315565031983</v>
      </c>
      <c r="AD558" s="9">
        <f t="shared" si="117"/>
        <v>0</v>
      </c>
      <c r="AE558" s="10">
        <f t="shared" si="118"/>
        <v>9.38</v>
      </c>
    </row>
    <row r="559" spans="1:31">
      <c r="A559" s="4">
        <v>45894</v>
      </c>
      <c r="B559" s="5" t="s">
        <v>333</v>
      </c>
      <c r="C559" s="5" t="s">
        <v>334</v>
      </c>
      <c r="D559" s="5" t="s">
        <v>326</v>
      </c>
      <c r="E559" s="5">
        <v>6.14</v>
      </c>
      <c r="F559" s="5">
        <v>6.14</v>
      </c>
      <c r="G559" s="5">
        <v>8</v>
      </c>
      <c r="H559" s="5">
        <v>8.5</v>
      </c>
      <c r="I559" s="5" t="s">
        <v>41</v>
      </c>
      <c r="J559" s="5">
        <v>43</v>
      </c>
      <c r="K559" s="5" t="s">
        <v>38</v>
      </c>
      <c r="L559" s="5" t="s">
        <v>39</v>
      </c>
      <c r="M559" s="5" t="s">
        <v>40</v>
      </c>
      <c r="N559" s="5">
        <v>152</v>
      </c>
      <c r="O559" s="5">
        <v>457</v>
      </c>
      <c r="P559" s="5">
        <v>0</v>
      </c>
      <c r="Q559" s="5">
        <v>1</v>
      </c>
      <c r="R559" s="5">
        <v>0</v>
      </c>
      <c r="S559" s="5">
        <v>209</v>
      </c>
      <c r="T559">
        <f t="shared" ref="T559:T622" si="126">N559+O559+P559</f>
        <v>609</v>
      </c>
      <c r="U559">
        <f t="shared" ref="U559:U622" si="127">T559+Q559+R559+S559</f>
        <v>819</v>
      </c>
      <c r="V559" s="1">
        <f t="shared" ref="V559:V622" si="128">A559+T559/E559</f>
        <v>45993.1856677524</v>
      </c>
      <c r="W559" s="1">
        <f t="shared" ref="W559:W622" si="129">A559+U559/E559</f>
        <v>46027.3876221498</v>
      </c>
      <c r="X559" t="str">
        <f t="shared" ref="X559:X622" si="130">_xlfn.IFS(AD559&gt;=30,"高滞销风险",AD559&gt;=15,"中滞销风险",AD559&gt;0,"低滞销风险",AD559=0,"健康")</f>
        <v>高滞销风险</v>
      </c>
      <c r="Y559" s="8" t="str">
        <f>_xlfn.IFS(COUNTIF($B$2:B559,B559)=1,"-",OR(AND(X558="高滞销风险",OR(X559="中滞销风险",X559="低滞销风险",X559="健康")),AND(X558="中滞销风险",OR(X559="低滞销风险",X559="健康")),AND(X558="低滞销风险",X559="健康")),"变好",X558=X559,"维持不变",OR(AND(X558="健康",OR(X559="低滞销风险",X559="中滞销风险",X559="高滞销风险")),AND(X558="低滞销风险",OR(X559="中滞销风险",X559="高滞销风险")),AND(X558="中滞销风险",X559="高滞销风险")),"变差")</f>
        <v>变差</v>
      </c>
      <c r="Z559" s="9">
        <f t="shared" si="115"/>
        <v>7.28000000000009</v>
      </c>
      <c r="AA559" s="9">
        <f t="shared" ref="AA559:AA622" si="131">AB559-Z559</f>
        <v>210</v>
      </c>
      <c r="AB559" s="9">
        <f t="shared" si="116"/>
        <v>217.28</v>
      </c>
      <c r="AC559" s="9">
        <f t="shared" ref="AC559:AC622" si="132">U559/E559</f>
        <v>133.387622149837</v>
      </c>
      <c r="AD559" s="9">
        <f t="shared" si="117"/>
        <v>35.3876221498358</v>
      </c>
      <c r="AE559" s="10">
        <f t="shared" si="118"/>
        <v>8.35714285714286</v>
      </c>
    </row>
    <row r="560" spans="1:31">
      <c r="A560" s="4">
        <v>45901</v>
      </c>
      <c r="B560" s="5" t="s">
        <v>333</v>
      </c>
      <c r="C560" s="5" t="s">
        <v>334</v>
      </c>
      <c r="D560" s="5" t="s">
        <v>326</v>
      </c>
      <c r="E560" s="5">
        <v>4.71</v>
      </c>
      <c r="F560" s="5">
        <v>4.71</v>
      </c>
      <c r="G560" s="5">
        <v>5.43</v>
      </c>
      <c r="H560" s="5">
        <v>7.5</v>
      </c>
      <c r="I560" s="5" t="s">
        <v>41</v>
      </c>
      <c r="J560" s="5">
        <v>33</v>
      </c>
      <c r="K560" s="5" t="s">
        <v>42</v>
      </c>
      <c r="L560" s="5" t="s">
        <v>43</v>
      </c>
      <c r="M560" s="5" t="s">
        <v>44</v>
      </c>
      <c r="N560" s="5">
        <v>172</v>
      </c>
      <c r="O560" s="5">
        <v>397</v>
      </c>
      <c r="P560" s="5">
        <v>0</v>
      </c>
      <c r="Q560" s="5">
        <v>201</v>
      </c>
      <c r="R560" s="5">
        <v>0</v>
      </c>
      <c r="S560" s="5">
        <v>9</v>
      </c>
      <c r="T560">
        <f t="shared" si="126"/>
        <v>569</v>
      </c>
      <c r="U560">
        <f t="shared" si="127"/>
        <v>779</v>
      </c>
      <c r="V560" s="1">
        <f t="shared" si="128"/>
        <v>46021.8067940552</v>
      </c>
      <c r="W560" s="1">
        <f t="shared" si="129"/>
        <v>46066.3927813163</v>
      </c>
      <c r="X560" t="str">
        <f t="shared" si="130"/>
        <v>高滞销风险</v>
      </c>
      <c r="Y560" s="8" t="str">
        <f>_xlfn.IFS(COUNTIF($B$2:B560,B560)=1,"-",OR(AND(X559="高滞销风险",OR(X560="中滞销风险",X560="低滞销风险",X560="健康")),AND(X559="中滞销风险",OR(X560="低滞销风险",X560="健康")),AND(X559="低滞销风险",X560="健康")),"变好",X559=X560,"维持不变",OR(AND(X559="健康",OR(X560="低滞销风险",X560="中滞销风险",X560="高滞销风险")),AND(X559="低滞销风险",OR(X560="中滞销风险",X560="高滞销风险")),AND(X559="中滞销风险",X560="高滞销风险")),"变差")</f>
        <v>维持不变</v>
      </c>
      <c r="Z560" s="9">
        <f t="shared" si="115"/>
        <v>140.39</v>
      </c>
      <c r="AA560" s="9">
        <f t="shared" si="131"/>
        <v>210</v>
      </c>
      <c r="AB560" s="9">
        <f t="shared" si="116"/>
        <v>350.39</v>
      </c>
      <c r="AC560" s="9">
        <f t="shared" si="132"/>
        <v>165.392781316348</v>
      </c>
      <c r="AD560" s="9">
        <f t="shared" si="117"/>
        <v>74.3927813163464</v>
      </c>
      <c r="AE560" s="10">
        <f t="shared" si="118"/>
        <v>8.56043956043956</v>
      </c>
    </row>
    <row r="561" spans="1:31">
      <c r="A561" s="4">
        <v>45908</v>
      </c>
      <c r="B561" s="5" t="s">
        <v>333</v>
      </c>
      <c r="C561" s="5" t="s">
        <v>334</v>
      </c>
      <c r="D561" s="5" t="s">
        <v>326</v>
      </c>
      <c r="E561" s="5">
        <v>5.57</v>
      </c>
      <c r="F561" s="5">
        <v>5.57</v>
      </c>
      <c r="G561" s="5">
        <v>5.14</v>
      </c>
      <c r="H561" s="5">
        <v>6.57</v>
      </c>
      <c r="I561" s="5" t="s">
        <v>41</v>
      </c>
      <c r="J561" s="5">
        <v>39</v>
      </c>
      <c r="K561" s="5" t="s">
        <v>45</v>
      </c>
      <c r="L561" s="5" t="s">
        <v>46</v>
      </c>
      <c r="M561" s="5" t="s">
        <v>47</v>
      </c>
      <c r="N561" s="5">
        <v>252</v>
      </c>
      <c r="O561" s="5">
        <v>277</v>
      </c>
      <c r="P561" s="5">
        <v>0</v>
      </c>
      <c r="Q561" s="5">
        <v>201</v>
      </c>
      <c r="R561" s="5">
        <v>0</v>
      </c>
      <c r="S561" s="5">
        <v>9</v>
      </c>
      <c r="T561">
        <f t="shared" si="126"/>
        <v>529</v>
      </c>
      <c r="U561">
        <f t="shared" si="127"/>
        <v>739</v>
      </c>
      <c r="V561" s="1">
        <f t="shared" si="128"/>
        <v>46002.9730700179</v>
      </c>
      <c r="W561" s="1">
        <f t="shared" si="129"/>
        <v>46040.6750448833</v>
      </c>
      <c r="X561" t="str">
        <f t="shared" si="130"/>
        <v>高滞销风险</v>
      </c>
      <c r="Y561" s="8" t="str">
        <f>_xlfn.IFS(COUNTIF($B$2:B561,B561)=1,"-",OR(AND(X560="高滞销风险",OR(X561="中滞销风险",X561="低滞销风险",X561="健康")),AND(X560="中滞销风险",OR(X561="低滞销风险",X561="健康")),AND(X560="低滞销风险",X561="健康")),"变好",X560=X561,"维持不变",OR(AND(X560="健康",OR(X561="低滞销风险",X561="中滞销风险",X561="高滞销风险")),AND(X560="低滞销风险",OR(X561="中滞销风险",X561="高滞销风险")),AND(X560="中滞销风险",X561="高滞销风险")),"变差")</f>
        <v>维持不变</v>
      </c>
      <c r="Z561" s="9">
        <f t="shared" si="115"/>
        <v>61.12</v>
      </c>
      <c r="AA561" s="9">
        <f t="shared" si="131"/>
        <v>210</v>
      </c>
      <c r="AB561" s="9">
        <f t="shared" si="116"/>
        <v>271.12</v>
      </c>
      <c r="AC561" s="9">
        <f t="shared" si="132"/>
        <v>132.675044883303</v>
      </c>
      <c r="AD561" s="9">
        <f t="shared" si="117"/>
        <v>48.6750448833045</v>
      </c>
      <c r="AE561" s="10">
        <f t="shared" si="118"/>
        <v>8.79761904761905</v>
      </c>
    </row>
    <row r="562" spans="1:31">
      <c r="A562" s="4">
        <v>45887</v>
      </c>
      <c r="B562" s="5" t="s">
        <v>335</v>
      </c>
      <c r="C562" s="5" t="s">
        <v>336</v>
      </c>
      <c r="D562" s="5" t="s">
        <v>326</v>
      </c>
      <c r="E562" s="5">
        <v>4.37</v>
      </c>
      <c r="F562" s="5">
        <v>4.57</v>
      </c>
      <c r="G562" s="5">
        <v>4.29</v>
      </c>
      <c r="H562" s="5">
        <v>4.29</v>
      </c>
      <c r="I562" s="5" t="s">
        <v>34</v>
      </c>
      <c r="J562" s="5">
        <v>32</v>
      </c>
      <c r="K562" s="5" t="s">
        <v>35</v>
      </c>
      <c r="L562" s="5" t="s">
        <v>36</v>
      </c>
      <c r="M562" s="5" t="s">
        <v>37</v>
      </c>
      <c r="N562" s="5">
        <v>135</v>
      </c>
      <c r="O562" s="5">
        <v>46</v>
      </c>
      <c r="P562" s="5">
        <v>0</v>
      </c>
      <c r="Q562" s="5">
        <v>200</v>
      </c>
      <c r="R562" s="5">
        <v>0</v>
      </c>
      <c r="S562" s="5">
        <v>0</v>
      </c>
      <c r="T562">
        <f t="shared" si="126"/>
        <v>181</v>
      </c>
      <c r="U562">
        <f t="shared" si="127"/>
        <v>381</v>
      </c>
      <c r="V562" s="1">
        <f t="shared" si="128"/>
        <v>45928.4187643021</v>
      </c>
      <c r="W562" s="1">
        <f t="shared" si="129"/>
        <v>45974.1853546911</v>
      </c>
      <c r="X562" t="str">
        <f t="shared" si="130"/>
        <v>健康</v>
      </c>
      <c r="Y562" s="8" t="str">
        <f>_xlfn.IFS(COUNTIF($B$2:B562,B562)=1,"-",OR(AND(X561="高滞销风险",OR(X562="中滞销风险",X562="低滞销风险",X562="健康")),AND(X561="中滞销风险",OR(X562="低滞销风险",X562="健康")),AND(X561="低滞销风险",X562="健康")),"变好",X561=X562,"维持不变",OR(AND(X561="健康",OR(X562="低滞销风险",X562="中滞销风险",X562="高滞销风险")),AND(X561="低滞销风险",OR(X562="中滞销风险",X562="高滞销风险")),AND(X561="中滞销风险",X562="高滞销风险")),"变差")</f>
        <v>-</v>
      </c>
      <c r="Z562" s="9">
        <f t="shared" si="115"/>
        <v>0</v>
      </c>
      <c r="AA562" s="9">
        <f t="shared" si="131"/>
        <v>0</v>
      </c>
      <c r="AB562" s="9">
        <f t="shared" si="116"/>
        <v>0</v>
      </c>
      <c r="AC562" s="9">
        <f t="shared" si="132"/>
        <v>87.1853546910755</v>
      </c>
      <c r="AD562" s="9">
        <f t="shared" si="117"/>
        <v>0</v>
      </c>
      <c r="AE562" s="10">
        <f t="shared" si="118"/>
        <v>4.37</v>
      </c>
    </row>
    <row r="563" spans="1:31">
      <c r="A563" s="4">
        <v>45894</v>
      </c>
      <c r="B563" s="5" t="s">
        <v>335</v>
      </c>
      <c r="C563" s="5" t="s">
        <v>336</v>
      </c>
      <c r="D563" s="5" t="s">
        <v>326</v>
      </c>
      <c r="E563" s="5">
        <v>4.45</v>
      </c>
      <c r="F563" s="5">
        <v>4.86</v>
      </c>
      <c r="G563" s="5">
        <v>4.71</v>
      </c>
      <c r="H563" s="5">
        <v>4.11</v>
      </c>
      <c r="I563" s="5" t="s">
        <v>34</v>
      </c>
      <c r="J563" s="5">
        <v>34</v>
      </c>
      <c r="K563" s="5" t="s">
        <v>38</v>
      </c>
      <c r="L563" s="5" t="s">
        <v>39</v>
      </c>
      <c r="M563" s="5" t="s">
        <v>40</v>
      </c>
      <c r="N563" s="5">
        <v>121</v>
      </c>
      <c r="O563" s="5">
        <v>176</v>
      </c>
      <c r="P563" s="5">
        <v>0</v>
      </c>
      <c r="Q563" s="5">
        <v>50</v>
      </c>
      <c r="R563" s="5">
        <v>0</v>
      </c>
      <c r="S563" s="5">
        <v>0</v>
      </c>
      <c r="T563">
        <f t="shared" si="126"/>
        <v>297</v>
      </c>
      <c r="U563">
        <f t="shared" si="127"/>
        <v>347</v>
      </c>
      <c r="V563" s="1">
        <f t="shared" si="128"/>
        <v>45960.7415730337</v>
      </c>
      <c r="W563" s="1">
        <f t="shared" si="129"/>
        <v>45971.9775280899</v>
      </c>
      <c r="X563" t="str">
        <f t="shared" si="130"/>
        <v>健康</v>
      </c>
      <c r="Y563" s="8" t="str">
        <f>_xlfn.IFS(COUNTIF($B$2:B563,B563)=1,"-",OR(AND(X562="高滞销风险",OR(X563="中滞销风险",X563="低滞销风险",X563="健康")),AND(X562="中滞销风险",OR(X563="低滞销风险",X563="健康")),AND(X562="低滞销风险",X563="健康")),"变好",X562=X563,"维持不变",OR(AND(X562="健康",OR(X563="低滞销风险",X563="中滞销风险",X563="高滞销风险")),AND(X562="低滞销风险",OR(X563="中滞销风险",X563="高滞销风险")),AND(X562="中滞销风险",X563="高滞销风险")),"变差")</f>
        <v>维持不变</v>
      </c>
      <c r="Z563" s="9">
        <f t="shared" si="115"/>
        <v>0</v>
      </c>
      <c r="AA563" s="9">
        <f t="shared" si="131"/>
        <v>0</v>
      </c>
      <c r="AB563" s="9">
        <f t="shared" si="116"/>
        <v>0</v>
      </c>
      <c r="AC563" s="9">
        <f t="shared" si="132"/>
        <v>77.9775280898876</v>
      </c>
      <c r="AD563" s="9">
        <f t="shared" si="117"/>
        <v>0</v>
      </c>
      <c r="AE563" s="10">
        <f t="shared" si="118"/>
        <v>4.45</v>
      </c>
    </row>
    <row r="564" spans="1:31">
      <c r="A564" s="4">
        <v>45901</v>
      </c>
      <c r="B564" s="5" t="s">
        <v>335</v>
      </c>
      <c r="C564" s="5" t="s">
        <v>336</v>
      </c>
      <c r="D564" s="5" t="s">
        <v>326</v>
      </c>
      <c r="E564" s="5">
        <v>5.39</v>
      </c>
      <c r="F564" s="5">
        <v>6.14</v>
      </c>
      <c r="G564" s="5">
        <v>5.5</v>
      </c>
      <c r="H564" s="5">
        <v>4.89</v>
      </c>
      <c r="I564" s="5" t="s">
        <v>34</v>
      </c>
      <c r="J564" s="5">
        <v>43</v>
      </c>
      <c r="K564" s="5" t="s">
        <v>42</v>
      </c>
      <c r="L564" s="5" t="s">
        <v>43</v>
      </c>
      <c r="M564" s="5" t="s">
        <v>44</v>
      </c>
      <c r="N564" s="5">
        <v>88</v>
      </c>
      <c r="O564" s="5">
        <v>220</v>
      </c>
      <c r="P564" s="5">
        <v>0</v>
      </c>
      <c r="Q564" s="5">
        <v>0</v>
      </c>
      <c r="R564" s="5">
        <v>0</v>
      </c>
      <c r="S564" s="5">
        <v>0</v>
      </c>
      <c r="T564">
        <f t="shared" si="126"/>
        <v>308</v>
      </c>
      <c r="U564">
        <f t="shared" si="127"/>
        <v>308</v>
      </c>
      <c r="V564" s="1">
        <f t="shared" si="128"/>
        <v>45958.1428571429</v>
      </c>
      <c r="W564" s="1">
        <f t="shared" si="129"/>
        <v>45958.1428571429</v>
      </c>
      <c r="X564" t="str">
        <f t="shared" si="130"/>
        <v>健康</v>
      </c>
      <c r="Y564" s="8" t="str">
        <f>_xlfn.IFS(COUNTIF($B$2:B564,B564)=1,"-",OR(AND(X563="高滞销风险",OR(X564="中滞销风险",X564="低滞销风险",X564="健康")),AND(X563="中滞销风险",OR(X564="低滞销风险",X564="健康")),AND(X563="低滞销风险",X564="健康")),"变好",X563=X564,"维持不变",OR(AND(X563="健康",OR(X564="低滞销风险",X564="中滞销风险",X564="高滞销风险")),AND(X563="低滞销风险",OR(X564="中滞销风险",X564="高滞销风险")),AND(X563="中滞销风险",X564="高滞销风险")),"变差")</f>
        <v>维持不变</v>
      </c>
      <c r="Z564" s="9">
        <f t="shared" si="115"/>
        <v>0</v>
      </c>
      <c r="AA564" s="9">
        <f t="shared" si="131"/>
        <v>0</v>
      </c>
      <c r="AB564" s="9">
        <f t="shared" si="116"/>
        <v>0</v>
      </c>
      <c r="AC564" s="9">
        <f t="shared" si="132"/>
        <v>57.1428571428571</v>
      </c>
      <c r="AD564" s="9">
        <f t="shared" si="117"/>
        <v>0</v>
      </c>
      <c r="AE564" s="10">
        <f t="shared" si="118"/>
        <v>5.39</v>
      </c>
    </row>
    <row r="565" spans="1:31">
      <c r="A565" s="4">
        <v>45908</v>
      </c>
      <c r="B565" s="5" t="s">
        <v>335</v>
      </c>
      <c r="C565" s="5" t="s">
        <v>336</v>
      </c>
      <c r="D565" s="5" t="s">
        <v>326</v>
      </c>
      <c r="E565" s="5">
        <v>5.86</v>
      </c>
      <c r="F565" s="5">
        <v>6.29</v>
      </c>
      <c r="G565" s="5">
        <v>6.21</v>
      </c>
      <c r="H565" s="5">
        <v>5.46</v>
      </c>
      <c r="I565" s="5" t="s">
        <v>34</v>
      </c>
      <c r="J565" s="5">
        <v>44</v>
      </c>
      <c r="K565" s="5" t="s">
        <v>45</v>
      </c>
      <c r="L565" s="5" t="s">
        <v>46</v>
      </c>
      <c r="M565" s="5" t="s">
        <v>47</v>
      </c>
      <c r="N565" s="5">
        <v>83</v>
      </c>
      <c r="O565" s="5">
        <v>181</v>
      </c>
      <c r="P565" s="5">
        <v>0</v>
      </c>
      <c r="Q565" s="5">
        <v>0</v>
      </c>
      <c r="R565" s="5">
        <v>0</v>
      </c>
      <c r="S565" s="5">
        <v>100</v>
      </c>
      <c r="T565">
        <f t="shared" si="126"/>
        <v>264</v>
      </c>
      <c r="U565">
        <f t="shared" si="127"/>
        <v>364</v>
      </c>
      <c r="V565" s="1">
        <f t="shared" si="128"/>
        <v>45953.0511945392</v>
      </c>
      <c r="W565" s="1">
        <f t="shared" si="129"/>
        <v>45970.1160409556</v>
      </c>
      <c r="X565" t="str">
        <f t="shared" si="130"/>
        <v>健康</v>
      </c>
      <c r="Y565" s="8" t="str">
        <f>_xlfn.IFS(COUNTIF($B$2:B565,B565)=1,"-",OR(AND(X564="高滞销风险",OR(X565="中滞销风险",X565="低滞销风险",X565="健康")),AND(X564="中滞销风险",OR(X565="低滞销风险",X565="健康")),AND(X564="低滞销风险",X565="健康")),"变好",X564=X565,"维持不变",OR(AND(X564="健康",OR(X565="低滞销风险",X565="中滞销风险",X565="高滞销风险")),AND(X564="低滞销风险",OR(X565="中滞销风险",X565="高滞销风险")),AND(X564="中滞销风险",X565="高滞销风险")),"变差")</f>
        <v>维持不变</v>
      </c>
      <c r="Z565" s="9">
        <f t="shared" si="115"/>
        <v>0</v>
      </c>
      <c r="AA565" s="9">
        <f t="shared" si="131"/>
        <v>0</v>
      </c>
      <c r="AB565" s="9">
        <f t="shared" si="116"/>
        <v>0</v>
      </c>
      <c r="AC565" s="9">
        <f t="shared" si="132"/>
        <v>62.1160409556314</v>
      </c>
      <c r="AD565" s="9">
        <f t="shared" si="117"/>
        <v>0</v>
      </c>
      <c r="AE565" s="10">
        <f t="shared" si="118"/>
        <v>5.86</v>
      </c>
    </row>
    <row r="566" spans="1:31">
      <c r="A566" s="4">
        <v>45887</v>
      </c>
      <c r="B566" s="5" t="s">
        <v>337</v>
      </c>
      <c r="C566" s="5" t="s">
        <v>338</v>
      </c>
      <c r="D566" s="5" t="s">
        <v>326</v>
      </c>
      <c r="E566" s="5">
        <v>4.71</v>
      </c>
      <c r="F566" s="5">
        <v>4.71</v>
      </c>
      <c r="G566" s="5">
        <v>5.07</v>
      </c>
      <c r="H566" s="5">
        <v>5.29</v>
      </c>
      <c r="I566" s="5" t="s">
        <v>41</v>
      </c>
      <c r="J566" s="5">
        <v>33</v>
      </c>
      <c r="K566" s="5" t="s">
        <v>35</v>
      </c>
      <c r="L566" s="5" t="s">
        <v>36</v>
      </c>
      <c r="M566" s="5" t="s">
        <v>37</v>
      </c>
      <c r="N566" s="5">
        <v>83</v>
      </c>
      <c r="O566" s="5">
        <v>184</v>
      </c>
      <c r="P566" s="5">
        <v>0</v>
      </c>
      <c r="Q566" s="5">
        <v>3</v>
      </c>
      <c r="R566" s="5">
        <v>0</v>
      </c>
      <c r="S566" s="5">
        <v>200</v>
      </c>
      <c r="T566">
        <f t="shared" si="126"/>
        <v>267</v>
      </c>
      <c r="U566">
        <f t="shared" si="127"/>
        <v>470</v>
      </c>
      <c r="V566" s="1">
        <f t="shared" si="128"/>
        <v>45943.6878980892</v>
      </c>
      <c r="W566" s="1">
        <f t="shared" si="129"/>
        <v>45986.7876857749</v>
      </c>
      <c r="X566" t="str">
        <f t="shared" si="130"/>
        <v>健康</v>
      </c>
      <c r="Y566" s="8" t="str">
        <f>_xlfn.IFS(COUNTIF($B$2:B566,B566)=1,"-",OR(AND(X565="高滞销风险",OR(X566="中滞销风险",X566="低滞销风险",X566="健康")),AND(X565="中滞销风险",OR(X566="低滞销风险",X566="健康")),AND(X565="低滞销风险",X566="健康")),"变好",X565=X566,"维持不变",OR(AND(X565="健康",OR(X566="低滞销风险",X566="中滞销风险",X566="高滞销风险")),AND(X565="低滞销风险",OR(X566="中滞销风险",X566="高滞销风险")),AND(X565="中滞销风险",X566="高滞销风险")),"变差")</f>
        <v>-</v>
      </c>
      <c r="Z566" s="9">
        <f t="shared" si="115"/>
        <v>0</v>
      </c>
      <c r="AA566" s="9">
        <f t="shared" si="131"/>
        <v>0</v>
      </c>
      <c r="AB566" s="9">
        <f t="shared" si="116"/>
        <v>0</v>
      </c>
      <c r="AC566" s="9">
        <f t="shared" si="132"/>
        <v>99.7876857749469</v>
      </c>
      <c r="AD566" s="9">
        <f t="shared" si="117"/>
        <v>0</v>
      </c>
      <c r="AE566" s="10">
        <f t="shared" si="118"/>
        <v>4.71</v>
      </c>
    </row>
    <row r="567" spans="1:31">
      <c r="A567" s="4">
        <v>45894</v>
      </c>
      <c r="B567" s="5" t="s">
        <v>337</v>
      </c>
      <c r="C567" s="5" t="s">
        <v>338</v>
      </c>
      <c r="D567" s="5" t="s">
        <v>326</v>
      </c>
      <c r="E567" s="5">
        <v>5.29</v>
      </c>
      <c r="F567" s="5">
        <v>5.29</v>
      </c>
      <c r="G567" s="5">
        <v>5</v>
      </c>
      <c r="H567" s="5">
        <v>5.32</v>
      </c>
      <c r="I567" s="5" t="s">
        <v>41</v>
      </c>
      <c r="J567" s="5">
        <v>37</v>
      </c>
      <c r="K567" s="5" t="s">
        <v>38</v>
      </c>
      <c r="L567" s="5" t="s">
        <v>39</v>
      </c>
      <c r="M567" s="5" t="s">
        <v>40</v>
      </c>
      <c r="N567" s="5">
        <v>89</v>
      </c>
      <c r="O567" s="5">
        <v>243</v>
      </c>
      <c r="P567" s="5">
        <v>0</v>
      </c>
      <c r="Q567" s="5">
        <v>103</v>
      </c>
      <c r="R567" s="5">
        <v>0</v>
      </c>
      <c r="S567" s="5">
        <v>0</v>
      </c>
      <c r="T567">
        <f t="shared" si="126"/>
        <v>332</v>
      </c>
      <c r="U567">
        <f t="shared" si="127"/>
        <v>435</v>
      </c>
      <c r="V567" s="1">
        <f t="shared" si="128"/>
        <v>45956.7599243856</v>
      </c>
      <c r="W567" s="1">
        <f t="shared" si="129"/>
        <v>45976.2306238185</v>
      </c>
      <c r="X567" t="str">
        <f t="shared" si="130"/>
        <v>健康</v>
      </c>
      <c r="Y567" s="8" t="str">
        <f>_xlfn.IFS(COUNTIF($B$2:B567,B567)=1,"-",OR(AND(X566="高滞销风险",OR(X567="中滞销风险",X567="低滞销风险",X567="健康")),AND(X566="中滞销风险",OR(X567="低滞销风险",X567="健康")),AND(X566="低滞销风险",X567="健康")),"变好",X566=X567,"维持不变",OR(AND(X566="健康",OR(X567="低滞销风险",X567="中滞销风险",X567="高滞销风险")),AND(X566="低滞销风险",OR(X567="中滞销风险",X567="高滞销风险")),AND(X566="中滞销风险",X567="高滞销风险")),"变差")</f>
        <v>维持不变</v>
      </c>
      <c r="Z567" s="9">
        <f t="shared" si="115"/>
        <v>0</v>
      </c>
      <c r="AA567" s="9">
        <f t="shared" si="131"/>
        <v>0</v>
      </c>
      <c r="AB567" s="9">
        <f t="shared" si="116"/>
        <v>0</v>
      </c>
      <c r="AC567" s="9">
        <f t="shared" si="132"/>
        <v>82.2306238185255</v>
      </c>
      <c r="AD567" s="9">
        <f t="shared" si="117"/>
        <v>0</v>
      </c>
      <c r="AE567" s="10">
        <f t="shared" si="118"/>
        <v>5.29</v>
      </c>
    </row>
    <row r="568" spans="1:31">
      <c r="A568" s="4">
        <v>45901</v>
      </c>
      <c r="B568" s="5" t="s">
        <v>337</v>
      </c>
      <c r="C568" s="5" t="s">
        <v>338</v>
      </c>
      <c r="D568" s="5" t="s">
        <v>326</v>
      </c>
      <c r="E568" s="5">
        <v>4.86</v>
      </c>
      <c r="F568" s="5">
        <v>4.86</v>
      </c>
      <c r="G568" s="5">
        <v>5.07</v>
      </c>
      <c r="H568" s="5">
        <v>5.07</v>
      </c>
      <c r="I568" s="5" t="s">
        <v>41</v>
      </c>
      <c r="J568" s="5">
        <v>34</v>
      </c>
      <c r="K568" s="5" t="s">
        <v>42</v>
      </c>
      <c r="L568" s="5" t="s">
        <v>43</v>
      </c>
      <c r="M568" s="5" t="s">
        <v>44</v>
      </c>
      <c r="N568" s="5">
        <v>124</v>
      </c>
      <c r="O568" s="5">
        <v>229</v>
      </c>
      <c r="P568" s="5">
        <v>0</v>
      </c>
      <c r="Q568" s="5">
        <v>53</v>
      </c>
      <c r="R568" s="5">
        <v>0</v>
      </c>
      <c r="S568" s="5">
        <v>0</v>
      </c>
      <c r="T568">
        <f t="shared" si="126"/>
        <v>353</v>
      </c>
      <c r="U568">
        <f t="shared" si="127"/>
        <v>406</v>
      </c>
      <c r="V568" s="1">
        <f t="shared" si="128"/>
        <v>45973.633744856</v>
      </c>
      <c r="W568" s="1">
        <f t="shared" si="129"/>
        <v>45984.5390946502</v>
      </c>
      <c r="X568" t="str">
        <f t="shared" si="130"/>
        <v>健康</v>
      </c>
      <c r="Y568" s="8" t="str">
        <f>_xlfn.IFS(COUNTIF($B$2:B568,B568)=1,"-",OR(AND(X567="高滞销风险",OR(X568="中滞销风险",X568="低滞销风险",X568="健康")),AND(X567="中滞销风险",OR(X568="低滞销风险",X568="健康")),AND(X567="低滞销风险",X568="健康")),"变好",X567=X568,"维持不变",OR(AND(X567="健康",OR(X568="低滞销风险",X568="中滞销风险",X568="高滞销风险")),AND(X567="低滞销风险",OR(X568="中滞销风险",X568="高滞销风险")),AND(X567="中滞销风险",X568="高滞销风险")),"变差")</f>
        <v>维持不变</v>
      </c>
      <c r="Z568" s="9">
        <f t="shared" si="115"/>
        <v>0</v>
      </c>
      <c r="AA568" s="9">
        <f t="shared" si="131"/>
        <v>0</v>
      </c>
      <c r="AB568" s="9">
        <f t="shared" si="116"/>
        <v>0</v>
      </c>
      <c r="AC568" s="9">
        <f t="shared" si="132"/>
        <v>83.5390946502058</v>
      </c>
      <c r="AD568" s="9">
        <f t="shared" si="117"/>
        <v>0</v>
      </c>
      <c r="AE568" s="10">
        <f t="shared" si="118"/>
        <v>4.86</v>
      </c>
    </row>
    <row r="569" spans="1:31">
      <c r="A569" s="4">
        <v>45908</v>
      </c>
      <c r="B569" s="5" t="s">
        <v>337</v>
      </c>
      <c r="C569" s="5" t="s">
        <v>338</v>
      </c>
      <c r="D569" s="5" t="s">
        <v>326</v>
      </c>
      <c r="E569" s="5">
        <v>3.71</v>
      </c>
      <c r="F569" s="5">
        <v>3.71</v>
      </c>
      <c r="G569" s="5">
        <v>4.29</v>
      </c>
      <c r="H569" s="5">
        <v>4.64</v>
      </c>
      <c r="I569" s="5" t="s">
        <v>41</v>
      </c>
      <c r="J569" s="5">
        <v>26</v>
      </c>
      <c r="K569" s="5" t="s">
        <v>45</v>
      </c>
      <c r="L569" s="5" t="s">
        <v>46</v>
      </c>
      <c r="M569" s="5" t="s">
        <v>47</v>
      </c>
      <c r="N569" s="5">
        <v>153</v>
      </c>
      <c r="O569" s="5">
        <v>177</v>
      </c>
      <c r="P569" s="5">
        <v>0</v>
      </c>
      <c r="Q569" s="5">
        <v>53</v>
      </c>
      <c r="R569" s="5">
        <v>0</v>
      </c>
      <c r="S569" s="5">
        <v>0</v>
      </c>
      <c r="T569">
        <f t="shared" si="126"/>
        <v>330</v>
      </c>
      <c r="U569">
        <f t="shared" si="127"/>
        <v>383</v>
      </c>
      <c r="V569" s="1">
        <f t="shared" si="128"/>
        <v>45996.948787062</v>
      </c>
      <c r="W569" s="1">
        <f t="shared" si="129"/>
        <v>46011.2345013477</v>
      </c>
      <c r="X569" t="str">
        <f t="shared" si="130"/>
        <v>中滞销风险</v>
      </c>
      <c r="Y569" s="8" t="str">
        <f>_xlfn.IFS(COUNTIF($B$2:B569,B569)=1,"-",OR(AND(X568="高滞销风险",OR(X569="中滞销风险",X569="低滞销风险",X569="健康")),AND(X568="中滞销风险",OR(X569="低滞销风险",X569="健康")),AND(X568="低滞销风险",X569="健康")),"变好",X568=X569,"维持不变",OR(AND(X568="健康",OR(X569="低滞销风险",X569="中滞销风险",X569="高滞销风险")),AND(X568="低滞销风险",OR(X569="中滞销风险",X569="高滞销风险")),AND(X568="中滞销风险",X569="高滞销风险")),"变差")</f>
        <v>变差</v>
      </c>
      <c r="Z569" s="9">
        <f t="shared" si="115"/>
        <v>18.36</v>
      </c>
      <c r="AA569" s="9">
        <f t="shared" si="131"/>
        <v>53</v>
      </c>
      <c r="AB569" s="9">
        <f t="shared" si="116"/>
        <v>71.36</v>
      </c>
      <c r="AC569" s="9">
        <f t="shared" si="132"/>
        <v>103.234501347709</v>
      </c>
      <c r="AD569" s="9">
        <f t="shared" si="117"/>
        <v>19.2345013477097</v>
      </c>
      <c r="AE569" s="10">
        <f t="shared" si="118"/>
        <v>4.55952380952381</v>
      </c>
    </row>
    <row r="570" spans="1:31">
      <c r="A570" s="4">
        <v>45887</v>
      </c>
      <c r="B570" s="5" t="s">
        <v>339</v>
      </c>
      <c r="C570" s="5" t="s">
        <v>340</v>
      </c>
      <c r="D570" s="5" t="s">
        <v>326</v>
      </c>
      <c r="E570" s="5">
        <v>3.71</v>
      </c>
      <c r="F570" s="5">
        <v>4</v>
      </c>
      <c r="G570" s="5">
        <v>3.43</v>
      </c>
      <c r="H570" s="5">
        <v>3.64</v>
      </c>
      <c r="I570" s="5" t="s">
        <v>34</v>
      </c>
      <c r="J570" s="5">
        <v>28</v>
      </c>
      <c r="K570" s="5" t="s">
        <v>35</v>
      </c>
      <c r="L570" s="5" t="s">
        <v>36</v>
      </c>
      <c r="M570" s="5" t="s">
        <v>37</v>
      </c>
      <c r="N570" s="5">
        <v>148</v>
      </c>
      <c r="O570" s="5">
        <v>106</v>
      </c>
      <c r="P570" s="5">
        <v>0</v>
      </c>
      <c r="Q570" s="5">
        <v>40</v>
      </c>
      <c r="R570" s="5">
        <v>0</v>
      </c>
      <c r="S570" s="5">
        <v>0</v>
      </c>
      <c r="T570">
        <f t="shared" si="126"/>
        <v>254</v>
      </c>
      <c r="U570">
        <f t="shared" si="127"/>
        <v>294</v>
      </c>
      <c r="V570" s="1">
        <f t="shared" si="128"/>
        <v>45955.4636118598</v>
      </c>
      <c r="W570" s="1">
        <f t="shared" si="129"/>
        <v>45966.2452830189</v>
      </c>
      <c r="X570" t="str">
        <f t="shared" si="130"/>
        <v>健康</v>
      </c>
      <c r="Y570" s="8" t="str">
        <f>_xlfn.IFS(COUNTIF($B$2:B570,B570)=1,"-",OR(AND(X569="高滞销风险",OR(X570="中滞销风险",X570="低滞销风险",X570="健康")),AND(X569="中滞销风险",OR(X570="低滞销风险",X570="健康")),AND(X569="低滞销风险",X570="健康")),"变好",X569=X570,"维持不变",OR(AND(X569="健康",OR(X570="低滞销风险",X570="中滞销风险",X570="高滞销风险")),AND(X569="低滞销风险",OR(X570="中滞销风险",X570="高滞销风险")),AND(X569="中滞销风险",X570="高滞销风险")),"变差")</f>
        <v>-</v>
      </c>
      <c r="Z570" s="9">
        <f t="shared" si="115"/>
        <v>0</v>
      </c>
      <c r="AA570" s="9">
        <f t="shared" si="131"/>
        <v>0</v>
      </c>
      <c r="AB570" s="9">
        <f t="shared" si="116"/>
        <v>0</v>
      </c>
      <c r="AC570" s="9">
        <f t="shared" si="132"/>
        <v>79.2452830188679</v>
      </c>
      <c r="AD570" s="9">
        <f t="shared" si="117"/>
        <v>0</v>
      </c>
      <c r="AE570" s="10">
        <f t="shared" si="118"/>
        <v>3.71</v>
      </c>
    </row>
    <row r="571" spans="1:31">
      <c r="A571" s="4">
        <v>45894</v>
      </c>
      <c r="B571" s="5" t="s">
        <v>339</v>
      </c>
      <c r="C571" s="5" t="s">
        <v>340</v>
      </c>
      <c r="D571" s="5" t="s">
        <v>326</v>
      </c>
      <c r="E571" s="5">
        <v>3.29</v>
      </c>
      <c r="F571" s="5">
        <v>3.29</v>
      </c>
      <c r="G571" s="5">
        <v>3.64</v>
      </c>
      <c r="H571" s="5">
        <v>3.57</v>
      </c>
      <c r="I571" s="5" t="s">
        <v>41</v>
      </c>
      <c r="J571" s="5">
        <v>23</v>
      </c>
      <c r="K571" s="5" t="s">
        <v>38</v>
      </c>
      <c r="L571" s="5" t="s">
        <v>39</v>
      </c>
      <c r="M571" s="5" t="s">
        <v>40</v>
      </c>
      <c r="N571" s="5">
        <v>142</v>
      </c>
      <c r="O571" s="5">
        <v>125</v>
      </c>
      <c r="P571" s="5">
        <v>0</v>
      </c>
      <c r="Q571" s="5">
        <v>0</v>
      </c>
      <c r="R571" s="5">
        <v>0</v>
      </c>
      <c r="S571" s="5">
        <v>0</v>
      </c>
      <c r="T571">
        <f t="shared" si="126"/>
        <v>267</v>
      </c>
      <c r="U571">
        <f t="shared" si="127"/>
        <v>267</v>
      </c>
      <c r="V571" s="1">
        <f t="shared" si="128"/>
        <v>45975.1550151976</v>
      </c>
      <c r="W571" s="1">
        <f t="shared" si="129"/>
        <v>45975.1550151976</v>
      </c>
      <c r="X571" t="str">
        <f t="shared" si="130"/>
        <v>健康</v>
      </c>
      <c r="Y571" s="8" t="str">
        <f>_xlfn.IFS(COUNTIF($B$2:B571,B571)=1,"-",OR(AND(X570="高滞销风险",OR(X571="中滞销风险",X571="低滞销风险",X571="健康")),AND(X570="中滞销风险",OR(X571="低滞销风险",X571="健康")),AND(X570="低滞销风险",X571="健康")),"变好",X570=X571,"维持不变",OR(AND(X570="健康",OR(X571="低滞销风险",X571="中滞销风险",X571="高滞销风险")),AND(X570="低滞销风险",OR(X571="中滞销风险",X571="高滞销风险")),AND(X570="中滞销风险",X571="高滞销风险")),"变差")</f>
        <v>维持不变</v>
      </c>
      <c r="Z571" s="9">
        <f t="shared" si="115"/>
        <v>0</v>
      </c>
      <c r="AA571" s="9">
        <f t="shared" si="131"/>
        <v>0</v>
      </c>
      <c r="AB571" s="9">
        <f t="shared" si="116"/>
        <v>0</v>
      </c>
      <c r="AC571" s="9">
        <f t="shared" si="132"/>
        <v>81.1550151975684</v>
      </c>
      <c r="AD571" s="9">
        <f t="shared" si="117"/>
        <v>0</v>
      </c>
      <c r="AE571" s="10">
        <f t="shared" si="118"/>
        <v>3.29</v>
      </c>
    </row>
    <row r="572" spans="1:31">
      <c r="A572" s="4">
        <v>45901</v>
      </c>
      <c r="B572" s="5" t="s">
        <v>339</v>
      </c>
      <c r="C572" s="5" t="s">
        <v>340</v>
      </c>
      <c r="D572" s="5" t="s">
        <v>326</v>
      </c>
      <c r="E572" s="5">
        <v>3.29</v>
      </c>
      <c r="F572" s="5">
        <v>3.29</v>
      </c>
      <c r="G572" s="5">
        <v>3.29</v>
      </c>
      <c r="H572" s="5">
        <v>3.36</v>
      </c>
      <c r="I572" s="5" t="s">
        <v>41</v>
      </c>
      <c r="J572" s="5">
        <v>23</v>
      </c>
      <c r="K572" s="5" t="s">
        <v>42</v>
      </c>
      <c r="L572" s="5" t="s">
        <v>43</v>
      </c>
      <c r="M572" s="5" t="s">
        <v>44</v>
      </c>
      <c r="N572" s="5">
        <v>140</v>
      </c>
      <c r="O572" s="5">
        <v>106</v>
      </c>
      <c r="P572" s="5">
        <v>0</v>
      </c>
      <c r="Q572" s="5">
        <v>0</v>
      </c>
      <c r="R572" s="5">
        <v>0</v>
      </c>
      <c r="S572" s="5">
        <v>0</v>
      </c>
      <c r="T572">
        <f t="shared" si="126"/>
        <v>246</v>
      </c>
      <c r="U572">
        <f t="shared" si="127"/>
        <v>246</v>
      </c>
      <c r="V572" s="1">
        <f t="shared" si="128"/>
        <v>45975.7720364742</v>
      </c>
      <c r="W572" s="1">
        <f t="shared" si="129"/>
        <v>45975.7720364742</v>
      </c>
      <c r="X572" t="str">
        <f t="shared" si="130"/>
        <v>健康</v>
      </c>
      <c r="Y572" s="8" t="str">
        <f>_xlfn.IFS(COUNTIF($B$2:B572,B572)=1,"-",OR(AND(X571="高滞销风险",OR(X572="中滞销风险",X572="低滞销风险",X572="健康")),AND(X571="中滞销风险",OR(X572="低滞销风险",X572="健康")),AND(X571="低滞销风险",X572="健康")),"变好",X571=X572,"维持不变",OR(AND(X571="健康",OR(X572="低滞销风险",X572="中滞销风险",X572="高滞销风险")),AND(X571="低滞销风险",OR(X572="中滞销风险",X572="高滞销风险")),AND(X571="中滞销风险",X572="高滞销风险")),"变差")</f>
        <v>维持不变</v>
      </c>
      <c r="Z572" s="9">
        <f t="shared" si="115"/>
        <v>0</v>
      </c>
      <c r="AA572" s="9">
        <f t="shared" si="131"/>
        <v>0</v>
      </c>
      <c r="AB572" s="9">
        <f t="shared" si="116"/>
        <v>0</v>
      </c>
      <c r="AC572" s="9">
        <f t="shared" si="132"/>
        <v>74.7720364741641</v>
      </c>
      <c r="AD572" s="9">
        <f t="shared" si="117"/>
        <v>0</v>
      </c>
      <c r="AE572" s="10">
        <f t="shared" si="118"/>
        <v>3.29</v>
      </c>
    </row>
    <row r="573" spans="1:31">
      <c r="A573" s="4">
        <v>45908</v>
      </c>
      <c r="B573" s="5" t="s">
        <v>339</v>
      </c>
      <c r="C573" s="5" t="s">
        <v>340</v>
      </c>
      <c r="D573" s="5" t="s">
        <v>326</v>
      </c>
      <c r="E573" s="5">
        <v>3.6</v>
      </c>
      <c r="F573" s="5">
        <v>3.71</v>
      </c>
      <c r="G573" s="5">
        <v>3.5</v>
      </c>
      <c r="H573" s="5">
        <v>3.57</v>
      </c>
      <c r="I573" s="5" t="s">
        <v>34</v>
      </c>
      <c r="J573" s="5">
        <v>26</v>
      </c>
      <c r="K573" s="5" t="s">
        <v>45</v>
      </c>
      <c r="L573" s="5" t="s">
        <v>46</v>
      </c>
      <c r="M573" s="5" t="s">
        <v>47</v>
      </c>
      <c r="N573" s="5">
        <v>140</v>
      </c>
      <c r="O573" s="5">
        <v>82</v>
      </c>
      <c r="P573" s="5">
        <v>0</v>
      </c>
      <c r="Q573" s="5">
        <v>0</v>
      </c>
      <c r="R573" s="5">
        <v>0</v>
      </c>
      <c r="S573" s="5">
        <v>0</v>
      </c>
      <c r="T573">
        <f t="shared" si="126"/>
        <v>222</v>
      </c>
      <c r="U573">
        <f t="shared" si="127"/>
        <v>222</v>
      </c>
      <c r="V573" s="1">
        <f t="shared" si="128"/>
        <v>45969.6666666667</v>
      </c>
      <c r="W573" s="1">
        <f t="shared" si="129"/>
        <v>45969.6666666667</v>
      </c>
      <c r="X573" t="str">
        <f t="shared" si="130"/>
        <v>健康</v>
      </c>
      <c r="Y573" s="8" t="str">
        <f>_xlfn.IFS(COUNTIF($B$2:B573,B573)=1,"-",OR(AND(X572="高滞销风险",OR(X573="中滞销风险",X573="低滞销风险",X573="健康")),AND(X572="中滞销风险",OR(X573="低滞销风险",X573="健康")),AND(X572="低滞销风险",X573="健康")),"变好",X572=X573,"维持不变",OR(AND(X572="健康",OR(X573="低滞销风险",X573="中滞销风险",X573="高滞销风险")),AND(X572="低滞销风险",OR(X573="中滞销风险",X573="高滞销风险")),AND(X572="中滞销风险",X573="高滞销风险")),"变差")</f>
        <v>维持不变</v>
      </c>
      <c r="Z573" s="9">
        <f t="shared" si="115"/>
        <v>0</v>
      </c>
      <c r="AA573" s="9">
        <f t="shared" si="131"/>
        <v>0</v>
      </c>
      <c r="AB573" s="9">
        <f t="shared" si="116"/>
        <v>0</v>
      </c>
      <c r="AC573" s="9">
        <f t="shared" si="132"/>
        <v>61.6666666666667</v>
      </c>
      <c r="AD573" s="9">
        <f t="shared" si="117"/>
        <v>0</v>
      </c>
      <c r="AE573" s="10">
        <f t="shared" si="118"/>
        <v>3.6</v>
      </c>
    </row>
    <row r="574" spans="1:31">
      <c r="A574" s="4">
        <v>45887</v>
      </c>
      <c r="B574" s="5" t="s">
        <v>341</v>
      </c>
      <c r="C574" s="5" t="s">
        <v>342</v>
      </c>
      <c r="D574" s="5" t="s">
        <v>326</v>
      </c>
      <c r="E574" s="5">
        <v>13.29</v>
      </c>
      <c r="F574" s="5">
        <v>13.29</v>
      </c>
      <c r="G574" s="5">
        <v>14.21</v>
      </c>
      <c r="H574" s="5">
        <v>13.75</v>
      </c>
      <c r="I574" s="5" t="s">
        <v>41</v>
      </c>
      <c r="J574" s="5">
        <v>93</v>
      </c>
      <c r="K574" s="5" t="s">
        <v>35</v>
      </c>
      <c r="L574" s="5" t="s">
        <v>36</v>
      </c>
      <c r="M574" s="5" t="s">
        <v>37</v>
      </c>
      <c r="N574" s="5">
        <v>243</v>
      </c>
      <c r="O574" s="5">
        <v>261</v>
      </c>
      <c r="P574" s="5">
        <v>0</v>
      </c>
      <c r="Q574" s="5">
        <v>1</v>
      </c>
      <c r="R574" s="5">
        <v>0</v>
      </c>
      <c r="S574" s="5">
        <v>600</v>
      </c>
      <c r="T574">
        <f t="shared" si="126"/>
        <v>504</v>
      </c>
      <c r="U574">
        <f t="shared" si="127"/>
        <v>1105</v>
      </c>
      <c r="V574" s="1">
        <f t="shared" si="128"/>
        <v>45924.9232505643</v>
      </c>
      <c r="W574" s="1">
        <f t="shared" si="129"/>
        <v>45970.1452219714</v>
      </c>
      <c r="X574" t="str">
        <f t="shared" si="130"/>
        <v>健康</v>
      </c>
      <c r="Y574" s="8" t="str">
        <f>_xlfn.IFS(COUNTIF($B$2:B574,B574)=1,"-",OR(AND(X573="高滞销风险",OR(X574="中滞销风险",X574="低滞销风险",X574="健康")),AND(X573="中滞销风险",OR(X574="低滞销风险",X574="健康")),AND(X573="低滞销风险",X574="健康")),"变好",X573=X574,"维持不变",OR(AND(X573="健康",OR(X574="低滞销风险",X574="中滞销风险",X574="高滞销风险")),AND(X573="低滞销风险",OR(X574="中滞销风险",X574="高滞销风险")),AND(X573="中滞销风险",X574="高滞销风险")),"变差")</f>
        <v>-</v>
      </c>
      <c r="Z574" s="9">
        <f t="shared" si="115"/>
        <v>0</v>
      </c>
      <c r="AA574" s="9">
        <f t="shared" si="131"/>
        <v>0</v>
      </c>
      <c r="AB574" s="9">
        <f t="shared" si="116"/>
        <v>0</v>
      </c>
      <c r="AC574" s="9">
        <f t="shared" si="132"/>
        <v>83.1452219714071</v>
      </c>
      <c r="AD574" s="9">
        <f t="shared" si="117"/>
        <v>0</v>
      </c>
      <c r="AE574" s="10">
        <f t="shared" si="118"/>
        <v>13.29</v>
      </c>
    </row>
    <row r="575" spans="1:31">
      <c r="A575" s="4">
        <v>45894</v>
      </c>
      <c r="B575" s="5" t="s">
        <v>341</v>
      </c>
      <c r="C575" s="5" t="s">
        <v>342</v>
      </c>
      <c r="D575" s="5" t="s">
        <v>326</v>
      </c>
      <c r="E575" s="5">
        <v>12.43</v>
      </c>
      <c r="F575" s="5">
        <v>12.43</v>
      </c>
      <c r="G575" s="5">
        <v>12.86</v>
      </c>
      <c r="H575" s="5">
        <v>13.29</v>
      </c>
      <c r="I575" s="5" t="s">
        <v>41</v>
      </c>
      <c r="J575" s="5">
        <v>87</v>
      </c>
      <c r="K575" s="5" t="s">
        <v>38</v>
      </c>
      <c r="L575" s="5" t="s">
        <v>39</v>
      </c>
      <c r="M575" s="5" t="s">
        <v>40</v>
      </c>
      <c r="N575" s="5">
        <v>202</v>
      </c>
      <c r="O575" s="5">
        <v>605</v>
      </c>
      <c r="P575" s="5">
        <v>0</v>
      </c>
      <c r="Q575" s="5">
        <v>19</v>
      </c>
      <c r="R575" s="5">
        <v>0</v>
      </c>
      <c r="S575" s="5">
        <v>202</v>
      </c>
      <c r="T575">
        <f t="shared" si="126"/>
        <v>807</v>
      </c>
      <c r="U575">
        <f t="shared" si="127"/>
        <v>1028</v>
      </c>
      <c r="V575" s="1">
        <f t="shared" si="128"/>
        <v>45958.9235720032</v>
      </c>
      <c r="W575" s="1">
        <f t="shared" si="129"/>
        <v>45976.7031375704</v>
      </c>
      <c r="X575" t="str">
        <f t="shared" si="130"/>
        <v>健康</v>
      </c>
      <c r="Y575" s="8" t="str">
        <f>_xlfn.IFS(COUNTIF($B$2:B575,B575)=1,"-",OR(AND(X574="高滞销风险",OR(X575="中滞销风险",X575="低滞销风险",X575="健康")),AND(X574="中滞销风险",OR(X575="低滞销风险",X575="健康")),AND(X574="低滞销风险",X575="健康")),"变好",X574=X575,"维持不变",OR(AND(X574="健康",OR(X575="低滞销风险",X575="中滞销风险",X575="高滞销风险")),AND(X574="低滞销风险",OR(X575="中滞销风险",X575="高滞销风险")),AND(X574="中滞销风险",X575="高滞销风险")),"变差")</f>
        <v>维持不变</v>
      </c>
      <c r="Z575" s="9">
        <f t="shared" si="115"/>
        <v>0</v>
      </c>
      <c r="AA575" s="9">
        <f t="shared" si="131"/>
        <v>0</v>
      </c>
      <c r="AB575" s="9">
        <f t="shared" si="116"/>
        <v>0</v>
      </c>
      <c r="AC575" s="9">
        <f t="shared" si="132"/>
        <v>82.7031375703942</v>
      </c>
      <c r="AD575" s="9">
        <f t="shared" si="117"/>
        <v>0</v>
      </c>
      <c r="AE575" s="10">
        <f t="shared" si="118"/>
        <v>12.43</v>
      </c>
    </row>
    <row r="576" spans="1:31">
      <c r="A576" s="4">
        <v>45901</v>
      </c>
      <c r="B576" s="5" t="s">
        <v>341</v>
      </c>
      <c r="C576" s="5" t="s">
        <v>342</v>
      </c>
      <c r="D576" s="5" t="s">
        <v>326</v>
      </c>
      <c r="E576" s="5">
        <v>9.14</v>
      </c>
      <c r="F576" s="5">
        <v>9.14</v>
      </c>
      <c r="G576" s="5">
        <v>10.79</v>
      </c>
      <c r="H576" s="5">
        <v>12.5</v>
      </c>
      <c r="I576" s="5" t="s">
        <v>41</v>
      </c>
      <c r="J576" s="5">
        <v>64</v>
      </c>
      <c r="K576" s="5" t="s">
        <v>42</v>
      </c>
      <c r="L576" s="5" t="s">
        <v>43</v>
      </c>
      <c r="M576" s="5" t="s">
        <v>44</v>
      </c>
      <c r="N576" s="5">
        <v>257</v>
      </c>
      <c r="O576" s="5">
        <v>615</v>
      </c>
      <c r="P576" s="5">
        <v>0</v>
      </c>
      <c r="Q576" s="5">
        <v>98</v>
      </c>
      <c r="R576" s="5">
        <v>0</v>
      </c>
      <c r="S576" s="5">
        <v>1</v>
      </c>
      <c r="T576">
        <f t="shared" si="126"/>
        <v>872</v>
      </c>
      <c r="U576">
        <f t="shared" si="127"/>
        <v>971</v>
      </c>
      <c r="V576" s="1">
        <f t="shared" si="128"/>
        <v>45996.4048140044</v>
      </c>
      <c r="W576" s="1">
        <f t="shared" si="129"/>
        <v>46007.2363238512</v>
      </c>
      <c r="X576" t="str">
        <f t="shared" si="130"/>
        <v>中滞销风险</v>
      </c>
      <c r="Y576" s="8" t="str">
        <f>_xlfn.IFS(COUNTIF($B$2:B576,B576)=1,"-",OR(AND(X575="高滞销风险",OR(X576="中滞销风险",X576="低滞销风险",X576="健康")),AND(X575="中滞销风险",OR(X576="低滞销风险",X576="健康")),AND(X575="低滞销风险",X576="健康")),"变好",X575=X576,"维持不变",OR(AND(X575="健康",OR(X576="低滞销风险",X576="中滞销风险",X576="高滞销风险")),AND(X575="低滞销风险",OR(X576="中滞销风险",X576="高滞销风险")),AND(X575="中滞销风险",X576="高滞销风险")),"变差")</f>
        <v>变差</v>
      </c>
      <c r="Z576" s="9">
        <f t="shared" si="115"/>
        <v>40.26</v>
      </c>
      <c r="AA576" s="9">
        <f t="shared" si="131"/>
        <v>99</v>
      </c>
      <c r="AB576" s="9">
        <f t="shared" si="116"/>
        <v>139.26</v>
      </c>
      <c r="AC576" s="9">
        <f t="shared" si="132"/>
        <v>106.236323851203</v>
      </c>
      <c r="AD576" s="9">
        <f t="shared" si="117"/>
        <v>15.2363238512044</v>
      </c>
      <c r="AE576" s="10">
        <f t="shared" si="118"/>
        <v>10.6703296703297</v>
      </c>
    </row>
    <row r="577" spans="1:31">
      <c r="A577" s="4">
        <v>45908</v>
      </c>
      <c r="B577" s="5" t="s">
        <v>341</v>
      </c>
      <c r="C577" s="5" t="s">
        <v>342</v>
      </c>
      <c r="D577" s="5" t="s">
        <v>326</v>
      </c>
      <c r="E577" s="5">
        <v>8.57</v>
      </c>
      <c r="F577" s="5">
        <v>8.57</v>
      </c>
      <c r="G577" s="5">
        <v>8.86</v>
      </c>
      <c r="H577" s="5">
        <v>10.86</v>
      </c>
      <c r="I577" s="5" t="s">
        <v>41</v>
      </c>
      <c r="J577" s="5">
        <v>60</v>
      </c>
      <c r="K577" s="5" t="s">
        <v>45</v>
      </c>
      <c r="L577" s="5" t="s">
        <v>46</v>
      </c>
      <c r="M577" s="5" t="s">
        <v>47</v>
      </c>
      <c r="N577" s="5">
        <v>354</v>
      </c>
      <c r="O577" s="5">
        <v>464</v>
      </c>
      <c r="P577" s="5">
        <v>0</v>
      </c>
      <c r="Q577" s="5">
        <v>98</v>
      </c>
      <c r="R577" s="5">
        <v>0</v>
      </c>
      <c r="S577" s="5">
        <v>1</v>
      </c>
      <c r="T577">
        <f t="shared" si="126"/>
        <v>818</v>
      </c>
      <c r="U577">
        <f t="shared" si="127"/>
        <v>917</v>
      </c>
      <c r="V577" s="1">
        <f t="shared" si="128"/>
        <v>46003.4492415403</v>
      </c>
      <c r="W577" s="1">
        <f t="shared" si="129"/>
        <v>46015.0011668611</v>
      </c>
      <c r="X577" t="str">
        <f t="shared" si="130"/>
        <v>中滞销风险</v>
      </c>
      <c r="Y577" s="8" t="str">
        <f>_xlfn.IFS(COUNTIF($B$2:B577,B577)=1,"-",OR(AND(X576="高滞销风险",OR(X577="中滞销风险",X577="低滞销风险",X577="健康")),AND(X576="中滞销风险",OR(X577="低滞销风险",X577="健康")),AND(X576="低滞销风险",X577="健康")),"变好",X576=X577,"维持不变",OR(AND(X576="健康",OR(X577="低滞销风险",X577="中滞销风险",X577="高滞销风险")),AND(X576="低滞销风险",OR(X577="中滞销风险",X577="高滞销风险")),AND(X576="中滞销风险",X577="高滞销风险")),"变差")</f>
        <v>维持不变</v>
      </c>
      <c r="Z577" s="9">
        <f t="shared" si="115"/>
        <v>98.12</v>
      </c>
      <c r="AA577" s="9">
        <f t="shared" si="131"/>
        <v>99</v>
      </c>
      <c r="AB577" s="9">
        <f t="shared" si="116"/>
        <v>197.12</v>
      </c>
      <c r="AC577" s="9">
        <f t="shared" si="132"/>
        <v>107.001166861144</v>
      </c>
      <c r="AD577" s="9">
        <f t="shared" si="117"/>
        <v>23.0011668611405</v>
      </c>
      <c r="AE577" s="10">
        <f t="shared" si="118"/>
        <v>10.9166666666667</v>
      </c>
    </row>
    <row r="578" spans="1:31">
      <c r="A578" s="4">
        <v>45887</v>
      </c>
      <c r="B578" s="5" t="s">
        <v>343</v>
      </c>
      <c r="C578" s="5" t="s">
        <v>344</v>
      </c>
      <c r="D578" s="5" t="s">
        <v>326</v>
      </c>
      <c r="E578" s="5">
        <v>11.76</v>
      </c>
      <c r="F578" s="5">
        <v>12</v>
      </c>
      <c r="G578" s="5">
        <v>11.71</v>
      </c>
      <c r="H578" s="5">
        <v>11.64</v>
      </c>
      <c r="I578" s="5" t="s">
        <v>34</v>
      </c>
      <c r="J578" s="5">
        <v>84</v>
      </c>
      <c r="K578" s="5" t="s">
        <v>35</v>
      </c>
      <c r="L578" s="5" t="s">
        <v>36</v>
      </c>
      <c r="M578" s="5" t="s">
        <v>37</v>
      </c>
      <c r="N578" s="5">
        <v>116</v>
      </c>
      <c r="O578" s="5">
        <v>324</v>
      </c>
      <c r="P578" s="5">
        <v>0</v>
      </c>
      <c r="Q578" s="5">
        <v>1</v>
      </c>
      <c r="R578" s="5">
        <v>0</v>
      </c>
      <c r="S578" s="5">
        <v>600</v>
      </c>
      <c r="T578">
        <f t="shared" si="126"/>
        <v>440</v>
      </c>
      <c r="U578">
        <f t="shared" si="127"/>
        <v>1041</v>
      </c>
      <c r="V578" s="1">
        <f t="shared" si="128"/>
        <v>45924.4149659864</v>
      </c>
      <c r="W578" s="1">
        <f t="shared" si="129"/>
        <v>45975.5204081633</v>
      </c>
      <c r="X578" t="str">
        <f t="shared" si="130"/>
        <v>健康</v>
      </c>
      <c r="Y578" s="8" t="str">
        <f>_xlfn.IFS(COUNTIF($B$2:B578,B578)=1,"-",OR(AND(X577="高滞销风险",OR(X578="中滞销风险",X578="低滞销风险",X578="健康")),AND(X577="中滞销风险",OR(X578="低滞销风险",X578="健康")),AND(X577="低滞销风险",X578="健康")),"变好",X577=X578,"维持不变",OR(AND(X577="健康",OR(X578="低滞销风险",X578="中滞销风险",X578="高滞销风险")),AND(X577="低滞销风险",OR(X578="中滞销风险",X578="高滞销风险")),AND(X577="中滞销风险",X578="高滞销风险")),"变差")</f>
        <v>-</v>
      </c>
      <c r="Z578" s="9">
        <f t="shared" si="115"/>
        <v>0</v>
      </c>
      <c r="AA578" s="9">
        <f t="shared" si="131"/>
        <v>0</v>
      </c>
      <c r="AB578" s="9">
        <f t="shared" si="116"/>
        <v>0</v>
      </c>
      <c r="AC578" s="9">
        <f t="shared" si="132"/>
        <v>88.5204081632653</v>
      </c>
      <c r="AD578" s="9">
        <f t="shared" si="117"/>
        <v>0</v>
      </c>
      <c r="AE578" s="10">
        <f t="shared" si="118"/>
        <v>11.76</v>
      </c>
    </row>
    <row r="579" spans="1:31">
      <c r="A579" s="4">
        <v>45894</v>
      </c>
      <c r="B579" s="5" t="s">
        <v>343</v>
      </c>
      <c r="C579" s="5" t="s">
        <v>344</v>
      </c>
      <c r="D579" s="5" t="s">
        <v>326</v>
      </c>
      <c r="E579" s="5">
        <v>9.43</v>
      </c>
      <c r="F579" s="5">
        <v>9.43</v>
      </c>
      <c r="G579" s="5">
        <v>10.71</v>
      </c>
      <c r="H579" s="5">
        <v>10.71</v>
      </c>
      <c r="I579" s="5" t="s">
        <v>41</v>
      </c>
      <c r="J579" s="5">
        <v>66</v>
      </c>
      <c r="K579" s="5" t="s">
        <v>38</v>
      </c>
      <c r="L579" s="5" t="s">
        <v>39</v>
      </c>
      <c r="M579" s="5" t="s">
        <v>40</v>
      </c>
      <c r="N579" s="5">
        <v>109</v>
      </c>
      <c r="O579" s="5">
        <v>463</v>
      </c>
      <c r="P579" s="5">
        <v>0</v>
      </c>
      <c r="Q579" s="5">
        <v>1</v>
      </c>
      <c r="R579" s="5">
        <v>0</v>
      </c>
      <c r="S579" s="5">
        <v>400</v>
      </c>
      <c r="T579">
        <f t="shared" si="126"/>
        <v>572</v>
      </c>
      <c r="U579">
        <f t="shared" si="127"/>
        <v>973</v>
      </c>
      <c r="V579" s="1">
        <f t="shared" si="128"/>
        <v>45954.65747614</v>
      </c>
      <c r="W579" s="1">
        <f t="shared" si="129"/>
        <v>45997.1813361612</v>
      </c>
      <c r="X579" t="str">
        <f t="shared" si="130"/>
        <v>低滞销风险</v>
      </c>
      <c r="Y579" s="8" t="str">
        <f>_xlfn.IFS(COUNTIF($B$2:B579,B579)=1,"-",OR(AND(X578="高滞销风险",OR(X579="中滞销风险",X579="低滞销风险",X579="健康")),AND(X578="中滞销风险",OR(X579="低滞销风险",X579="健康")),AND(X578="低滞销风险",X579="健康")),"变好",X578=X579,"维持不变",OR(AND(X578="健康",OR(X579="低滞销风险",X579="中滞销风险",X579="高滞销风险")),AND(X578="低滞销风险",OR(X579="中滞销风险",X579="高滞销风险")),AND(X578="中滞销风险",X579="高滞销风险")),"变差")</f>
        <v>变差</v>
      </c>
      <c r="Z579" s="9">
        <f t="shared" ref="Z579:Z642" si="133">IF(V579&gt;=DATE(2025,12,1),T579-(DATE(2025,12,1)-A579)*E579,0)</f>
        <v>0</v>
      </c>
      <c r="AA579" s="9">
        <f t="shared" si="131"/>
        <v>48.86</v>
      </c>
      <c r="AB579" s="9">
        <f t="shared" ref="AB579:AB642" si="134">IF(W579&gt;=DATE(2025,12,1),U579-(DATE(2025,12,1)-A579)*E579,0)</f>
        <v>48.86</v>
      </c>
      <c r="AC579" s="9">
        <f t="shared" si="132"/>
        <v>103.181336161188</v>
      </c>
      <c r="AD579" s="9">
        <f t="shared" ref="AD579:AD642" si="135">IF(W579&gt;DATE(2025,12,1),W579-DATE(2025,12,1),0)</f>
        <v>5.18133616118575</v>
      </c>
      <c r="AE579" s="10">
        <f t="shared" ref="AE579:AE642" si="136">IF(X579="健康",E579,U579/(DATE(2025,12,1)-A579))</f>
        <v>9.92857142857143</v>
      </c>
    </row>
    <row r="580" spans="1:31">
      <c r="A580" s="4">
        <v>45901</v>
      </c>
      <c r="B580" s="5" t="s">
        <v>343</v>
      </c>
      <c r="C580" s="5" t="s">
        <v>344</v>
      </c>
      <c r="D580" s="5" t="s">
        <v>326</v>
      </c>
      <c r="E580" s="5">
        <v>5.14</v>
      </c>
      <c r="F580" s="5">
        <v>5.14</v>
      </c>
      <c r="G580" s="5">
        <v>7.29</v>
      </c>
      <c r="H580" s="5">
        <v>9.5</v>
      </c>
      <c r="I580" s="5" t="s">
        <v>41</v>
      </c>
      <c r="J580" s="5">
        <v>36</v>
      </c>
      <c r="K580" s="5" t="s">
        <v>42</v>
      </c>
      <c r="L580" s="5" t="s">
        <v>43</v>
      </c>
      <c r="M580" s="5" t="s">
        <v>44</v>
      </c>
      <c r="N580" s="5">
        <v>229</v>
      </c>
      <c r="O580" s="5">
        <v>467</v>
      </c>
      <c r="P580" s="5">
        <v>0</v>
      </c>
      <c r="Q580" s="5">
        <v>51</v>
      </c>
      <c r="R580" s="5">
        <v>0</v>
      </c>
      <c r="S580" s="5">
        <v>200</v>
      </c>
      <c r="T580">
        <f t="shared" si="126"/>
        <v>696</v>
      </c>
      <c r="U580">
        <f t="shared" si="127"/>
        <v>947</v>
      </c>
      <c r="V580" s="1">
        <f t="shared" si="128"/>
        <v>46036.4085603113</v>
      </c>
      <c r="W580" s="1">
        <f t="shared" si="129"/>
        <v>46085.2412451362</v>
      </c>
      <c r="X580" t="str">
        <f t="shared" si="130"/>
        <v>高滞销风险</v>
      </c>
      <c r="Y580" s="8" t="str">
        <f>_xlfn.IFS(COUNTIF($B$2:B580,B580)=1,"-",OR(AND(X579="高滞销风险",OR(X580="中滞销风险",X580="低滞销风险",X580="健康")),AND(X579="中滞销风险",OR(X580="低滞销风险",X580="健康")),AND(X579="低滞销风险",X580="健康")),"变好",X579=X580,"维持不变",OR(AND(X579="健康",OR(X580="低滞销风险",X580="中滞销风险",X580="高滞销风险")),AND(X579="低滞销风险",OR(X580="中滞销风险",X580="高滞销风险")),AND(X579="中滞销风险",X580="高滞销风险")),"变差")</f>
        <v>变差</v>
      </c>
      <c r="Z580" s="9">
        <f t="shared" si="133"/>
        <v>228.26</v>
      </c>
      <c r="AA580" s="9">
        <f t="shared" si="131"/>
        <v>251</v>
      </c>
      <c r="AB580" s="9">
        <f t="shared" si="134"/>
        <v>479.26</v>
      </c>
      <c r="AC580" s="9">
        <f t="shared" si="132"/>
        <v>184.241245136187</v>
      </c>
      <c r="AD580" s="9">
        <f t="shared" si="135"/>
        <v>93.2412451361888</v>
      </c>
      <c r="AE580" s="10">
        <f t="shared" si="136"/>
        <v>10.4065934065934</v>
      </c>
    </row>
    <row r="581" spans="1:31">
      <c r="A581" s="4">
        <v>45908</v>
      </c>
      <c r="B581" s="5" t="s">
        <v>343</v>
      </c>
      <c r="C581" s="5" t="s">
        <v>344</v>
      </c>
      <c r="D581" s="5" t="s">
        <v>326</v>
      </c>
      <c r="E581" s="5">
        <v>6.43</v>
      </c>
      <c r="F581" s="5">
        <v>6.43</v>
      </c>
      <c r="G581" s="5">
        <v>5.79</v>
      </c>
      <c r="H581" s="5">
        <v>8.25</v>
      </c>
      <c r="I581" s="5" t="s">
        <v>41</v>
      </c>
      <c r="J581" s="5">
        <v>45</v>
      </c>
      <c r="K581" s="5" t="s">
        <v>45</v>
      </c>
      <c r="L581" s="5" t="s">
        <v>46</v>
      </c>
      <c r="M581" s="5" t="s">
        <v>47</v>
      </c>
      <c r="N581" s="5">
        <v>332</v>
      </c>
      <c r="O581" s="5">
        <v>318</v>
      </c>
      <c r="P581" s="5">
        <v>0</v>
      </c>
      <c r="Q581" s="5">
        <v>251</v>
      </c>
      <c r="R581" s="5">
        <v>0</v>
      </c>
      <c r="S581" s="5">
        <v>0</v>
      </c>
      <c r="T581">
        <f t="shared" si="126"/>
        <v>650</v>
      </c>
      <c r="U581">
        <f t="shared" si="127"/>
        <v>901</v>
      </c>
      <c r="V581" s="1">
        <f t="shared" si="128"/>
        <v>46009.0886469673</v>
      </c>
      <c r="W581" s="1">
        <f t="shared" si="129"/>
        <v>46048.1244167963</v>
      </c>
      <c r="X581" t="str">
        <f t="shared" si="130"/>
        <v>高滞销风险</v>
      </c>
      <c r="Y581" s="8" t="str">
        <f>_xlfn.IFS(COUNTIF($B$2:B581,B581)=1,"-",OR(AND(X580="高滞销风险",OR(X581="中滞销风险",X581="低滞销风险",X581="健康")),AND(X580="中滞销风险",OR(X581="低滞销风险",X581="健康")),AND(X580="低滞销风险",X581="健康")),"变好",X580=X581,"维持不变",OR(AND(X580="健康",OR(X581="低滞销风险",X581="中滞销风险",X581="高滞销风险")),AND(X580="低滞销风险",OR(X581="中滞销风险",X581="高滞销风险")),AND(X580="中滞销风险",X581="高滞销风险")),"变差")</f>
        <v>维持不变</v>
      </c>
      <c r="Z581" s="9">
        <f t="shared" si="133"/>
        <v>109.88</v>
      </c>
      <c r="AA581" s="9">
        <f t="shared" si="131"/>
        <v>251</v>
      </c>
      <c r="AB581" s="9">
        <f t="shared" si="134"/>
        <v>360.88</v>
      </c>
      <c r="AC581" s="9">
        <f t="shared" si="132"/>
        <v>140.124416796267</v>
      </c>
      <c r="AD581" s="9">
        <f t="shared" si="135"/>
        <v>56.124416796265</v>
      </c>
      <c r="AE581" s="10">
        <f t="shared" si="136"/>
        <v>10.7261904761905</v>
      </c>
    </row>
    <row r="582" spans="1:31">
      <c r="A582" s="4">
        <v>45887</v>
      </c>
      <c r="B582" s="5" t="s">
        <v>345</v>
      </c>
      <c r="C582" s="5" t="s">
        <v>346</v>
      </c>
      <c r="D582" s="5" t="s">
        <v>326</v>
      </c>
      <c r="E582" s="5">
        <v>5.71</v>
      </c>
      <c r="F582" s="5">
        <v>5.71</v>
      </c>
      <c r="G582" s="5">
        <v>5.79</v>
      </c>
      <c r="H582" s="5">
        <v>6.04</v>
      </c>
      <c r="I582" s="5" t="s">
        <v>41</v>
      </c>
      <c r="J582" s="5">
        <v>40</v>
      </c>
      <c r="K582" s="5" t="s">
        <v>35</v>
      </c>
      <c r="L582" s="5" t="s">
        <v>36</v>
      </c>
      <c r="M582" s="5" t="s">
        <v>37</v>
      </c>
      <c r="N582" s="5">
        <v>212</v>
      </c>
      <c r="O582" s="5">
        <v>211</v>
      </c>
      <c r="P582" s="5">
        <v>0</v>
      </c>
      <c r="Q582" s="5">
        <v>149</v>
      </c>
      <c r="R582" s="5">
        <v>0</v>
      </c>
      <c r="S582" s="5">
        <v>1</v>
      </c>
      <c r="T582">
        <f t="shared" si="126"/>
        <v>423</v>
      </c>
      <c r="U582">
        <f t="shared" si="127"/>
        <v>573</v>
      </c>
      <c r="V582" s="1">
        <f t="shared" si="128"/>
        <v>45961.0805604203</v>
      </c>
      <c r="W582" s="1">
        <f t="shared" si="129"/>
        <v>45987.350262697</v>
      </c>
      <c r="X582" t="str">
        <f t="shared" si="130"/>
        <v>健康</v>
      </c>
      <c r="Y582" s="8" t="str">
        <f>_xlfn.IFS(COUNTIF($B$2:B582,B582)=1,"-",OR(AND(X581="高滞销风险",OR(X582="中滞销风险",X582="低滞销风险",X582="健康")),AND(X581="中滞销风险",OR(X582="低滞销风险",X582="健康")),AND(X581="低滞销风险",X582="健康")),"变好",X581=X582,"维持不变",OR(AND(X581="健康",OR(X582="低滞销风险",X582="中滞销风险",X582="高滞销风险")),AND(X581="低滞销风险",OR(X582="中滞销风险",X582="高滞销风险")),AND(X581="中滞销风险",X582="高滞销风险")),"变差")</f>
        <v>-</v>
      </c>
      <c r="Z582" s="9">
        <f t="shared" si="133"/>
        <v>0</v>
      </c>
      <c r="AA582" s="9">
        <f t="shared" si="131"/>
        <v>0</v>
      </c>
      <c r="AB582" s="9">
        <f t="shared" si="134"/>
        <v>0</v>
      </c>
      <c r="AC582" s="9">
        <f t="shared" si="132"/>
        <v>100.350262697023</v>
      </c>
      <c r="AD582" s="9">
        <f t="shared" si="135"/>
        <v>0</v>
      </c>
      <c r="AE582" s="10">
        <f t="shared" si="136"/>
        <v>5.71</v>
      </c>
    </row>
    <row r="583" spans="1:31">
      <c r="A583" s="4">
        <v>45894</v>
      </c>
      <c r="B583" s="5" t="s">
        <v>345</v>
      </c>
      <c r="C583" s="5" t="s">
        <v>346</v>
      </c>
      <c r="D583" s="5" t="s">
        <v>326</v>
      </c>
      <c r="E583" s="5">
        <v>6.31</v>
      </c>
      <c r="F583" s="5">
        <v>6.57</v>
      </c>
      <c r="G583" s="5">
        <v>6.14</v>
      </c>
      <c r="H583" s="5">
        <v>6.21</v>
      </c>
      <c r="I583" s="5" t="s">
        <v>34</v>
      </c>
      <c r="J583" s="5">
        <v>46</v>
      </c>
      <c r="K583" s="5" t="s">
        <v>38</v>
      </c>
      <c r="L583" s="5" t="s">
        <v>39</v>
      </c>
      <c r="M583" s="5" t="s">
        <v>40</v>
      </c>
      <c r="N583" s="5">
        <v>245</v>
      </c>
      <c r="O583" s="5">
        <v>132</v>
      </c>
      <c r="P583" s="5">
        <v>0</v>
      </c>
      <c r="Q583" s="5">
        <v>149</v>
      </c>
      <c r="R583" s="5">
        <v>0</v>
      </c>
      <c r="S583" s="5">
        <v>1</v>
      </c>
      <c r="T583">
        <f t="shared" si="126"/>
        <v>377</v>
      </c>
      <c r="U583">
        <f t="shared" si="127"/>
        <v>527</v>
      </c>
      <c r="V583" s="1">
        <f t="shared" si="128"/>
        <v>45953.7464342314</v>
      </c>
      <c r="W583" s="1">
        <f t="shared" si="129"/>
        <v>45977.5182250396</v>
      </c>
      <c r="X583" t="str">
        <f t="shared" si="130"/>
        <v>健康</v>
      </c>
      <c r="Y583" s="8" t="str">
        <f>_xlfn.IFS(COUNTIF($B$2:B583,B583)=1,"-",OR(AND(X582="高滞销风险",OR(X583="中滞销风险",X583="低滞销风险",X583="健康")),AND(X582="中滞销风险",OR(X583="低滞销风险",X583="健康")),AND(X582="低滞销风险",X583="健康")),"变好",X582=X583,"维持不变",OR(AND(X582="健康",OR(X583="低滞销风险",X583="中滞销风险",X583="高滞销风险")),AND(X582="低滞销风险",OR(X583="中滞销风险",X583="高滞销风险")),AND(X582="中滞销风险",X583="高滞销风险")),"变差")</f>
        <v>维持不变</v>
      </c>
      <c r="Z583" s="9">
        <f t="shared" si="133"/>
        <v>0</v>
      </c>
      <c r="AA583" s="9">
        <f t="shared" si="131"/>
        <v>0</v>
      </c>
      <c r="AB583" s="9">
        <f t="shared" si="134"/>
        <v>0</v>
      </c>
      <c r="AC583" s="9">
        <f t="shared" si="132"/>
        <v>83.5182250396197</v>
      </c>
      <c r="AD583" s="9">
        <f t="shared" si="135"/>
        <v>0</v>
      </c>
      <c r="AE583" s="10">
        <f t="shared" si="136"/>
        <v>6.31</v>
      </c>
    </row>
    <row r="584" spans="1:31">
      <c r="A584" s="4">
        <v>45901</v>
      </c>
      <c r="B584" s="5" t="s">
        <v>345</v>
      </c>
      <c r="C584" s="5" t="s">
        <v>346</v>
      </c>
      <c r="D584" s="5" t="s">
        <v>326</v>
      </c>
      <c r="E584" s="5">
        <v>5</v>
      </c>
      <c r="F584" s="5">
        <v>5</v>
      </c>
      <c r="G584" s="5">
        <v>5.79</v>
      </c>
      <c r="H584" s="5">
        <v>5.79</v>
      </c>
      <c r="I584" s="5" t="s">
        <v>41</v>
      </c>
      <c r="J584" s="5">
        <v>35</v>
      </c>
      <c r="K584" s="5" t="s">
        <v>42</v>
      </c>
      <c r="L584" s="5" t="s">
        <v>43</v>
      </c>
      <c r="M584" s="5" t="s">
        <v>44</v>
      </c>
      <c r="N584" s="5">
        <v>297</v>
      </c>
      <c r="O584" s="5">
        <v>201</v>
      </c>
      <c r="P584" s="5">
        <v>0</v>
      </c>
      <c r="Q584" s="5">
        <v>0</v>
      </c>
      <c r="R584" s="5">
        <v>0</v>
      </c>
      <c r="S584" s="5">
        <v>0</v>
      </c>
      <c r="T584">
        <f t="shared" si="126"/>
        <v>498</v>
      </c>
      <c r="U584">
        <f t="shared" si="127"/>
        <v>498</v>
      </c>
      <c r="V584" s="1">
        <f t="shared" si="128"/>
        <v>46000.6</v>
      </c>
      <c r="W584" s="1">
        <f t="shared" si="129"/>
        <v>46000.6</v>
      </c>
      <c r="X584" t="str">
        <f t="shared" si="130"/>
        <v>低滞销风险</v>
      </c>
      <c r="Y584" s="8" t="str">
        <f>_xlfn.IFS(COUNTIF($B$2:B584,B584)=1,"-",OR(AND(X583="高滞销风险",OR(X584="中滞销风险",X584="低滞销风险",X584="健康")),AND(X583="中滞销风险",OR(X584="低滞销风险",X584="健康")),AND(X583="低滞销风险",X584="健康")),"变好",X583=X584,"维持不变",OR(AND(X583="健康",OR(X584="低滞销风险",X584="中滞销风险",X584="高滞销风险")),AND(X583="低滞销风险",OR(X584="中滞销风险",X584="高滞销风险")),AND(X583="中滞销风险",X584="高滞销风险")),"变差")</f>
        <v>变差</v>
      </c>
      <c r="Z584" s="9">
        <f t="shared" si="133"/>
        <v>43</v>
      </c>
      <c r="AA584" s="9">
        <f t="shared" si="131"/>
        <v>0</v>
      </c>
      <c r="AB584" s="9">
        <f t="shared" si="134"/>
        <v>43</v>
      </c>
      <c r="AC584" s="9">
        <f t="shared" si="132"/>
        <v>99.6</v>
      </c>
      <c r="AD584" s="9">
        <f t="shared" si="135"/>
        <v>8.59999999999854</v>
      </c>
      <c r="AE584" s="10">
        <f t="shared" si="136"/>
        <v>5.47252747252747</v>
      </c>
    </row>
    <row r="585" spans="1:31">
      <c r="A585" s="4">
        <v>45908</v>
      </c>
      <c r="B585" s="5" t="s">
        <v>345</v>
      </c>
      <c r="C585" s="5" t="s">
        <v>346</v>
      </c>
      <c r="D585" s="5" t="s">
        <v>326</v>
      </c>
      <c r="E585" s="5">
        <v>5.57</v>
      </c>
      <c r="F585" s="5">
        <v>5.57</v>
      </c>
      <c r="G585" s="5">
        <v>5.29</v>
      </c>
      <c r="H585" s="5">
        <v>5.71</v>
      </c>
      <c r="I585" s="5" t="s">
        <v>41</v>
      </c>
      <c r="J585" s="5">
        <v>39</v>
      </c>
      <c r="K585" s="5" t="s">
        <v>45</v>
      </c>
      <c r="L585" s="5" t="s">
        <v>46</v>
      </c>
      <c r="M585" s="5" t="s">
        <v>47</v>
      </c>
      <c r="N585" s="5">
        <v>258</v>
      </c>
      <c r="O585" s="5">
        <v>201</v>
      </c>
      <c r="P585" s="5">
        <v>0</v>
      </c>
      <c r="Q585" s="5">
        <v>0</v>
      </c>
      <c r="R585" s="5">
        <v>0</v>
      </c>
      <c r="S585" s="5">
        <v>0</v>
      </c>
      <c r="T585">
        <f t="shared" si="126"/>
        <v>459</v>
      </c>
      <c r="U585">
        <f t="shared" si="127"/>
        <v>459</v>
      </c>
      <c r="V585" s="1">
        <f t="shared" si="128"/>
        <v>45990.4057450628</v>
      </c>
      <c r="W585" s="1">
        <f t="shared" si="129"/>
        <v>45990.4057450628</v>
      </c>
      <c r="X585" t="str">
        <f t="shared" si="130"/>
        <v>健康</v>
      </c>
      <c r="Y585" s="8" t="str">
        <f>_xlfn.IFS(COUNTIF($B$2:B585,B585)=1,"-",OR(AND(X584="高滞销风险",OR(X585="中滞销风险",X585="低滞销风险",X585="健康")),AND(X584="中滞销风险",OR(X585="低滞销风险",X585="健康")),AND(X584="低滞销风险",X585="健康")),"变好",X584=X585,"维持不变",OR(AND(X584="健康",OR(X585="低滞销风险",X585="中滞销风险",X585="高滞销风险")),AND(X584="低滞销风险",OR(X585="中滞销风险",X585="高滞销风险")),AND(X584="中滞销风险",X585="高滞销风险")),"变差")</f>
        <v>变好</v>
      </c>
      <c r="Z585" s="9">
        <f t="shared" si="133"/>
        <v>0</v>
      </c>
      <c r="AA585" s="9">
        <f t="shared" si="131"/>
        <v>0</v>
      </c>
      <c r="AB585" s="9">
        <f t="shared" si="134"/>
        <v>0</v>
      </c>
      <c r="AC585" s="9">
        <f t="shared" si="132"/>
        <v>82.4057450628366</v>
      </c>
      <c r="AD585" s="9">
        <f t="shared" si="135"/>
        <v>0</v>
      </c>
      <c r="AE585" s="10">
        <f t="shared" si="136"/>
        <v>5.57</v>
      </c>
    </row>
    <row r="586" spans="1:31">
      <c r="A586" s="4">
        <v>45887</v>
      </c>
      <c r="B586" s="5" t="s">
        <v>347</v>
      </c>
      <c r="C586" s="5" t="s">
        <v>348</v>
      </c>
      <c r="D586" s="5" t="s">
        <v>326</v>
      </c>
      <c r="E586" s="5">
        <v>8.43</v>
      </c>
      <c r="F586" s="5">
        <v>8.43</v>
      </c>
      <c r="G586" s="5">
        <v>8.71</v>
      </c>
      <c r="H586" s="5">
        <v>10.39</v>
      </c>
      <c r="I586" s="5" t="s">
        <v>41</v>
      </c>
      <c r="J586" s="5">
        <v>59</v>
      </c>
      <c r="K586" s="5" t="s">
        <v>35</v>
      </c>
      <c r="L586" s="5" t="s">
        <v>36</v>
      </c>
      <c r="M586" s="5" t="s">
        <v>37</v>
      </c>
      <c r="N586" s="5">
        <v>167</v>
      </c>
      <c r="O586" s="5">
        <v>554</v>
      </c>
      <c r="P586" s="5">
        <v>0</v>
      </c>
      <c r="Q586" s="5">
        <v>190</v>
      </c>
      <c r="R586" s="5">
        <v>0</v>
      </c>
      <c r="S586" s="5">
        <v>0</v>
      </c>
      <c r="T586">
        <f t="shared" si="126"/>
        <v>721</v>
      </c>
      <c r="U586">
        <f t="shared" si="127"/>
        <v>911</v>
      </c>
      <c r="V586" s="1">
        <f t="shared" si="128"/>
        <v>45972.5278766311</v>
      </c>
      <c r="W586" s="1">
        <f t="shared" si="129"/>
        <v>45995.0664294187</v>
      </c>
      <c r="X586" t="str">
        <f t="shared" si="130"/>
        <v>低滞销风险</v>
      </c>
      <c r="Y586" s="8" t="str">
        <f>_xlfn.IFS(COUNTIF($B$2:B586,B586)=1,"-",OR(AND(X585="高滞销风险",OR(X586="中滞销风险",X586="低滞销风险",X586="健康")),AND(X585="中滞销风险",OR(X586="低滞销风险",X586="健康")),AND(X585="低滞销风险",X586="健康")),"变好",X585=X586,"维持不变",OR(AND(X585="健康",OR(X586="低滞销风险",X586="中滞销风险",X586="高滞销风险")),AND(X585="低滞销风险",OR(X586="中滞销风险",X586="高滞销风险")),AND(X585="中滞销风险",X586="高滞销风险")),"变差")</f>
        <v>-</v>
      </c>
      <c r="Z586" s="9">
        <f t="shared" si="133"/>
        <v>0</v>
      </c>
      <c r="AA586" s="9">
        <f t="shared" si="131"/>
        <v>25.85</v>
      </c>
      <c r="AB586" s="9">
        <f t="shared" si="134"/>
        <v>25.85</v>
      </c>
      <c r="AC586" s="9">
        <f t="shared" si="132"/>
        <v>108.066429418743</v>
      </c>
      <c r="AD586" s="9">
        <f t="shared" si="135"/>
        <v>3.06642941874452</v>
      </c>
      <c r="AE586" s="10">
        <f t="shared" si="136"/>
        <v>8.67619047619048</v>
      </c>
    </row>
    <row r="587" spans="1:31">
      <c r="A587" s="4">
        <v>45894</v>
      </c>
      <c r="B587" s="5" t="s">
        <v>347</v>
      </c>
      <c r="C587" s="5" t="s">
        <v>348</v>
      </c>
      <c r="D587" s="5" t="s">
        <v>326</v>
      </c>
      <c r="E587" s="5">
        <v>6.71</v>
      </c>
      <c r="F587" s="5">
        <v>6.71</v>
      </c>
      <c r="G587" s="5">
        <v>7.57</v>
      </c>
      <c r="H587" s="5">
        <v>9.07</v>
      </c>
      <c r="I587" s="5" t="s">
        <v>41</v>
      </c>
      <c r="J587" s="5">
        <v>47</v>
      </c>
      <c r="K587" s="5" t="s">
        <v>38</v>
      </c>
      <c r="L587" s="5" t="s">
        <v>39</v>
      </c>
      <c r="M587" s="5" t="s">
        <v>40</v>
      </c>
      <c r="N587" s="5">
        <v>181</v>
      </c>
      <c r="O587" s="5">
        <v>493</v>
      </c>
      <c r="P587" s="5">
        <v>0</v>
      </c>
      <c r="Q587" s="5">
        <v>190</v>
      </c>
      <c r="R587" s="5">
        <v>0</v>
      </c>
      <c r="S587" s="5">
        <v>0</v>
      </c>
      <c r="T587">
        <f t="shared" si="126"/>
        <v>674</v>
      </c>
      <c r="U587">
        <f t="shared" si="127"/>
        <v>864</v>
      </c>
      <c r="V587" s="1">
        <f t="shared" si="128"/>
        <v>45994.4470938897</v>
      </c>
      <c r="W587" s="1">
        <f t="shared" si="129"/>
        <v>46022.7630402385</v>
      </c>
      <c r="X587" t="str">
        <f t="shared" si="130"/>
        <v>高滞销风险</v>
      </c>
      <c r="Y587" s="8" t="str">
        <f>_xlfn.IFS(COUNTIF($B$2:B587,B587)=1,"-",OR(AND(X586="高滞销风险",OR(X587="中滞销风险",X587="低滞销风险",X587="健康")),AND(X586="中滞销风险",OR(X587="低滞销风险",X587="健康")),AND(X586="低滞销风险",X587="健康")),"变好",X586=X587,"维持不变",OR(AND(X586="健康",OR(X587="低滞销风险",X587="中滞销风险",X587="高滞销风险")),AND(X586="低滞销风险",OR(X587="中滞销风险",X587="高滞销风险")),AND(X586="中滞销风险",X587="高滞销风险")),"变差")</f>
        <v>变差</v>
      </c>
      <c r="Z587" s="9">
        <f t="shared" si="133"/>
        <v>16.42</v>
      </c>
      <c r="AA587" s="9">
        <f t="shared" si="131"/>
        <v>190</v>
      </c>
      <c r="AB587" s="9">
        <f t="shared" si="134"/>
        <v>206.42</v>
      </c>
      <c r="AC587" s="9">
        <f t="shared" si="132"/>
        <v>128.76304023845</v>
      </c>
      <c r="AD587" s="9">
        <f t="shared" si="135"/>
        <v>30.763040238453</v>
      </c>
      <c r="AE587" s="10">
        <f t="shared" si="136"/>
        <v>8.81632653061224</v>
      </c>
    </row>
    <row r="588" spans="1:31">
      <c r="A588" s="4">
        <v>45901</v>
      </c>
      <c r="B588" s="5" t="s">
        <v>347</v>
      </c>
      <c r="C588" s="5" t="s">
        <v>348</v>
      </c>
      <c r="D588" s="5" t="s">
        <v>326</v>
      </c>
      <c r="E588" s="5">
        <v>6.14</v>
      </c>
      <c r="F588" s="5">
        <v>6.14</v>
      </c>
      <c r="G588" s="5">
        <v>6.43</v>
      </c>
      <c r="H588" s="5">
        <v>7.57</v>
      </c>
      <c r="I588" s="5" t="s">
        <v>41</v>
      </c>
      <c r="J588" s="5">
        <v>43</v>
      </c>
      <c r="K588" s="5" t="s">
        <v>42</v>
      </c>
      <c r="L588" s="5" t="s">
        <v>43</v>
      </c>
      <c r="M588" s="5" t="s">
        <v>44</v>
      </c>
      <c r="N588" s="5">
        <v>305</v>
      </c>
      <c r="O588" s="5">
        <v>335</v>
      </c>
      <c r="P588" s="5">
        <v>0</v>
      </c>
      <c r="Q588" s="5">
        <v>190</v>
      </c>
      <c r="R588" s="5">
        <v>0</v>
      </c>
      <c r="S588" s="5">
        <v>0</v>
      </c>
      <c r="T588">
        <f t="shared" si="126"/>
        <v>640</v>
      </c>
      <c r="U588">
        <f t="shared" si="127"/>
        <v>830</v>
      </c>
      <c r="V588" s="1">
        <f t="shared" si="128"/>
        <v>46005.2345276873</v>
      </c>
      <c r="W588" s="1">
        <f t="shared" si="129"/>
        <v>46036.1791530945</v>
      </c>
      <c r="X588" t="str">
        <f t="shared" si="130"/>
        <v>高滞销风险</v>
      </c>
      <c r="Y588" s="8" t="str">
        <f>_xlfn.IFS(COUNTIF($B$2:B588,B588)=1,"-",OR(AND(X587="高滞销风险",OR(X588="中滞销风险",X588="低滞销风险",X588="健康")),AND(X587="中滞销风险",OR(X588="低滞销风险",X588="健康")),AND(X587="低滞销风险",X588="健康")),"变好",X587=X588,"维持不变",OR(AND(X587="健康",OR(X588="低滞销风险",X588="中滞销风险",X588="高滞销风险")),AND(X587="低滞销风险",OR(X588="中滞销风险",X588="高滞销风险")),AND(X587="中滞销风险",X588="高滞销风险")),"变差")</f>
        <v>维持不变</v>
      </c>
      <c r="Z588" s="9">
        <f t="shared" si="133"/>
        <v>81.26</v>
      </c>
      <c r="AA588" s="9">
        <f t="shared" si="131"/>
        <v>190</v>
      </c>
      <c r="AB588" s="9">
        <f t="shared" si="134"/>
        <v>271.26</v>
      </c>
      <c r="AC588" s="9">
        <f t="shared" si="132"/>
        <v>135.179153094463</v>
      </c>
      <c r="AD588" s="9">
        <f t="shared" si="135"/>
        <v>44.1791530944611</v>
      </c>
      <c r="AE588" s="10">
        <f t="shared" si="136"/>
        <v>9.12087912087912</v>
      </c>
    </row>
    <row r="589" spans="1:31">
      <c r="A589" s="4">
        <v>45908</v>
      </c>
      <c r="B589" s="5" t="s">
        <v>347</v>
      </c>
      <c r="C589" s="5" t="s">
        <v>348</v>
      </c>
      <c r="D589" s="5" t="s">
        <v>326</v>
      </c>
      <c r="E589" s="5">
        <v>7</v>
      </c>
      <c r="F589" s="5">
        <v>7</v>
      </c>
      <c r="G589" s="5">
        <v>6.57</v>
      </c>
      <c r="H589" s="5">
        <v>7.07</v>
      </c>
      <c r="I589" s="5" t="s">
        <v>41</v>
      </c>
      <c r="J589" s="5">
        <v>49</v>
      </c>
      <c r="K589" s="5" t="s">
        <v>45</v>
      </c>
      <c r="L589" s="5" t="s">
        <v>46</v>
      </c>
      <c r="M589" s="5" t="s">
        <v>47</v>
      </c>
      <c r="N589" s="5">
        <v>446</v>
      </c>
      <c r="O589" s="5">
        <v>150</v>
      </c>
      <c r="P589" s="5">
        <v>0</v>
      </c>
      <c r="Q589" s="5">
        <v>190</v>
      </c>
      <c r="R589" s="5">
        <v>0</v>
      </c>
      <c r="S589" s="5">
        <v>0</v>
      </c>
      <c r="T589">
        <f t="shared" si="126"/>
        <v>596</v>
      </c>
      <c r="U589">
        <f t="shared" si="127"/>
        <v>786</v>
      </c>
      <c r="V589" s="1">
        <f t="shared" si="128"/>
        <v>45993.1428571429</v>
      </c>
      <c r="W589" s="1">
        <f t="shared" si="129"/>
        <v>46020.2857142857</v>
      </c>
      <c r="X589" t="str">
        <f t="shared" si="130"/>
        <v>中滞销风险</v>
      </c>
      <c r="Y589" s="8" t="str">
        <f>_xlfn.IFS(COUNTIF($B$2:B589,B589)=1,"-",OR(AND(X588="高滞销风险",OR(X589="中滞销风险",X589="低滞销风险",X589="健康")),AND(X588="中滞销风险",OR(X589="低滞销风险",X589="健康")),AND(X588="低滞销风险",X589="健康")),"变好",X588=X589,"维持不变",OR(AND(X588="健康",OR(X589="低滞销风险",X589="中滞销风险",X589="高滞销风险")),AND(X588="低滞销风险",OR(X589="中滞销风险",X589="高滞销风险")),AND(X588="中滞销风险",X589="高滞销风险")),"变差")</f>
        <v>变好</v>
      </c>
      <c r="Z589" s="9">
        <f t="shared" si="133"/>
        <v>8</v>
      </c>
      <c r="AA589" s="9">
        <f t="shared" si="131"/>
        <v>190</v>
      </c>
      <c r="AB589" s="9">
        <f t="shared" si="134"/>
        <v>198</v>
      </c>
      <c r="AC589" s="9">
        <f t="shared" si="132"/>
        <v>112.285714285714</v>
      </c>
      <c r="AD589" s="9">
        <f t="shared" si="135"/>
        <v>28.2857142857174</v>
      </c>
      <c r="AE589" s="10">
        <f t="shared" si="136"/>
        <v>9.35714285714286</v>
      </c>
    </row>
    <row r="590" spans="1:31">
      <c r="A590" s="4">
        <v>45887</v>
      </c>
      <c r="B590" s="5" t="s">
        <v>349</v>
      </c>
      <c r="C590" s="5" t="s">
        <v>350</v>
      </c>
      <c r="D590" s="5" t="s">
        <v>326</v>
      </c>
      <c r="E590" s="5">
        <v>21.43</v>
      </c>
      <c r="F590" s="5">
        <v>21.43</v>
      </c>
      <c r="G590" s="5">
        <v>21.86</v>
      </c>
      <c r="H590" s="5">
        <v>22.57</v>
      </c>
      <c r="I590" s="5" t="s">
        <v>41</v>
      </c>
      <c r="J590" s="5">
        <v>150</v>
      </c>
      <c r="K590" s="5" t="s">
        <v>35</v>
      </c>
      <c r="L590" s="5" t="s">
        <v>36</v>
      </c>
      <c r="M590" s="5" t="s">
        <v>37</v>
      </c>
      <c r="N590" s="5">
        <v>630</v>
      </c>
      <c r="O590" s="5">
        <v>564</v>
      </c>
      <c r="P590" s="5">
        <v>0</v>
      </c>
      <c r="Q590" s="5">
        <v>17</v>
      </c>
      <c r="R590" s="5">
        <v>0</v>
      </c>
      <c r="S590" s="5">
        <v>601</v>
      </c>
      <c r="T590">
        <f t="shared" si="126"/>
        <v>1194</v>
      </c>
      <c r="U590">
        <f t="shared" si="127"/>
        <v>1812</v>
      </c>
      <c r="V590" s="1">
        <f t="shared" si="128"/>
        <v>45942.716285581</v>
      </c>
      <c r="W590" s="1">
        <f t="shared" si="129"/>
        <v>45971.5543630425</v>
      </c>
      <c r="X590" t="str">
        <f t="shared" si="130"/>
        <v>健康</v>
      </c>
      <c r="Y590" s="8" t="str">
        <f>_xlfn.IFS(COUNTIF($B$2:B590,B590)=1,"-",OR(AND(X589="高滞销风险",OR(X590="中滞销风险",X590="低滞销风险",X590="健康")),AND(X589="中滞销风险",OR(X590="低滞销风险",X590="健康")),AND(X589="低滞销风险",X590="健康")),"变好",X589=X590,"维持不变",OR(AND(X589="健康",OR(X590="低滞销风险",X590="中滞销风险",X590="高滞销风险")),AND(X589="低滞销风险",OR(X590="中滞销风险",X590="高滞销风险")),AND(X589="中滞销风险",X590="高滞销风险")),"变差")</f>
        <v>-</v>
      </c>
      <c r="Z590" s="9">
        <f t="shared" si="133"/>
        <v>0</v>
      </c>
      <c r="AA590" s="9">
        <f t="shared" si="131"/>
        <v>0</v>
      </c>
      <c r="AB590" s="9">
        <f t="shared" si="134"/>
        <v>0</v>
      </c>
      <c r="AC590" s="9">
        <f t="shared" si="132"/>
        <v>84.5543630424638</v>
      </c>
      <c r="AD590" s="9">
        <f t="shared" si="135"/>
        <v>0</v>
      </c>
      <c r="AE590" s="10">
        <f t="shared" si="136"/>
        <v>21.43</v>
      </c>
    </row>
    <row r="591" spans="1:31">
      <c r="A591" s="4">
        <v>45894</v>
      </c>
      <c r="B591" s="5" t="s">
        <v>349</v>
      </c>
      <c r="C591" s="5" t="s">
        <v>350</v>
      </c>
      <c r="D591" s="5" t="s">
        <v>326</v>
      </c>
      <c r="E591" s="5">
        <v>15.14</v>
      </c>
      <c r="F591" s="5">
        <v>15.14</v>
      </c>
      <c r="G591" s="5">
        <v>18.29</v>
      </c>
      <c r="H591" s="5">
        <v>20.29</v>
      </c>
      <c r="I591" s="5" t="s">
        <v>41</v>
      </c>
      <c r="J591" s="5">
        <v>106</v>
      </c>
      <c r="K591" s="5" t="s">
        <v>38</v>
      </c>
      <c r="L591" s="5" t="s">
        <v>39</v>
      </c>
      <c r="M591" s="5" t="s">
        <v>40</v>
      </c>
      <c r="N591" s="5">
        <v>616</v>
      </c>
      <c r="O591" s="5">
        <v>788</v>
      </c>
      <c r="P591" s="5">
        <v>0</v>
      </c>
      <c r="Q591" s="5">
        <v>116</v>
      </c>
      <c r="R591" s="5">
        <v>0</v>
      </c>
      <c r="S591" s="5">
        <v>202</v>
      </c>
      <c r="T591">
        <f t="shared" si="126"/>
        <v>1404</v>
      </c>
      <c r="U591">
        <f t="shared" si="127"/>
        <v>1722</v>
      </c>
      <c r="V591" s="1">
        <f t="shared" si="128"/>
        <v>45986.7344782034</v>
      </c>
      <c r="W591" s="1">
        <f t="shared" si="129"/>
        <v>46007.7384412153</v>
      </c>
      <c r="X591" t="str">
        <f t="shared" si="130"/>
        <v>中滞销风险</v>
      </c>
      <c r="Y591" s="8" t="str">
        <f>_xlfn.IFS(COUNTIF($B$2:B591,B591)=1,"-",OR(AND(X590="高滞销风险",OR(X591="中滞销风险",X591="低滞销风险",X591="健康")),AND(X590="中滞销风险",OR(X591="低滞销风险",X591="健康")),AND(X590="低滞销风险",X591="健康")),"变好",X590=X591,"维持不变",OR(AND(X590="健康",OR(X591="低滞销风险",X591="中滞销风险",X591="高滞销风险")),AND(X590="低滞销风险",OR(X591="中滞销风险",X591="高滞销风险")),AND(X590="中滞销风险",X591="高滞销风险")),"变差")</f>
        <v>变差</v>
      </c>
      <c r="Z591" s="9">
        <f t="shared" si="133"/>
        <v>0</v>
      </c>
      <c r="AA591" s="9">
        <f t="shared" si="131"/>
        <v>238.28</v>
      </c>
      <c r="AB591" s="9">
        <f t="shared" si="134"/>
        <v>238.28</v>
      </c>
      <c r="AC591" s="9">
        <f t="shared" si="132"/>
        <v>113.738441215324</v>
      </c>
      <c r="AD591" s="9">
        <f t="shared" si="135"/>
        <v>15.738441215326</v>
      </c>
      <c r="AE591" s="10">
        <f t="shared" si="136"/>
        <v>17.5714285714286</v>
      </c>
    </row>
    <row r="592" spans="1:31">
      <c r="A592" s="4">
        <v>45901</v>
      </c>
      <c r="B592" s="5" t="s">
        <v>349</v>
      </c>
      <c r="C592" s="5" t="s">
        <v>350</v>
      </c>
      <c r="D592" s="5" t="s">
        <v>326</v>
      </c>
      <c r="E592" s="5">
        <v>13</v>
      </c>
      <c r="F592" s="5">
        <v>13</v>
      </c>
      <c r="G592" s="5">
        <v>14.07</v>
      </c>
      <c r="H592" s="5">
        <v>17.96</v>
      </c>
      <c r="I592" s="5" t="s">
        <v>41</v>
      </c>
      <c r="J592" s="5">
        <v>91</v>
      </c>
      <c r="K592" s="5" t="s">
        <v>42</v>
      </c>
      <c r="L592" s="5" t="s">
        <v>43</v>
      </c>
      <c r="M592" s="5" t="s">
        <v>44</v>
      </c>
      <c r="N592" s="5">
        <v>689</v>
      </c>
      <c r="O592" s="5">
        <v>636</v>
      </c>
      <c r="P592" s="5">
        <v>0</v>
      </c>
      <c r="Q592" s="5">
        <v>116</v>
      </c>
      <c r="R592" s="5">
        <v>0</v>
      </c>
      <c r="S592" s="5">
        <v>200</v>
      </c>
      <c r="T592">
        <f t="shared" si="126"/>
        <v>1325</v>
      </c>
      <c r="U592">
        <f t="shared" si="127"/>
        <v>1641</v>
      </c>
      <c r="V592" s="1">
        <f t="shared" si="128"/>
        <v>46002.9230769231</v>
      </c>
      <c r="W592" s="1">
        <f t="shared" si="129"/>
        <v>46027.2307692308</v>
      </c>
      <c r="X592" t="str">
        <f t="shared" si="130"/>
        <v>高滞销风险</v>
      </c>
      <c r="Y592" s="8" t="str">
        <f>_xlfn.IFS(COUNTIF($B$2:B592,B592)=1,"-",OR(AND(X591="高滞销风险",OR(X592="中滞销风险",X592="低滞销风险",X592="健康")),AND(X591="中滞销风险",OR(X592="低滞销风险",X592="健康")),AND(X591="低滞销风险",X592="健康")),"变好",X591=X592,"维持不变",OR(AND(X591="健康",OR(X592="低滞销风险",X592="中滞销风险",X592="高滞销风险")),AND(X591="低滞销风险",OR(X592="中滞销风险",X592="高滞销风险")),AND(X591="中滞销风险",X592="高滞销风险")),"变差")</f>
        <v>变差</v>
      </c>
      <c r="Z592" s="9">
        <f t="shared" si="133"/>
        <v>142</v>
      </c>
      <c r="AA592" s="9">
        <f t="shared" si="131"/>
        <v>316</v>
      </c>
      <c r="AB592" s="9">
        <f t="shared" si="134"/>
        <v>458</v>
      </c>
      <c r="AC592" s="9">
        <f t="shared" si="132"/>
        <v>126.230769230769</v>
      </c>
      <c r="AD592" s="9">
        <f t="shared" si="135"/>
        <v>35.2307692307659</v>
      </c>
      <c r="AE592" s="10">
        <f t="shared" si="136"/>
        <v>18.032967032967</v>
      </c>
    </row>
    <row r="593" spans="1:31">
      <c r="A593" s="4">
        <v>45908</v>
      </c>
      <c r="B593" s="5" t="s">
        <v>349</v>
      </c>
      <c r="C593" s="5" t="s">
        <v>350</v>
      </c>
      <c r="D593" s="5" t="s">
        <v>326</v>
      </c>
      <c r="E593" s="5">
        <v>16.57</v>
      </c>
      <c r="F593" s="5">
        <v>17.29</v>
      </c>
      <c r="G593" s="5">
        <v>15.14</v>
      </c>
      <c r="H593" s="5">
        <v>16.71</v>
      </c>
      <c r="I593" s="5" t="s">
        <v>34</v>
      </c>
      <c r="J593" s="5">
        <v>121</v>
      </c>
      <c r="K593" s="5" t="s">
        <v>45</v>
      </c>
      <c r="L593" s="5" t="s">
        <v>46</v>
      </c>
      <c r="M593" s="5" t="s">
        <v>47</v>
      </c>
      <c r="N593" s="5">
        <v>721</v>
      </c>
      <c r="O593" s="5">
        <v>484</v>
      </c>
      <c r="P593" s="5">
        <v>0</v>
      </c>
      <c r="Q593" s="5">
        <v>316</v>
      </c>
      <c r="R593" s="5">
        <v>0</v>
      </c>
      <c r="S593" s="5">
        <v>0</v>
      </c>
      <c r="T593">
        <f t="shared" si="126"/>
        <v>1205</v>
      </c>
      <c r="U593">
        <f t="shared" si="127"/>
        <v>1521</v>
      </c>
      <c r="V593" s="1">
        <f t="shared" si="128"/>
        <v>45980.7217863609</v>
      </c>
      <c r="W593" s="1">
        <f t="shared" si="129"/>
        <v>45999.7923958962</v>
      </c>
      <c r="X593" t="str">
        <f t="shared" si="130"/>
        <v>低滞销风险</v>
      </c>
      <c r="Y593" s="8" t="str">
        <f>_xlfn.IFS(COUNTIF($B$2:B593,B593)=1,"-",OR(AND(X592="高滞销风险",OR(X593="中滞销风险",X593="低滞销风险",X593="健康")),AND(X592="中滞销风险",OR(X593="低滞销风险",X593="健康")),AND(X592="低滞销风险",X593="健康")),"变好",X592=X593,"维持不变",OR(AND(X592="健康",OR(X593="低滞销风险",X593="中滞销风险",X593="高滞销风险")),AND(X592="低滞销风险",OR(X593="中滞销风险",X593="高滞销风险")),AND(X592="中滞销风险",X593="高滞销风险")),"变差")</f>
        <v>变好</v>
      </c>
      <c r="Z593" s="9">
        <f t="shared" si="133"/>
        <v>0</v>
      </c>
      <c r="AA593" s="9">
        <f t="shared" si="131"/>
        <v>129.12</v>
      </c>
      <c r="AB593" s="9">
        <f t="shared" si="134"/>
        <v>129.12</v>
      </c>
      <c r="AC593" s="9">
        <f t="shared" si="132"/>
        <v>91.7923958961979</v>
      </c>
      <c r="AD593" s="9">
        <f t="shared" si="135"/>
        <v>7.79239589619829</v>
      </c>
      <c r="AE593" s="10">
        <f t="shared" si="136"/>
        <v>18.1071428571429</v>
      </c>
    </row>
    <row r="594" spans="1:31">
      <c r="A594" s="4">
        <v>45887</v>
      </c>
      <c r="B594" s="5" t="s">
        <v>351</v>
      </c>
      <c r="C594" s="5" t="s">
        <v>352</v>
      </c>
      <c r="D594" s="5" t="s">
        <v>326</v>
      </c>
      <c r="E594" s="5">
        <v>1.29</v>
      </c>
      <c r="F594" s="5">
        <v>1.29</v>
      </c>
      <c r="G594" s="5">
        <v>1.79</v>
      </c>
      <c r="H594" s="5">
        <v>1.82</v>
      </c>
      <c r="I594" s="5" t="s">
        <v>41</v>
      </c>
      <c r="J594" s="5">
        <v>9</v>
      </c>
      <c r="K594" s="5" t="s">
        <v>35</v>
      </c>
      <c r="L594" s="5" t="s">
        <v>36</v>
      </c>
      <c r="M594" s="5" t="s">
        <v>37</v>
      </c>
      <c r="N594" s="5">
        <v>59</v>
      </c>
      <c r="O594" s="5">
        <v>77</v>
      </c>
      <c r="P594" s="5">
        <v>0</v>
      </c>
      <c r="Q594" s="5">
        <v>141</v>
      </c>
      <c r="R594" s="5">
        <v>0</v>
      </c>
      <c r="S594" s="5">
        <v>0</v>
      </c>
      <c r="T594">
        <f t="shared" si="126"/>
        <v>136</v>
      </c>
      <c r="U594">
        <f t="shared" si="127"/>
        <v>277</v>
      </c>
      <c r="V594" s="1">
        <f t="shared" si="128"/>
        <v>45992.4263565891</v>
      </c>
      <c r="W594" s="1">
        <f t="shared" si="129"/>
        <v>46101.7286821705</v>
      </c>
      <c r="X594" t="str">
        <f t="shared" si="130"/>
        <v>高滞销风险</v>
      </c>
      <c r="Y594" s="8" t="str">
        <f>_xlfn.IFS(COUNTIF($B$2:B594,B594)=1,"-",OR(AND(X593="高滞销风险",OR(X594="中滞销风险",X594="低滞销风险",X594="健康")),AND(X593="中滞销风险",OR(X594="低滞销风险",X594="健康")),AND(X593="低滞销风险",X594="健康")),"变好",X593=X594,"维持不变",OR(AND(X593="健康",OR(X594="低滞销风险",X594="中滞销风险",X594="高滞销风险")),AND(X593="低滞销风险",OR(X594="中滞销风险",X594="高滞销风险")),AND(X593="中滞销风险",X594="高滞销风险")),"变差")</f>
        <v>-</v>
      </c>
      <c r="Z594" s="9">
        <f t="shared" si="133"/>
        <v>0.549999999999983</v>
      </c>
      <c r="AA594" s="9">
        <f t="shared" si="131"/>
        <v>141</v>
      </c>
      <c r="AB594" s="9">
        <f t="shared" si="134"/>
        <v>141.55</v>
      </c>
      <c r="AC594" s="9">
        <f t="shared" si="132"/>
        <v>214.728682170543</v>
      </c>
      <c r="AD594" s="9">
        <f t="shared" si="135"/>
        <v>109.728682170542</v>
      </c>
      <c r="AE594" s="10">
        <f t="shared" si="136"/>
        <v>2.63809523809524</v>
      </c>
    </row>
    <row r="595" spans="1:31">
      <c r="A595" s="4">
        <v>45894</v>
      </c>
      <c r="B595" s="5" t="s">
        <v>351</v>
      </c>
      <c r="C595" s="5" t="s">
        <v>352</v>
      </c>
      <c r="D595" s="5" t="s">
        <v>326</v>
      </c>
      <c r="E595" s="5">
        <v>1</v>
      </c>
      <c r="F595" s="5">
        <v>1</v>
      </c>
      <c r="G595" s="5">
        <v>1.14</v>
      </c>
      <c r="H595" s="5">
        <v>1.64</v>
      </c>
      <c r="I595" s="5" t="s">
        <v>41</v>
      </c>
      <c r="J595" s="5">
        <v>7</v>
      </c>
      <c r="K595" s="5" t="s">
        <v>38</v>
      </c>
      <c r="L595" s="5" t="s">
        <v>39</v>
      </c>
      <c r="M595" s="5" t="s">
        <v>40</v>
      </c>
      <c r="N595" s="5">
        <v>60</v>
      </c>
      <c r="O595" s="5">
        <v>69</v>
      </c>
      <c r="P595" s="5">
        <v>0</v>
      </c>
      <c r="Q595" s="5">
        <v>141</v>
      </c>
      <c r="R595" s="5">
        <v>0</v>
      </c>
      <c r="S595" s="5">
        <v>0</v>
      </c>
      <c r="T595">
        <f t="shared" si="126"/>
        <v>129</v>
      </c>
      <c r="U595">
        <f t="shared" si="127"/>
        <v>270</v>
      </c>
      <c r="V595" s="1">
        <f t="shared" si="128"/>
        <v>46023</v>
      </c>
      <c r="W595" s="1">
        <f t="shared" si="129"/>
        <v>46164</v>
      </c>
      <c r="X595" t="str">
        <f t="shared" si="130"/>
        <v>高滞销风险</v>
      </c>
      <c r="Y595" s="8" t="str">
        <f>_xlfn.IFS(COUNTIF($B$2:B595,B595)=1,"-",OR(AND(X594="高滞销风险",OR(X595="中滞销风险",X595="低滞销风险",X595="健康")),AND(X594="中滞销风险",OR(X595="低滞销风险",X595="健康")),AND(X594="低滞销风险",X595="健康")),"变好",X594=X595,"维持不变",OR(AND(X594="健康",OR(X595="低滞销风险",X595="中滞销风险",X595="高滞销风险")),AND(X594="低滞销风险",OR(X595="中滞销风险",X595="高滞销风险")),AND(X594="中滞销风险",X595="高滞销风险")),"变差")</f>
        <v>维持不变</v>
      </c>
      <c r="Z595" s="9">
        <f t="shared" si="133"/>
        <v>31</v>
      </c>
      <c r="AA595" s="9">
        <f t="shared" si="131"/>
        <v>141</v>
      </c>
      <c r="AB595" s="9">
        <f t="shared" si="134"/>
        <v>172</v>
      </c>
      <c r="AC595" s="9">
        <f t="shared" si="132"/>
        <v>270</v>
      </c>
      <c r="AD595" s="9">
        <f t="shared" si="135"/>
        <v>172</v>
      </c>
      <c r="AE595" s="10">
        <f t="shared" si="136"/>
        <v>2.75510204081633</v>
      </c>
    </row>
    <row r="596" spans="1:31">
      <c r="A596" s="4">
        <v>45901</v>
      </c>
      <c r="B596" s="5" t="s">
        <v>351</v>
      </c>
      <c r="C596" s="5" t="s">
        <v>352</v>
      </c>
      <c r="D596" s="5" t="s">
        <v>326</v>
      </c>
      <c r="E596" s="5">
        <v>1.14</v>
      </c>
      <c r="F596" s="5">
        <v>1.14</v>
      </c>
      <c r="G596" s="5">
        <v>1.07</v>
      </c>
      <c r="H596" s="5">
        <v>1.43</v>
      </c>
      <c r="I596" s="5" t="s">
        <v>41</v>
      </c>
      <c r="J596" s="5">
        <v>8</v>
      </c>
      <c r="K596" s="5" t="s">
        <v>42</v>
      </c>
      <c r="L596" s="5" t="s">
        <v>43</v>
      </c>
      <c r="M596" s="5" t="s">
        <v>44</v>
      </c>
      <c r="N596" s="5">
        <v>65</v>
      </c>
      <c r="O596" s="5">
        <v>55</v>
      </c>
      <c r="P596" s="5">
        <v>0</v>
      </c>
      <c r="Q596" s="5">
        <v>141</v>
      </c>
      <c r="R596" s="5">
        <v>0</v>
      </c>
      <c r="S596" s="5">
        <v>0</v>
      </c>
      <c r="T596">
        <f t="shared" si="126"/>
        <v>120</v>
      </c>
      <c r="U596">
        <f t="shared" si="127"/>
        <v>261</v>
      </c>
      <c r="V596" s="1">
        <f t="shared" si="128"/>
        <v>46006.2631578947</v>
      </c>
      <c r="W596" s="1">
        <f t="shared" si="129"/>
        <v>46129.9473684211</v>
      </c>
      <c r="X596" t="str">
        <f t="shared" si="130"/>
        <v>高滞销风险</v>
      </c>
      <c r="Y596" s="8" t="str">
        <f>_xlfn.IFS(COUNTIF($B$2:B596,B596)=1,"-",OR(AND(X595="高滞销风险",OR(X596="中滞销风险",X596="低滞销风险",X596="健康")),AND(X595="中滞销风险",OR(X596="低滞销风险",X596="健康")),AND(X595="低滞销风险",X596="健康")),"变好",X595=X596,"维持不变",OR(AND(X595="健康",OR(X596="低滞销风险",X596="中滞销风险",X596="高滞销风险")),AND(X595="低滞销风险",OR(X596="中滞销风险",X596="高滞销风险")),AND(X595="中滞销风险",X596="高滞销风险")),"变差")</f>
        <v>维持不变</v>
      </c>
      <c r="Z596" s="9">
        <f t="shared" si="133"/>
        <v>16.26</v>
      </c>
      <c r="AA596" s="9">
        <f t="shared" si="131"/>
        <v>141</v>
      </c>
      <c r="AB596" s="9">
        <f t="shared" si="134"/>
        <v>157.26</v>
      </c>
      <c r="AC596" s="9">
        <f t="shared" si="132"/>
        <v>228.947368421053</v>
      </c>
      <c r="AD596" s="9">
        <f t="shared" si="135"/>
        <v>137.947368421053</v>
      </c>
      <c r="AE596" s="10">
        <f t="shared" si="136"/>
        <v>2.86813186813187</v>
      </c>
    </row>
    <row r="597" spans="1:31">
      <c r="A597" s="4">
        <v>45908</v>
      </c>
      <c r="B597" s="5" t="s">
        <v>351</v>
      </c>
      <c r="C597" s="5" t="s">
        <v>352</v>
      </c>
      <c r="D597" s="5" t="s">
        <v>326</v>
      </c>
      <c r="E597" s="5">
        <v>1.52</v>
      </c>
      <c r="F597" s="5">
        <v>1.86</v>
      </c>
      <c r="G597" s="5">
        <v>1.5</v>
      </c>
      <c r="H597" s="5">
        <v>1.32</v>
      </c>
      <c r="I597" s="5" t="s">
        <v>34</v>
      </c>
      <c r="J597" s="5">
        <v>13</v>
      </c>
      <c r="K597" s="5" t="s">
        <v>45</v>
      </c>
      <c r="L597" s="5" t="s">
        <v>46</v>
      </c>
      <c r="M597" s="5" t="s">
        <v>47</v>
      </c>
      <c r="N597" s="5">
        <v>71</v>
      </c>
      <c r="O597" s="5">
        <v>38</v>
      </c>
      <c r="P597" s="5">
        <v>0</v>
      </c>
      <c r="Q597" s="5">
        <v>141</v>
      </c>
      <c r="R597" s="5">
        <v>0</v>
      </c>
      <c r="S597" s="5">
        <v>0</v>
      </c>
      <c r="T597">
        <f t="shared" si="126"/>
        <v>109</v>
      </c>
      <c r="U597">
        <f t="shared" si="127"/>
        <v>250</v>
      </c>
      <c r="V597" s="1">
        <f t="shared" si="128"/>
        <v>45979.7105263158</v>
      </c>
      <c r="W597" s="1">
        <f t="shared" si="129"/>
        <v>46072.4736842105</v>
      </c>
      <c r="X597" t="str">
        <f t="shared" si="130"/>
        <v>高滞销风险</v>
      </c>
      <c r="Y597" s="8" t="str">
        <f>_xlfn.IFS(COUNTIF($B$2:B597,B597)=1,"-",OR(AND(X596="高滞销风险",OR(X597="中滞销风险",X597="低滞销风险",X597="健康")),AND(X596="中滞销风险",OR(X597="低滞销风险",X597="健康")),AND(X596="低滞销风险",X597="健康")),"变好",X596=X597,"维持不变",OR(AND(X596="健康",OR(X597="低滞销风险",X597="中滞销风险",X597="高滞销风险")),AND(X596="低滞销风险",OR(X597="中滞销风险",X597="高滞销风险")),AND(X596="中滞销风险",X597="高滞销风险")),"变差")</f>
        <v>维持不变</v>
      </c>
      <c r="Z597" s="9">
        <f t="shared" si="133"/>
        <v>0</v>
      </c>
      <c r="AA597" s="9">
        <f t="shared" si="131"/>
        <v>122.32</v>
      </c>
      <c r="AB597" s="9">
        <f t="shared" si="134"/>
        <v>122.32</v>
      </c>
      <c r="AC597" s="9">
        <f t="shared" si="132"/>
        <v>164.473684210526</v>
      </c>
      <c r="AD597" s="9">
        <f t="shared" si="135"/>
        <v>80.4736842105267</v>
      </c>
      <c r="AE597" s="10">
        <f t="shared" si="136"/>
        <v>2.97619047619048</v>
      </c>
    </row>
    <row r="598" spans="1:31">
      <c r="A598" s="4">
        <v>45887</v>
      </c>
      <c r="B598" s="5" t="s">
        <v>353</v>
      </c>
      <c r="C598" s="5" t="s">
        <v>354</v>
      </c>
      <c r="D598" s="5" t="s">
        <v>326</v>
      </c>
      <c r="E598" s="5">
        <v>0.86</v>
      </c>
      <c r="F598" s="5">
        <v>0.86</v>
      </c>
      <c r="G598" s="5">
        <v>1.21</v>
      </c>
      <c r="H598" s="5">
        <v>1.43</v>
      </c>
      <c r="I598" s="5" t="s">
        <v>41</v>
      </c>
      <c r="J598" s="5">
        <v>6</v>
      </c>
      <c r="K598" s="5" t="s">
        <v>35</v>
      </c>
      <c r="L598" s="5" t="s">
        <v>36</v>
      </c>
      <c r="M598" s="5" t="s">
        <v>37</v>
      </c>
      <c r="N598" s="5">
        <v>9</v>
      </c>
      <c r="O598" s="5">
        <v>118</v>
      </c>
      <c r="P598" s="5">
        <v>0</v>
      </c>
      <c r="Q598" s="5">
        <v>48</v>
      </c>
      <c r="R598" s="5">
        <v>0</v>
      </c>
      <c r="S598" s="5">
        <v>0</v>
      </c>
      <c r="T598">
        <f t="shared" si="126"/>
        <v>127</v>
      </c>
      <c r="U598">
        <f t="shared" si="127"/>
        <v>175</v>
      </c>
      <c r="V598" s="1">
        <f t="shared" si="128"/>
        <v>46034.6744186046</v>
      </c>
      <c r="W598" s="1">
        <f t="shared" si="129"/>
        <v>46090.488372093</v>
      </c>
      <c r="X598" t="str">
        <f t="shared" si="130"/>
        <v>高滞销风险</v>
      </c>
      <c r="Y598" s="8" t="str">
        <f>_xlfn.IFS(COUNTIF($B$2:B598,B598)=1,"-",OR(AND(X597="高滞销风险",OR(X598="中滞销风险",X598="低滞销风险",X598="健康")),AND(X597="中滞销风险",OR(X598="低滞销风险",X598="健康")),AND(X597="低滞销风险",X598="健康")),"变好",X597=X598,"维持不变",OR(AND(X597="健康",OR(X598="低滞销风险",X598="中滞销风险",X598="高滞销风险")),AND(X597="低滞销风险",OR(X598="中滞销风险",X598="高滞销风险")),AND(X597="中滞销风险",X598="高滞销风险")),"变差")</f>
        <v>-</v>
      </c>
      <c r="Z598" s="9">
        <f t="shared" si="133"/>
        <v>36.7</v>
      </c>
      <c r="AA598" s="9">
        <f t="shared" si="131"/>
        <v>48</v>
      </c>
      <c r="AB598" s="9">
        <f t="shared" si="134"/>
        <v>84.7</v>
      </c>
      <c r="AC598" s="9">
        <f t="shared" si="132"/>
        <v>203.488372093023</v>
      </c>
      <c r="AD598" s="9">
        <f t="shared" si="135"/>
        <v>98.4883720930229</v>
      </c>
      <c r="AE598" s="10">
        <f t="shared" si="136"/>
        <v>1.66666666666667</v>
      </c>
    </row>
    <row r="599" spans="1:31">
      <c r="A599" s="4">
        <v>45894</v>
      </c>
      <c r="B599" s="5" t="s">
        <v>353</v>
      </c>
      <c r="C599" s="5" t="s">
        <v>354</v>
      </c>
      <c r="D599" s="5" t="s">
        <v>326</v>
      </c>
      <c r="E599" s="5">
        <v>1.14</v>
      </c>
      <c r="F599" s="5">
        <v>1.14</v>
      </c>
      <c r="G599" s="5">
        <v>1</v>
      </c>
      <c r="H599" s="5">
        <v>1.29</v>
      </c>
      <c r="I599" s="5" t="s">
        <v>41</v>
      </c>
      <c r="J599" s="5">
        <v>8</v>
      </c>
      <c r="K599" s="5" t="s">
        <v>38</v>
      </c>
      <c r="L599" s="5" t="s">
        <v>39</v>
      </c>
      <c r="M599" s="5" t="s">
        <v>40</v>
      </c>
      <c r="N599" s="5">
        <v>24</v>
      </c>
      <c r="O599" s="5">
        <v>96</v>
      </c>
      <c r="P599" s="5">
        <v>0</v>
      </c>
      <c r="Q599" s="5">
        <v>48</v>
      </c>
      <c r="R599" s="5">
        <v>0</v>
      </c>
      <c r="S599" s="5">
        <v>0</v>
      </c>
      <c r="T599">
        <f t="shared" si="126"/>
        <v>120</v>
      </c>
      <c r="U599">
        <f t="shared" si="127"/>
        <v>168</v>
      </c>
      <c r="V599" s="1">
        <f t="shared" si="128"/>
        <v>45999.2631578947</v>
      </c>
      <c r="W599" s="1">
        <f t="shared" si="129"/>
        <v>46041.3684210526</v>
      </c>
      <c r="X599" t="str">
        <f t="shared" si="130"/>
        <v>高滞销风险</v>
      </c>
      <c r="Y599" s="8" t="str">
        <f>_xlfn.IFS(COUNTIF($B$2:B599,B599)=1,"-",OR(AND(X598="高滞销风险",OR(X599="中滞销风险",X599="低滞销风险",X599="健康")),AND(X598="中滞销风险",OR(X599="低滞销风险",X599="健康")),AND(X598="低滞销风险",X599="健康")),"变好",X598=X599,"维持不变",OR(AND(X598="健康",OR(X599="低滞销风险",X599="中滞销风险",X599="高滞销风险")),AND(X598="低滞销风险",OR(X599="中滞销风险",X599="高滞销风险")),AND(X598="中滞销风险",X599="高滞销风险")),"变差")</f>
        <v>维持不变</v>
      </c>
      <c r="Z599" s="9">
        <f t="shared" si="133"/>
        <v>8.28000000000002</v>
      </c>
      <c r="AA599" s="9">
        <f t="shared" si="131"/>
        <v>48</v>
      </c>
      <c r="AB599" s="9">
        <f t="shared" si="134"/>
        <v>56.28</v>
      </c>
      <c r="AC599" s="9">
        <f t="shared" si="132"/>
        <v>147.368421052632</v>
      </c>
      <c r="AD599" s="9">
        <f t="shared" si="135"/>
        <v>49.3684210526335</v>
      </c>
      <c r="AE599" s="10">
        <f t="shared" si="136"/>
        <v>1.71428571428571</v>
      </c>
    </row>
    <row r="600" spans="1:31">
      <c r="A600" s="4">
        <v>45901</v>
      </c>
      <c r="B600" s="5" t="s">
        <v>353</v>
      </c>
      <c r="C600" s="5" t="s">
        <v>354</v>
      </c>
      <c r="D600" s="5" t="s">
        <v>326</v>
      </c>
      <c r="E600" s="5">
        <v>0.71</v>
      </c>
      <c r="F600" s="5">
        <v>0.71</v>
      </c>
      <c r="G600" s="5">
        <v>0.93</v>
      </c>
      <c r="H600" s="5">
        <v>1.07</v>
      </c>
      <c r="I600" s="5" t="s">
        <v>41</v>
      </c>
      <c r="J600" s="5">
        <v>5</v>
      </c>
      <c r="K600" s="5" t="s">
        <v>42</v>
      </c>
      <c r="L600" s="5" t="s">
        <v>43</v>
      </c>
      <c r="M600" s="5" t="s">
        <v>44</v>
      </c>
      <c r="N600" s="5">
        <v>62</v>
      </c>
      <c r="O600" s="5">
        <v>52</v>
      </c>
      <c r="P600" s="5">
        <v>0</v>
      </c>
      <c r="Q600" s="5">
        <v>48</v>
      </c>
      <c r="R600" s="5">
        <v>0</v>
      </c>
      <c r="S600" s="5">
        <v>0</v>
      </c>
      <c r="T600">
        <f t="shared" si="126"/>
        <v>114</v>
      </c>
      <c r="U600">
        <f t="shared" si="127"/>
        <v>162</v>
      </c>
      <c r="V600" s="1">
        <f t="shared" si="128"/>
        <v>46061.5633802817</v>
      </c>
      <c r="W600" s="1">
        <f t="shared" si="129"/>
        <v>46129.1690140845</v>
      </c>
      <c r="X600" t="str">
        <f t="shared" si="130"/>
        <v>高滞销风险</v>
      </c>
      <c r="Y600" s="8" t="str">
        <f>_xlfn.IFS(COUNTIF($B$2:B600,B600)=1,"-",OR(AND(X599="高滞销风险",OR(X600="中滞销风险",X600="低滞销风险",X600="健康")),AND(X599="中滞销风险",OR(X600="低滞销风险",X600="健康")),AND(X599="低滞销风险",X600="健康")),"变好",X599=X600,"维持不变",OR(AND(X599="健康",OR(X600="低滞销风险",X600="中滞销风险",X600="高滞销风险")),AND(X599="低滞销风险",OR(X600="中滞销风险",X600="高滞销风险")),AND(X599="中滞销风险",X600="高滞销风险")),"变差")</f>
        <v>维持不变</v>
      </c>
      <c r="Z600" s="9">
        <f t="shared" si="133"/>
        <v>49.39</v>
      </c>
      <c r="AA600" s="9">
        <f t="shared" si="131"/>
        <v>48</v>
      </c>
      <c r="AB600" s="9">
        <f t="shared" si="134"/>
        <v>97.39</v>
      </c>
      <c r="AC600" s="9">
        <f t="shared" si="132"/>
        <v>228.169014084507</v>
      </c>
      <c r="AD600" s="9">
        <f t="shared" si="135"/>
        <v>137.169014084509</v>
      </c>
      <c r="AE600" s="10">
        <f t="shared" si="136"/>
        <v>1.78021978021978</v>
      </c>
    </row>
    <row r="601" spans="1:31">
      <c r="A601" s="4">
        <v>45908</v>
      </c>
      <c r="B601" s="5" t="s">
        <v>353</v>
      </c>
      <c r="C601" s="5" t="s">
        <v>354</v>
      </c>
      <c r="D601" s="5" t="s">
        <v>326</v>
      </c>
      <c r="E601" s="5">
        <v>1.31</v>
      </c>
      <c r="F601" s="5">
        <v>1.71</v>
      </c>
      <c r="G601" s="5">
        <v>1.21</v>
      </c>
      <c r="H601" s="5">
        <v>1.11</v>
      </c>
      <c r="I601" s="5" t="s">
        <v>34</v>
      </c>
      <c r="J601" s="5">
        <v>12</v>
      </c>
      <c r="K601" s="5" t="s">
        <v>45</v>
      </c>
      <c r="L601" s="5" t="s">
        <v>46</v>
      </c>
      <c r="M601" s="5" t="s">
        <v>47</v>
      </c>
      <c r="N601" s="5">
        <v>92</v>
      </c>
      <c r="O601" s="5">
        <v>10</v>
      </c>
      <c r="P601" s="5">
        <v>0</v>
      </c>
      <c r="Q601" s="5">
        <v>48</v>
      </c>
      <c r="R601" s="5">
        <v>0</v>
      </c>
      <c r="S601" s="5">
        <v>0</v>
      </c>
      <c r="T601">
        <f t="shared" si="126"/>
        <v>102</v>
      </c>
      <c r="U601">
        <f t="shared" si="127"/>
        <v>150</v>
      </c>
      <c r="V601" s="1">
        <f t="shared" si="128"/>
        <v>45985.8625954199</v>
      </c>
      <c r="W601" s="1">
        <f t="shared" si="129"/>
        <v>46022.5038167939</v>
      </c>
      <c r="X601" t="str">
        <f t="shared" si="130"/>
        <v>高滞销风险</v>
      </c>
      <c r="Y601" s="8" t="str">
        <f>_xlfn.IFS(COUNTIF($B$2:B601,B601)=1,"-",OR(AND(X600="高滞销风险",OR(X601="中滞销风险",X601="低滞销风险",X601="健康")),AND(X600="中滞销风险",OR(X601="低滞销风险",X601="健康")),AND(X600="低滞销风险",X601="健康")),"变好",X600=X601,"维持不变",OR(AND(X600="健康",OR(X601="低滞销风险",X601="中滞销风险",X601="高滞销风险")),AND(X600="低滞销风险",OR(X601="中滞销风险",X601="高滞销风险")),AND(X600="中滞销风险",X601="高滞销风险")),"变差")</f>
        <v>维持不变</v>
      </c>
      <c r="Z601" s="9">
        <f t="shared" si="133"/>
        <v>0</v>
      </c>
      <c r="AA601" s="9">
        <f t="shared" si="131"/>
        <v>39.96</v>
      </c>
      <c r="AB601" s="9">
        <f t="shared" si="134"/>
        <v>39.96</v>
      </c>
      <c r="AC601" s="9">
        <f t="shared" si="132"/>
        <v>114.503816793893</v>
      </c>
      <c r="AD601" s="9">
        <f t="shared" si="135"/>
        <v>30.503816793891</v>
      </c>
      <c r="AE601" s="10">
        <f t="shared" si="136"/>
        <v>1.78571428571429</v>
      </c>
    </row>
    <row r="602" spans="1:31">
      <c r="A602" s="4">
        <v>45887</v>
      </c>
      <c r="B602" s="5" t="s">
        <v>355</v>
      </c>
      <c r="C602" s="5" t="s">
        <v>356</v>
      </c>
      <c r="D602" s="5" t="s">
        <v>326</v>
      </c>
      <c r="E602" s="5">
        <v>0.71</v>
      </c>
      <c r="F602" s="5">
        <v>0.71</v>
      </c>
      <c r="G602" s="5">
        <v>1.21</v>
      </c>
      <c r="H602" s="5">
        <v>1.21</v>
      </c>
      <c r="I602" s="5" t="s">
        <v>41</v>
      </c>
      <c r="J602" s="5">
        <v>5</v>
      </c>
      <c r="K602" s="5" t="s">
        <v>35</v>
      </c>
      <c r="L602" s="5" t="s">
        <v>36</v>
      </c>
      <c r="M602" s="5" t="s">
        <v>37</v>
      </c>
      <c r="N602" s="5">
        <v>144</v>
      </c>
      <c r="O602" s="5">
        <v>0</v>
      </c>
      <c r="P602" s="5">
        <v>0</v>
      </c>
      <c r="Q602" s="5">
        <v>254</v>
      </c>
      <c r="R602" s="5">
        <v>0</v>
      </c>
      <c r="S602" s="5">
        <v>0</v>
      </c>
      <c r="T602">
        <f t="shared" si="126"/>
        <v>144</v>
      </c>
      <c r="U602">
        <f t="shared" si="127"/>
        <v>398</v>
      </c>
      <c r="V602" s="1">
        <f t="shared" si="128"/>
        <v>46089.8169014084</v>
      </c>
      <c r="W602" s="1">
        <f t="shared" si="129"/>
        <v>46447.5633802817</v>
      </c>
      <c r="X602" t="str">
        <f t="shared" si="130"/>
        <v>高滞销风险</v>
      </c>
      <c r="Y602" s="8" t="str">
        <f>_xlfn.IFS(COUNTIF($B$2:B602,B602)=1,"-",OR(AND(X601="高滞销风险",OR(X602="中滞销风险",X602="低滞销风险",X602="健康")),AND(X601="中滞销风险",OR(X602="低滞销风险",X602="健康")),AND(X601="低滞销风险",X602="健康")),"变好",X601=X602,"维持不变",OR(AND(X601="健康",OR(X602="低滞销风险",X602="中滞销风险",X602="高滞销风险")),AND(X601="低滞销风险",OR(X602="中滞销风险",X602="高滞销风险")),AND(X601="中滞销风险",X602="高滞销风险")),"变差")</f>
        <v>-</v>
      </c>
      <c r="Z602" s="9">
        <f t="shared" si="133"/>
        <v>69.45</v>
      </c>
      <c r="AA602" s="9">
        <f t="shared" si="131"/>
        <v>254</v>
      </c>
      <c r="AB602" s="9">
        <f t="shared" si="134"/>
        <v>323.45</v>
      </c>
      <c r="AC602" s="9">
        <f t="shared" si="132"/>
        <v>560.56338028169</v>
      </c>
      <c r="AD602" s="9">
        <f t="shared" si="135"/>
        <v>455.563380281688</v>
      </c>
      <c r="AE602" s="10">
        <f t="shared" si="136"/>
        <v>3.79047619047619</v>
      </c>
    </row>
    <row r="603" spans="1:31">
      <c r="A603" s="4">
        <v>45894</v>
      </c>
      <c r="B603" s="5" t="s">
        <v>355</v>
      </c>
      <c r="C603" s="5" t="s">
        <v>356</v>
      </c>
      <c r="D603" s="5" t="s">
        <v>326</v>
      </c>
      <c r="E603" s="5">
        <v>1.66</v>
      </c>
      <c r="F603" s="5">
        <v>2.14</v>
      </c>
      <c r="G603" s="5">
        <v>1.43</v>
      </c>
      <c r="H603" s="5">
        <v>1.46</v>
      </c>
      <c r="I603" s="5" t="s">
        <v>34</v>
      </c>
      <c r="J603" s="5">
        <v>15</v>
      </c>
      <c r="K603" s="5" t="s">
        <v>38</v>
      </c>
      <c r="L603" s="5" t="s">
        <v>39</v>
      </c>
      <c r="M603" s="5" t="s">
        <v>40</v>
      </c>
      <c r="N603" s="5">
        <v>130</v>
      </c>
      <c r="O603" s="5">
        <v>0</v>
      </c>
      <c r="P603" s="5">
        <v>0</v>
      </c>
      <c r="Q603" s="5">
        <v>254</v>
      </c>
      <c r="R603" s="5">
        <v>0</v>
      </c>
      <c r="S603" s="5">
        <v>0</v>
      </c>
      <c r="T603">
        <f t="shared" si="126"/>
        <v>130</v>
      </c>
      <c r="U603">
        <f t="shared" si="127"/>
        <v>384</v>
      </c>
      <c r="V603" s="1">
        <f t="shared" si="128"/>
        <v>45972.313253012</v>
      </c>
      <c r="W603" s="1">
        <f t="shared" si="129"/>
        <v>46125.3253012048</v>
      </c>
      <c r="X603" t="str">
        <f t="shared" si="130"/>
        <v>高滞销风险</v>
      </c>
      <c r="Y603" s="8" t="str">
        <f>_xlfn.IFS(COUNTIF($B$2:B603,B603)=1,"-",OR(AND(X602="高滞销风险",OR(X603="中滞销风险",X603="低滞销风险",X603="健康")),AND(X602="中滞销风险",OR(X603="低滞销风险",X603="健康")),AND(X602="低滞销风险",X603="健康")),"变好",X602=X603,"维持不变",OR(AND(X602="健康",OR(X603="低滞销风险",X603="中滞销风险",X603="高滞销风险")),AND(X602="低滞销风险",OR(X603="中滞销风险",X603="高滞销风险")),AND(X602="中滞销风险",X603="高滞销风险")),"变差")</f>
        <v>维持不变</v>
      </c>
      <c r="Z603" s="9">
        <f t="shared" si="133"/>
        <v>0</v>
      </c>
      <c r="AA603" s="9">
        <f t="shared" si="131"/>
        <v>221.32</v>
      </c>
      <c r="AB603" s="9">
        <f t="shared" si="134"/>
        <v>221.32</v>
      </c>
      <c r="AC603" s="9">
        <f t="shared" si="132"/>
        <v>231.325301204819</v>
      </c>
      <c r="AD603" s="9">
        <f t="shared" si="135"/>
        <v>133.325301204823</v>
      </c>
      <c r="AE603" s="10">
        <f t="shared" si="136"/>
        <v>3.91836734693878</v>
      </c>
    </row>
    <row r="604" spans="1:31">
      <c r="A604" s="4">
        <v>45901</v>
      </c>
      <c r="B604" s="5" t="s">
        <v>355</v>
      </c>
      <c r="C604" s="5" t="s">
        <v>356</v>
      </c>
      <c r="D604" s="5" t="s">
        <v>326</v>
      </c>
      <c r="E604" s="5">
        <v>1.29</v>
      </c>
      <c r="F604" s="5">
        <v>1.29</v>
      </c>
      <c r="G604" s="5">
        <v>1.71</v>
      </c>
      <c r="H604" s="5">
        <v>1.46</v>
      </c>
      <c r="I604" s="5" t="s">
        <v>41</v>
      </c>
      <c r="J604" s="5">
        <v>9</v>
      </c>
      <c r="K604" s="5" t="s">
        <v>42</v>
      </c>
      <c r="L604" s="5" t="s">
        <v>43</v>
      </c>
      <c r="M604" s="5" t="s">
        <v>44</v>
      </c>
      <c r="N604" s="5">
        <v>121</v>
      </c>
      <c r="O604" s="5">
        <v>0</v>
      </c>
      <c r="P604" s="5">
        <v>0</v>
      </c>
      <c r="Q604" s="5">
        <v>254</v>
      </c>
      <c r="R604" s="5">
        <v>0</v>
      </c>
      <c r="S604" s="5">
        <v>0</v>
      </c>
      <c r="T604">
        <f t="shared" si="126"/>
        <v>121</v>
      </c>
      <c r="U604">
        <f t="shared" si="127"/>
        <v>375</v>
      </c>
      <c r="V604" s="1">
        <f t="shared" si="128"/>
        <v>45994.7984496124</v>
      </c>
      <c r="W604" s="1">
        <f t="shared" si="129"/>
        <v>46191.6976744186</v>
      </c>
      <c r="X604" t="str">
        <f t="shared" si="130"/>
        <v>高滞销风险</v>
      </c>
      <c r="Y604" s="8" t="str">
        <f>_xlfn.IFS(COUNTIF($B$2:B604,B604)=1,"-",OR(AND(X603="高滞销风险",OR(X604="中滞销风险",X604="低滞销风险",X604="健康")),AND(X603="中滞销风险",OR(X604="低滞销风险",X604="健康")),AND(X603="低滞销风险",X604="健康")),"变好",X603=X604,"维持不变",OR(AND(X603="健康",OR(X604="低滞销风险",X604="中滞销风险",X604="高滞销风险")),AND(X603="低滞销风险",OR(X604="中滞销风险",X604="高滞销风险")),AND(X603="中滞销风险",X604="高滞销风险")),"变差")</f>
        <v>维持不变</v>
      </c>
      <c r="Z604" s="9">
        <f t="shared" si="133"/>
        <v>3.61</v>
      </c>
      <c r="AA604" s="9">
        <f t="shared" si="131"/>
        <v>254</v>
      </c>
      <c r="AB604" s="9">
        <f t="shared" si="134"/>
        <v>257.61</v>
      </c>
      <c r="AC604" s="9">
        <f t="shared" si="132"/>
        <v>290.697674418605</v>
      </c>
      <c r="AD604" s="9">
        <f t="shared" si="135"/>
        <v>199.697674418603</v>
      </c>
      <c r="AE604" s="10">
        <f t="shared" si="136"/>
        <v>4.12087912087912</v>
      </c>
    </row>
    <row r="605" spans="1:31">
      <c r="A605" s="4">
        <v>45908</v>
      </c>
      <c r="B605" s="5" t="s">
        <v>355</v>
      </c>
      <c r="C605" s="5" t="s">
        <v>356</v>
      </c>
      <c r="D605" s="5" t="s">
        <v>326</v>
      </c>
      <c r="E605" s="5">
        <v>1.62</v>
      </c>
      <c r="F605" s="5">
        <v>1.86</v>
      </c>
      <c r="G605" s="5">
        <v>1.57</v>
      </c>
      <c r="H605" s="5">
        <v>1.5</v>
      </c>
      <c r="I605" s="5" t="s">
        <v>34</v>
      </c>
      <c r="J605" s="5">
        <v>13</v>
      </c>
      <c r="K605" s="5" t="s">
        <v>45</v>
      </c>
      <c r="L605" s="5" t="s">
        <v>46</v>
      </c>
      <c r="M605" s="5" t="s">
        <v>47</v>
      </c>
      <c r="N605" s="5">
        <v>108</v>
      </c>
      <c r="O605" s="5">
        <v>0</v>
      </c>
      <c r="P605" s="5">
        <v>0</v>
      </c>
      <c r="Q605" s="5">
        <v>254</v>
      </c>
      <c r="R605" s="5">
        <v>0</v>
      </c>
      <c r="S605" s="5">
        <v>0</v>
      </c>
      <c r="T605">
        <f t="shared" si="126"/>
        <v>108</v>
      </c>
      <c r="U605">
        <f t="shared" si="127"/>
        <v>362</v>
      </c>
      <c r="V605" s="1">
        <f t="shared" si="128"/>
        <v>45974.6666666667</v>
      </c>
      <c r="W605" s="1">
        <f t="shared" si="129"/>
        <v>46131.4567901235</v>
      </c>
      <c r="X605" t="str">
        <f t="shared" si="130"/>
        <v>高滞销风险</v>
      </c>
      <c r="Y605" s="8" t="str">
        <f>_xlfn.IFS(COUNTIF($B$2:B605,B605)=1,"-",OR(AND(X604="高滞销风险",OR(X605="中滞销风险",X605="低滞销风险",X605="健康")),AND(X604="中滞销风险",OR(X605="低滞销风险",X605="健康")),AND(X604="低滞销风险",X605="健康")),"变好",X604=X605,"维持不变",OR(AND(X604="健康",OR(X605="低滞销风险",X605="中滞销风险",X605="高滞销风险")),AND(X604="低滞销风险",OR(X605="中滞销风险",X605="高滞销风险")),AND(X604="中滞销风险",X605="高滞销风险")),"变差")</f>
        <v>维持不变</v>
      </c>
      <c r="Z605" s="9">
        <f t="shared" si="133"/>
        <v>0</v>
      </c>
      <c r="AA605" s="9">
        <f t="shared" si="131"/>
        <v>225.92</v>
      </c>
      <c r="AB605" s="9">
        <f t="shared" si="134"/>
        <v>225.92</v>
      </c>
      <c r="AC605" s="9">
        <f t="shared" si="132"/>
        <v>223.456790123457</v>
      </c>
      <c r="AD605" s="9">
        <f t="shared" si="135"/>
        <v>139.456790123455</v>
      </c>
      <c r="AE605" s="10">
        <f t="shared" si="136"/>
        <v>4.30952380952381</v>
      </c>
    </row>
    <row r="606" spans="1:31">
      <c r="A606" s="4">
        <v>45887</v>
      </c>
      <c r="B606" s="5" t="s">
        <v>357</v>
      </c>
      <c r="C606" s="5" t="s">
        <v>358</v>
      </c>
      <c r="D606" s="5" t="s">
        <v>326</v>
      </c>
      <c r="E606" s="5">
        <v>3.04</v>
      </c>
      <c r="F606" s="5">
        <v>3</v>
      </c>
      <c r="G606" s="5">
        <v>3.21</v>
      </c>
      <c r="H606" s="5">
        <v>3</v>
      </c>
      <c r="I606" s="5" t="s">
        <v>34</v>
      </c>
      <c r="J606" s="5">
        <v>21</v>
      </c>
      <c r="K606" s="5" t="s">
        <v>35</v>
      </c>
      <c r="L606" s="5" t="s">
        <v>36</v>
      </c>
      <c r="M606" s="5" t="s">
        <v>37</v>
      </c>
      <c r="N606" s="5">
        <v>49</v>
      </c>
      <c r="O606" s="5">
        <v>135</v>
      </c>
      <c r="P606" s="5">
        <v>0</v>
      </c>
      <c r="Q606" s="5">
        <v>4</v>
      </c>
      <c r="R606" s="5">
        <v>0</v>
      </c>
      <c r="S606" s="5">
        <v>100</v>
      </c>
      <c r="T606">
        <f t="shared" si="126"/>
        <v>184</v>
      </c>
      <c r="U606">
        <f t="shared" si="127"/>
        <v>288</v>
      </c>
      <c r="V606" s="1">
        <f t="shared" si="128"/>
        <v>45947.5263157895</v>
      </c>
      <c r="W606" s="1">
        <f t="shared" si="129"/>
        <v>45981.7368421053</v>
      </c>
      <c r="X606" t="str">
        <f t="shared" si="130"/>
        <v>健康</v>
      </c>
      <c r="Y606" s="8" t="str">
        <f>_xlfn.IFS(COUNTIF($B$2:B606,B606)=1,"-",OR(AND(X605="高滞销风险",OR(X606="中滞销风险",X606="低滞销风险",X606="健康")),AND(X605="中滞销风险",OR(X606="低滞销风险",X606="健康")),AND(X605="低滞销风险",X606="健康")),"变好",X605=X606,"维持不变",OR(AND(X605="健康",OR(X606="低滞销风险",X606="中滞销风险",X606="高滞销风险")),AND(X605="低滞销风险",OR(X606="中滞销风险",X606="高滞销风险")),AND(X605="中滞销风险",X606="高滞销风险")),"变差")</f>
        <v>-</v>
      </c>
      <c r="Z606" s="9">
        <f t="shared" si="133"/>
        <v>0</v>
      </c>
      <c r="AA606" s="9">
        <f t="shared" si="131"/>
        <v>0</v>
      </c>
      <c r="AB606" s="9">
        <f t="shared" si="134"/>
        <v>0</v>
      </c>
      <c r="AC606" s="9">
        <f t="shared" si="132"/>
        <v>94.7368421052632</v>
      </c>
      <c r="AD606" s="9">
        <f t="shared" si="135"/>
        <v>0</v>
      </c>
      <c r="AE606" s="10">
        <f t="shared" si="136"/>
        <v>3.04</v>
      </c>
    </row>
    <row r="607" spans="1:31">
      <c r="A607" s="4">
        <v>45894</v>
      </c>
      <c r="B607" s="5" t="s">
        <v>357</v>
      </c>
      <c r="C607" s="5" t="s">
        <v>358</v>
      </c>
      <c r="D607" s="5" t="s">
        <v>326</v>
      </c>
      <c r="E607" s="5">
        <v>3.43</v>
      </c>
      <c r="F607" s="5">
        <v>3.86</v>
      </c>
      <c r="G607" s="5">
        <v>3.43</v>
      </c>
      <c r="H607" s="5">
        <v>3.18</v>
      </c>
      <c r="I607" s="5" t="s">
        <v>34</v>
      </c>
      <c r="J607" s="5">
        <v>27</v>
      </c>
      <c r="K607" s="5" t="s">
        <v>38</v>
      </c>
      <c r="L607" s="5" t="s">
        <v>39</v>
      </c>
      <c r="M607" s="5" t="s">
        <v>40</v>
      </c>
      <c r="N607" s="5">
        <v>37</v>
      </c>
      <c r="O607" s="5">
        <v>121</v>
      </c>
      <c r="P607" s="5">
        <v>0</v>
      </c>
      <c r="Q607" s="5">
        <v>104</v>
      </c>
      <c r="R607" s="5">
        <v>0</v>
      </c>
      <c r="S607" s="5">
        <v>0</v>
      </c>
      <c r="T607">
        <f t="shared" si="126"/>
        <v>158</v>
      </c>
      <c r="U607">
        <f t="shared" si="127"/>
        <v>262</v>
      </c>
      <c r="V607" s="1">
        <f t="shared" si="128"/>
        <v>45940.0641399417</v>
      </c>
      <c r="W607" s="1">
        <f t="shared" si="129"/>
        <v>45970.3848396501</v>
      </c>
      <c r="X607" t="str">
        <f t="shared" si="130"/>
        <v>健康</v>
      </c>
      <c r="Y607" s="8" t="str">
        <f>_xlfn.IFS(COUNTIF($B$2:B607,B607)=1,"-",OR(AND(X606="高滞销风险",OR(X607="中滞销风险",X607="低滞销风险",X607="健康")),AND(X606="中滞销风险",OR(X607="低滞销风险",X607="健康")),AND(X606="低滞销风险",X607="健康")),"变好",X606=X607,"维持不变",OR(AND(X606="健康",OR(X607="低滞销风险",X607="中滞销风险",X607="高滞销风险")),AND(X606="低滞销风险",OR(X607="中滞销风险",X607="高滞销风险")),AND(X606="中滞销风险",X607="高滞销风险")),"变差")</f>
        <v>维持不变</v>
      </c>
      <c r="Z607" s="9">
        <f t="shared" si="133"/>
        <v>0</v>
      </c>
      <c r="AA607" s="9">
        <f t="shared" si="131"/>
        <v>0</v>
      </c>
      <c r="AB607" s="9">
        <f t="shared" si="134"/>
        <v>0</v>
      </c>
      <c r="AC607" s="9">
        <f t="shared" si="132"/>
        <v>76.3848396501458</v>
      </c>
      <c r="AD607" s="9">
        <f t="shared" si="135"/>
        <v>0</v>
      </c>
      <c r="AE607" s="10">
        <f t="shared" si="136"/>
        <v>3.43</v>
      </c>
    </row>
    <row r="608" spans="1:31">
      <c r="A608" s="4">
        <v>45901</v>
      </c>
      <c r="B608" s="5" t="s">
        <v>357</v>
      </c>
      <c r="C608" s="5" t="s">
        <v>358</v>
      </c>
      <c r="D608" s="5" t="s">
        <v>326</v>
      </c>
      <c r="E608" s="5">
        <v>3</v>
      </c>
      <c r="F608" s="5">
        <v>3</v>
      </c>
      <c r="G608" s="5">
        <v>3.43</v>
      </c>
      <c r="H608" s="5">
        <v>3.32</v>
      </c>
      <c r="I608" s="5" t="s">
        <v>41</v>
      </c>
      <c r="J608" s="5">
        <v>21</v>
      </c>
      <c r="K608" s="5" t="s">
        <v>42</v>
      </c>
      <c r="L608" s="5" t="s">
        <v>43</v>
      </c>
      <c r="M608" s="5" t="s">
        <v>44</v>
      </c>
      <c r="N608" s="5">
        <v>55</v>
      </c>
      <c r="O608" s="5">
        <v>163</v>
      </c>
      <c r="P608" s="5">
        <v>0</v>
      </c>
      <c r="Q608" s="5">
        <v>24</v>
      </c>
      <c r="R608" s="5">
        <v>0</v>
      </c>
      <c r="S608" s="5">
        <v>0</v>
      </c>
      <c r="T608">
        <f t="shared" si="126"/>
        <v>218</v>
      </c>
      <c r="U608">
        <f t="shared" si="127"/>
        <v>242</v>
      </c>
      <c r="V608" s="1">
        <f t="shared" si="128"/>
        <v>45973.6666666667</v>
      </c>
      <c r="W608" s="1">
        <f t="shared" si="129"/>
        <v>45981.6666666667</v>
      </c>
      <c r="X608" t="str">
        <f t="shared" si="130"/>
        <v>健康</v>
      </c>
      <c r="Y608" s="8" t="str">
        <f>_xlfn.IFS(COUNTIF($B$2:B608,B608)=1,"-",OR(AND(X607="高滞销风险",OR(X608="中滞销风险",X608="低滞销风险",X608="健康")),AND(X607="中滞销风险",OR(X608="低滞销风险",X608="健康")),AND(X607="低滞销风险",X608="健康")),"变好",X607=X608,"维持不变",OR(AND(X607="健康",OR(X608="低滞销风险",X608="中滞销风险",X608="高滞销风险")),AND(X607="低滞销风险",OR(X608="中滞销风险",X608="高滞销风险")),AND(X607="中滞销风险",X608="高滞销风险")),"变差")</f>
        <v>维持不变</v>
      </c>
      <c r="Z608" s="9">
        <f t="shared" si="133"/>
        <v>0</v>
      </c>
      <c r="AA608" s="9">
        <f t="shared" si="131"/>
        <v>0</v>
      </c>
      <c r="AB608" s="9">
        <f t="shared" si="134"/>
        <v>0</v>
      </c>
      <c r="AC608" s="9">
        <f t="shared" si="132"/>
        <v>80.6666666666667</v>
      </c>
      <c r="AD608" s="9">
        <f t="shared" si="135"/>
        <v>0</v>
      </c>
      <c r="AE608" s="10">
        <f t="shared" si="136"/>
        <v>3</v>
      </c>
    </row>
    <row r="609" spans="1:31">
      <c r="A609" s="4">
        <v>45908</v>
      </c>
      <c r="B609" s="5" t="s">
        <v>357</v>
      </c>
      <c r="C609" s="5" t="s">
        <v>358</v>
      </c>
      <c r="D609" s="5" t="s">
        <v>326</v>
      </c>
      <c r="E609" s="5">
        <v>2.43</v>
      </c>
      <c r="F609" s="5">
        <v>2.43</v>
      </c>
      <c r="G609" s="5">
        <v>2.71</v>
      </c>
      <c r="H609" s="5">
        <v>3.07</v>
      </c>
      <c r="I609" s="5" t="s">
        <v>41</v>
      </c>
      <c r="J609" s="5">
        <v>17</v>
      </c>
      <c r="K609" s="5" t="s">
        <v>45</v>
      </c>
      <c r="L609" s="5" t="s">
        <v>46</v>
      </c>
      <c r="M609" s="5" t="s">
        <v>47</v>
      </c>
      <c r="N609" s="5">
        <v>96</v>
      </c>
      <c r="O609" s="5">
        <v>107</v>
      </c>
      <c r="P609" s="5">
        <v>0</v>
      </c>
      <c r="Q609" s="5">
        <v>24</v>
      </c>
      <c r="R609" s="5">
        <v>0</v>
      </c>
      <c r="S609" s="5">
        <v>0</v>
      </c>
      <c r="T609">
        <f t="shared" si="126"/>
        <v>203</v>
      </c>
      <c r="U609">
        <f t="shared" si="127"/>
        <v>227</v>
      </c>
      <c r="V609" s="1">
        <f t="shared" si="128"/>
        <v>45991.5390946502</v>
      </c>
      <c r="W609" s="1">
        <f t="shared" si="129"/>
        <v>46001.4156378601</v>
      </c>
      <c r="X609" t="str">
        <f t="shared" si="130"/>
        <v>低滞销风险</v>
      </c>
      <c r="Y609" s="8" t="str">
        <f>_xlfn.IFS(COUNTIF($B$2:B609,B609)=1,"-",OR(AND(X608="高滞销风险",OR(X609="中滞销风险",X609="低滞销风险",X609="健康")),AND(X608="中滞销风险",OR(X609="低滞销风险",X609="健康")),AND(X608="低滞销风险",X609="健康")),"变好",X608=X609,"维持不变",OR(AND(X608="健康",OR(X609="低滞销风险",X609="中滞销风险",X609="高滞销风险")),AND(X608="低滞销风险",OR(X609="中滞销风险",X609="高滞销风险")),AND(X608="中滞销风险",X609="高滞销风险")),"变差")</f>
        <v>变差</v>
      </c>
      <c r="Z609" s="9">
        <f t="shared" si="133"/>
        <v>0</v>
      </c>
      <c r="AA609" s="9">
        <f t="shared" si="131"/>
        <v>22.88</v>
      </c>
      <c r="AB609" s="9">
        <f t="shared" si="134"/>
        <v>22.88</v>
      </c>
      <c r="AC609" s="9">
        <f t="shared" si="132"/>
        <v>93.4156378600823</v>
      </c>
      <c r="AD609" s="9">
        <f t="shared" si="135"/>
        <v>9.41563786008192</v>
      </c>
      <c r="AE609" s="10">
        <f t="shared" si="136"/>
        <v>2.70238095238095</v>
      </c>
    </row>
    <row r="610" spans="1:31">
      <c r="A610" s="4">
        <v>45887</v>
      </c>
      <c r="B610" s="5" t="s">
        <v>359</v>
      </c>
      <c r="C610" s="5" t="s">
        <v>360</v>
      </c>
      <c r="D610" s="5" t="s">
        <v>326</v>
      </c>
      <c r="E610" s="5">
        <v>0.57</v>
      </c>
      <c r="F610" s="5">
        <v>0.57</v>
      </c>
      <c r="G610" s="5">
        <v>1.07</v>
      </c>
      <c r="H610" s="5">
        <v>1.5</v>
      </c>
      <c r="I610" s="5" t="s">
        <v>41</v>
      </c>
      <c r="J610" s="5">
        <v>4</v>
      </c>
      <c r="K610" s="5" t="s">
        <v>35</v>
      </c>
      <c r="L610" s="5" t="s">
        <v>36</v>
      </c>
      <c r="M610" s="5" t="s">
        <v>37</v>
      </c>
      <c r="N610" s="5">
        <v>70</v>
      </c>
      <c r="O610" s="5">
        <v>50</v>
      </c>
      <c r="P610" s="5">
        <v>0</v>
      </c>
      <c r="Q610" s="5">
        <v>54</v>
      </c>
      <c r="R610" s="5">
        <v>0</v>
      </c>
      <c r="S610" s="5">
        <v>0</v>
      </c>
      <c r="T610">
        <f t="shared" si="126"/>
        <v>120</v>
      </c>
      <c r="U610">
        <f t="shared" si="127"/>
        <v>174</v>
      </c>
      <c r="V610" s="1">
        <f t="shared" si="128"/>
        <v>46097.5263157895</v>
      </c>
      <c r="W610" s="1">
        <f t="shared" si="129"/>
        <v>46192.2631578947</v>
      </c>
      <c r="X610" t="str">
        <f t="shared" si="130"/>
        <v>高滞销风险</v>
      </c>
      <c r="Y610" s="8" t="str">
        <f>_xlfn.IFS(COUNTIF($B$2:B610,B610)=1,"-",OR(AND(X609="高滞销风险",OR(X610="中滞销风险",X610="低滞销风险",X610="健康")),AND(X609="中滞销风险",OR(X610="低滞销风险",X610="健康")),AND(X609="低滞销风险",X610="健康")),"变好",X609=X610,"维持不变",OR(AND(X609="健康",OR(X610="低滞销风险",X610="中滞销风险",X610="高滞销风险")),AND(X609="低滞销风险",OR(X610="中滞销风险",X610="高滞销风险")),AND(X609="中滞销风险",X610="高滞销风险")),"变差")</f>
        <v>-</v>
      </c>
      <c r="Z610" s="9">
        <f t="shared" si="133"/>
        <v>60.15</v>
      </c>
      <c r="AA610" s="9">
        <f t="shared" si="131"/>
        <v>54</v>
      </c>
      <c r="AB610" s="9">
        <f t="shared" si="134"/>
        <v>114.15</v>
      </c>
      <c r="AC610" s="9">
        <f t="shared" si="132"/>
        <v>305.263157894737</v>
      </c>
      <c r="AD610" s="9">
        <f t="shared" si="135"/>
        <v>200.26315789474</v>
      </c>
      <c r="AE610" s="10">
        <f t="shared" si="136"/>
        <v>1.65714285714286</v>
      </c>
    </row>
    <row r="611" spans="1:31">
      <c r="A611" s="4">
        <v>45894</v>
      </c>
      <c r="B611" s="5" t="s">
        <v>359</v>
      </c>
      <c r="C611" s="5" t="s">
        <v>360</v>
      </c>
      <c r="D611" s="5" t="s">
        <v>326</v>
      </c>
      <c r="E611" s="5">
        <v>1.44</v>
      </c>
      <c r="F611" s="5">
        <v>1.86</v>
      </c>
      <c r="G611" s="5">
        <v>1.21</v>
      </c>
      <c r="H611" s="5">
        <v>1.29</v>
      </c>
      <c r="I611" s="5" t="s">
        <v>34</v>
      </c>
      <c r="J611" s="5">
        <v>13</v>
      </c>
      <c r="K611" s="5" t="s">
        <v>38</v>
      </c>
      <c r="L611" s="5" t="s">
        <v>39</v>
      </c>
      <c r="M611" s="5" t="s">
        <v>40</v>
      </c>
      <c r="N611" s="5">
        <v>57</v>
      </c>
      <c r="O611" s="5">
        <v>50</v>
      </c>
      <c r="P611" s="5">
        <v>0</v>
      </c>
      <c r="Q611" s="5">
        <v>54</v>
      </c>
      <c r="R611" s="5">
        <v>0</v>
      </c>
      <c r="S611" s="5">
        <v>0</v>
      </c>
      <c r="T611">
        <f t="shared" si="126"/>
        <v>107</v>
      </c>
      <c r="U611">
        <f t="shared" si="127"/>
        <v>161</v>
      </c>
      <c r="V611" s="1">
        <f t="shared" si="128"/>
        <v>45968.3055555556</v>
      </c>
      <c r="W611" s="1">
        <f t="shared" si="129"/>
        <v>46005.8055555556</v>
      </c>
      <c r="X611" t="str">
        <f t="shared" si="130"/>
        <v>低滞销风险</v>
      </c>
      <c r="Y611" s="8" t="str">
        <f>_xlfn.IFS(COUNTIF($B$2:B611,B611)=1,"-",OR(AND(X610="高滞销风险",OR(X611="中滞销风险",X611="低滞销风险",X611="健康")),AND(X610="中滞销风险",OR(X611="低滞销风险",X611="健康")),AND(X610="低滞销风险",X611="健康")),"变好",X610=X611,"维持不变",OR(AND(X610="健康",OR(X611="低滞销风险",X611="中滞销风险",X611="高滞销风险")),AND(X610="低滞销风险",OR(X611="中滞销风险",X611="高滞销风险")),AND(X610="中滞销风险",X611="高滞销风险")),"变差")</f>
        <v>变好</v>
      </c>
      <c r="Z611" s="9">
        <f t="shared" si="133"/>
        <v>0</v>
      </c>
      <c r="AA611" s="9">
        <f t="shared" si="131"/>
        <v>19.88</v>
      </c>
      <c r="AB611" s="9">
        <f t="shared" si="134"/>
        <v>19.88</v>
      </c>
      <c r="AC611" s="9">
        <f t="shared" si="132"/>
        <v>111.805555555556</v>
      </c>
      <c r="AD611" s="9">
        <f t="shared" si="135"/>
        <v>13.8055555555547</v>
      </c>
      <c r="AE611" s="10">
        <f t="shared" si="136"/>
        <v>1.64285714285714</v>
      </c>
    </row>
    <row r="612" spans="1:31">
      <c r="A612" s="4">
        <v>45901</v>
      </c>
      <c r="B612" s="5" t="s">
        <v>359</v>
      </c>
      <c r="C612" s="5" t="s">
        <v>360</v>
      </c>
      <c r="D612" s="5" t="s">
        <v>326</v>
      </c>
      <c r="E612" s="5">
        <v>1.44</v>
      </c>
      <c r="F612" s="5">
        <v>1.43</v>
      </c>
      <c r="G612" s="5">
        <v>1.64</v>
      </c>
      <c r="H612" s="5">
        <v>1.36</v>
      </c>
      <c r="I612" s="5" t="s">
        <v>34</v>
      </c>
      <c r="J612" s="5">
        <v>10</v>
      </c>
      <c r="K612" s="5" t="s">
        <v>42</v>
      </c>
      <c r="L612" s="5" t="s">
        <v>43</v>
      </c>
      <c r="M612" s="5" t="s">
        <v>44</v>
      </c>
      <c r="N612" s="5">
        <v>69</v>
      </c>
      <c r="O612" s="5">
        <v>30</v>
      </c>
      <c r="P612" s="5">
        <v>0</v>
      </c>
      <c r="Q612" s="5">
        <v>54</v>
      </c>
      <c r="R612" s="5">
        <v>0</v>
      </c>
      <c r="S612" s="5">
        <v>0</v>
      </c>
      <c r="T612">
        <f t="shared" si="126"/>
        <v>99</v>
      </c>
      <c r="U612">
        <f t="shared" si="127"/>
        <v>153</v>
      </c>
      <c r="V612" s="1">
        <f t="shared" si="128"/>
        <v>45969.75</v>
      </c>
      <c r="W612" s="1">
        <f t="shared" si="129"/>
        <v>46007.25</v>
      </c>
      <c r="X612" t="str">
        <f t="shared" si="130"/>
        <v>中滞销风险</v>
      </c>
      <c r="Y612" s="8" t="str">
        <f>_xlfn.IFS(COUNTIF($B$2:B612,B612)=1,"-",OR(AND(X611="高滞销风险",OR(X612="中滞销风险",X612="低滞销风险",X612="健康")),AND(X611="中滞销风险",OR(X612="低滞销风险",X612="健康")),AND(X611="低滞销风险",X612="健康")),"变好",X611=X612,"维持不变",OR(AND(X611="健康",OR(X612="低滞销风险",X612="中滞销风险",X612="高滞销风险")),AND(X611="低滞销风险",OR(X612="中滞销风险",X612="高滞销风险")),AND(X611="中滞销风险",X612="高滞销风险")),"变差")</f>
        <v>变差</v>
      </c>
      <c r="Z612" s="9">
        <f t="shared" si="133"/>
        <v>0</v>
      </c>
      <c r="AA612" s="9">
        <f t="shared" si="131"/>
        <v>21.96</v>
      </c>
      <c r="AB612" s="9">
        <f t="shared" si="134"/>
        <v>21.96</v>
      </c>
      <c r="AC612" s="9">
        <f t="shared" si="132"/>
        <v>106.25</v>
      </c>
      <c r="AD612" s="9">
        <f t="shared" si="135"/>
        <v>15.25</v>
      </c>
      <c r="AE612" s="10">
        <f t="shared" si="136"/>
        <v>1.68131868131868</v>
      </c>
    </row>
    <row r="613" spans="1:31">
      <c r="A613" s="4">
        <v>45908</v>
      </c>
      <c r="B613" s="5" t="s">
        <v>359</v>
      </c>
      <c r="C613" s="5" t="s">
        <v>360</v>
      </c>
      <c r="D613" s="5" t="s">
        <v>326</v>
      </c>
      <c r="E613" s="5">
        <v>1.82</v>
      </c>
      <c r="F613" s="5">
        <v>2.29</v>
      </c>
      <c r="G613" s="5">
        <v>1.86</v>
      </c>
      <c r="H613" s="5">
        <v>1.54</v>
      </c>
      <c r="I613" s="5" t="s">
        <v>34</v>
      </c>
      <c r="J613" s="5">
        <v>16</v>
      </c>
      <c r="K613" s="5" t="s">
        <v>45</v>
      </c>
      <c r="L613" s="5" t="s">
        <v>46</v>
      </c>
      <c r="M613" s="5" t="s">
        <v>47</v>
      </c>
      <c r="N613" s="5">
        <v>83</v>
      </c>
      <c r="O613" s="5">
        <v>20</v>
      </c>
      <c r="P613" s="5">
        <v>0</v>
      </c>
      <c r="Q613" s="5">
        <v>34</v>
      </c>
      <c r="R613" s="5">
        <v>0</v>
      </c>
      <c r="S613" s="5">
        <v>0</v>
      </c>
      <c r="T613">
        <f t="shared" si="126"/>
        <v>103</v>
      </c>
      <c r="U613">
        <f t="shared" si="127"/>
        <v>137</v>
      </c>
      <c r="V613" s="1">
        <f t="shared" si="128"/>
        <v>45964.5934065934</v>
      </c>
      <c r="W613" s="1">
        <f t="shared" si="129"/>
        <v>45983.2747252747</v>
      </c>
      <c r="X613" t="str">
        <f t="shared" si="130"/>
        <v>健康</v>
      </c>
      <c r="Y613" s="8" t="str">
        <f>_xlfn.IFS(COUNTIF($B$2:B613,B613)=1,"-",OR(AND(X612="高滞销风险",OR(X613="中滞销风险",X613="低滞销风险",X613="健康")),AND(X612="中滞销风险",OR(X613="低滞销风险",X613="健康")),AND(X612="低滞销风险",X613="健康")),"变好",X612=X613,"维持不变",OR(AND(X612="健康",OR(X613="低滞销风险",X613="中滞销风险",X613="高滞销风险")),AND(X612="低滞销风险",OR(X613="中滞销风险",X613="高滞销风险")),AND(X612="中滞销风险",X613="高滞销风险")),"变差")</f>
        <v>变好</v>
      </c>
      <c r="Z613" s="9">
        <f t="shared" si="133"/>
        <v>0</v>
      </c>
      <c r="AA613" s="9">
        <f t="shared" si="131"/>
        <v>0</v>
      </c>
      <c r="AB613" s="9">
        <f t="shared" si="134"/>
        <v>0</v>
      </c>
      <c r="AC613" s="9">
        <f t="shared" si="132"/>
        <v>75.2747252747253</v>
      </c>
      <c r="AD613" s="9">
        <f t="shared" si="135"/>
        <v>0</v>
      </c>
      <c r="AE613" s="10">
        <f t="shared" si="136"/>
        <v>1.82</v>
      </c>
    </row>
    <row r="614" spans="1:31">
      <c r="A614" s="4">
        <v>45887</v>
      </c>
      <c r="B614" s="5" t="s">
        <v>361</v>
      </c>
      <c r="C614" s="5" t="s">
        <v>362</v>
      </c>
      <c r="D614" s="5" t="s">
        <v>326</v>
      </c>
      <c r="E614" s="5">
        <v>1.86</v>
      </c>
      <c r="F614" s="5">
        <v>1.86</v>
      </c>
      <c r="G614" s="5">
        <v>2.14</v>
      </c>
      <c r="H614" s="5">
        <v>2.36</v>
      </c>
      <c r="I614" s="5" t="s">
        <v>41</v>
      </c>
      <c r="J614" s="5">
        <v>13</v>
      </c>
      <c r="K614" s="5" t="s">
        <v>35</v>
      </c>
      <c r="L614" s="5" t="s">
        <v>36</v>
      </c>
      <c r="M614" s="5" t="s">
        <v>37</v>
      </c>
      <c r="N614" s="5">
        <v>48</v>
      </c>
      <c r="O614" s="5">
        <v>50</v>
      </c>
      <c r="P614" s="5">
        <v>60</v>
      </c>
      <c r="Q614" s="5">
        <v>0</v>
      </c>
      <c r="R614" s="5">
        <v>0</v>
      </c>
      <c r="S614" s="5">
        <v>0</v>
      </c>
      <c r="T614">
        <f t="shared" si="126"/>
        <v>158</v>
      </c>
      <c r="U614">
        <f t="shared" si="127"/>
        <v>158</v>
      </c>
      <c r="V614" s="1">
        <f t="shared" si="128"/>
        <v>45971.9462365591</v>
      </c>
      <c r="W614" s="1">
        <f t="shared" si="129"/>
        <v>45971.9462365591</v>
      </c>
      <c r="X614" t="str">
        <f t="shared" si="130"/>
        <v>健康</v>
      </c>
      <c r="Y614" s="8" t="str">
        <f>_xlfn.IFS(COUNTIF($B$2:B614,B614)=1,"-",OR(AND(X613="高滞销风险",OR(X614="中滞销风险",X614="低滞销风险",X614="健康")),AND(X613="中滞销风险",OR(X614="低滞销风险",X614="健康")),AND(X613="低滞销风险",X614="健康")),"变好",X613=X614,"维持不变",OR(AND(X613="健康",OR(X614="低滞销风险",X614="中滞销风险",X614="高滞销风险")),AND(X613="低滞销风险",OR(X614="中滞销风险",X614="高滞销风险")),AND(X613="中滞销风险",X614="高滞销风险")),"变差")</f>
        <v>-</v>
      </c>
      <c r="Z614" s="9">
        <f t="shared" si="133"/>
        <v>0</v>
      </c>
      <c r="AA614" s="9">
        <f t="shared" si="131"/>
        <v>0</v>
      </c>
      <c r="AB614" s="9">
        <f t="shared" si="134"/>
        <v>0</v>
      </c>
      <c r="AC614" s="9">
        <f t="shared" si="132"/>
        <v>84.9462365591398</v>
      </c>
      <c r="AD614" s="9">
        <f t="shared" si="135"/>
        <v>0</v>
      </c>
      <c r="AE614" s="10">
        <f t="shared" si="136"/>
        <v>1.86</v>
      </c>
    </row>
    <row r="615" spans="1:31">
      <c r="A615" s="4">
        <v>45894</v>
      </c>
      <c r="B615" s="5" t="s">
        <v>361</v>
      </c>
      <c r="C615" s="5" t="s">
        <v>362</v>
      </c>
      <c r="D615" s="5" t="s">
        <v>326</v>
      </c>
      <c r="E615" s="5">
        <v>2.64</v>
      </c>
      <c r="F615" s="5">
        <v>3.14</v>
      </c>
      <c r="G615" s="5">
        <v>2.5</v>
      </c>
      <c r="H615" s="5">
        <v>2.39</v>
      </c>
      <c r="I615" s="5" t="s">
        <v>34</v>
      </c>
      <c r="J615" s="5">
        <v>22</v>
      </c>
      <c r="K615" s="5" t="s">
        <v>38</v>
      </c>
      <c r="L615" s="5" t="s">
        <v>39</v>
      </c>
      <c r="M615" s="5" t="s">
        <v>40</v>
      </c>
      <c r="N615" s="5">
        <v>29</v>
      </c>
      <c r="O615" s="5">
        <v>110</v>
      </c>
      <c r="P615" s="5">
        <v>0</v>
      </c>
      <c r="Q615" s="5">
        <v>0</v>
      </c>
      <c r="R615" s="5">
        <v>0</v>
      </c>
      <c r="S615" s="5">
        <v>0</v>
      </c>
      <c r="T615">
        <f t="shared" si="126"/>
        <v>139</v>
      </c>
      <c r="U615">
        <f t="shared" si="127"/>
        <v>139</v>
      </c>
      <c r="V615" s="1">
        <f t="shared" si="128"/>
        <v>45946.6515151515</v>
      </c>
      <c r="W615" s="1">
        <f t="shared" si="129"/>
        <v>45946.6515151515</v>
      </c>
      <c r="X615" t="str">
        <f t="shared" si="130"/>
        <v>健康</v>
      </c>
      <c r="Y615" s="8" t="str">
        <f>_xlfn.IFS(COUNTIF($B$2:B615,B615)=1,"-",OR(AND(X614="高滞销风险",OR(X615="中滞销风险",X615="低滞销风险",X615="健康")),AND(X614="中滞销风险",OR(X615="低滞销风险",X615="健康")),AND(X614="低滞销风险",X615="健康")),"变好",X614=X615,"维持不变",OR(AND(X614="健康",OR(X615="低滞销风险",X615="中滞销风险",X615="高滞销风险")),AND(X614="低滞销风险",OR(X615="中滞销风险",X615="高滞销风险")),AND(X614="中滞销风险",X615="高滞销风险")),"变差")</f>
        <v>维持不变</v>
      </c>
      <c r="Z615" s="9">
        <f t="shared" si="133"/>
        <v>0</v>
      </c>
      <c r="AA615" s="9">
        <f t="shared" si="131"/>
        <v>0</v>
      </c>
      <c r="AB615" s="9">
        <f t="shared" si="134"/>
        <v>0</v>
      </c>
      <c r="AC615" s="9">
        <f t="shared" si="132"/>
        <v>52.6515151515151</v>
      </c>
      <c r="AD615" s="9">
        <f t="shared" si="135"/>
        <v>0</v>
      </c>
      <c r="AE615" s="10">
        <f t="shared" si="136"/>
        <v>2.64</v>
      </c>
    </row>
    <row r="616" spans="1:31">
      <c r="A616" s="4">
        <v>45901</v>
      </c>
      <c r="B616" s="5" t="s">
        <v>361</v>
      </c>
      <c r="C616" s="5" t="s">
        <v>362</v>
      </c>
      <c r="D616" s="5" t="s">
        <v>326</v>
      </c>
      <c r="E616" s="5">
        <v>2.14</v>
      </c>
      <c r="F616" s="5">
        <v>2.14</v>
      </c>
      <c r="G616" s="5">
        <v>2.64</v>
      </c>
      <c r="H616" s="5">
        <v>2.39</v>
      </c>
      <c r="I616" s="5" t="s">
        <v>41</v>
      </c>
      <c r="J616" s="5">
        <v>15</v>
      </c>
      <c r="K616" s="5" t="s">
        <v>42</v>
      </c>
      <c r="L616" s="5" t="s">
        <v>43</v>
      </c>
      <c r="M616" s="5" t="s">
        <v>44</v>
      </c>
      <c r="N616" s="5">
        <v>20</v>
      </c>
      <c r="O616" s="5">
        <v>103</v>
      </c>
      <c r="P616" s="5">
        <v>0</v>
      </c>
      <c r="Q616" s="5">
        <v>0</v>
      </c>
      <c r="R616" s="5">
        <v>0</v>
      </c>
      <c r="S616" s="5">
        <v>50</v>
      </c>
      <c r="T616">
        <f t="shared" si="126"/>
        <v>123</v>
      </c>
      <c r="U616">
        <f t="shared" si="127"/>
        <v>173</v>
      </c>
      <c r="V616" s="1">
        <f t="shared" si="128"/>
        <v>45958.476635514</v>
      </c>
      <c r="W616" s="1">
        <f t="shared" si="129"/>
        <v>45981.8411214953</v>
      </c>
      <c r="X616" t="str">
        <f t="shared" si="130"/>
        <v>健康</v>
      </c>
      <c r="Y616" s="8" t="str">
        <f>_xlfn.IFS(COUNTIF($B$2:B616,B616)=1,"-",OR(AND(X615="高滞销风险",OR(X616="中滞销风险",X616="低滞销风险",X616="健康")),AND(X615="中滞销风险",OR(X616="低滞销风险",X616="健康")),AND(X615="低滞销风险",X616="健康")),"变好",X615=X616,"维持不变",OR(AND(X615="健康",OR(X616="低滞销风险",X616="中滞销风险",X616="高滞销风险")),AND(X615="低滞销风险",OR(X616="中滞销风险",X616="高滞销风险")),AND(X615="中滞销风险",X616="高滞销风险")),"变差")</f>
        <v>维持不变</v>
      </c>
      <c r="Z616" s="9">
        <f t="shared" si="133"/>
        <v>0</v>
      </c>
      <c r="AA616" s="9">
        <f t="shared" si="131"/>
        <v>0</v>
      </c>
      <c r="AB616" s="9">
        <f t="shared" si="134"/>
        <v>0</v>
      </c>
      <c r="AC616" s="9">
        <f t="shared" si="132"/>
        <v>80.8411214953271</v>
      </c>
      <c r="AD616" s="9">
        <f t="shared" si="135"/>
        <v>0</v>
      </c>
      <c r="AE616" s="10">
        <f t="shared" si="136"/>
        <v>2.14</v>
      </c>
    </row>
    <row r="617" spans="1:31">
      <c r="A617" s="4">
        <v>45908</v>
      </c>
      <c r="B617" s="5" t="s">
        <v>361</v>
      </c>
      <c r="C617" s="5" t="s">
        <v>362</v>
      </c>
      <c r="D617" s="5" t="s">
        <v>326</v>
      </c>
      <c r="E617" s="5">
        <v>2.61</v>
      </c>
      <c r="F617" s="5">
        <v>2.86</v>
      </c>
      <c r="G617" s="5">
        <v>2.5</v>
      </c>
      <c r="H617" s="5">
        <v>2.5</v>
      </c>
      <c r="I617" s="5" t="s">
        <v>34</v>
      </c>
      <c r="J617" s="5">
        <v>20</v>
      </c>
      <c r="K617" s="5" t="s">
        <v>45</v>
      </c>
      <c r="L617" s="5" t="s">
        <v>46</v>
      </c>
      <c r="M617" s="5" t="s">
        <v>47</v>
      </c>
      <c r="N617" s="5">
        <v>73</v>
      </c>
      <c r="O617" s="5">
        <v>66</v>
      </c>
      <c r="P617" s="5">
        <v>0</v>
      </c>
      <c r="Q617" s="5">
        <v>15</v>
      </c>
      <c r="R617" s="5">
        <v>0</v>
      </c>
      <c r="S617" s="5">
        <v>50</v>
      </c>
      <c r="T617">
        <f t="shared" si="126"/>
        <v>139</v>
      </c>
      <c r="U617">
        <f t="shared" si="127"/>
        <v>204</v>
      </c>
      <c r="V617" s="1">
        <f t="shared" si="128"/>
        <v>45961.2567049808</v>
      </c>
      <c r="W617" s="1">
        <f t="shared" si="129"/>
        <v>45986.1609195402</v>
      </c>
      <c r="X617" t="str">
        <f t="shared" si="130"/>
        <v>健康</v>
      </c>
      <c r="Y617" s="8" t="str">
        <f>_xlfn.IFS(COUNTIF($B$2:B617,B617)=1,"-",OR(AND(X616="高滞销风险",OR(X617="中滞销风险",X617="低滞销风险",X617="健康")),AND(X616="中滞销风险",OR(X617="低滞销风险",X617="健康")),AND(X616="低滞销风险",X617="健康")),"变好",X616=X617,"维持不变",OR(AND(X616="健康",OR(X617="低滞销风险",X617="中滞销风险",X617="高滞销风险")),AND(X616="低滞销风险",OR(X617="中滞销风险",X617="高滞销风险")),AND(X616="中滞销风险",X617="高滞销风险")),"变差")</f>
        <v>维持不变</v>
      </c>
      <c r="Z617" s="9">
        <f t="shared" si="133"/>
        <v>0</v>
      </c>
      <c r="AA617" s="9">
        <f t="shared" si="131"/>
        <v>0</v>
      </c>
      <c r="AB617" s="9">
        <f t="shared" si="134"/>
        <v>0</v>
      </c>
      <c r="AC617" s="9">
        <f t="shared" si="132"/>
        <v>78.1609195402299</v>
      </c>
      <c r="AD617" s="9">
        <f t="shared" si="135"/>
        <v>0</v>
      </c>
      <c r="AE617" s="10">
        <f t="shared" si="136"/>
        <v>2.61</v>
      </c>
    </row>
    <row r="618" spans="1:31">
      <c r="A618" s="4">
        <v>45887</v>
      </c>
      <c r="B618" s="5" t="s">
        <v>363</v>
      </c>
      <c r="C618" s="5" t="s">
        <v>364</v>
      </c>
      <c r="D618" s="5" t="s">
        <v>326</v>
      </c>
      <c r="E618" s="5">
        <v>4.57</v>
      </c>
      <c r="F618" s="5">
        <v>4.57</v>
      </c>
      <c r="G618" s="5">
        <v>4.71</v>
      </c>
      <c r="H618" s="5">
        <v>4.96</v>
      </c>
      <c r="I618" s="5" t="s">
        <v>41</v>
      </c>
      <c r="J618" s="5">
        <v>32</v>
      </c>
      <c r="K618" s="5" t="s">
        <v>35</v>
      </c>
      <c r="L618" s="5" t="s">
        <v>36</v>
      </c>
      <c r="M618" s="5" t="s">
        <v>37</v>
      </c>
      <c r="N618" s="5">
        <v>125</v>
      </c>
      <c r="O618" s="5">
        <v>161</v>
      </c>
      <c r="P618" s="5">
        <v>0</v>
      </c>
      <c r="Q618" s="5">
        <v>0</v>
      </c>
      <c r="R618" s="5">
        <v>0</v>
      </c>
      <c r="S618" s="5">
        <v>100</v>
      </c>
      <c r="T618">
        <f t="shared" si="126"/>
        <v>286</v>
      </c>
      <c r="U618">
        <f t="shared" si="127"/>
        <v>386</v>
      </c>
      <c r="V618" s="1">
        <f t="shared" si="128"/>
        <v>45949.5820568928</v>
      </c>
      <c r="W618" s="1">
        <f t="shared" si="129"/>
        <v>45971.4638949672</v>
      </c>
      <c r="X618" t="str">
        <f t="shared" si="130"/>
        <v>健康</v>
      </c>
      <c r="Y618" s="8" t="str">
        <f>_xlfn.IFS(COUNTIF($B$2:B618,B618)=1,"-",OR(AND(X617="高滞销风险",OR(X618="中滞销风险",X618="低滞销风险",X618="健康")),AND(X617="中滞销风险",OR(X618="低滞销风险",X618="健康")),AND(X617="低滞销风险",X618="健康")),"变好",X617=X618,"维持不变",OR(AND(X617="健康",OR(X618="低滞销风险",X618="中滞销风险",X618="高滞销风险")),AND(X617="低滞销风险",OR(X618="中滞销风险",X618="高滞销风险")),AND(X617="中滞销风险",X618="高滞销风险")),"变差")</f>
        <v>-</v>
      </c>
      <c r="Z618" s="9">
        <f t="shared" si="133"/>
        <v>0</v>
      </c>
      <c r="AA618" s="9">
        <f t="shared" si="131"/>
        <v>0</v>
      </c>
      <c r="AB618" s="9">
        <f t="shared" si="134"/>
        <v>0</v>
      </c>
      <c r="AC618" s="9">
        <f t="shared" si="132"/>
        <v>84.4638949671772</v>
      </c>
      <c r="AD618" s="9">
        <f t="shared" si="135"/>
        <v>0</v>
      </c>
      <c r="AE618" s="10">
        <f t="shared" si="136"/>
        <v>4.57</v>
      </c>
    </row>
    <row r="619" spans="1:31">
      <c r="A619" s="4">
        <v>45894</v>
      </c>
      <c r="B619" s="5" t="s">
        <v>363</v>
      </c>
      <c r="C619" s="5" t="s">
        <v>364</v>
      </c>
      <c r="D619" s="5" t="s">
        <v>326</v>
      </c>
      <c r="E619" s="5">
        <v>5.75</v>
      </c>
      <c r="F619" s="5">
        <v>6.57</v>
      </c>
      <c r="G619" s="5">
        <v>5.57</v>
      </c>
      <c r="H619" s="5">
        <v>5.32</v>
      </c>
      <c r="I619" s="5" t="s">
        <v>34</v>
      </c>
      <c r="J619" s="5">
        <v>46</v>
      </c>
      <c r="K619" s="5" t="s">
        <v>38</v>
      </c>
      <c r="L619" s="5" t="s">
        <v>39</v>
      </c>
      <c r="M619" s="5" t="s">
        <v>40</v>
      </c>
      <c r="N619" s="5">
        <v>109</v>
      </c>
      <c r="O619" s="5">
        <v>193</v>
      </c>
      <c r="P619" s="5">
        <v>0</v>
      </c>
      <c r="Q619" s="5">
        <v>40</v>
      </c>
      <c r="R619" s="5">
        <v>0</v>
      </c>
      <c r="S619" s="5">
        <v>100</v>
      </c>
      <c r="T619">
        <f t="shared" si="126"/>
        <v>302</v>
      </c>
      <c r="U619">
        <f t="shared" si="127"/>
        <v>442</v>
      </c>
      <c r="V619" s="1">
        <f t="shared" si="128"/>
        <v>45946.5217391304</v>
      </c>
      <c r="W619" s="1">
        <f t="shared" si="129"/>
        <v>45970.8695652174</v>
      </c>
      <c r="X619" t="str">
        <f t="shared" si="130"/>
        <v>健康</v>
      </c>
      <c r="Y619" s="8" t="str">
        <f>_xlfn.IFS(COUNTIF($B$2:B619,B619)=1,"-",OR(AND(X618="高滞销风险",OR(X619="中滞销风险",X619="低滞销风险",X619="健康")),AND(X618="中滞销风险",OR(X619="低滞销风险",X619="健康")),AND(X618="低滞销风险",X619="健康")),"变好",X618=X619,"维持不变",OR(AND(X618="健康",OR(X619="低滞销风险",X619="中滞销风险",X619="高滞销风险")),AND(X618="低滞销风险",OR(X619="中滞销风险",X619="高滞销风险")),AND(X618="中滞销风险",X619="高滞销风险")),"变差")</f>
        <v>维持不变</v>
      </c>
      <c r="Z619" s="9">
        <f t="shared" si="133"/>
        <v>0</v>
      </c>
      <c r="AA619" s="9">
        <f t="shared" si="131"/>
        <v>0</v>
      </c>
      <c r="AB619" s="9">
        <f t="shared" si="134"/>
        <v>0</v>
      </c>
      <c r="AC619" s="9">
        <f t="shared" si="132"/>
        <v>76.8695652173913</v>
      </c>
      <c r="AD619" s="9">
        <f t="shared" si="135"/>
        <v>0</v>
      </c>
      <c r="AE619" s="10">
        <f t="shared" si="136"/>
        <v>5.75</v>
      </c>
    </row>
    <row r="620" spans="1:31">
      <c r="A620" s="4">
        <v>45901</v>
      </c>
      <c r="B620" s="5" t="s">
        <v>363</v>
      </c>
      <c r="C620" s="5" t="s">
        <v>364</v>
      </c>
      <c r="D620" s="5" t="s">
        <v>326</v>
      </c>
      <c r="E620" s="5">
        <v>5.43</v>
      </c>
      <c r="F620" s="5">
        <v>5.29</v>
      </c>
      <c r="G620" s="5">
        <v>5.93</v>
      </c>
      <c r="H620" s="5">
        <v>5.32</v>
      </c>
      <c r="I620" s="5" t="s">
        <v>34</v>
      </c>
      <c r="J620" s="5">
        <v>37</v>
      </c>
      <c r="K620" s="5" t="s">
        <v>42</v>
      </c>
      <c r="L620" s="5" t="s">
        <v>43</v>
      </c>
      <c r="M620" s="5" t="s">
        <v>44</v>
      </c>
      <c r="N620" s="5">
        <v>125</v>
      </c>
      <c r="O620" s="5">
        <v>184</v>
      </c>
      <c r="P620" s="5">
        <v>0</v>
      </c>
      <c r="Q620" s="5">
        <v>0</v>
      </c>
      <c r="R620" s="5">
        <v>0</v>
      </c>
      <c r="S620" s="5">
        <v>150</v>
      </c>
      <c r="T620">
        <f t="shared" si="126"/>
        <v>309</v>
      </c>
      <c r="U620">
        <f t="shared" si="127"/>
        <v>459</v>
      </c>
      <c r="V620" s="1">
        <f t="shared" si="128"/>
        <v>45957.9060773481</v>
      </c>
      <c r="W620" s="1">
        <f t="shared" si="129"/>
        <v>45985.5303867403</v>
      </c>
      <c r="X620" t="str">
        <f t="shared" si="130"/>
        <v>健康</v>
      </c>
      <c r="Y620" s="8" t="str">
        <f>_xlfn.IFS(COUNTIF($B$2:B620,B620)=1,"-",OR(AND(X619="高滞销风险",OR(X620="中滞销风险",X620="低滞销风险",X620="健康")),AND(X619="中滞销风险",OR(X620="低滞销风险",X620="健康")),AND(X619="低滞销风险",X620="健康")),"变好",X619=X620,"维持不变",OR(AND(X619="健康",OR(X620="低滞销风险",X620="中滞销风险",X620="高滞销风险")),AND(X619="低滞销风险",OR(X620="中滞销风险",X620="高滞销风险")),AND(X619="中滞销风险",X620="高滞销风险")),"变差")</f>
        <v>维持不变</v>
      </c>
      <c r="Z620" s="9">
        <f t="shared" si="133"/>
        <v>0</v>
      </c>
      <c r="AA620" s="9">
        <f t="shared" si="131"/>
        <v>0</v>
      </c>
      <c r="AB620" s="9">
        <f t="shared" si="134"/>
        <v>0</v>
      </c>
      <c r="AC620" s="9">
        <f t="shared" si="132"/>
        <v>84.5303867403315</v>
      </c>
      <c r="AD620" s="9">
        <f t="shared" si="135"/>
        <v>0</v>
      </c>
      <c r="AE620" s="10">
        <f t="shared" si="136"/>
        <v>5.43</v>
      </c>
    </row>
    <row r="621" spans="1:31">
      <c r="A621" s="4">
        <v>45908</v>
      </c>
      <c r="B621" s="5" t="s">
        <v>363</v>
      </c>
      <c r="C621" s="5" t="s">
        <v>364</v>
      </c>
      <c r="D621" s="5" t="s">
        <v>326</v>
      </c>
      <c r="E621" s="5">
        <v>4.57</v>
      </c>
      <c r="F621" s="5">
        <v>4.57</v>
      </c>
      <c r="G621" s="5">
        <v>4.93</v>
      </c>
      <c r="H621" s="5">
        <v>5.25</v>
      </c>
      <c r="I621" s="5" t="s">
        <v>41</v>
      </c>
      <c r="J621" s="5">
        <v>32</v>
      </c>
      <c r="K621" s="5" t="s">
        <v>45</v>
      </c>
      <c r="L621" s="5" t="s">
        <v>46</v>
      </c>
      <c r="M621" s="5" t="s">
        <v>47</v>
      </c>
      <c r="N621" s="5">
        <v>156</v>
      </c>
      <c r="O621" s="5">
        <v>224</v>
      </c>
      <c r="P621" s="5">
        <v>0</v>
      </c>
      <c r="Q621" s="5">
        <v>50</v>
      </c>
      <c r="R621" s="5">
        <v>0</v>
      </c>
      <c r="S621" s="5">
        <v>0</v>
      </c>
      <c r="T621">
        <f t="shared" si="126"/>
        <v>380</v>
      </c>
      <c r="U621">
        <f t="shared" si="127"/>
        <v>430</v>
      </c>
      <c r="V621" s="1">
        <f t="shared" si="128"/>
        <v>45991.1509846827</v>
      </c>
      <c r="W621" s="1">
        <f t="shared" si="129"/>
        <v>46002.0919037199</v>
      </c>
      <c r="X621" t="str">
        <f t="shared" si="130"/>
        <v>低滞销风险</v>
      </c>
      <c r="Y621" s="8" t="str">
        <f>_xlfn.IFS(COUNTIF($B$2:B621,B621)=1,"-",OR(AND(X620="高滞销风险",OR(X621="中滞销风险",X621="低滞销风险",X621="健康")),AND(X620="中滞销风险",OR(X621="低滞销风险",X621="健康")),AND(X620="低滞销风险",X621="健康")),"变好",X620=X621,"维持不变",OR(AND(X620="健康",OR(X621="低滞销风险",X621="中滞销风险",X621="高滞销风险")),AND(X620="低滞销风险",OR(X621="中滞销风险",X621="高滞销风险")),AND(X620="中滞销风险",X621="高滞销风险")),"变差")</f>
        <v>变差</v>
      </c>
      <c r="Z621" s="9">
        <f t="shared" si="133"/>
        <v>0</v>
      </c>
      <c r="AA621" s="9">
        <f t="shared" si="131"/>
        <v>46.12</v>
      </c>
      <c r="AB621" s="9">
        <f t="shared" si="134"/>
        <v>46.12</v>
      </c>
      <c r="AC621" s="9">
        <f t="shared" si="132"/>
        <v>94.0919037199125</v>
      </c>
      <c r="AD621" s="9">
        <f t="shared" si="135"/>
        <v>10.0919037199128</v>
      </c>
      <c r="AE621" s="10">
        <f t="shared" si="136"/>
        <v>5.11904761904762</v>
      </c>
    </row>
    <row r="622" spans="1:31">
      <c r="A622" s="4">
        <v>45887</v>
      </c>
      <c r="B622" s="5" t="s">
        <v>365</v>
      </c>
      <c r="C622" s="5" t="s">
        <v>366</v>
      </c>
      <c r="D622" s="5" t="s">
        <v>326</v>
      </c>
      <c r="E622" s="5">
        <v>3.05</v>
      </c>
      <c r="F622" s="5">
        <v>3.29</v>
      </c>
      <c r="G622" s="5">
        <v>3.07</v>
      </c>
      <c r="H622" s="5">
        <v>2.89</v>
      </c>
      <c r="I622" s="5" t="s">
        <v>34</v>
      </c>
      <c r="J622" s="5">
        <v>23</v>
      </c>
      <c r="K622" s="5" t="s">
        <v>35</v>
      </c>
      <c r="L622" s="5" t="s">
        <v>36</v>
      </c>
      <c r="M622" s="5" t="s">
        <v>37</v>
      </c>
      <c r="N622" s="5">
        <v>71</v>
      </c>
      <c r="O622" s="5">
        <v>52</v>
      </c>
      <c r="P622" s="5">
        <v>60</v>
      </c>
      <c r="Q622" s="5">
        <v>80</v>
      </c>
      <c r="R622" s="5">
        <v>0</v>
      </c>
      <c r="S622" s="5">
        <v>0</v>
      </c>
      <c r="T622">
        <f t="shared" si="126"/>
        <v>183</v>
      </c>
      <c r="U622">
        <f t="shared" si="127"/>
        <v>263</v>
      </c>
      <c r="V622" s="1">
        <f t="shared" si="128"/>
        <v>45947</v>
      </c>
      <c r="W622" s="1">
        <f t="shared" si="129"/>
        <v>45973.2295081967</v>
      </c>
      <c r="X622" t="str">
        <f t="shared" si="130"/>
        <v>健康</v>
      </c>
      <c r="Y622" s="8" t="str">
        <f>_xlfn.IFS(COUNTIF($B$2:B622,B622)=1,"-",OR(AND(X621="高滞销风险",OR(X622="中滞销风险",X622="低滞销风险",X622="健康")),AND(X621="中滞销风险",OR(X622="低滞销风险",X622="健康")),AND(X621="低滞销风险",X622="健康")),"变好",X621=X622,"维持不变",OR(AND(X621="健康",OR(X622="低滞销风险",X622="中滞销风险",X622="高滞销风险")),AND(X621="低滞销风险",OR(X622="中滞销风险",X622="高滞销风险")),AND(X621="中滞销风险",X622="高滞销风险")),"变差")</f>
        <v>-</v>
      </c>
      <c r="Z622" s="9">
        <f t="shared" si="133"/>
        <v>0</v>
      </c>
      <c r="AA622" s="9">
        <f t="shared" si="131"/>
        <v>0</v>
      </c>
      <c r="AB622" s="9">
        <f t="shared" si="134"/>
        <v>0</v>
      </c>
      <c r="AC622" s="9">
        <f t="shared" si="132"/>
        <v>86.2295081967213</v>
      </c>
      <c r="AD622" s="9">
        <f t="shared" si="135"/>
        <v>0</v>
      </c>
      <c r="AE622" s="10">
        <f t="shared" si="136"/>
        <v>3.05</v>
      </c>
    </row>
    <row r="623" spans="1:31">
      <c r="A623" s="4">
        <v>45894</v>
      </c>
      <c r="B623" s="5" t="s">
        <v>365</v>
      </c>
      <c r="C623" s="5" t="s">
        <v>366</v>
      </c>
      <c r="D623" s="5" t="s">
        <v>326</v>
      </c>
      <c r="E623" s="5">
        <v>3.48</v>
      </c>
      <c r="F623" s="5">
        <v>3.71</v>
      </c>
      <c r="G623" s="5">
        <v>3.5</v>
      </c>
      <c r="H623" s="5">
        <v>3.32</v>
      </c>
      <c r="I623" s="5" t="s">
        <v>34</v>
      </c>
      <c r="J623" s="5">
        <v>26</v>
      </c>
      <c r="K623" s="5" t="s">
        <v>38</v>
      </c>
      <c r="L623" s="5" t="s">
        <v>39</v>
      </c>
      <c r="M623" s="5" t="s">
        <v>40</v>
      </c>
      <c r="N623" s="5">
        <v>120</v>
      </c>
      <c r="O623" s="5">
        <v>111</v>
      </c>
      <c r="P623" s="5">
        <v>0</v>
      </c>
      <c r="Q623" s="5">
        <v>5</v>
      </c>
      <c r="R623" s="5">
        <v>0</v>
      </c>
      <c r="S623" s="5">
        <v>0</v>
      </c>
      <c r="T623">
        <f t="shared" ref="T623:T686" si="137">N623+O623+P623</f>
        <v>231</v>
      </c>
      <c r="U623">
        <f t="shared" ref="U623:U686" si="138">T623+Q623+R623+S623</f>
        <v>236</v>
      </c>
      <c r="V623" s="1">
        <f t="shared" ref="V623:V686" si="139">A623+T623/E623</f>
        <v>45960.3793103448</v>
      </c>
      <c r="W623" s="1">
        <f t="shared" ref="W623:W686" si="140">A623+U623/E623</f>
        <v>45961.816091954</v>
      </c>
      <c r="X623" t="str">
        <f t="shared" ref="X623:X686" si="141">_xlfn.IFS(AD623&gt;=30,"高滞销风险",AD623&gt;=15,"中滞销风险",AD623&gt;0,"低滞销风险",AD623=0,"健康")</f>
        <v>健康</v>
      </c>
      <c r="Y623" s="8" t="str">
        <f>_xlfn.IFS(COUNTIF($B$2:B623,B623)=1,"-",OR(AND(X622="高滞销风险",OR(X623="中滞销风险",X623="低滞销风险",X623="健康")),AND(X622="中滞销风险",OR(X623="低滞销风险",X623="健康")),AND(X622="低滞销风险",X623="健康")),"变好",X622=X623,"维持不变",OR(AND(X622="健康",OR(X623="低滞销风险",X623="中滞销风险",X623="高滞销风险")),AND(X622="低滞销风险",OR(X623="中滞销风险",X623="高滞销风险")),AND(X622="中滞销风险",X623="高滞销风险")),"变差")</f>
        <v>维持不变</v>
      </c>
      <c r="Z623" s="9">
        <f t="shared" si="133"/>
        <v>0</v>
      </c>
      <c r="AA623" s="9">
        <f t="shared" ref="AA623:AA686" si="142">AB623-Z623</f>
        <v>0</v>
      </c>
      <c r="AB623" s="9">
        <f t="shared" si="134"/>
        <v>0</v>
      </c>
      <c r="AC623" s="9">
        <f t="shared" ref="AC623:AC686" si="143">U623/E623</f>
        <v>67.816091954023</v>
      </c>
      <c r="AD623" s="9">
        <f t="shared" si="135"/>
        <v>0</v>
      </c>
      <c r="AE623" s="10">
        <f t="shared" si="136"/>
        <v>3.48</v>
      </c>
    </row>
    <row r="624" spans="1:31">
      <c r="A624" s="4">
        <v>45901</v>
      </c>
      <c r="B624" s="5" t="s">
        <v>365</v>
      </c>
      <c r="C624" s="5" t="s">
        <v>366</v>
      </c>
      <c r="D624" s="5" t="s">
        <v>326</v>
      </c>
      <c r="E624" s="5">
        <v>3.93</v>
      </c>
      <c r="F624" s="5">
        <v>4.43</v>
      </c>
      <c r="G624" s="5">
        <v>4.07</v>
      </c>
      <c r="H624" s="5">
        <v>3.57</v>
      </c>
      <c r="I624" s="5" t="s">
        <v>34</v>
      </c>
      <c r="J624" s="5">
        <v>31</v>
      </c>
      <c r="K624" s="5" t="s">
        <v>42</v>
      </c>
      <c r="L624" s="5" t="s">
        <v>43</v>
      </c>
      <c r="M624" s="5" t="s">
        <v>44</v>
      </c>
      <c r="N624" s="5">
        <v>105</v>
      </c>
      <c r="O624" s="5">
        <v>95</v>
      </c>
      <c r="P624" s="5">
        <v>0</v>
      </c>
      <c r="Q624" s="5">
        <v>5</v>
      </c>
      <c r="R624" s="5">
        <v>0</v>
      </c>
      <c r="S624" s="5">
        <v>50</v>
      </c>
      <c r="T624">
        <f t="shared" si="137"/>
        <v>200</v>
      </c>
      <c r="U624">
        <f t="shared" si="138"/>
        <v>255</v>
      </c>
      <c r="V624" s="1">
        <f t="shared" si="139"/>
        <v>45951.8905852417</v>
      </c>
      <c r="W624" s="1">
        <f t="shared" si="140"/>
        <v>45965.8854961832</v>
      </c>
      <c r="X624" t="str">
        <f t="shared" si="141"/>
        <v>健康</v>
      </c>
      <c r="Y624" s="8" t="str">
        <f>_xlfn.IFS(COUNTIF($B$2:B624,B624)=1,"-",OR(AND(X623="高滞销风险",OR(X624="中滞销风险",X624="低滞销风险",X624="健康")),AND(X623="中滞销风险",OR(X624="低滞销风险",X624="健康")),AND(X623="低滞销风险",X624="健康")),"变好",X623=X624,"维持不变",OR(AND(X623="健康",OR(X624="低滞销风险",X624="中滞销风险",X624="高滞销风险")),AND(X623="低滞销风险",OR(X624="中滞销风险",X624="高滞销风险")),AND(X623="中滞销风险",X624="高滞销风险")),"变差")</f>
        <v>维持不变</v>
      </c>
      <c r="Z624" s="9">
        <f t="shared" si="133"/>
        <v>0</v>
      </c>
      <c r="AA624" s="9">
        <f t="shared" si="142"/>
        <v>0</v>
      </c>
      <c r="AB624" s="9">
        <f t="shared" si="134"/>
        <v>0</v>
      </c>
      <c r="AC624" s="9">
        <f t="shared" si="143"/>
        <v>64.8854961832061</v>
      </c>
      <c r="AD624" s="9">
        <f t="shared" si="135"/>
        <v>0</v>
      </c>
      <c r="AE624" s="10">
        <f t="shared" si="136"/>
        <v>3.93</v>
      </c>
    </row>
    <row r="625" spans="1:31">
      <c r="A625" s="4">
        <v>45908</v>
      </c>
      <c r="B625" s="5" t="s">
        <v>365</v>
      </c>
      <c r="C625" s="5" t="s">
        <v>366</v>
      </c>
      <c r="D625" s="5" t="s">
        <v>326</v>
      </c>
      <c r="E625" s="5">
        <v>3.71</v>
      </c>
      <c r="F625" s="5">
        <v>3.71</v>
      </c>
      <c r="G625" s="5">
        <v>4.07</v>
      </c>
      <c r="H625" s="5">
        <v>3.79</v>
      </c>
      <c r="I625" s="5" t="s">
        <v>41</v>
      </c>
      <c r="J625" s="5">
        <v>26</v>
      </c>
      <c r="K625" s="5" t="s">
        <v>45</v>
      </c>
      <c r="L625" s="5" t="s">
        <v>46</v>
      </c>
      <c r="M625" s="5" t="s">
        <v>47</v>
      </c>
      <c r="N625" s="5">
        <v>77</v>
      </c>
      <c r="O625" s="5">
        <v>145</v>
      </c>
      <c r="P625" s="5">
        <v>0</v>
      </c>
      <c r="Q625" s="5">
        <v>5</v>
      </c>
      <c r="R625" s="5">
        <v>0</v>
      </c>
      <c r="S625" s="5">
        <v>50</v>
      </c>
      <c r="T625">
        <f t="shared" si="137"/>
        <v>222</v>
      </c>
      <c r="U625">
        <f t="shared" si="138"/>
        <v>277</v>
      </c>
      <c r="V625" s="1">
        <f t="shared" si="139"/>
        <v>45967.8382749326</v>
      </c>
      <c r="W625" s="1">
        <f t="shared" si="140"/>
        <v>45982.6630727763</v>
      </c>
      <c r="X625" t="str">
        <f t="shared" si="141"/>
        <v>健康</v>
      </c>
      <c r="Y625" s="8" t="str">
        <f>_xlfn.IFS(COUNTIF($B$2:B625,B625)=1,"-",OR(AND(X624="高滞销风险",OR(X625="中滞销风险",X625="低滞销风险",X625="健康")),AND(X624="中滞销风险",OR(X625="低滞销风险",X625="健康")),AND(X624="低滞销风险",X625="健康")),"变好",X624=X625,"维持不变",OR(AND(X624="健康",OR(X625="低滞销风险",X625="中滞销风险",X625="高滞销风险")),AND(X624="低滞销风险",OR(X625="中滞销风险",X625="高滞销风险")),AND(X624="中滞销风险",X625="高滞销风险")),"变差")</f>
        <v>维持不变</v>
      </c>
      <c r="Z625" s="9">
        <f t="shared" si="133"/>
        <v>0</v>
      </c>
      <c r="AA625" s="9">
        <f t="shared" si="142"/>
        <v>0</v>
      </c>
      <c r="AB625" s="9">
        <f t="shared" si="134"/>
        <v>0</v>
      </c>
      <c r="AC625" s="9">
        <f t="shared" si="143"/>
        <v>74.6630727762803</v>
      </c>
      <c r="AD625" s="9">
        <f t="shared" si="135"/>
        <v>0</v>
      </c>
      <c r="AE625" s="10">
        <f t="shared" si="136"/>
        <v>3.71</v>
      </c>
    </row>
    <row r="626" spans="1:31">
      <c r="A626" s="4">
        <v>45887</v>
      </c>
      <c r="B626" s="5" t="s">
        <v>367</v>
      </c>
      <c r="C626" s="5" t="s">
        <v>368</v>
      </c>
      <c r="D626" s="5" t="s">
        <v>326</v>
      </c>
      <c r="E626" s="5">
        <v>1.32</v>
      </c>
      <c r="F626" s="5">
        <v>1.43</v>
      </c>
      <c r="G626" s="5">
        <v>1.07</v>
      </c>
      <c r="H626" s="5">
        <v>1.36</v>
      </c>
      <c r="I626" s="5" t="s">
        <v>34</v>
      </c>
      <c r="J626" s="5">
        <v>10</v>
      </c>
      <c r="K626" s="5" t="s">
        <v>35</v>
      </c>
      <c r="L626" s="5" t="s">
        <v>36</v>
      </c>
      <c r="M626" s="5" t="s">
        <v>37</v>
      </c>
      <c r="N626" s="5">
        <v>11</v>
      </c>
      <c r="O626" s="5">
        <v>45</v>
      </c>
      <c r="P626" s="5">
        <v>0</v>
      </c>
      <c r="Q626" s="5">
        <v>93</v>
      </c>
      <c r="R626" s="5">
        <v>0</v>
      </c>
      <c r="S626" s="5">
        <v>0</v>
      </c>
      <c r="T626">
        <f t="shared" si="137"/>
        <v>56</v>
      </c>
      <c r="U626">
        <f t="shared" si="138"/>
        <v>149</v>
      </c>
      <c r="V626" s="1">
        <f t="shared" si="139"/>
        <v>45929.4242424242</v>
      </c>
      <c r="W626" s="1">
        <f t="shared" si="140"/>
        <v>45999.8787878788</v>
      </c>
      <c r="X626" t="str">
        <f t="shared" si="141"/>
        <v>低滞销风险</v>
      </c>
      <c r="Y626" s="8" t="str">
        <f>_xlfn.IFS(COUNTIF($B$2:B626,B626)=1,"-",OR(AND(X625="高滞销风险",OR(X626="中滞销风险",X626="低滞销风险",X626="健康")),AND(X625="中滞销风险",OR(X626="低滞销风险",X626="健康")),AND(X625="低滞销风险",X626="健康")),"变好",X625=X626,"维持不变",OR(AND(X625="健康",OR(X626="低滞销风险",X626="中滞销风险",X626="高滞销风险")),AND(X625="低滞销风险",OR(X626="中滞销风险",X626="高滞销风险")),AND(X625="中滞销风险",X626="高滞销风险")),"变差")</f>
        <v>-</v>
      </c>
      <c r="Z626" s="9">
        <f t="shared" si="133"/>
        <v>0</v>
      </c>
      <c r="AA626" s="9">
        <f t="shared" si="142"/>
        <v>10.4</v>
      </c>
      <c r="AB626" s="9">
        <f t="shared" si="134"/>
        <v>10.4</v>
      </c>
      <c r="AC626" s="9">
        <f t="shared" si="143"/>
        <v>112.878787878788</v>
      </c>
      <c r="AD626" s="9">
        <f t="shared" si="135"/>
        <v>7.87878787878435</v>
      </c>
      <c r="AE626" s="10">
        <f t="shared" si="136"/>
        <v>1.41904761904762</v>
      </c>
    </row>
    <row r="627" spans="1:31">
      <c r="A627" s="4">
        <v>45894</v>
      </c>
      <c r="B627" s="5" t="s">
        <v>367</v>
      </c>
      <c r="C627" s="5" t="s">
        <v>368</v>
      </c>
      <c r="D627" s="5" t="s">
        <v>326</v>
      </c>
      <c r="E627" s="5">
        <v>1.14</v>
      </c>
      <c r="F627" s="5">
        <v>1.14</v>
      </c>
      <c r="G627" s="5">
        <v>1.29</v>
      </c>
      <c r="H627" s="5">
        <v>1.43</v>
      </c>
      <c r="I627" s="5" t="s">
        <v>41</v>
      </c>
      <c r="J627" s="5">
        <v>8</v>
      </c>
      <c r="K627" s="5" t="s">
        <v>38</v>
      </c>
      <c r="L627" s="5" t="s">
        <v>39</v>
      </c>
      <c r="M627" s="5" t="s">
        <v>40</v>
      </c>
      <c r="N627" s="5">
        <v>4</v>
      </c>
      <c r="O627" s="5">
        <v>65</v>
      </c>
      <c r="P627" s="5">
        <v>0</v>
      </c>
      <c r="Q627" s="5">
        <v>73</v>
      </c>
      <c r="R627" s="5">
        <v>0</v>
      </c>
      <c r="S627" s="5">
        <v>0</v>
      </c>
      <c r="T627">
        <f t="shared" si="137"/>
        <v>69</v>
      </c>
      <c r="U627">
        <f t="shared" si="138"/>
        <v>142</v>
      </c>
      <c r="V627" s="1">
        <f t="shared" si="139"/>
        <v>45954.5263157895</v>
      </c>
      <c r="W627" s="1">
        <f t="shared" si="140"/>
        <v>46018.5614035088</v>
      </c>
      <c r="X627" t="str">
        <f t="shared" si="141"/>
        <v>中滞销风险</v>
      </c>
      <c r="Y627" s="8" t="str">
        <f>_xlfn.IFS(COUNTIF($B$2:B627,B627)=1,"-",OR(AND(X626="高滞销风险",OR(X627="中滞销风险",X627="低滞销风险",X627="健康")),AND(X626="中滞销风险",OR(X627="低滞销风险",X627="健康")),AND(X626="低滞销风险",X627="健康")),"变好",X626=X627,"维持不变",OR(AND(X626="健康",OR(X627="低滞销风险",X627="中滞销风险",X627="高滞销风险")),AND(X626="低滞销风险",OR(X627="中滞销风险",X627="高滞销风险")),AND(X626="中滞销风险",X627="高滞销风险")),"变差")</f>
        <v>变差</v>
      </c>
      <c r="Z627" s="9">
        <f t="shared" si="133"/>
        <v>0</v>
      </c>
      <c r="AA627" s="9">
        <f t="shared" si="142"/>
        <v>30.28</v>
      </c>
      <c r="AB627" s="9">
        <f t="shared" si="134"/>
        <v>30.28</v>
      </c>
      <c r="AC627" s="9">
        <f t="shared" si="143"/>
        <v>124.561403508772</v>
      </c>
      <c r="AD627" s="9">
        <f t="shared" si="135"/>
        <v>26.561403508771</v>
      </c>
      <c r="AE627" s="10">
        <f t="shared" si="136"/>
        <v>1.44897959183673</v>
      </c>
    </row>
    <row r="628" spans="1:31">
      <c r="A628" s="4">
        <v>45901</v>
      </c>
      <c r="B628" s="5" t="s">
        <v>367</v>
      </c>
      <c r="C628" s="5" t="s">
        <v>368</v>
      </c>
      <c r="D628" s="5" t="s">
        <v>326</v>
      </c>
      <c r="E628" s="5">
        <v>1.12</v>
      </c>
      <c r="F628" s="5">
        <v>1.14</v>
      </c>
      <c r="G628" s="5">
        <v>1.14</v>
      </c>
      <c r="H628" s="5">
        <v>1.11</v>
      </c>
      <c r="I628" s="5" t="s">
        <v>34</v>
      </c>
      <c r="J628" s="5">
        <v>8</v>
      </c>
      <c r="K628" s="5" t="s">
        <v>42</v>
      </c>
      <c r="L628" s="5" t="s">
        <v>43</v>
      </c>
      <c r="M628" s="5" t="s">
        <v>44</v>
      </c>
      <c r="N628" s="5">
        <v>17</v>
      </c>
      <c r="O628" s="5">
        <v>64</v>
      </c>
      <c r="P628" s="5">
        <v>0</v>
      </c>
      <c r="Q628" s="5">
        <v>68</v>
      </c>
      <c r="R628" s="5">
        <v>0</v>
      </c>
      <c r="S628" s="5">
        <v>0</v>
      </c>
      <c r="T628">
        <f t="shared" si="137"/>
        <v>81</v>
      </c>
      <c r="U628">
        <f t="shared" si="138"/>
        <v>149</v>
      </c>
      <c r="V628" s="1">
        <f t="shared" si="139"/>
        <v>45973.3214285714</v>
      </c>
      <c r="W628" s="1">
        <f t="shared" si="140"/>
        <v>46034.0357142857</v>
      </c>
      <c r="X628" t="str">
        <f t="shared" si="141"/>
        <v>高滞销风险</v>
      </c>
      <c r="Y628" s="8" t="str">
        <f>_xlfn.IFS(COUNTIF($B$2:B628,B628)=1,"-",OR(AND(X627="高滞销风险",OR(X628="中滞销风险",X628="低滞销风险",X628="健康")),AND(X627="中滞销风险",OR(X628="低滞销风险",X628="健康")),AND(X627="低滞销风险",X628="健康")),"变好",X627=X628,"维持不变",OR(AND(X627="健康",OR(X628="低滞销风险",X628="中滞销风险",X628="高滞销风险")),AND(X627="低滞销风险",OR(X628="中滞销风险",X628="高滞销风险")),AND(X627="中滞销风险",X628="高滞销风险")),"变差")</f>
        <v>变差</v>
      </c>
      <c r="Z628" s="9">
        <f t="shared" si="133"/>
        <v>0</v>
      </c>
      <c r="AA628" s="9">
        <f t="shared" si="142"/>
        <v>47.08</v>
      </c>
      <c r="AB628" s="9">
        <f t="shared" si="134"/>
        <v>47.08</v>
      </c>
      <c r="AC628" s="9">
        <f t="shared" si="143"/>
        <v>133.035714285714</v>
      </c>
      <c r="AD628" s="9">
        <f t="shared" si="135"/>
        <v>42.0357142857174</v>
      </c>
      <c r="AE628" s="10">
        <f t="shared" si="136"/>
        <v>1.63736263736264</v>
      </c>
    </row>
    <row r="629" spans="1:31">
      <c r="A629" s="4">
        <v>45908</v>
      </c>
      <c r="B629" s="5" t="s">
        <v>367</v>
      </c>
      <c r="C629" s="5" t="s">
        <v>368</v>
      </c>
      <c r="D629" s="5" t="s">
        <v>326</v>
      </c>
      <c r="E629" s="5">
        <v>1.25</v>
      </c>
      <c r="F629" s="5">
        <v>1.29</v>
      </c>
      <c r="G629" s="5">
        <v>1.21</v>
      </c>
      <c r="H629" s="5">
        <v>1.25</v>
      </c>
      <c r="I629" s="5" t="s">
        <v>34</v>
      </c>
      <c r="J629" s="5">
        <v>9</v>
      </c>
      <c r="K629" s="5" t="s">
        <v>45</v>
      </c>
      <c r="L629" s="5" t="s">
        <v>46</v>
      </c>
      <c r="M629" s="5" t="s">
        <v>47</v>
      </c>
      <c r="N629" s="5">
        <v>29</v>
      </c>
      <c r="O629" s="5">
        <v>46</v>
      </c>
      <c r="P629" s="5">
        <v>0</v>
      </c>
      <c r="Q629" s="5">
        <v>68</v>
      </c>
      <c r="R629" s="5">
        <v>0</v>
      </c>
      <c r="S629" s="5">
        <v>0</v>
      </c>
      <c r="T629">
        <f t="shared" si="137"/>
        <v>75</v>
      </c>
      <c r="U629">
        <f t="shared" si="138"/>
        <v>143</v>
      </c>
      <c r="V629" s="1">
        <f t="shared" si="139"/>
        <v>45968</v>
      </c>
      <c r="W629" s="1">
        <f t="shared" si="140"/>
        <v>46022.4</v>
      </c>
      <c r="X629" t="str">
        <f t="shared" si="141"/>
        <v>高滞销风险</v>
      </c>
      <c r="Y629" s="8" t="str">
        <f>_xlfn.IFS(COUNTIF($B$2:B629,B629)=1,"-",OR(AND(X628="高滞销风险",OR(X629="中滞销风险",X629="低滞销风险",X629="健康")),AND(X628="中滞销风险",OR(X629="低滞销风险",X629="健康")),AND(X628="低滞销风险",X629="健康")),"变好",X628=X629,"维持不变",OR(AND(X628="健康",OR(X629="低滞销风险",X629="中滞销风险",X629="高滞销风险")),AND(X628="低滞销风险",OR(X629="中滞销风险",X629="高滞销风险")),AND(X628="中滞销风险",X629="高滞销风险")),"变差")</f>
        <v>维持不变</v>
      </c>
      <c r="Z629" s="9">
        <f t="shared" si="133"/>
        <v>0</v>
      </c>
      <c r="AA629" s="9">
        <f t="shared" si="142"/>
        <v>38</v>
      </c>
      <c r="AB629" s="9">
        <f t="shared" si="134"/>
        <v>38</v>
      </c>
      <c r="AC629" s="9">
        <f t="shared" si="143"/>
        <v>114.4</v>
      </c>
      <c r="AD629" s="9">
        <f t="shared" si="135"/>
        <v>30.4000000000015</v>
      </c>
      <c r="AE629" s="10">
        <f t="shared" si="136"/>
        <v>1.70238095238095</v>
      </c>
    </row>
    <row r="630" spans="1:31">
      <c r="A630" s="4">
        <v>45887</v>
      </c>
      <c r="B630" s="5" t="s">
        <v>369</v>
      </c>
      <c r="C630" s="5" t="s">
        <v>370</v>
      </c>
      <c r="D630" s="5" t="s">
        <v>326</v>
      </c>
      <c r="E630" s="5">
        <v>1.62</v>
      </c>
      <c r="F630" s="5">
        <v>1.86</v>
      </c>
      <c r="G630" s="5">
        <v>1.64</v>
      </c>
      <c r="H630" s="5">
        <v>1.46</v>
      </c>
      <c r="I630" s="5" t="s">
        <v>34</v>
      </c>
      <c r="J630" s="5">
        <v>13</v>
      </c>
      <c r="K630" s="5" t="s">
        <v>35</v>
      </c>
      <c r="L630" s="5" t="s">
        <v>36</v>
      </c>
      <c r="M630" s="5" t="s">
        <v>37</v>
      </c>
      <c r="N630" s="5">
        <v>26</v>
      </c>
      <c r="O630" s="5">
        <v>35</v>
      </c>
      <c r="P630" s="5">
        <v>0</v>
      </c>
      <c r="Q630" s="5">
        <v>174</v>
      </c>
      <c r="R630" s="5">
        <v>0</v>
      </c>
      <c r="S630" s="5">
        <v>0</v>
      </c>
      <c r="T630">
        <f t="shared" si="137"/>
        <v>61</v>
      </c>
      <c r="U630">
        <f t="shared" si="138"/>
        <v>235</v>
      </c>
      <c r="V630" s="1">
        <f t="shared" si="139"/>
        <v>45924.6543209877</v>
      </c>
      <c r="W630" s="1">
        <f t="shared" si="140"/>
        <v>46032.0617283951</v>
      </c>
      <c r="X630" t="str">
        <f t="shared" si="141"/>
        <v>高滞销风险</v>
      </c>
      <c r="Y630" s="8" t="str">
        <f>_xlfn.IFS(COUNTIF($B$2:B630,B630)=1,"-",OR(AND(X629="高滞销风险",OR(X630="中滞销风险",X630="低滞销风险",X630="健康")),AND(X629="中滞销风险",OR(X630="低滞销风险",X630="健康")),AND(X629="低滞销风险",X630="健康")),"变好",X629=X630,"维持不变",OR(AND(X629="健康",OR(X630="低滞销风险",X630="中滞销风险",X630="高滞销风险")),AND(X629="低滞销风险",OR(X630="中滞销风险",X630="高滞销风险")),AND(X629="中滞销风险",X630="高滞销风险")),"变差")</f>
        <v>-</v>
      </c>
      <c r="Z630" s="9">
        <f t="shared" si="133"/>
        <v>0</v>
      </c>
      <c r="AA630" s="9">
        <f t="shared" si="142"/>
        <v>64.9</v>
      </c>
      <c r="AB630" s="9">
        <f t="shared" si="134"/>
        <v>64.9</v>
      </c>
      <c r="AC630" s="9">
        <f t="shared" si="143"/>
        <v>145.061728395062</v>
      </c>
      <c r="AD630" s="9">
        <f t="shared" si="135"/>
        <v>40.0617283950633</v>
      </c>
      <c r="AE630" s="10">
        <f t="shared" si="136"/>
        <v>2.23809523809524</v>
      </c>
    </row>
    <row r="631" spans="1:31">
      <c r="A631" s="4">
        <v>45894</v>
      </c>
      <c r="B631" s="5" t="s">
        <v>369</v>
      </c>
      <c r="C631" s="5" t="s">
        <v>370</v>
      </c>
      <c r="D631" s="5" t="s">
        <v>326</v>
      </c>
      <c r="E631" s="5">
        <v>1.98</v>
      </c>
      <c r="F631" s="5">
        <v>2.29</v>
      </c>
      <c r="G631" s="5">
        <v>2.07</v>
      </c>
      <c r="H631" s="5">
        <v>1.75</v>
      </c>
      <c r="I631" s="5" t="s">
        <v>34</v>
      </c>
      <c r="J631" s="5">
        <v>16</v>
      </c>
      <c r="K631" s="5" t="s">
        <v>38</v>
      </c>
      <c r="L631" s="5" t="s">
        <v>39</v>
      </c>
      <c r="M631" s="5" t="s">
        <v>40</v>
      </c>
      <c r="N631" s="5">
        <v>12</v>
      </c>
      <c r="O631" s="5">
        <v>75</v>
      </c>
      <c r="P631" s="5">
        <v>0</v>
      </c>
      <c r="Q631" s="5">
        <v>134</v>
      </c>
      <c r="R631" s="5">
        <v>0</v>
      </c>
      <c r="S631" s="5">
        <v>0</v>
      </c>
      <c r="T631">
        <f t="shared" si="137"/>
        <v>87</v>
      </c>
      <c r="U631">
        <f t="shared" si="138"/>
        <v>221</v>
      </c>
      <c r="V631" s="1">
        <f t="shared" si="139"/>
        <v>45937.9393939394</v>
      </c>
      <c r="W631" s="1">
        <f t="shared" si="140"/>
        <v>46005.6161616162</v>
      </c>
      <c r="X631" t="str">
        <f t="shared" si="141"/>
        <v>低滞销风险</v>
      </c>
      <c r="Y631" s="8" t="str">
        <f>_xlfn.IFS(COUNTIF($B$2:B631,B631)=1,"-",OR(AND(X630="高滞销风险",OR(X631="中滞销风险",X631="低滞销风险",X631="健康")),AND(X630="中滞销风险",OR(X631="低滞销风险",X631="健康")),AND(X630="低滞销风险",X631="健康")),"变好",X630=X631,"维持不变",OR(AND(X630="健康",OR(X631="低滞销风险",X631="中滞销风险",X631="高滞销风险")),AND(X630="低滞销风险",OR(X631="中滞销风险",X631="高滞销风险")),AND(X630="中滞销风险",X631="高滞销风险")),"变差")</f>
        <v>变好</v>
      </c>
      <c r="Z631" s="9">
        <f t="shared" si="133"/>
        <v>0</v>
      </c>
      <c r="AA631" s="9">
        <f t="shared" si="142"/>
        <v>26.96</v>
      </c>
      <c r="AB631" s="9">
        <f t="shared" si="134"/>
        <v>26.96</v>
      </c>
      <c r="AC631" s="9">
        <f t="shared" si="143"/>
        <v>111.616161616162</v>
      </c>
      <c r="AD631" s="9">
        <f t="shared" si="135"/>
        <v>13.6161616161626</v>
      </c>
      <c r="AE631" s="10">
        <f t="shared" si="136"/>
        <v>2.25510204081633</v>
      </c>
    </row>
    <row r="632" spans="1:31">
      <c r="A632" s="4">
        <v>45901</v>
      </c>
      <c r="B632" s="5" t="s">
        <v>369</v>
      </c>
      <c r="C632" s="5" t="s">
        <v>370</v>
      </c>
      <c r="D632" s="5" t="s">
        <v>326</v>
      </c>
      <c r="E632" s="5">
        <v>0.86</v>
      </c>
      <c r="F632" s="5">
        <v>0.86</v>
      </c>
      <c r="G632" s="5">
        <v>1.57</v>
      </c>
      <c r="H632" s="5">
        <v>1.61</v>
      </c>
      <c r="I632" s="5" t="s">
        <v>41</v>
      </c>
      <c r="J632" s="5">
        <v>6</v>
      </c>
      <c r="K632" s="5" t="s">
        <v>42</v>
      </c>
      <c r="L632" s="5" t="s">
        <v>43</v>
      </c>
      <c r="M632" s="5" t="s">
        <v>44</v>
      </c>
      <c r="N632" s="5">
        <v>10</v>
      </c>
      <c r="O632" s="5">
        <v>101</v>
      </c>
      <c r="P632" s="5">
        <v>0</v>
      </c>
      <c r="Q632" s="5">
        <v>104</v>
      </c>
      <c r="R632" s="5">
        <v>0</v>
      </c>
      <c r="S632" s="5">
        <v>0</v>
      </c>
      <c r="T632">
        <f t="shared" si="137"/>
        <v>111</v>
      </c>
      <c r="U632">
        <f t="shared" si="138"/>
        <v>215</v>
      </c>
      <c r="V632" s="1">
        <f t="shared" si="139"/>
        <v>46030.0697674419</v>
      </c>
      <c r="W632" s="1">
        <f t="shared" si="140"/>
        <v>46151</v>
      </c>
      <c r="X632" t="str">
        <f t="shared" si="141"/>
        <v>高滞销风险</v>
      </c>
      <c r="Y632" s="8" t="str">
        <f>_xlfn.IFS(COUNTIF($B$2:B632,B632)=1,"-",OR(AND(X631="高滞销风险",OR(X632="中滞销风险",X632="低滞销风险",X632="健康")),AND(X631="中滞销风险",OR(X632="低滞销风险",X632="健康")),AND(X631="低滞销风险",X632="健康")),"变好",X631=X632,"维持不变",OR(AND(X631="健康",OR(X632="低滞销风险",X632="中滞销风险",X632="高滞销风险")),AND(X631="低滞销风险",OR(X632="中滞销风险",X632="高滞销风险")),AND(X631="中滞销风险",X632="高滞销风险")),"变差")</f>
        <v>变差</v>
      </c>
      <c r="Z632" s="9">
        <f t="shared" si="133"/>
        <v>32.74</v>
      </c>
      <c r="AA632" s="9">
        <f t="shared" si="142"/>
        <v>104</v>
      </c>
      <c r="AB632" s="9">
        <f t="shared" si="134"/>
        <v>136.74</v>
      </c>
      <c r="AC632" s="9">
        <f t="shared" si="143"/>
        <v>250</v>
      </c>
      <c r="AD632" s="9">
        <f t="shared" si="135"/>
        <v>159</v>
      </c>
      <c r="AE632" s="10">
        <f t="shared" si="136"/>
        <v>2.36263736263736</v>
      </c>
    </row>
    <row r="633" spans="1:31">
      <c r="A633" s="4">
        <v>45908</v>
      </c>
      <c r="B633" s="5" t="s">
        <v>369</v>
      </c>
      <c r="C633" s="5" t="s">
        <v>370</v>
      </c>
      <c r="D633" s="5" t="s">
        <v>326</v>
      </c>
      <c r="E633" s="5">
        <v>1</v>
      </c>
      <c r="F633" s="5">
        <v>1</v>
      </c>
      <c r="G633" s="5">
        <v>0.93</v>
      </c>
      <c r="H633" s="5">
        <v>1.5</v>
      </c>
      <c r="I633" s="5" t="s">
        <v>41</v>
      </c>
      <c r="J633" s="5">
        <v>7</v>
      </c>
      <c r="K633" s="5" t="s">
        <v>45</v>
      </c>
      <c r="L633" s="5" t="s">
        <v>46</v>
      </c>
      <c r="M633" s="5" t="s">
        <v>47</v>
      </c>
      <c r="N633" s="5">
        <v>16</v>
      </c>
      <c r="O633" s="5">
        <v>89</v>
      </c>
      <c r="P633" s="5">
        <v>0</v>
      </c>
      <c r="Q633" s="5">
        <v>104</v>
      </c>
      <c r="R633" s="5">
        <v>0</v>
      </c>
      <c r="S633" s="5">
        <v>0</v>
      </c>
      <c r="T633">
        <f t="shared" si="137"/>
        <v>105</v>
      </c>
      <c r="U633">
        <f t="shared" si="138"/>
        <v>209</v>
      </c>
      <c r="V633" s="1">
        <f t="shared" si="139"/>
        <v>46013</v>
      </c>
      <c r="W633" s="1">
        <f t="shared" si="140"/>
        <v>46117</v>
      </c>
      <c r="X633" t="str">
        <f t="shared" si="141"/>
        <v>高滞销风险</v>
      </c>
      <c r="Y633" s="8" t="str">
        <f>_xlfn.IFS(COUNTIF($B$2:B633,B633)=1,"-",OR(AND(X632="高滞销风险",OR(X633="中滞销风险",X633="低滞销风险",X633="健康")),AND(X632="中滞销风险",OR(X633="低滞销风险",X633="健康")),AND(X632="低滞销风险",X633="健康")),"变好",X632=X633,"维持不变",OR(AND(X632="健康",OR(X633="低滞销风险",X633="中滞销风险",X633="高滞销风险")),AND(X632="低滞销风险",OR(X633="中滞销风险",X633="高滞销风险")),AND(X632="中滞销风险",X633="高滞销风险")),"变差")</f>
        <v>维持不变</v>
      </c>
      <c r="Z633" s="9">
        <f t="shared" si="133"/>
        <v>21</v>
      </c>
      <c r="AA633" s="9">
        <f t="shared" si="142"/>
        <v>104</v>
      </c>
      <c r="AB633" s="9">
        <f t="shared" si="134"/>
        <v>125</v>
      </c>
      <c r="AC633" s="9">
        <f t="shared" si="143"/>
        <v>209</v>
      </c>
      <c r="AD633" s="9">
        <f t="shared" si="135"/>
        <v>125</v>
      </c>
      <c r="AE633" s="10">
        <f t="shared" si="136"/>
        <v>2.48809523809524</v>
      </c>
    </row>
    <row r="634" spans="1:31">
      <c r="A634" s="4">
        <v>45887</v>
      </c>
      <c r="B634" s="5" t="s">
        <v>371</v>
      </c>
      <c r="C634" s="5" t="s">
        <v>372</v>
      </c>
      <c r="D634" s="5" t="s">
        <v>326</v>
      </c>
      <c r="E634" s="5">
        <v>1.24</v>
      </c>
      <c r="F634" s="5">
        <v>1.29</v>
      </c>
      <c r="G634" s="5">
        <v>1.07</v>
      </c>
      <c r="H634" s="5">
        <v>1.29</v>
      </c>
      <c r="I634" s="5" t="s">
        <v>34</v>
      </c>
      <c r="J634" s="5">
        <v>9</v>
      </c>
      <c r="K634" s="5" t="s">
        <v>35</v>
      </c>
      <c r="L634" s="5" t="s">
        <v>36</v>
      </c>
      <c r="M634" s="5" t="s">
        <v>37</v>
      </c>
      <c r="N634" s="5">
        <v>65</v>
      </c>
      <c r="O634" s="5">
        <v>3</v>
      </c>
      <c r="P634" s="5">
        <v>0</v>
      </c>
      <c r="Q634" s="5">
        <v>0</v>
      </c>
      <c r="R634" s="5">
        <v>0</v>
      </c>
      <c r="S634" s="5">
        <v>0</v>
      </c>
      <c r="T634">
        <f t="shared" si="137"/>
        <v>68</v>
      </c>
      <c r="U634">
        <f t="shared" si="138"/>
        <v>68</v>
      </c>
      <c r="V634" s="1">
        <f t="shared" si="139"/>
        <v>45941.8387096774</v>
      </c>
      <c r="W634" s="1">
        <f t="shared" si="140"/>
        <v>45941.8387096774</v>
      </c>
      <c r="X634" t="str">
        <f t="shared" si="141"/>
        <v>健康</v>
      </c>
      <c r="Y634" s="8" t="str">
        <f>_xlfn.IFS(COUNTIF($B$2:B634,B634)=1,"-",OR(AND(X633="高滞销风险",OR(X634="中滞销风险",X634="低滞销风险",X634="健康")),AND(X633="中滞销风险",OR(X634="低滞销风险",X634="健康")),AND(X633="低滞销风险",X634="健康")),"变好",X633=X634,"维持不变",OR(AND(X633="健康",OR(X634="低滞销风险",X634="中滞销风险",X634="高滞销风险")),AND(X633="低滞销风险",OR(X634="中滞销风险",X634="高滞销风险")),AND(X633="中滞销风险",X634="高滞销风险")),"变差")</f>
        <v>-</v>
      </c>
      <c r="Z634" s="9">
        <f t="shared" si="133"/>
        <v>0</v>
      </c>
      <c r="AA634" s="9">
        <f t="shared" si="142"/>
        <v>0</v>
      </c>
      <c r="AB634" s="9">
        <f t="shared" si="134"/>
        <v>0</v>
      </c>
      <c r="AC634" s="9">
        <f t="shared" si="143"/>
        <v>54.8387096774194</v>
      </c>
      <c r="AD634" s="9">
        <f t="shared" si="135"/>
        <v>0</v>
      </c>
      <c r="AE634" s="10">
        <f t="shared" si="136"/>
        <v>1.24</v>
      </c>
    </row>
    <row r="635" spans="1:31">
      <c r="A635" s="4">
        <v>45894</v>
      </c>
      <c r="B635" s="5" t="s">
        <v>371</v>
      </c>
      <c r="C635" s="5" t="s">
        <v>372</v>
      </c>
      <c r="D635" s="5" t="s">
        <v>326</v>
      </c>
      <c r="E635" s="5">
        <v>1.29</v>
      </c>
      <c r="F635" s="5">
        <v>1.29</v>
      </c>
      <c r="G635" s="5">
        <v>1.29</v>
      </c>
      <c r="H635" s="5">
        <v>1.29</v>
      </c>
      <c r="I635" s="5" t="s">
        <v>41</v>
      </c>
      <c r="J635" s="5">
        <v>9</v>
      </c>
      <c r="K635" s="5" t="s">
        <v>38</v>
      </c>
      <c r="L635" s="5" t="s">
        <v>39</v>
      </c>
      <c r="M635" s="5" t="s">
        <v>40</v>
      </c>
      <c r="N635" s="5">
        <v>55</v>
      </c>
      <c r="O635" s="5">
        <v>2</v>
      </c>
      <c r="P635" s="5">
        <v>0</v>
      </c>
      <c r="Q635" s="5">
        <v>0</v>
      </c>
      <c r="R635" s="5">
        <v>0</v>
      </c>
      <c r="S635" s="5">
        <v>0</v>
      </c>
      <c r="T635">
        <f t="shared" si="137"/>
        <v>57</v>
      </c>
      <c r="U635">
        <f t="shared" si="138"/>
        <v>57</v>
      </c>
      <c r="V635" s="1">
        <f t="shared" si="139"/>
        <v>45938.1860465116</v>
      </c>
      <c r="W635" s="1">
        <f t="shared" si="140"/>
        <v>45938.1860465116</v>
      </c>
      <c r="X635" t="str">
        <f t="shared" si="141"/>
        <v>健康</v>
      </c>
      <c r="Y635" s="8" t="str">
        <f>_xlfn.IFS(COUNTIF($B$2:B635,B635)=1,"-",OR(AND(X634="高滞销风险",OR(X635="中滞销风险",X635="低滞销风险",X635="健康")),AND(X634="中滞销风险",OR(X635="低滞销风险",X635="健康")),AND(X634="低滞销风险",X635="健康")),"变好",X634=X635,"维持不变",OR(AND(X634="健康",OR(X635="低滞销风险",X635="中滞销风险",X635="高滞销风险")),AND(X634="低滞销风险",OR(X635="中滞销风险",X635="高滞销风险")),AND(X634="中滞销风险",X635="高滞销风险")),"变差")</f>
        <v>维持不变</v>
      </c>
      <c r="Z635" s="9">
        <f t="shared" si="133"/>
        <v>0</v>
      </c>
      <c r="AA635" s="9">
        <f t="shared" si="142"/>
        <v>0</v>
      </c>
      <c r="AB635" s="9">
        <f t="shared" si="134"/>
        <v>0</v>
      </c>
      <c r="AC635" s="9">
        <f t="shared" si="143"/>
        <v>44.1860465116279</v>
      </c>
      <c r="AD635" s="9">
        <f t="shared" si="135"/>
        <v>0</v>
      </c>
      <c r="AE635" s="10">
        <f t="shared" si="136"/>
        <v>1.29</v>
      </c>
    </row>
    <row r="636" spans="1:31">
      <c r="A636" s="4">
        <v>45901</v>
      </c>
      <c r="B636" s="5" t="s">
        <v>371</v>
      </c>
      <c r="C636" s="5" t="s">
        <v>372</v>
      </c>
      <c r="D636" s="5" t="s">
        <v>326</v>
      </c>
      <c r="E636" s="5">
        <v>0.86</v>
      </c>
      <c r="F636" s="5">
        <v>0.86</v>
      </c>
      <c r="G636" s="5">
        <v>1.07</v>
      </c>
      <c r="H636" s="5">
        <v>1.07</v>
      </c>
      <c r="I636" s="5" t="s">
        <v>41</v>
      </c>
      <c r="J636" s="5">
        <v>6</v>
      </c>
      <c r="K636" s="5" t="s">
        <v>42</v>
      </c>
      <c r="L636" s="5" t="s">
        <v>43</v>
      </c>
      <c r="M636" s="5" t="s">
        <v>44</v>
      </c>
      <c r="N636" s="5">
        <v>52</v>
      </c>
      <c r="O636" s="5">
        <v>2</v>
      </c>
      <c r="P636" s="5">
        <v>0</v>
      </c>
      <c r="Q636" s="5">
        <v>0</v>
      </c>
      <c r="R636" s="5">
        <v>0</v>
      </c>
      <c r="S636" s="5">
        <v>0</v>
      </c>
      <c r="T636">
        <f t="shared" si="137"/>
        <v>54</v>
      </c>
      <c r="U636">
        <f t="shared" si="138"/>
        <v>54</v>
      </c>
      <c r="V636" s="1">
        <f t="shared" si="139"/>
        <v>45963.7906976744</v>
      </c>
      <c r="W636" s="1">
        <f t="shared" si="140"/>
        <v>45963.7906976744</v>
      </c>
      <c r="X636" t="str">
        <f t="shared" si="141"/>
        <v>健康</v>
      </c>
      <c r="Y636" s="8" t="str">
        <f>_xlfn.IFS(COUNTIF($B$2:B636,B636)=1,"-",OR(AND(X635="高滞销风险",OR(X636="中滞销风险",X636="低滞销风险",X636="健康")),AND(X635="中滞销风险",OR(X636="低滞销风险",X636="健康")),AND(X635="低滞销风险",X636="健康")),"变好",X635=X636,"维持不变",OR(AND(X635="健康",OR(X636="低滞销风险",X636="中滞销风险",X636="高滞销风险")),AND(X635="低滞销风险",OR(X636="中滞销风险",X636="高滞销风险")),AND(X635="中滞销风险",X636="高滞销风险")),"变差")</f>
        <v>维持不变</v>
      </c>
      <c r="Z636" s="9">
        <f t="shared" si="133"/>
        <v>0</v>
      </c>
      <c r="AA636" s="9">
        <f t="shared" si="142"/>
        <v>0</v>
      </c>
      <c r="AB636" s="9">
        <f t="shared" si="134"/>
        <v>0</v>
      </c>
      <c r="AC636" s="9">
        <f t="shared" si="143"/>
        <v>62.7906976744186</v>
      </c>
      <c r="AD636" s="9">
        <f t="shared" si="135"/>
        <v>0</v>
      </c>
      <c r="AE636" s="10">
        <f t="shared" si="136"/>
        <v>0.86</v>
      </c>
    </row>
    <row r="637" spans="1:31">
      <c r="A637" s="4">
        <v>45908</v>
      </c>
      <c r="B637" s="5" t="s">
        <v>371</v>
      </c>
      <c r="C637" s="5" t="s">
        <v>372</v>
      </c>
      <c r="D637" s="5" t="s">
        <v>326</v>
      </c>
      <c r="E637" s="5">
        <v>0.71</v>
      </c>
      <c r="F637" s="5">
        <v>0.71</v>
      </c>
      <c r="G637" s="5">
        <v>0.79</v>
      </c>
      <c r="H637" s="5">
        <v>1.04</v>
      </c>
      <c r="I637" s="5" t="s">
        <v>41</v>
      </c>
      <c r="J637" s="5">
        <v>5</v>
      </c>
      <c r="K637" s="5" t="s">
        <v>45</v>
      </c>
      <c r="L637" s="5" t="s">
        <v>46</v>
      </c>
      <c r="M637" s="5" t="s">
        <v>47</v>
      </c>
      <c r="N637" s="5">
        <v>47</v>
      </c>
      <c r="O637" s="5">
        <v>2</v>
      </c>
      <c r="P637" s="5">
        <v>0</v>
      </c>
      <c r="Q637" s="5">
        <v>0</v>
      </c>
      <c r="R637" s="5">
        <v>0</v>
      </c>
      <c r="S637" s="5">
        <v>0</v>
      </c>
      <c r="T637">
        <f t="shared" si="137"/>
        <v>49</v>
      </c>
      <c r="U637">
        <f t="shared" si="138"/>
        <v>49</v>
      </c>
      <c r="V637" s="1">
        <f t="shared" si="139"/>
        <v>45977.014084507</v>
      </c>
      <c r="W637" s="1">
        <f t="shared" si="140"/>
        <v>45977.014084507</v>
      </c>
      <c r="X637" t="str">
        <f t="shared" si="141"/>
        <v>健康</v>
      </c>
      <c r="Y637" s="8" t="str">
        <f>_xlfn.IFS(COUNTIF($B$2:B637,B637)=1,"-",OR(AND(X636="高滞销风险",OR(X637="中滞销风险",X637="低滞销风险",X637="健康")),AND(X636="中滞销风险",OR(X637="低滞销风险",X637="健康")),AND(X636="低滞销风险",X637="健康")),"变好",X636=X637,"维持不变",OR(AND(X636="健康",OR(X637="低滞销风险",X637="中滞销风险",X637="高滞销风险")),AND(X636="低滞销风险",OR(X637="中滞销风险",X637="高滞销风险")),AND(X636="中滞销风险",X637="高滞销风险")),"变差")</f>
        <v>维持不变</v>
      </c>
      <c r="Z637" s="9">
        <f t="shared" si="133"/>
        <v>0</v>
      </c>
      <c r="AA637" s="9">
        <f t="shared" si="142"/>
        <v>0</v>
      </c>
      <c r="AB637" s="9">
        <f t="shared" si="134"/>
        <v>0</v>
      </c>
      <c r="AC637" s="9">
        <f t="shared" si="143"/>
        <v>69.0140845070423</v>
      </c>
      <c r="AD637" s="9">
        <f t="shared" si="135"/>
        <v>0</v>
      </c>
      <c r="AE637" s="10">
        <f t="shared" si="136"/>
        <v>0.71</v>
      </c>
    </row>
    <row r="638" spans="1:31">
      <c r="A638" s="4">
        <v>45887</v>
      </c>
      <c r="B638" s="5" t="s">
        <v>373</v>
      </c>
      <c r="C638" s="5" t="s">
        <v>374</v>
      </c>
      <c r="D638" s="5" t="s">
        <v>326</v>
      </c>
      <c r="E638" s="5">
        <v>2.25</v>
      </c>
      <c r="F638" s="5">
        <v>2.71</v>
      </c>
      <c r="G638" s="5">
        <v>2.29</v>
      </c>
      <c r="H638" s="5">
        <v>1.96</v>
      </c>
      <c r="I638" s="5" t="s">
        <v>34</v>
      </c>
      <c r="J638" s="5">
        <v>19</v>
      </c>
      <c r="K638" s="5" t="s">
        <v>35</v>
      </c>
      <c r="L638" s="5" t="s">
        <v>36</v>
      </c>
      <c r="M638" s="5" t="s">
        <v>37</v>
      </c>
      <c r="N638" s="5">
        <v>84</v>
      </c>
      <c r="O638" s="5">
        <v>2</v>
      </c>
      <c r="P638" s="5">
        <v>0</v>
      </c>
      <c r="Q638" s="5">
        <v>0</v>
      </c>
      <c r="R638" s="5">
        <v>0</v>
      </c>
      <c r="S638" s="5">
        <v>0</v>
      </c>
      <c r="T638">
        <f t="shared" si="137"/>
        <v>86</v>
      </c>
      <c r="U638">
        <f t="shared" si="138"/>
        <v>86</v>
      </c>
      <c r="V638" s="1">
        <f t="shared" si="139"/>
        <v>45925.2222222222</v>
      </c>
      <c r="W638" s="1">
        <f t="shared" si="140"/>
        <v>45925.2222222222</v>
      </c>
      <c r="X638" t="str">
        <f t="shared" si="141"/>
        <v>健康</v>
      </c>
      <c r="Y638" s="8" t="str">
        <f>_xlfn.IFS(COUNTIF($B$2:B638,B638)=1,"-",OR(AND(X637="高滞销风险",OR(X638="中滞销风险",X638="低滞销风险",X638="健康")),AND(X637="中滞销风险",OR(X638="低滞销风险",X638="健康")),AND(X637="低滞销风险",X638="健康")),"变好",X637=X638,"维持不变",OR(AND(X637="健康",OR(X638="低滞销风险",X638="中滞销风险",X638="高滞销风险")),AND(X637="低滞销风险",OR(X638="中滞销风险",X638="高滞销风险")),AND(X637="中滞销风险",X638="高滞销风险")),"变差")</f>
        <v>-</v>
      </c>
      <c r="Z638" s="9">
        <f t="shared" si="133"/>
        <v>0</v>
      </c>
      <c r="AA638" s="9">
        <f t="shared" si="142"/>
        <v>0</v>
      </c>
      <c r="AB638" s="9">
        <f t="shared" si="134"/>
        <v>0</v>
      </c>
      <c r="AC638" s="9">
        <f t="shared" si="143"/>
        <v>38.2222222222222</v>
      </c>
      <c r="AD638" s="9">
        <f t="shared" si="135"/>
        <v>0</v>
      </c>
      <c r="AE638" s="10">
        <f t="shared" si="136"/>
        <v>2.25</v>
      </c>
    </row>
    <row r="639" spans="1:31">
      <c r="A639" s="4">
        <v>45894</v>
      </c>
      <c r="B639" s="5" t="s">
        <v>373</v>
      </c>
      <c r="C639" s="5" t="s">
        <v>374</v>
      </c>
      <c r="D639" s="5" t="s">
        <v>326</v>
      </c>
      <c r="E639" s="5">
        <v>1.14</v>
      </c>
      <c r="F639" s="5">
        <v>1.14</v>
      </c>
      <c r="G639" s="5">
        <v>1.93</v>
      </c>
      <c r="H639" s="5">
        <v>1.89</v>
      </c>
      <c r="I639" s="5" t="s">
        <v>41</v>
      </c>
      <c r="J639" s="5">
        <v>8</v>
      </c>
      <c r="K639" s="5" t="s">
        <v>38</v>
      </c>
      <c r="L639" s="5" t="s">
        <v>39</v>
      </c>
      <c r="M639" s="5" t="s">
        <v>40</v>
      </c>
      <c r="N639" s="5">
        <v>78</v>
      </c>
      <c r="O639" s="5">
        <v>2</v>
      </c>
      <c r="P639" s="5">
        <v>0</v>
      </c>
      <c r="Q639" s="5">
        <v>0</v>
      </c>
      <c r="R639" s="5">
        <v>0</v>
      </c>
      <c r="S639" s="5">
        <v>0</v>
      </c>
      <c r="T639">
        <f t="shared" si="137"/>
        <v>80</v>
      </c>
      <c r="U639">
        <f t="shared" si="138"/>
        <v>80</v>
      </c>
      <c r="V639" s="1">
        <f t="shared" si="139"/>
        <v>45964.1754385965</v>
      </c>
      <c r="W639" s="1">
        <f t="shared" si="140"/>
        <v>45964.1754385965</v>
      </c>
      <c r="X639" t="str">
        <f t="shared" si="141"/>
        <v>健康</v>
      </c>
      <c r="Y639" s="8" t="str">
        <f>_xlfn.IFS(COUNTIF($B$2:B639,B639)=1,"-",OR(AND(X638="高滞销风险",OR(X639="中滞销风险",X639="低滞销风险",X639="健康")),AND(X638="中滞销风险",OR(X639="低滞销风险",X639="健康")),AND(X638="低滞销风险",X639="健康")),"变好",X638=X639,"维持不变",OR(AND(X638="健康",OR(X639="低滞销风险",X639="中滞销风险",X639="高滞销风险")),AND(X638="低滞销风险",OR(X639="中滞销风险",X639="高滞销风险")),AND(X638="中滞销风险",X639="高滞销风险")),"变差")</f>
        <v>维持不变</v>
      </c>
      <c r="Z639" s="9">
        <f t="shared" si="133"/>
        <v>0</v>
      </c>
      <c r="AA639" s="9">
        <f t="shared" si="142"/>
        <v>0</v>
      </c>
      <c r="AB639" s="9">
        <f t="shared" si="134"/>
        <v>0</v>
      </c>
      <c r="AC639" s="9">
        <f t="shared" si="143"/>
        <v>70.1754385964912</v>
      </c>
      <c r="AD639" s="9">
        <f t="shared" si="135"/>
        <v>0</v>
      </c>
      <c r="AE639" s="10">
        <f t="shared" si="136"/>
        <v>1.14</v>
      </c>
    </row>
    <row r="640" spans="1:31">
      <c r="A640" s="4">
        <v>45901</v>
      </c>
      <c r="B640" s="5" t="s">
        <v>373</v>
      </c>
      <c r="C640" s="5" t="s">
        <v>374</v>
      </c>
      <c r="D640" s="5" t="s">
        <v>326</v>
      </c>
      <c r="E640" s="5">
        <v>1.57</v>
      </c>
      <c r="F640" s="5">
        <v>1.57</v>
      </c>
      <c r="G640" s="5">
        <v>1.36</v>
      </c>
      <c r="H640" s="5">
        <v>1.82</v>
      </c>
      <c r="I640" s="5" t="s">
        <v>41</v>
      </c>
      <c r="J640" s="5">
        <v>11</v>
      </c>
      <c r="K640" s="5" t="s">
        <v>42</v>
      </c>
      <c r="L640" s="5" t="s">
        <v>43</v>
      </c>
      <c r="M640" s="5" t="s">
        <v>44</v>
      </c>
      <c r="N640" s="5">
        <v>64</v>
      </c>
      <c r="O640" s="5">
        <v>2</v>
      </c>
      <c r="P640" s="5">
        <v>0</v>
      </c>
      <c r="Q640" s="5">
        <v>0</v>
      </c>
      <c r="R640" s="5">
        <v>0</v>
      </c>
      <c r="S640" s="5">
        <v>0</v>
      </c>
      <c r="T640">
        <f t="shared" si="137"/>
        <v>66</v>
      </c>
      <c r="U640">
        <f t="shared" si="138"/>
        <v>66</v>
      </c>
      <c r="V640" s="1">
        <f t="shared" si="139"/>
        <v>45943.0382165605</v>
      </c>
      <c r="W640" s="1">
        <f t="shared" si="140"/>
        <v>45943.0382165605</v>
      </c>
      <c r="X640" t="str">
        <f t="shared" si="141"/>
        <v>健康</v>
      </c>
      <c r="Y640" s="8" t="str">
        <f>_xlfn.IFS(COUNTIF($B$2:B640,B640)=1,"-",OR(AND(X639="高滞销风险",OR(X640="中滞销风险",X640="低滞销风险",X640="健康")),AND(X639="中滞销风险",OR(X640="低滞销风险",X640="健康")),AND(X639="低滞销风险",X640="健康")),"变好",X639=X640,"维持不变",OR(AND(X639="健康",OR(X640="低滞销风险",X640="中滞销风险",X640="高滞销风险")),AND(X639="低滞销风险",OR(X640="中滞销风险",X640="高滞销风险")),AND(X639="中滞销风险",X640="高滞销风险")),"变差")</f>
        <v>维持不变</v>
      </c>
      <c r="Z640" s="9">
        <f t="shared" si="133"/>
        <v>0</v>
      </c>
      <c r="AA640" s="9">
        <f t="shared" si="142"/>
        <v>0</v>
      </c>
      <c r="AB640" s="9">
        <f t="shared" si="134"/>
        <v>0</v>
      </c>
      <c r="AC640" s="9">
        <f t="shared" si="143"/>
        <v>42.0382165605096</v>
      </c>
      <c r="AD640" s="9">
        <f t="shared" si="135"/>
        <v>0</v>
      </c>
      <c r="AE640" s="10">
        <f t="shared" si="136"/>
        <v>1.57</v>
      </c>
    </row>
    <row r="641" spans="1:31">
      <c r="A641" s="4">
        <v>45908</v>
      </c>
      <c r="B641" s="5" t="s">
        <v>373</v>
      </c>
      <c r="C641" s="5" t="s">
        <v>374</v>
      </c>
      <c r="D641" s="5" t="s">
        <v>326</v>
      </c>
      <c r="E641" s="5">
        <v>1.89</v>
      </c>
      <c r="F641" s="5">
        <v>2</v>
      </c>
      <c r="G641" s="5">
        <v>1.79</v>
      </c>
      <c r="H641" s="5">
        <v>1.86</v>
      </c>
      <c r="I641" s="5" t="s">
        <v>34</v>
      </c>
      <c r="J641" s="5">
        <v>14</v>
      </c>
      <c r="K641" s="5" t="s">
        <v>45</v>
      </c>
      <c r="L641" s="5" t="s">
        <v>46</v>
      </c>
      <c r="M641" s="5" t="s">
        <v>47</v>
      </c>
      <c r="N641" s="5">
        <v>50</v>
      </c>
      <c r="O641" s="5">
        <v>2</v>
      </c>
      <c r="P641" s="5">
        <v>0</v>
      </c>
      <c r="Q641" s="5">
        <v>0</v>
      </c>
      <c r="R641" s="5">
        <v>0</v>
      </c>
      <c r="S641" s="5">
        <v>0</v>
      </c>
      <c r="T641">
        <f t="shared" si="137"/>
        <v>52</v>
      </c>
      <c r="U641">
        <f t="shared" si="138"/>
        <v>52</v>
      </c>
      <c r="V641" s="1">
        <f t="shared" si="139"/>
        <v>45935.5132275132</v>
      </c>
      <c r="W641" s="1">
        <f t="shared" si="140"/>
        <v>45935.5132275132</v>
      </c>
      <c r="X641" t="str">
        <f t="shared" si="141"/>
        <v>健康</v>
      </c>
      <c r="Y641" s="8" t="str">
        <f>_xlfn.IFS(COUNTIF($B$2:B641,B641)=1,"-",OR(AND(X640="高滞销风险",OR(X641="中滞销风险",X641="低滞销风险",X641="健康")),AND(X640="中滞销风险",OR(X641="低滞销风险",X641="健康")),AND(X640="低滞销风险",X641="健康")),"变好",X640=X641,"维持不变",OR(AND(X640="健康",OR(X641="低滞销风险",X641="中滞销风险",X641="高滞销风险")),AND(X640="低滞销风险",OR(X641="中滞销风险",X641="高滞销风险")),AND(X640="中滞销风险",X641="高滞销风险")),"变差")</f>
        <v>维持不变</v>
      </c>
      <c r="Z641" s="9">
        <f t="shared" si="133"/>
        <v>0</v>
      </c>
      <c r="AA641" s="9">
        <f t="shared" si="142"/>
        <v>0</v>
      </c>
      <c r="AB641" s="9">
        <f t="shared" si="134"/>
        <v>0</v>
      </c>
      <c r="AC641" s="9">
        <f t="shared" si="143"/>
        <v>27.5132275132275</v>
      </c>
      <c r="AD641" s="9">
        <f t="shared" si="135"/>
        <v>0</v>
      </c>
      <c r="AE641" s="10">
        <f t="shared" si="136"/>
        <v>1.89</v>
      </c>
    </row>
    <row r="642" spans="1:31">
      <c r="A642" s="4">
        <v>45887</v>
      </c>
      <c r="B642" s="5" t="s">
        <v>375</v>
      </c>
      <c r="C642" s="5" t="s">
        <v>376</v>
      </c>
      <c r="D642" s="5" t="s">
        <v>326</v>
      </c>
      <c r="E642" s="5">
        <v>4.48</v>
      </c>
      <c r="F642" s="5">
        <v>5</v>
      </c>
      <c r="G642" s="5">
        <v>5.07</v>
      </c>
      <c r="H642" s="5">
        <v>3.93</v>
      </c>
      <c r="I642" s="5" t="s">
        <v>34</v>
      </c>
      <c r="J642" s="5">
        <v>35</v>
      </c>
      <c r="K642" s="5" t="s">
        <v>35</v>
      </c>
      <c r="L642" s="5" t="s">
        <v>36</v>
      </c>
      <c r="M642" s="5" t="s">
        <v>37</v>
      </c>
      <c r="N642" s="5">
        <v>157</v>
      </c>
      <c r="O642" s="5">
        <v>85</v>
      </c>
      <c r="P642" s="5">
        <v>0</v>
      </c>
      <c r="Q642" s="5">
        <v>196</v>
      </c>
      <c r="R642" s="5">
        <v>0</v>
      </c>
      <c r="S642" s="5">
        <v>0</v>
      </c>
      <c r="T642">
        <f t="shared" si="137"/>
        <v>242</v>
      </c>
      <c r="U642">
        <f t="shared" si="138"/>
        <v>438</v>
      </c>
      <c r="V642" s="1">
        <f t="shared" si="139"/>
        <v>45941.0178571429</v>
      </c>
      <c r="W642" s="1">
        <f t="shared" si="140"/>
        <v>45984.7678571429</v>
      </c>
      <c r="X642" t="str">
        <f t="shared" si="141"/>
        <v>健康</v>
      </c>
      <c r="Y642" s="8" t="str">
        <f>_xlfn.IFS(COUNTIF($B$2:B642,B642)=1,"-",OR(AND(X641="高滞销风险",OR(X642="中滞销风险",X642="低滞销风险",X642="健康")),AND(X641="中滞销风险",OR(X642="低滞销风险",X642="健康")),AND(X641="低滞销风险",X642="健康")),"变好",X641=X642,"维持不变",OR(AND(X641="健康",OR(X642="低滞销风险",X642="中滞销风险",X642="高滞销风险")),AND(X641="低滞销风险",OR(X642="中滞销风险",X642="高滞销风险")),AND(X641="中滞销风险",X642="高滞销风险")),"变差")</f>
        <v>-</v>
      </c>
      <c r="Z642" s="9">
        <f t="shared" si="133"/>
        <v>0</v>
      </c>
      <c r="AA642" s="9">
        <f t="shared" si="142"/>
        <v>0</v>
      </c>
      <c r="AB642" s="9">
        <f t="shared" si="134"/>
        <v>0</v>
      </c>
      <c r="AC642" s="9">
        <f t="shared" si="143"/>
        <v>97.7678571428571</v>
      </c>
      <c r="AD642" s="9">
        <f t="shared" si="135"/>
        <v>0</v>
      </c>
      <c r="AE642" s="10">
        <f t="shared" si="136"/>
        <v>4.48</v>
      </c>
    </row>
    <row r="643" spans="1:31">
      <c r="A643" s="4">
        <v>45894</v>
      </c>
      <c r="B643" s="5" t="s">
        <v>375</v>
      </c>
      <c r="C643" s="5" t="s">
        <v>376</v>
      </c>
      <c r="D643" s="5" t="s">
        <v>326</v>
      </c>
      <c r="E643" s="5">
        <v>4.3</v>
      </c>
      <c r="F643" s="5">
        <v>4.29</v>
      </c>
      <c r="G643" s="5">
        <v>4.64</v>
      </c>
      <c r="H643" s="5">
        <v>4.18</v>
      </c>
      <c r="I643" s="5" t="s">
        <v>34</v>
      </c>
      <c r="J643" s="5">
        <v>30</v>
      </c>
      <c r="K643" s="5" t="s">
        <v>38</v>
      </c>
      <c r="L643" s="5" t="s">
        <v>39</v>
      </c>
      <c r="M643" s="5" t="s">
        <v>40</v>
      </c>
      <c r="N643" s="5">
        <v>139</v>
      </c>
      <c r="O643" s="5">
        <v>164</v>
      </c>
      <c r="P643" s="5">
        <v>0</v>
      </c>
      <c r="Q643" s="5">
        <v>116</v>
      </c>
      <c r="R643" s="5">
        <v>0</v>
      </c>
      <c r="S643" s="5">
        <v>0</v>
      </c>
      <c r="T643">
        <f t="shared" si="137"/>
        <v>303</v>
      </c>
      <c r="U643">
        <f t="shared" si="138"/>
        <v>419</v>
      </c>
      <c r="V643" s="1">
        <f t="shared" si="139"/>
        <v>45964.4651162791</v>
      </c>
      <c r="W643" s="1">
        <f t="shared" si="140"/>
        <v>45991.4418604651</v>
      </c>
      <c r="X643" t="str">
        <f t="shared" si="141"/>
        <v>健康</v>
      </c>
      <c r="Y643" s="8" t="str">
        <f>_xlfn.IFS(COUNTIF($B$2:B643,B643)=1,"-",OR(AND(X642="高滞销风险",OR(X643="中滞销风险",X643="低滞销风险",X643="健康")),AND(X642="中滞销风险",OR(X643="低滞销风险",X643="健康")),AND(X642="低滞销风险",X643="健康")),"变好",X642=X643,"维持不变",OR(AND(X642="健康",OR(X643="低滞销风险",X643="中滞销风险",X643="高滞销风险")),AND(X642="低滞销风险",OR(X643="中滞销风险",X643="高滞销风险")),AND(X642="中滞销风险",X643="高滞销风险")),"变差")</f>
        <v>维持不变</v>
      </c>
      <c r="Z643" s="9">
        <f t="shared" ref="Z643:Z706" si="144">IF(V643&gt;=DATE(2025,12,1),T643-(DATE(2025,12,1)-A643)*E643,0)</f>
        <v>0</v>
      </c>
      <c r="AA643" s="9">
        <f t="shared" si="142"/>
        <v>0</v>
      </c>
      <c r="AB643" s="9">
        <f t="shared" ref="AB643:AB706" si="145">IF(W643&gt;=DATE(2025,12,1),U643-(DATE(2025,12,1)-A643)*E643,0)</f>
        <v>0</v>
      </c>
      <c r="AC643" s="9">
        <f t="shared" si="143"/>
        <v>97.4418604651163</v>
      </c>
      <c r="AD643" s="9">
        <f t="shared" ref="AD643:AD706" si="146">IF(W643&gt;DATE(2025,12,1),W643-DATE(2025,12,1),0)</f>
        <v>0</v>
      </c>
      <c r="AE643" s="10">
        <f t="shared" ref="AE643:AE706" si="147">IF(X643="健康",E643,U643/(DATE(2025,12,1)-A643))</f>
        <v>4.3</v>
      </c>
    </row>
    <row r="644" spans="1:31">
      <c r="A644" s="4">
        <v>45901</v>
      </c>
      <c r="B644" s="5" t="s">
        <v>375</v>
      </c>
      <c r="C644" s="5" t="s">
        <v>376</v>
      </c>
      <c r="D644" s="5" t="s">
        <v>326</v>
      </c>
      <c r="E644" s="5">
        <v>3.57</v>
      </c>
      <c r="F644" s="5">
        <v>3.57</v>
      </c>
      <c r="G644" s="5">
        <v>3.93</v>
      </c>
      <c r="H644" s="5">
        <v>4.5</v>
      </c>
      <c r="I644" s="5" t="s">
        <v>41</v>
      </c>
      <c r="J644" s="5">
        <v>25</v>
      </c>
      <c r="K644" s="5" t="s">
        <v>42</v>
      </c>
      <c r="L644" s="5" t="s">
        <v>43</v>
      </c>
      <c r="M644" s="5" t="s">
        <v>44</v>
      </c>
      <c r="N644" s="5">
        <v>157</v>
      </c>
      <c r="O644" s="5">
        <v>123</v>
      </c>
      <c r="P644" s="5">
        <v>0</v>
      </c>
      <c r="Q644" s="5">
        <v>116</v>
      </c>
      <c r="R644" s="5">
        <v>0</v>
      </c>
      <c r="S644" s="5">
        <v>0</v>
      </c>
      <c r="T644">
        <f t="shared" si="137"/>
        <v>280</v>
      </c>
      <c r="U644">
        <f t="shared" si="138"/>
        <v>396</v>
      </c>
      <c r="V644" s="1">
        <f t="shared" si="139"/>
        <v>45979.431372549</v>
      </c>
      <c r="W644" s="1">
        <f t="shared" si="140"/>
        <v>46011.9243697479</v>
      </c>
      <c r="X644" t="str">
        <f t="shared" si="141"/>
        <v>中滞销风险</v>
      </c>
      <c r="Y644" s="8" t="str">
        <f>_xlfn.IFS(COUNTIF($B$2:B644,B644)=1,"-",OR(AND(X643="高滞销风险",OR(X644="中滞销风险",X644="低滞销风险",X644="健康")),AND(X643="中滞销风险",OR(X644="低滞销风险",X644="健康")),AND(X643="低滞销风险",X644="健康")),"变好",X643=X644,"维持不变",OR(AND(X643="健康",OR(X644="低滞销风险",X644="中滞销风险",X644="高滞销风险")),AND(X643="低滞销风险",OR(X644="中滞销风险",X644="高滞销风险")),AND(X643="中滞销风险",X644="高滞销风险")),"变差")</f>
        <v>变差</v>
      </c>
      <c r="Z644" s="9">
        <f t="shared" si="144"/>
        <v>0</v>
      </c>
      <c r="AA644" s="9">
        <f t="shared" si="142"/>
        <v>71.13</v>
      </c>
      <c r="AB644" s="9">
        <f t="shared" si="145"/>
        <v>71.13</v>
      </c>
      <c r="AC644" s="9">
        <f t="shared" si="143"/>
        <v>110.924369747899</v>
      </c>
      <c r="AD644" s="9">
        <f t="shared" si="146"/>
        <v>19.924369747896</v>
      </c>
      <c r="AE644" s="10">
        <f t="shared" si="147"/>
        <v>4.35164835164835</v>
      </c>
    </row>
    <row r="645" spans="1:31">
      <c r="A645" s="4">
        <v>45908</v>
      </c>
      <c r="B645" s="5" t="s">
        <v>375</v>
      </c>
      <c r="C645" s="5" t="s">
        <v>376</v>
      </c>
      <c r="D645" s="5" t="s">
        <v>326</v>
      </c>
      <c r="E645" s="5">
        <v>4.89</v>
      </c>
      <c r="F645" s="5">
        <v>5.57</v>
      </c>
      <c r="G645" s="5">
        <v>4.57</v>
      </c>
      <c r="H645" s="5">
        <v>4.61</v>
      </c>
      <c r="I645" s="5" t="s">
        <v>34</v>
      </c>
      <c r="J645" s="5">
        <v>39</v>
      </c>
      <c r="K645" s="5" t="s">
        <v>45</v>
      </c>
      <c r="L645" s="5" t="s">
        <v>46</v>
      </c>
      <c r="M645" s="5" t="s">
        <v>47</v>
      </c>
      <c r="N645" s="5">
        <v>146</v>
      </c>
      <c r="O645" s="5">
        <v>93</v>
      </c>
      <c r="P645" s="5">
        <v>0</v>
      </c>
      <c r="Q645" s="5">
        <v>116</v>
      </c>
      <c r="R645" s="5">
        <v>0</v>
      </c>
      <c r="S645" s="5">
        <v>0</v>
      </c>
      <c r="T645">
        <f t="shared" si="137"/>
        <v>239</v>
      </c>
      <c r="U645">
        <f t="shared" si="138"/>
        <v>355</v>
      </c>
      <c r="V645" s="1">
        <f t="shared" si="139"/>
        <v>45956.8752556237</v>
      </c>
      <c r="W645" s="1">
        <f t="shared" si="140"/>
        <v>45980.5971370143</v>
      </c>
      <c r="X645" t="str">
        <f t="shared" si="141"/>
        <v>健康</v>
      </c>
      <c r="Y645" s="8" t="str">
        <f>_xlfn.IFS(COUNTIF($B$2:B645,B645)=1,"-",OR(AND(X644="高滞销风险",OR(X645="中滞销风险",X645="低滞销风险",X645="健康")),AND(X644="中滞销风险",OR(X645="低滞销风险",X645="健康")),AND(X644="低滞销风险",X645="健康")),"变好",X644=X645,"维持不变",OR(AND(X644="健康",OR(X645="低滞销风险",X645="中滞销风险",X645="高滞销风险")),AND(X644="低滞销风险",OR(X645="中滞销风险",X645="高滞销风险")),AND(X644="中滞销风险",X645="高滞销风险")),"变差")</f>
        <v>变好</v>
      </c>
      <c r="Z645" s="9">
        <f t="shared" si="144"/>
        <v>0</v>
      </c>
      <c r="AA645" s="9">
        <f t="shared" si="142"/>
        <v>0</v>
      </c>
      <c r="AB645" s="9">
        <f t="shared" si="145"/>
        <v>0</v>
      </c>
      <c r="AC645" s="9">
        <f t="shared" si="143"/>
        <v>72.5971370143149</v>
      </c>
      <c r="AD645" s="9">
        <f t="shared" si="146"/>
        <v>0</v>
      </c>
      <c r="AE645" s="10">
        <f t="shared" si="147"/>
        <v>4.89</v>
      </c>
    </row>
    <row r="646" spans="1:31">
      <c r="A646" s="4">
        <v>45887</v>
      </c>
      <c r="B646" s="5" t="s">
        <v>377</v>
      </c>
      <c r="C646" s="5" t="s">
        <v>378</v>
      </c>
      <c r="D646" s="5" t="s">
        <v>326</v>
      </c>
      <c r="E646" s="5">
        <v>8.37</v>
      </c>
      <c r="F646" s="5">
        <v>8.43</v>
      </c>
      <c r="G646" s="5">
        <v>8.21</v>
      </c>
      <c r="H646" s="5">
        <v>8.39</v>
      </c>
      <c r="I646" s="5" t="s">
        <v>34</v>
      </c>
      <c r="J646" s="5">
        <v>59</v>
      </c>
      <c r="K646" s="5" t="s">
        <v>35</v>
      </c>
      <c r="L646" s="5" t="s">
        <v>36</v>
      </c>
      <c r="M646" s="5" t="s">
        <v>37</v>
      </c>
      <c r="N646" s="5">
        <v>239</v>
      </c>
      <c r="O646" s="5">
        <v>275</v>
      </c>
      <c r="P646" s="5">
        <v>0</v>
      </c>
      <c r="Q646" s="5">
        <v>148</v>
      </c>
      <c r="R646" s="5">
        <v>0</v>
      </c>
      <c r="S646" s="5">
        <v>2</v>
      </c>
      <c r="T646">
        <f t="shared" si="137"/>
        <v>514</v>
      </c>
      <c r="U646">
        <f t="shared" si="138"/>
        <v>664</v>
      </c>
      <c r="V646" s="1">
        <f t="shared" si="139"/>
        <v>45948.4097968937</v>
      </c>
      <c r="W646" s="1">
        <f t="shared" si="140"/>
        <v>45966.3309438471</v>
      </c>
      <c r="X646" t="str">
        <f t="shared" si="141"/>
        <v>健康</v>
      </c>
      <c r="Y646" s="8" t="str">
        <f>_xlfn.IFS(COUNTIF($B$2:B646,B646)=1,"-",OR(AND(X645="高滞销风险",OR(X646="中滞销风险",X646="低滞销风险",X646="健康")),AND(X645="中滞销风险",OR(X646="低滞销风险",X646="健康")),AND(X645="低滞销风险",X646="健康")),"变好",X645=X646,"维持不变",OR(AND(X645="健康",OR(X646="低滞销风险",X646="中滞销风险",X646="高滞销风险")),AND(X645="低滞销风险",OR(X646="中滞销风险",X646="高滞销风险")),AND(X645="中滞销风险",X646="高滞销风险")),"变差")</f>
        <v>-</v>
      </c>
      <c r="Z646" s="9">
        <f t="shared" si="144"/>
        <v>0</v>
      </c>
      <c r="AA646" s="9">
        <f t="shared" si="142"/>
        <v>0</v>
      </c>
      <c r="AB646" s="9">
        <f t="shared" si="145"/>
        <v>0</v>
      </c>
      <c r="AC646" s="9">
        <f t="shared" si="143"/>
        <v>79.3309438470729</v>
      </c>
      <c r="AD646" s="9">
        <f t="shared" si="146"/>
        <v>0</v>
      </c>
      <c r="AE646" s="10">
        <f t="shared" si="147"/>
        <v>8.37</v>
      </c>
    </row>
    <row r="647" spans="1:31">
      <c r="A647" s="4">
        <v>45894</v>
      </c>
      <c r="B647" s="5" t="s">
        <v>377</v>
      </c>
      <c r="C647" s="5" t="s">
        <v>378</v>
      </c>
      <c r="D647" s="5" t="s">
        <v>326</v>
      </c>
      <c r="E647" s="5">
        <v>8.95</v>
      </c>
      <c r="F647" s="5">
        <v>9.43</v>
      </c>
      <c r="G647" s="5">
        <v>8.93</v>
      </c>
      <c r="H647" s="5">
        <v>8.68</v>
      </c>
      <c r="I647" s="5" t="s">
        <v>34</v>
      </c>
      <c r="J647" s="5">
        <v>66</v>
      </c>
      <c r="K647" s="5" t="s">
        <v>38</v>
      </c>
      <c r="L647" s="5" t="s">
        <v>39</v>
      </c>
      <c r="M647" s="5" t="s">
        <v>40</v>
      </c>
      <c r="N647" s="5">
        <v>180</v>
      </c>
      <c r="O647" s="5">
        <v>376</v>
      </c>
      <c r="P647" s="5">
        <v>0</v>
      </c>
      <c r="Q647" s="5">
        <v>48</v>
      </c>
      <c r="R647" s="5">
        <v>0</v>
      </c>
      <c r="S647" s="5">
        <v>2</v>
      </c>
      <c r="T647">
        <f t="shared" si="137"/>
        <v>556</v>
      </c>
      <c r="U647">
        <f t="shared" si="138"/>
        <v>606</v>
      </c>
      <c r="V647" s="1">
        <f t="shared" si="139"/>
        <v>45956.1229050279</v>
      </c>
      <c r="W647" s="1">
        <f t="shared" si="140"/>
        <v>45961.7094972067</v>
      </c>
      <c r="X647" t="str">
        <f t="shared" si="141"/>
        <v>健康</v>
      </c>
      <c r="Y647" s="8" t="str">
        <f>_xlfn.IFS(COUNTIF($B$2:B647,B647)=1,"-",OR(AND(X646="高滞销风险",OR(X647="中滞销风险",X647="低滞销风险",X647="健康")),AND(X646="中滞销风险",OR(X647="低滞销风险",X647="健康")),AND(X646="低滞销风险",X647="健康")),"变好",X646=X647,"维持不变",OR(AND(X646="健康",OR(X647="低滞销风险",X647="中滞销风险",X647="高滞销风险")),AND(X646="低滞销风险",OR(X647="中滞销风险",X647="高滞销风险")),AND(X646="中滞销风险",X647="高滞销风险")),"变差")</f>
        <v>维持不变</v>
      </c>
      <c r="Z647" s="9">
        <f t="shared" si="144"/>
        <v>0</v>
      </c>
      <c r="AA647" s="9">
        <f t="shared" si="142"/>
        <v>0</v>
      </c>
      <c r="AB647" s="9">
        <f t="shared" si="145"/>
        <v>0</v>
      </c>
      <c r="AC647" s="9">
        <f t="shared" si="143"/>
        <v>67.7094972067039</v>
      </c>
      <c r="AD647" s="9">
        <f t="shared" si="146"/>
        <v>0</v>
      </c>
      <c r="AE647" s="10">
        <f t="shared" si="147"/>
        <v>8.95</v>
      </c>
    </row>
    <row r="648" spans="1:31">
      <c r="A648" s="4">
        <v>45901</v>
      </c>
      <c r="B648" s="5" t="s">
        <v>377</v>
      </c>
      <c r="C648" s="5" t="s">
        <v>378</v>
      </c>
      <c r="D648" s="5" t="s">
        <v>326</v>
      </c>
      <c r="E648" s="5">
        <v>9.05</v>
      </c>
      <c r="F648" s="5">
        <v>9.29</v>
      </c>
      <c r="G648" s="5">
        <v>9.36</v>
      </c>
      <c r="H648" s="5">
        <v>8.79</v>
      </c>
      <c r="I648" s="5" t="s">
        <v>34</v>
      </c>
      <c r="J648" s="5">
        <v>65</v>
      </c>
      <c r="K648" s="5" t="s">
        <v>42</v>
      </c>
      <c r="L648" s="5" t="s">
        <v>43</v>
      </c>
      <c r="M648" s="5" t="s">
        <v>44</v>
      </c>
      <c r="N648" s="5">
        <v>172</v>
      </c>
      <c r="O648" s="5">
        <v>361</v>
      </c>
      <c r="P648" s="5">
        <v>0</v>
      </c>
      <c r="Q648" s="5">
        <v>13</v>
      </c>
      <c r="R648" s="5">
        <v>0</v>
      </c>
      <c r="S648" s="5">
        <v>150</v>
      </c>
      <c r="T648">
        <f t="shared" si="137"/>
        <v>533</v>
      </c>
      <c r="U648">
        <f t="shared" si="138"/>
        <v>696</v>
      </c>
      <c r="V648" s="1">
        <f t="shared" si="139"/>
        <v>45959.8950276243</v>
      </c>
      <c r="W648" s="1">
        <f t="shared" si="140"/>
        <v>45977.9060773481</v>
      </c>
      <c r="X648" t="str">
        <f t="shared" si="141"/>
        <v>健康</v>
      </c>
      <c r="Y648" s="8" t="str">
        <f>_xlfn.IFS(COUNTIF($B$2:B648,B648)=1,"-",OR(AND(X647="高滞销风险",OR(X648="中滞销风险",X648="低滞销风险",X648="健康")),AND(X647="中滞销风险",OR(X648="低滞销风险",X648="健康")),AND(X647="低滞销风险",X648="健康")),"变好",X647=X648,"维持不变",OR(AND(X647="健康",OR(X648="低滞销风险",X648="中滞销风险",X648="高滞销风险")),AND(X647="低滞销风险",OR(X648="中滞销风险",X648="高滞销风险")),AND(X647="中滞销风险",X648="高滞销风险")),"变差")</f>
        <v>维持不变</v>
      </c>
      <c r="Z648" s="9">
        <f t="shared" si="144"/>
        <v>0</v>
      </c>
      <c r="AA648" s="9">
        <f t="shared" si="142"/>
        <v>0</v>
      </c>
      <c r="AB648" s="9">
        <f t="shared" si="145"/>
        <v>0</v>
      </c>
      <c r="AC648" s="9">
        <f t="shared" si="143"/>
        <v>76.9060773480663</v>
      </c>
      <c r="AD648" s="9">
        <f t="shared" si="146"/>
        <v>0</v>
      </c>
      <c r="AE648" s="10">
        <f t="shared" si="147"/>
        <v>9.05</v>
      </c>
    </row>
    <row r="649" spans="1:31">
      <c r="A649" s="4">
        <v>45908</v>
      </c>
      <c r="B649" s="5" t="s">
        <v>377</v>
      </c>
      <c r="C649" s="5" t="s">
        <v>378</v>
      </c>
      <c r="D649" s="5" t="s">
        <v>326</v>
      </c>
      <c r="E649" s="5">
        <v>6.57</v>
      </c>
      <c r="F649" s="5">
        <v>6.57</v>
      </c>
      <c r="G649" s="5">
        <v>7.93</v>
      </c>
      <c r="H649" s="5">
        <v>8.43</v>
      </c>
      <c r="I649" s="5" t="s">
        <v>41</v>
      </c>
      <c r="J649" s="5">
        <v>46</v>
      </c>
      <c r="K649" s="5" t="s">
        <v>45</v>
      </c>
      <c r="L649" s="5" t="s">
        <v>46</v>
      </c>
      <c r="M649" s="5" t="s">
        <v>47</v>
      </c>
      <c r="N649" s="5">
        <v>171</v>
      </c>
      <c r="O649" s="5">
        <v>320</v>
      </c>
      <c r="P649" s="5">
        <v>0</v>
      </c>
      <c r="Q649" s="5">
        <v>13</v>
      </c>
      <c r="R649" s="5">
        <v>0</v>
      </c>
      <c r="S649" s="5">
        <v>150</v>
      </c>
      <c r="T649">
        <f t="shared" si="137"/>
        <v>491</v>
      </c>
      <c r="U649">
        <f t="shared" si="138"/>
        <v>654</v>
      </c>
      <c r="V649" s="1">
        <f t="shared" si="139"/>
        <v>45982.7336377473</v>
      </c>
      <c r="W649" s="1">
        <f t="shared" si="140"/>
        <v>46007.5433789954</v>
      </c>
      <c r="X649" t="str">
        <f t="shared" si="141"/>
        <v>中滞销风险</v>
      </c>
      <c r="Y649" s="8" t="str">
        <f>_xlfn.IFS(COUNTIF($B$2:B649,B649)=1,"-",OR(AND(X648="高滞销风险",OR(X649="中滞销风险",X649="低滞销风险",X649="健康")),AND(X648="中滞销风险",OR(X649="低滞销风险",X649="健康")),AND(X648="低滞销风险",X649="健康")),"变好",X648=X649,"维持不变",OR(AND(X648="健康",OR(X649="低滞销风险",X649="中滞销风险",X649="高滞销风险")),AND(X648="低滞销风险",OR(X649="中滞销风险",X649="高滞销风险")),AND(X648="中滞销风险",X649="高滞销风险")),"变差")</f>
        <v>变差</v>
      </c>
      <c r="Z649" s="9">
        <f t="shared" si="144"/>
        <v>0</v>
      </c>
      <c r="AA649" s="9">
        <f t="shared" si="142"/>
        <v>102.12</v>
      </c>
      <c r="AB649" s="9">
        <f t="shared" si="145"/>
        <v>102.12</v>
      </c>
      <c r="AC649" s="9">
        <f t="shared" si="143"/>
        <v>99.5433789954338</v>
      </c>
      <c r="AD649" s="9">
        <f t="shared" si="146"/>
        <v>15.5433789954332</v>
      </c>
      <c r="AE649" s="10">
        <f t="shared" si="147"/>
        <v>7.78571428571429</v>
      </c>
    </row>
    <row r="650" spans="1:31">
      <c r="A650" s="4">
        <v>45887</v>
      </c>
      <c r="B650" s="5" t="s">
        <v>379</v>
      </c>
      <c r="C650" s="5" t="s">
        <v>380</v>
      </c>
      <c r="D650" s="5" t="s">
        <v>326</v>
      </c>
      <c r="E650" s="5">
        <v>3.86</v>
      </c>
      <c r="F650" s="5">
        <v>3.86</v>
      </c>
      <c r="G650" s="5">
        <v>5.64</v>
      </c>
      <c r="H650" s="5">
        <v>6.21</v>
      </c>
      <c r="I650" s="5" t="s">
        <v>41</v>
      </c>
      <c r="J650" s="5">
        <v>27</v>
      </c>
      <c r="K650" s="5" t="s">
        <v>35</v>
      </c>
      <c r="L650" s="5" t="s">
        <v>36</v>
      </c>
      <c r="M650" s="5" t="s">
        <v>37</v>
      </c>
      <c r="N650" s="5">
        <v>113</v>
      </c>
      <c r="O650" s="5">
        <v>259</v>
      </c>
      <c r="P650" s="5">
        <v>0</v>
      </c>
      <c r="Q650" s="5">
        <v>0</v>
      </c>
      <c r="R650" s="5">
        <v>0</v>
      </c>
      <c r="S650" s="5">
        <v>200</v>
      </c>
      <c r="T650">
        <f t="shared" si="137"/>
        <v>372</v>
      </c>
      <c r="U650">
        <f t="shared" si="138"/>
        <v>572</v>
      </c>
      <c r="V650" s="1">
        <f t="shared" si="139"/>
        <v>45983.3730569948</v>
      </c>
      <c r="W650" s="1">
        <f t="shared" si="140"/>
        <v>46035.1865284974</v>
      </c>
      <c r="X650" t="str">
        <f t="shared" si="141"/>
        <v>高滞销风险</v>
      </c>
      <c r="Y650" s="8" t="str">
        <f>_xlfn.IFS(COUNTIF($B$2:B650,B650)=1,"-",OR(AND(X649="高滞销风险",OR(X650="中滞销风险",X650="低滞销风险",X650="健康")),AND(X649="中滞销风险",OR(X650="低滞销风险",X650="健康")),AND(X649="低滞销风险",X650="健康")),"变好",X649=X650,"维持不变",OR(AND(X649="健康",OR(X650="低滞销风险",X650="中滞销风险",X650="高滞销风险")),AND(X649="低滞销风险",OR(X650="中滞销风险",X650="高滞销风险")),AND(X649="中滞销风险",X650="高滞销风险")),"变差")</f>
        <v>-</v>
      </c>
      <c r="Z650" s="9">
        <f t="shared" si="144"/>
        <v>0</v>
      </c>
      <c r="AA650" s="9">
        <f t="shared" si="142"/>
        <v>166.7</v>
      </c>
      <c r="AB650" s="9">
        <f t="shared" si="145"/>
        <v>166.7</v>
      </c>
      <c r="AC650" s="9">
        <f t="shared" si="143"/>
        <v>148.186528497409</v>
      </c>
      <c r="AD650" s="9">
        <f t="shared" si="146"/>
        <v>43.1865284974119</v>
      </c>
      <c r="AE650" s="10">
        <f t="shared" si="147"/>
        <v>5.44761904761905</v>
      </c>
    </row>
    <row r="651" spans="1:31">
      <c r="A651" s="4">
        <v>45894</v>
      </c>
      <c r="B651" s="5" t="s">
        <v>379</v>
      </c>
      <c r="C651" s="5" t="s">
        <v>380</v>
      </c>
      <c r="D651" s="5" t="s">
        <v>326</v>
      </c>
      <c r="E651" s="5">
        <v>2.29</v>
      </c>
      <c r="F651" s="5">
        <v>2.29</v>
      </c>
      <c r="G651" s="5">
        <v>3.07</v>
      </c>
      <c r="H651" s="5">
        <v>5.32</v>
      </c>
      <c r="I651" s="5" t="s">
        <v>41</v>
      </c>
      <c r="J651" s="5">
        <v>16</v>
      </c>
      <c r="K651" s="5" t="s">
        <v>38</v>
      </c>
      <c r="L651" s="5" t="s">
        <v>39</v>
      </c>
      <c r="M651" s="5" t="s">
        <v>40</v>
      </c>
      <c r="N651" s="5">
        <v>131</v>
      </c>
      <c r="O651" s="5">
        <v>231</v>
      </c>
      <c r="P651" s="5">
        <v>0</v>
      </c>
      <c r="Q651" s="5">
        <v>199</v>
      </c>
      <c r="R651" s="5">
        <v>0</v>
      </c>
      <c r="S651" s="5">
        <v>1</v>
      </c>
      <c r="T651">
        <f t="shared" si="137"/>
        <v>362</v>
      </c>
      <c r="U651">
        <f t="shared" si="138"/>
        <v>562</v>
      </c>
      <c r="V651" s="1">
        <f t="shared" si="139"/>
        <v>46052.0786026201</v>
      </c>
      <c r="W651" s="1">
        <f t="shared" si="140"/>
        <v>46139.4148471616</v>
      </c>
      <c r="X651" t="str">
        <f t="shared" si="141"/>
        <v>高滞销风险</v>
      </c>
      <c r="Y651" s="8" t="str">
        <f>_xlfn.IFS(COUNTIF($B$2:B651,B651)=1,"-",OR(AND(X650="高滞销风险",OR(X651="中滞销风险",X651="低滞销风险",X651="健康")),AND(X650="中滞销风险",OR(X651="低滞销风险",X651="健康")),AND(X650="低滞销风险",X651="健康")),"变好",X650=X651,"维持不变",OR(AND(X650="健康",OR(X651="低滞销风险",X651="中滞销风险",X651="高滞销风险")),AND(X650="低滞销风险",OR(X651="中滞销风险",X651="高滞销风险")),AND(X650="中滞销风险",X651="高滞销风险")),"变差")</f>
        <v>维持不变</v>
      </c>
      <c r="Z651" s="9">
        <f t="shared" si="144"/>
        <v>137.58</v>
      </c>
      <c r="AA651" s="9">
        <f t="shared" si="142"/>
        <v>200</v>
      </c>
      <c r="AB651" s="9">
        <f t="shared" si="145"/>
        <v>337.58</v>
      </c>
      <c r="AC651" s="9">
        <f t="shared" si="143"/>
        <v>245.414847161572</v>
      </c>
      <c r="AD651" s="9">
        <f t="shared" si="146"/>
        <v>147.41484716157</v>
      </c>
      <c r="AE651" s="10">
        <f t="shared" si="147"/>
        <v>5.73469387755102</v>
      </c>
    </row>
    <row r="652" spans="1:31">
      <c r="A652" s="4">
        <v>45901</v>
      </c>
      <c r="B652" s="5" t="s">
        <v>379</v>
      </c>
      <c r="C652" s="5" t="s">
        <v>380</v>
      </c>
      <c r="D652" s="5" t="s">
        <v>326</v>
      </c>
      <c r="E652" s="5">
        <v>4.18</v>
      </c>
      <c r="F652" s="5">
        <v>4.29</v>
      </c>
      <c r="G652" s="5">
        <v>3.29</v>
      </c>
      <c r="H652" s="5">
        <v>4.46</v>
      </c>
      <c r="I652" s="5" t="s">
        <v>34</v>
      </c>
      <c r="J652" s="5">
        <v>30</v>
      </c>
      <c r="K652" s="5" t="s">
        <v>42</v>
      </c>
      <c r="L652" s="5" t="s">
        <v>43</v>
      </c>
      <c r="M652" s="5" t="s">
        <v>44</v>
      </c>
      <c r="N652" s="5">
        <v>147</v>
      </c>
      <c r="O652" s="5">
        <v>172</v>
      </c>
      <c r="P652" s="5">
        <v>0</v>
      </c>
      <c r="Q652" s="5">
        <v>199</v>
      </c>
      <c r="R652" s="5">
        <v>0</v>
      </c>
      <c r="S652" s="5">
        <v>1</v>
      </c>
      <c r="T652">
        <f t="shared" si="137"/>
        <v>319</v>
      </c>
      <c r="U652">
        <f t="shared" si="138"/>
        <v>519</v>
      </c>
      <c r="V652" s="1">
        <f t="shared" si="139"/>
        <v>45977.3157894737</v>
      </c>
      <c r="W652" s="1">
        <f t="shared" si="140"/>
        <v>46025.1626794258</v>
      </c>
      <c r="X652" t="str">
        <f t="shared" si="141"/>
        <v>高滞销风险</v>
      </c>
      <c r="Y652" s="8" t="str">
        <f>_xlfn.IFS(COUNTIF($B$2:B652,B652)=1,"-",OR(AND(X651="高滞销风险",OR(X652="中滞销风险",X652="低滞销风险",X652="健康")),AND(X651="中滞销风险",OR(X652="低滞销风险",X652="健康")),AND(X651="低滞销风险",X652="健康")),"变好",X651=X652,"维持不变",OR(AND(X651="健康",OR(X652="低滞销风险",X652="中滞销风险",X652="高滞销风险")),AND(X651="低滞销风险",OR(X652="中滞销风险",X652="高滞销风险")),AND(X651="中滞销风险",X652="高滞销风险")),"变差")</f>
        <v>维持不变</v>
      </c>
      <c r="Z652" s="9">
        <f t="shared" si="144"/>
        <v>0</v>
      </c>
      <c r="AA652" s="9">
        <f t="shared" si="142"/>
        <v>138.62</v>
      </c>
      <c r="AB652" s="9">
        <f t="shared" si="145"/>
        <v>138.62</v>
      </c>
      <c r="AC652" s="9">
        <f t="shared" si="143"/>
        <v>124.162679425837</v>
      </c>
      <c r="AD652" s="9">
        <f t="shared" si="146"/>
        <v>33.1626794258409</v>
      </c>
      <c r="AE652" s="10">
        <f t="shared" si="147"/>
        <v>5.7032967032967</v>
      </c>
    </row>
    <row r="653" spans="1:31">
      <c r="A653" s="4">
        <v>45908</v>
      </c>
      <c r="B653" s="5" t="s">
        <v>379</v>
      </c>
      <c r="C653" s="5" t="s">
        <v>380</v>
      </c>
      <c r="D653" s="5" t="s">
        <v>326</v>
      </c>
      <c r="E653" s="5">
        <v>4.73</v>
      </c>
      <c r="F653" s="5">
        <v>5.71</v>
      </c>
      <c r="G653" s="5">
        <v>5</v>
      </c>
      <c r="H653" s="5">
        <v>4.04</v>
      </c>
      <c r="I653" s="5" t="s">
        <v>34</v>
      </c>
      <c r="J653" s="5">
        <v>40</v>
      </c>
      <c r="K653" s="5" t="s">
        <v>45</v>
      </c>
      <c r="L653" s="5" t="s">
        <v>46</v>
      </c>
      <c r="M653" s="5" t="s">
        <v>47</v>
      </c>
      <c r="N653" s="5">
        <v>205</v>
      </c>
      <c r="O653" s="5">
        <v>71</v>
      </c>
      <c r="P653" s="5">
        <v>0</v>
      </c>
      <c r="Q653" s="5">
        <v>199</v>
      </c>
      <c r="R653" s="5">
        <v>0</v>
      </c>
      <c r="S653" s="5">
        <v>1</v>
      </c>
      <c r="T653">
        <f t="shared" si="137"/>
        <v>276</v>
      </c>
      <c r="U653">
        <f t="shared" si="138"/>
        <v>476</v>
      </c>
      <c r="V653" s="1">
        <f t="shared" si="139"/>
        <v>45966.3509513742</v>
      </c>
      <c r="W653" s="1">
        <f t="shared" si="140"/>
        <v>46008.6342494715</v>
      </c>
      <c r="X653" t="str">
        <f t="shared" si="141"/>
        <v>中滞销风险</v>
      </c>
      <c r="Y653" s="8" t="str">
        <f>_xlfn.IFS(COUNTIF($B$2:B653,B653)=1,"-",OR(AND(X652="高滞销风险",OR(X653="中滞销风险",X653="低滞销风险",X653="健康")),AND(X652="中滞销风险",OR(X653="低滞销风险",X653="健康")),AND(X652="低滞销风险",X653="健康")),"变好",X652=X653,"维持不变",OR(AND(X652="健康",OR(X653="低滞销风险",X653="中滞销风险",X653="高滞销风险")),AND(X652="低滞销风险",OR(X653="中滞销风险",X653="高滞销风险")),AND(X652="中滞销风险",X653="高滞销风险")),"变差")</f>
        <v>变好</v>
      </c>
      <c r="Z653" s="9">
        <f t="shared" si="144"/>
        <v>0</v>
      </c>
      <c r="AA653" s="9">
        <f t="shared" si="142"/>
        <v>78.6799999999999</v>
      </c>
      <c r="AB653" s="9">
        <f t="shared" si="145"/>
        <v>78.6799999999999</v>
      </c>
      <c r="AC653" s="9">
        <f t="shared" si="143"/>
        <v>100.634249471459</v>
      </c>
      <c r="AD653" s="9">
        <f t="shared" si="146"/>
        <v>16.6342494714554</v>
      </c>
      <c r="AE653" s="10">
        <f t="shared" si="147"/>
        <v>5.66666666666667</v>
      </c>
    </row>
    <row r="654" spans="1:31">
      <c r="A654" s="4">
        <v>45887</v>
      </c>
      <c r="B654" s="5" t="s">
        <v>381</v>
      </c>
      <c r="C654" s="5" t="s">
        <v>382</v>
      </c>
      <c r="D654" s="5" t="s">
        <v>326</v>
      </c>
      <c r="E654" s="5">
        <v>6.15</v>
      </c>
      <c r="F654" s="5">
        <v>7.71</v>
      </c>
      <c r="G654" s="5">
        <v>5.5</v>
      </c>
      <c r="H654" s="5">
        <v>5.46</v>
      </c>
      <c r="I654" s="5" t="s">
        <v>34</v>
      </c>
      <c r="J654" s="5">
        <v>54</v>
      </c>
      <c r="K654" s="5" t="s">
        <v>35</v>
      </c>
      <c r="L654" s="5" t="s">
        <v>36</v>
      </c>
      <c r="M654" s="5" t="s">
        <v>37</v>
      </c>
      <c r="N654" s="5">
        <v>149</v>
      </c>
      <c r="O654" s="5">
        <v>80</v>
      </c>
      <c r="P654" s="5">
        <v>0</v>
      </c>
      <c r="Q654" s="5">
        <v>4</v>
      </c>
      <c r="R654" s="5">
        <v>0</v>
      </c>
      <c r="S654" s="5">
        <v>200</v>
      </c>
      <c r="T654">
        <f t="shared" si="137"/>
        <v>229</v>
      </c>
      <c r="U654">
        <f t="shared" si="138"/>
        <v>433</v>
      </c>
      <c r="V654" s="1">
        <f t="shared" si="139"/>
        <v>45924.2357723577</v>
      </c>
      <c r="W654" s="1">
        <f t="shared" si="140"/>
        <v>45957.406504065</v>
      </c>
      <c r="X654" t="str">
        <f t="shared" si="141"/>
        <v>健康</v>
      </c>
      <c r="Y654" s="8" t="str">
        <f>_xlfn.IFS(COUNTIF($B$2:B654,B654)=1,"-",OR(AND(X653="高滞销风险",OR(X654="中滞销风险",X654="低滞销风险",X654="健康")),AND(X653="中滞销风险",OR(X654="低滞销风险",X654="健康")),AND(X653="低滞销风险",X654="健康")),"变好",X653=X654,"维持不变",OR(AND(X653="健康",OR(X654="低滞销风险",X654="中滞销风险",X654="高滞销风险")),AND(X653="低滞销风险",OR(X654="中滞销风险",X654="高滞销风险")),AND(X653="中滞销风险",X654="高滞销风险")),"变差")</f>
        <v>-</v>
      </c>
      <c r="Z654" s="9">
        <f t="shared" si="144"/>
        <v>0</v>
      </c>
      <c r="AA654" s="9">
        <f t="shared" si="142"/>
        <v>0</v>
      </c>
      <c r="AB654" s="9">
        <f t="shared" si="145"/>
        <v>0</v>
      </c>
      <c r="AC654" s="9">
        <f t="shared" si="143"/>
        <v>70.4065040650407</v>
      </c>
      <c r="AD654" s="9">
        <f t="shared" si="146"/>
        <v>0</v>
      </c>
      <c r="AE654" s="10">
        <f t="shared" si="147"/>
        <v>6.15</v>
      </c>
    </row>
    <row r="655" spans="1:31">
      <c r="A655" s="4">
        <v>45894</v>
      </c>
      <c r="B655" s="5" t="s">
        <v>381</v>
      </c>
      <c r="C655" s="5" t="s">
        <v>382</v>
      </c>
      <c r="D655" s="5" t="s">
        <v>326</v>
      </c>
      <c r="E655" s="5">
        <v>6.39</v>
      </c>
      <c r="F655" s="5">
        <v>7</v>
      </c>
      <c r="G655" s="5">
        <v>7.36</v>
      </c>
      <c r="H655" s="5">
        <v>5.64</v>
      </c>
      <c r="I655" s="5" t="s">
        <v>34</v>
      </c>
      <c r="J655" s="5">
        <v>49</v>
      </c>
      <c r="K655" s="5" t="s">
        <v>38</v>
      </c>
      <c r="L655" s="5" t="s">
        <v>39</v>
      </c>
      <c r="M655" s="5" t="s">
        <v>40</v>
      </c>
      <c r="N655" s="5">
        <v>145</v>
      </c>
      <c r="O655" s="5">
        <v>223</v>
      </c>
      <c r="P655" s="5">
        <v>0</v>
      </c>
      <c r="Q655" s="5">
        <v>24</v>
      </c>
      <c r="R655" s="5">
        <v>0</v>
      </c>
      <c r="S655" s="5">
        <v>150</v>
      </c>
      <c r="T655">
        <f t="shared" si="137"/>
        <v>368</v>
      </c>
      <c r="U655">
        <f t="shared" si="138"/>
        <v>542</v>
      </c>
      <c r="V655" s="1">
        <f t="shared" si="139"/>
        <v>45951.5899843505</v>
      </c>
      <c r="W655" s="1">
        <f t="shared" si="140"/>
        <v>45978.8200312989</v>
      </c>
      <c r="X655" t="str">
        <f t="shared" si="141"/>
        <v>健康</v>
      </c>
      <c r="Y655" s="8" t="str">
        <f>_xlfn.IFS(COUNTIF($B$2:B655,B655)=1,"-",OR(AND(X654="高滞销风险",OR(X655="中滞销风险",X655="低滞销风险",X655="健康")),AND(X654="中滞销风险",OR(X655="低滞销风险",X655="健康")),AND(X654="低滞销风险",X655="健康")),"变好",X654=X655,"维持不变",OR(AND(X654="健康",OR(X655="低滞销风险",X655="中滞销风险",X655="高滞销风险")),AND(X654="低滞销风险",OR(X655="中滞销风险",X655="高滞销风险")),AND(X654="中滞销风险",X655="高滞销风险")),"变差")</f>
        <v>维持不变</v>
      </c>
      <c r="Z655" s="9">
        <f t="shared" si="144"/>
        <v>0</v>
      </c>
      <c r="AA655" s="9">
        <f t="shared" si="142"/>
        <v>0</v>
      </c>
      <c r="AB655" s="9">
        <f t="shared" si="145"/>
        <v>0</v>
      </c>
      <c r="AC655" s="9">
        <f t="shared" si="143"/>
        <v>84.8200312989045</v>
      </c>
      <c r="AD655" s="9">
        <f t="shared" si="146"/>
        <v>0</v>
      </c>
      <c r="AE655" s="10">
        <f t="shared" si="147"/>
        <v>6.39</v>
      </c>
    </row>
    <row r="656" spans="1:31">
      <c r="A656" s="4">
        <v>45901</v>
      </c>
      <c r="B656" s="5" t="s">
        <v>381</v>
      </c>
      <c r="C656" s="5" t="s">
        <v>382</v>
      </c>
      <c r="D656" s="5" t="s">
        <v>326</v>
      </c>
      <c r="E656" s="5">
        <v>3.29</v>
      </c>
      <c r="F656" s="5">
        <v>3.29</v>
      </c>
      <c r="G656" s="5">
        <v>5.14</v>
      </c>
      <c r="H656" s="5">
        <v>5.32</v>
      </c>
      <c r="I656" s="5" t="s">
        <v>41</v>
      </c>
      <c r="J656" s="5">
        <v>23</v>
      </c>
      <c r="K656" s="5" t="s">
        <v>42</v>
      </c>
      <c r="L656" s="5" t="s">
        <v>43</v>
      </c>
      <c r="M656" s="5" t="s">
        <v>44</v>
      </c>
      <c r="N656" s="5">
        <v>162</v>
      </c>
      <c r="O656" s="5">
        <v>183</v>
      </c>
      <c r="P656" s="5">
        <v>0</v>
      </c>
      <c r="Q656" s="5">
        <v>24</v>
      </c>
      <c r="R656" s="5">
        <v>0</v>
      </c>
      <c r="S656" s="5">
        <v>150</v>
      </c>
      <c r="T656">
        <f t="shared" si="137"/>
        <v>345</v>
      </c>
      <c r="U656">
        <f t="shared" si="138"/>
        <v>519</v>
      </c>
      <c r="V656" s="1">
        <f t="shared" si="139"/>
        <v>46005.8632218845</v>
      </c>
      <c r="W656" s="1">
        <f t="shared" si="140"/>
        <v>46058.7507598784</v>
      </c>
      <c r="X656" t="str">
        <f t="shared" si="141"/>
        <v>高滞销风险</v>
      </c>
      <c r="Y656" s="8" t="str">
        <f>_xlfn.IFS(COUNTIF($B$2:B656,B656)=1,"-",OR(AND(X655="高滞销风险",OR(X656="中滞销风险",X656="低滞销风险",X656="健康")),AND(X655="中滞销风险",OR(X656="低滞销风险",X656="健康")),AND(X655="低滞销风险",X656="健康")),"变好",X655=X656,"维持不变",OR(AND(X655="健康",OR(X656="低滞销风险",X656="中滞销风险",X656="高滞销风险")),AND(X655="低滞销风险",OR(X656="中滞销风险",X656="高滞销风险")),AND(X655="中滞销风险",X656="高滞销风险")),"变差")</f>
        <v>变差</v>
      </c>
      <c r="Z656" s="9">
        <f t="shared" si="144"/>
        <v>45.61</v>
      </c>
      <c r="AA656" s="9">
        <f t="shared" si="142"/>
        <v>174</v>
      </c>
      <c r="AB656" s="9">
        <f t="shared" si="145"/>
        <v>219.61</v>
      </c>
      <c r="AC656" s="9">
        <f t="shared" si="143"/>
        <v>157.750759878419</v>
      </c>
      <c r="AD656" s="9">
        <f t="shared" si="146"/>
        <v>66.7507598784214</v>
      </c>
      <c r="AE656" s="10">
        <f t="shared" si="147"/>
        <v>5.7032967032967</v>
      </c>
    </row>
    <row r="657" spans="1:31">
      <c r="A657" s="4">
        <v>45908</v>
      </c>
      <c r="B657" s="5" t="s">
        <v>381</v>
      </c>
      <c r="C657" s="5" t="s">
        <v>382</v>
      </c>
      <c r="D657" s="5" t="s">
        <v>326</v>
      </c>
      <c r="E657" s="5">
        <v>6.1</v>
      </c>
      <c r="F657" s="5">
        <v>6.71</v>
      </c>
      <c r="G657" s="5">
        <v>5</v>
      </c>
      <c r="H657" s="5">
        <v>6.18</v>
      </c>
      <c r="I657" s="5" t="s">
        <v>34</v>
      </c>
      <c r="J657" s="5">
        <v>47</v>
      </c>
      <c r="K657" s="5" t="s">
        <v>45</v>
      </c>
      <c r="L657" s="5" t="s">
        <v>46</v>
      </c>
      <c r="M657" s="5" t="s">
        <v>47</v>
      </c>
      <c r="N657" s="5">
        <v>133</v>
      </c>
      <c r="O657" s="5">
        <v>167</v>
      </c>
      <c r="P657" s="5">
        <v>0</v>
      </c>
      <c r="Q657" s="5">
        <v>24</v>
      </c>
      <c r="R657" s="5">
        <v>0</v>
      </c>
      <c r="S657" s="5">
        <v>150</v>
      </c>
      <c r="T657">
        <f t="shared" si="137"/>
        <v>300</v>
      </c>
      <c r="U657">
        <f t="shared" si="138"/>
        <v>474</v>
      </c>
      <c r="V657" s="1">
        <f t="shared" si="139"/>
        <v>45957.1803278689</v>
      </c>
      <c r="W657" s="1">
        <f t="shared" si="140"/>
        <v>45985.7049180328</v>
      </c>
      <c r="X657" t="str">
        <f t="shared" si="141"/>
        <v>健康</v>
      </c>
      <c r="Y657" s="8" t="str">
        <f>_xlfn.IFS(COUNTIF($B$2:B657,B657)=1,"-",OR(AND(X656="高滞销风险",OR(X657="中滞销风险",X657="低滞销风险",X657="健康")),AND(X656="中滞销风险",OR(X657="低滞销风险",X657="健康")),AND(X656="低滞销风险",X657="健康")),"变好",X656=X657,"维持不变",OR(AND(X656="健康",OR(X657="低滞销风险",X657="中滞销风险",X657="高滞销风险")),AND(X656="低滞销风险",OR(X657="中滞销风险",X657="高滞销风险")),AND(X656="中滞销风险",X657="高滞销风险")),"变差")</f>
        <v>变好</v>
      </c>
      <c r="Z657" s="9">
        <f t="shared" si="144"/>
        <v>0</v>
      </c>
      <c r="AA657" s="9">
        <f t="shared" si="142"/>
        <v>0</v>
      </c>
      <c r="AB657" s="9">
        <f t="shared" si="145"/>
        <v>0</v>
      </c>
      <c r="AC657" s="9">
        <f t="shared" si="143"/>
        <v>77.7049180327869</v>
      </c>
      <c r="AD657" s="9">
        <f t="shared" si="146"/>
        <v>0</v>
      </c>
      <c r="AE657" s="10">
        <f t="shared" si="147"/>
        <v>6.1</v>
      </c>
    </row>
    <row r="658" spans="1:31">
      <c r="A658" s="4">
        <v>45887</v>
      </c>
      <c r="B658" s="5" t="s">
        <v>383</v>
      </c>
      <c r="C658" s="5" t="s">
        <v>384</v>
      </c>
      <c r="D658" s="5" t="s">
        <v>326</v>
      </c>
      <c r="E658" s="5">
        <v>5.43</v>
      </c>
      <c r="F658" s="5">
        <v>5.43</v>
      </c>
      <c r="G658" s="5">
        <v>5.57</v>
      </c>
      <c r="H658" s="5">
        <v>6.25</v>
      </c>
      <c r="I658" s="5" t="s">
        <v>41</v>
      </c>
      <c r="J658" s="5">
        <v>38</v>
      </c>
      <c r="K658" s="5" t="s">
        <v>35</v>
      </c>
      <c r="L658" s="5" t="s">
        <v>36</v>
      </c>
      <c r="M658" s="5" t="s">
        <v>37</v>
      </c>
      <c r="N658" s="5">
        <v>157</v>
      </c>
      <c r="O658" s="5">
        <v>234</v>
      </c>
      <c r="P658" s="5">
        <v>0</v>
      </c>
      <c r="Q658" s="5">
        <v>3</v>
      </c>
      <c r="R658" s="5">
        <v>0</v>
      </c>
      <c r="S658" s="5">
        <v>201</v>
      </c>
      <c r="T658">
        <f t="shared" si="137"/>
        <v>391</v>
      </c>
      <c r="U658">
        <f t="shared" si="138"/>
        <v>595</v>
      </c>
      <c r="V658" s="1">
        <f t="shared" si="139"/>
        <v>45959.0073664825</v>
      </c>
      <c r="W658" s="1">
        <f t="shared" si="140"/>
        <v>45996.576427256</v>
      </c>
      <c r="X658" t="str">
        <f t="shared" si="141"/>
        <v>低滞销风险</v>
      </c>
      <c r="Y658" s="8" t="str">
        <f>_xlfn.IFS(COUNTIF($B$2:B658,B658)=1,"-",OR(AND(X657="高滞销风险",OR(X658="中滞销风险",X658="低滞销风险",X658="健康")),AND(X657="中滞销风险",OR(X658="低滞销风险",X658="健康")),AND(X657="低滞销风险",X658="健康")),"变好",X657=X658,"维持不变",OR(AND(X657="健康",OR(X658="低滞销风险",X658="中滞销风险",X658="高滞销风险")),AND(X657="低滞销风险",OR(X658="中滞销风险",X658="高滞销风险")),AND(X657="中滞销风险",X658="高滞销风险")),"变差")</f>
        <v>-</v>
      </c>
      <c r="Z658" s="9">
        <f t="shared" si="144"/>
        <v>0</v>
      </c>
      <c r="AA658" s="9">
        <f t="shared" si="142"/>
        <v>24.85</v>
      </c>
      <c r="AB658" s="9">
        <f t="shared" si="145"/>
        <v>24.85</v>
      </c>
      <c r="AC658" s="9">
        <f t="shared" si="143"/>
        <v>109.576427255985</v>
      </c>
      <c r="AD658" s="9">
        <f t="shared" si="146"/>
        <v>4.57642725598271</v>
      </c>
      <c r="AE658" s="10">
        <f t="shared" si="147"/>
        <v>5.66666666666667</v>
      </c>
    </row>
    <row r="659" spans="1:31">
      <c r="A659" s="4">
        <v>45894</v>
      </c>
      <c r="B659" s="5" t="s">
        <v>383</v>
      </c>
      <c r="C659" s="5" t="s">
        <v>384</v>
      </c>
      <c r="D659" s="5" t="s">
        <v>326</v>
      </c>
      <c r="E659" s="5">
        <v>6</v>
      </c>
      <c r="F659" s="5">
        <v>6</v>
      </c>
      <c r="G659" s="5">
        <v>5.71</v>
      </c>
      <c r="H659" s="5">
        <v>6.39</v>
      </c>
      <c r="I659" s="5" t="s">
        <v>41</v>
      </c>
      <c r="J659" s="5">
        <v>42</v>
      </c>
      <c r="K659" s="5" t="s">
        <v>38</v>
      </c>
      <c r="L659" s="5" t="s">
        <v>39</v>
      </c>
      <c r="M659" s="5" t="s">
        <v>40</v>
      </c>
      <c r="N659" s="5">
        <v>137</v>
      </c>
      <c r="O659" s="5">
        <v>265</v>
      </c>
      <c r="P659" s="5">
        <v>0</v>
      </c>
      <c r="Q659" s="5">
        <v>148</v>
      </c>
      <c r="R659" s="5">
        <v>0</v>
      </c>
      <c r="S659" s="5">
        <v>6</v>
      </c>
      <c r="T659">
        <f t="shared" si="137"/>
        <v>402</v>
      </c>
      <c r="U659">
        <f t="shared" si="138"/>
        <v>556</v>
      </c>
      <c r="V659" s="1">
        <f t="shared" si="139"/>
        <v>45961</v>
      </c>
      <c r="W659" s="1">
        <f t="shared" si="140"/>
        <v>45986.6666666667</v>
      </c>
      <c r="X659" t="str">
        <f t="shared" si="141"/>
        <v>健康</v>
      </c>
      <c r="Y659" s="8" t="str">
        <f>_xlfn.IFS(COUNTIF($B$2:B659,B659)=1,"-",OR(AND(X658="高滞销风险",OR(X659="中滞销风险",X659="低滞销风险",X659="健康")),AND(X658="中滞销风险",OR(X659="低滞销风险",X659="健康")),AND(X658="低滞销风险",X659="健康")),"变好",X658=X659,"维持不变",OR(AND(X658="健康",OR(X659="低滞销风险",X659="中滞销风险",X659="高滞销风险")),AND(X658="低滞销风险",OR(X659="中滞销风险",X659="高滞销风险")),AND(X658="中滞销风险",X659="高滞销风险")),"变差")</f>
        <v>变好</v>
      </c>
      <c r="Z659" s="9">
        <f t="shared" si="144"/>
        <v>0</v>
      </c>
      <c r="AA659" s="9">
        <f t="shared" si="142"/>
        <v>0</v>
      </c>
      <c r="AB659" s="9">
        <f t="shared" si="145"/>
        <v>0</v>
      </c>
      <c r="AC659" s="9">
        <f t="shared" si="143"/>
        <v>92.6666666666667</v>
      </c>
      <c r="AD659" s="9">
        <f t="shared" si="146"/>
        <v>0</v>
      </c>
      <c r="AE659" s="10">
        <f t="shared" si="147"/>
        <v>6</v>
      </c>
    </row>
    <row r="660" spans="1:31">
      <c r="A660" s="4">
        <v>45901</v>
      </c>
      <c r="B660" s="5" t="s">
        <v>383</v>
      </c>
      <c r="C660" s="5" t="s">
        <v>384</v>
      </c>
      <c r="D660" s="5" t="s">
        <v>326</v>
      </c>
      <c r="E660" s="5">
        <v>5</v>
      </c>
      <c r="F660" s="5">
        <v>5</v>
      </c>
      <c r="G660" s="5">
        <v>5.5</v>
      </c>
      <c r="H660" s="5">
        <v>5.54</v>
      </c>
      <c r="I660" s="5" t="s">
        <v>41</v>
      </c>
      <c r="J660" s="5">
        <v>35</v>
      </c>
      <c r="K660" s="5" t="s">
        <v>42</v>
      </c>
      <c r="L660" s="5" t="s">
        <v>43</v>
      </c>
      <c r="M660" s="5" t="s">
        <v>44</v>
      </c>
      <c r="N660" s="5">
        <v>132</v>
      </c>
      <c r="O660" s="5">
        <v>285</v>
      </c>
      <c r="P660" s="5">
        <v>0</v>
      </c>
      <c r="Q660" s="5">
        <v>98</v>
      </c>
      <c r="R660" s="5">
        <v>0</v>
      </c>
      <c r="S660" s="5">
        <v>5</v>
      </c>
      <c r="T660">
        <f t="shared" si="137"/>
        <v>417</v>
      </c>
      <c r="U660">
        <f t="shared" si="138"/>
        <v>520</v>
      </c>
      <c r="V660" s="1">
        <f t="shared" si="139"/>
        <v>45984.4</v>
      </c>
      <c r="W660" s="1">
        <f t="shared" si="140"/>
        <v>46005</v>
      </c>
      <c r="X660" t="str">
        <f t="shared" si="141"/>
        <v>低滞销风险</v>
      </c>
      <c r="Y660" s="8" t="str">
        <f>_xlfn.IFS(COUNTIF($B$2:B660,B660)=1,"-",OR(AND(X659="高滞销风险",OR(X660="中滞销风险",X660="低滞销风险",X660="健康")),AND(X659="中滞销风险",OR(X660="低滞销风险",X660="健康")),AND(X659="低滞销风险",X660="健康")),"变好",X659=X660,"维持不变",OR(AND(X659="健康",OR(X660="低滞销风险",X660="中滞销风险",X660="高滞销风险")),AND(X659="低滞销风险",OR(X660="中滞销风险",X660="高滞销风险")),AND(X659="中滞销风险",X660="高滞销风险")),"变差")</f>
        <v>变差</v>
      </c>
      <c r="Z660" s="9">
        <f t="shared" si="144"/>
        <v>0</v>
      </c>
      <c r="AA660" s="9">
        <f t="shared" si="142"/>
        <v>65</v>
      </c>
      <c r="AB660" s="9">
        <f t="shared" si="145"/>
        <v>65</v>
      </c>
      <c r="AC660" s="9">
        <f t="shared" si="143"/>
        <v>104</v>
      </c>
      <c r="AD660" s="9">
        <f t="shared" si="146"/>
        <v>13</v>
      </c>
      <c r="AE660" s="10">
        <f t="shared" si="147"/>
        <v>5.71428571428571</v>
      </c>
    </row>
    <row r="661" spans="1:31">
      <c r="A661" s="4">
        <v>45908</v>
      </c>
      <c r="B661" s="5" t="s">
        <v>383</v>
      </c>
      <c r="C661" s="5" t="s">
        <v>384</v>
      </c>
      <c r="D661" s="5" t="s">
        <v>326</v>
      </c>
      <c r="E661" s="5">
        <v>5.48</v>
      </c>
      <c r="F661" s="5">
        <v>5.57</v>
      </c>
      <c r="G661" s="5">
        <v>5.29</v>
      </c>
      <c r="H661" s="5">
        <v>5.5</v>
      </c>
      <c r="I661" s="5" t="s">
        <v>34</v>
      </c>
      <c r="J661" s="5">
        <v>39</v>
      </c>
      <c r="K661" s="5" t="s">
        <v>45</v>
      </c>
      <c r="L661" s="5" t="s">
        <v>46</v>
      </c>
      <c r="M661" s="5" t="s">
        <v>47</v>
      </c>
      <c r="N661" s="5">
        <v>176</v>
      </c>
      <c r="O661" s="5">
        <v>201</v>
      </c>
      <c r="P661" s="5">
        <v>0</v>
      </c>
      <c r="Q661" s="5">
        <v>98</v>
      </c>
      <c r="R661" s="5">
        <v>0</v>
      </c>
      <c r="S661" s="5">
        <v>5</v>
      </c>
      <c r="T661">
        <f t="shared" si="137"/>
        <v>377</v>
      </c>
      <c r="U661">
        <f t="shared" si="138"/>
        <v>480</v>
      </c>
      <c r="V661" s="1">
        <f t="shared" si="139"/>
        <v>45976.795620438</v>
      </c>
      <c r="W661" s="1">
        <f t="shared" si="140"/>
        <v>45995.5912408759</v>
      </c>
      <c r="X661" t="str">
        <f t="shared" si="141"/>
        <v>低滞销风险</v>
      </c>
      <c r="Y661" s="8" t="str">
        <f>_xlfn.IFS(COUNTIF($B$2:B661,B661)=1,"-",OR(AND(X660="高滞销风险",OR(X661="中滞销风险",X661="低滞销风险",X661="健康")),AND(X660="中滞销风险",OR(X661="低滞销风险",X661="健康")),AND(X660="低滞销风险",X661="健康")),"变好",X660=X661,"维持不变",OR(AND(X660="健康",OR(X661="低滞销风险",X661="中滞销风险",X661="高滞销风险")),AND(X660="低滞销风险",OR(X661="中滞销风险",X661="高滞销风险")),AND(X660="中滞销风险",X661="高滞销风险")),"变差")</f>
        <v>维持不变</v>
      </c>
      <c r="Z661" s="9">
        <f t="shared" si="144"/>
        <v>0</v>
      </c>
      <c r="AA661" s="9">
        <f t="shared" si="142"/>
        <v>19.6799999999999</v>
      </c>
      <c r="AB661" s="9">
        <f t="shared" si="145"/>
        <v>19.6799999999999</v>
      </c>
      <c r="AC661" s="9">
        <f t="shared" si="143"/>
        <v>87.5912408759124</v>
      </c>
      <c r="AD661" s="9">
        <f t="shared" si="146"/>
        <v>3.59124087591044</v>
      </c>
      <c r="AE661" s="10">
        <f t="shared" si="147"/>
        <v>5.71428571428571</v>
      </c>
    </row>
    <row r="662" spans="1:31">
      <c r="A662" s="4">
        <v>45887</v>
      </c>
      <c r="B662" s="5" t="s">
        <v>385</v>
      </c>
      <c r="C662" s="5" t="s">
        <v>386</v>
      </c>
      <c r="D662" s="5" t="s">
        <v>326</v>
      </c>
      <c r="E662" s="5">
        <v>0.86</v>
      </c>
      <c r="F662" s="5">
        <v>0.86</v>
      </c>
      <c r="G662" s="5">
        <v>1.07</v>
      </c>
      <c r="H662" s="5">
        <v>1.39</v>
      </c>
      <c r="I662" s="5" t="s">
        <v>41</v>
      </c>
      <c r="J662" s="5">
        <v>6</v>
      </c>
      <c r="K662" s="5" t="s">
        <v>35</v>
      </c>
      <c r="L662" s="5" t="s">
        <v>36</v>
      </c>
      <c r="M662" s="5" t="s">
        <v>37</v>
      </c>
      <c r="N662" s="5">
        <v>70</v>
      </c>
      <c r="O662" s="5">
        <v>0</v>
      </c>
      <c r="P662" s="5">
        <v>0</v>
      </c>
      <c r="Q662" s="5">
        <v>4</v>
      </c>
      <c r="R662" s="5">
        <v>0</v>
      </c>
      <c r="S662" s="5">
        <v>0</v>
      </c>
      <c r="T662">
        <f t="shared" si="137"/>
        <v>70</v>
      </c>
      <c r="U662">
        <f t="shared" si="138"/>
        <v>74</v>
      </c>
      <c r="V662" s="1">
        <f t="shared" si="139"/>
        <v>45968.3953488372</v>
      </c>
      <c r="W662" s="1">
        <f t="shared" si="140"/>
        <v>45973.0465116279</v>
      </c>
      <c r="X662" t="str">
        <f t="shared" si="141"/>
        <v>健康</v>
      </c>
      <c r="Y662" s="8" t="str">
        <f>_xlfn.IFS(COUNTIF($B$2:B662,B662)=1,"-",OR(AND(X661="高滞销风险",OR(X662="中滞销风险",X662="低滞销风险",X662="健康")),AND(X661="中滞销风险",OR(X662="低滞销风险",X662="健康")),AND(X661="低滞销风险",X662="健康")),"变好",X661=X662,"维持不变",OR(AND(X661="健康",OR(X662="低滞销风险",X662="中滞销风险",X662="高滞销风险")),AND(X661="低滞销风险",OR(X662="中滞销风险",X662="高滞销风险")),AND(X661="中滞销风险",X662="高滞销风险")),"变差")</f>
        <v>-</v>
      </c>
      <c r="Z662" s="9">
        <f t="shared" si="144"/>
        <v>0</v>
      </c>
      <c r="AA662" s="9">
        <f t="shared" si="142"/>
        <v>0</v>
      </c>
      <c r="AB662" s="9">
        <f t="shared" si="145"/>
        <v>0</v>
      </c>
      <c r="AC662" s="9">
        <f t="shared" si="143"/>
        <v>86.046511627907</v>
      </c>
      <c r="AD662" s="9">
        <f t="shared" si="146"/>
        <v>0</v>
      </c>
      <c r="AE662" s="10">
        <f t="shared" si="147"/>
        <v>0.86</v>
      </c>
    </row>
    <row r="663" spans="1:31">
      <c r="A663" s="4">
        <v>45894</v>
      </c>
      <c r="B663" s="5" t="s">
        <v>385</v>
      </c>
      <c r="C663" s="5" t="s">
        <v>386</v>
      </c>
      <c r="D663" s="5" t="s">
        <v>326</v>
      </c>
      <c r="E663" s="5">
        <v>1</v>
      </c>
      <c r="F663" s="5">
        <v>1</v>
      </c>
      <c r="G663" s="5">
        <v>0.93</v>
      </c>
      <c r="H663" s="5">
        <v>1.25</v>
      </c>
      <c r="I663" s="5" t="s">
        <v>41</v>
      </c>
      <c r="J663" s="5">
        <v>7</v>
      </c>
      <c r="K663" s="5" t="s">
        <v>38</v>
      </c>
      <c r="L663" s="5" t="s">
        <v>39</v>
      </c>
      <c r="M663" s="5" t="s">
        <v>40</v>
      </c>
      <c r="N663" s="5">
        <v>63</v>
      </c>
      <c r="O663" s="5">
        <v>0</v>
      </c>
      <c r="P663" s="5">
        <v>0</v>
      </c>
      <c r="Q663" s="5">
        <v>4</v>
      </c>
      <c r="R663" s="5">
        <v>0</v>
      </c>
      <c r="S663" s="5">
        <v>0</v>
      </c>
      <c r="T663">
        <f t="shared" si="137"/>
        <v>63</v>
      </c>
      <c r="U663">
        <f t="shared" si="138"/>
        <v>67</v>
      </c>
      <c r="V663" s="1">
        <f t="shared" si="139"/>
        <v>45957</v>
      </c>
      <c r="W663" s="1">
        <f t="shared" si="140"/>
        <v>45961</v>
      </c>
      <c r="X663" t="str">
        <f t="shared" si="141"/>
        <v>健康</v>
      </c>
      <c r="Y663" s="8" t="str">
        <f>_xlfn.IFS(COUNTIF($B$2:B663,B663)=1,"-",OR(AND(X662="高滞销风险",OR(X663="中滞销风险",X663="低滞销风险",X663="健康")),AND(X662="中滞销风险",OR(X663="低滞销风险",X663="健康")),AND(X662="低滞销风险",X663="健康")),"变好",X662=X663,"维持不变",OR(AND(X662="健康",OR(X663="低滞销风险",X663="中滞销风险",X663="高滞销风险")),AND(X662="低滞销风险",OR(X663="中滞销风险",X663="高滞销风险")),AND(X662="中滞销风险",X663="高滞销风险")),"变差")</f>
        <v>维持不变</v>
      </c>
      <c r="Z663" s="9">
        <f t="shared" si="144"/>
        <v>0</v>
      </c>
      <c r="AA663" s="9">
        <f t="shared" si="142"/>
        <v>0</v>
      </c>
      <c r="AB663" s="9">
        <f t="shared" si="145"/>
        <v>0</v>
      </c>
      <c r="AC663" s="9">
        <f t="shared" si="143"/>
        <v>67</v>
      </c>
      <c r="AD663" s="9">
        <f t="shared" si="146"/>
        <v>0</v>
      </c>
      <c r="AE663" s="10">
        <f t="shared" si="147"/>
        <v>1</v>
      </c>
    </row>
    <row r="664" spans="1:31">
      <c r="A664" s="4">
        <v>45901</v>
      </c>
      <c r="B664" s="5" t="s">
        <v>385</v>
      </c>
      <c r="C664" s="5" t="s">
        <v>386</v>
      </c>
      <c r="D664" s="5" t="s">
        <v>326</v>
      </c>
      <c r="E664" s="5">
        <v>1.17</v>
      </c>
      <c r="F664" s="5">
        <v>1.29</v>
      </c>
      <c r="G664" s="5">
        <v>1.14</v>
      </c>
      <c r="H664" s="5">
        <v>1.11</v>
      </c>
      <c r="I664" s="5" t="s">
        <v>34</v>
      </c>
      <c r="J664" s="5">
        <v>9</v>
      </c>
      <c r="K664" s="5" t="s">
        <v>42</v>
      </c>
      <c r="L664" s="5" t="s">
        <v>43</v>
      </c>
      <c r="M664" s="5" t="s">
        <v>44</v>
      </c>
      <c r="N664" s="5">
        <v>56</v>
      </c>
      <c r="O664" s="5">
        <v>0</v>
      </c>
      <c r="P664" s="5">
        <v>0</v>
      </c>
      <c r="Q664" s="5">
        <v>4</v>
      </c>
      <c r="R664" s="5">
        <v>0</v>
      </c>
      <c r="S664" s="5">
        <v>0</v>
      </c>
      <c r="T664">
        <f t="shared" si="137"/>
        <v>56</v>
      </c>
      <c r="U664">
        <f t="shared" si="138"/>
        <v>60</v>
      </c>
      <c r="V664" s="1">
        <f t="shared" si="139"/>
        <v>45948.8632478632</v>
      </c>
      <c r="W664" s="1">
        <f t="shared" si="140"/>
        <v>45952.2820512821</v>
      </c>
      <c r="X664" t="str">
        <f t="shared" si="141"/>
        <v>健康</v>
      </c>
      <c r="Y664" s="8" t="str">
        <f>_xlfn.IFS(COUNTIF($B$2:B664,B664)=1,"-",OR(AND(X663="高滞销风险",OR(X664="中滞销风险",X664="低滞销风险",X664="健康")),AND(X663="中滞销风险",OR(X664="低滞销风险",X664="健康")),AND(X663="低滞销风险",X664="健康")),"变好",X663=X664,"维持不变",OR(AND(X663="健康",OR(X664="低滞销风险",X664="中滞销风险",X664="高滞销风险")),AND(X663="低滞销风险",OR(X664="中滞销风险",X664="高滞销风险")),AND(X663="中滞销风险",X664="高滞销风险")),"变差")</f>
        <v>维持不变</v>
      </c>
      <c r="Z664" s="9">
        <f t="shared" si="144"/>
        <v>0</v>
      </c>
      <c r="AA664" s="9">
        <f t="shared" si="142"/>
        <v>0</v>
      </c>
      <c r="AB664" s="9">
        <f t="shared" si="145"/>
        <v>0</v>
      </c>
      <c r="AC664" s="9">
        <f t="shared" si="143"/>
        <v>51.2820512820513</v>
      </c>
      <c r="AD664" s="9">
        <f t="shared" si="146"/>
        <v>0</v>
      </c>
      <c r="AE664" s="10">
        <f t="shared" si="147"/>
        <v>1.17</v>
      </c>
    </row>
    <row r="665" spans="1:31">
      <c r="A665" s="4">
        <v>45908</v>
      </c>
      <c r="B665" s="5" t="s">
        <v>385</v>
      </c>
      <c r="C665" s="5" t="s">
        <v>386</v>
      </c>
      <c r="D665" s="5" t="s">
        <v>326</v>
      </c>
      <c r="E665" s="5">
        <v>1.42</v>
      </c>
      <c r="F665" s="5">
        <v>1.71</v>
      </c>
      <c r="G665" s="5">
        <v>1.5</v>
      </c>
      <c r="H665" s="5">
        <v>1.21</v>
      </c>
      <c r="I665" s="5" t="s">
        <v>34</v>
      </c>
      <c r="J665" s="5">
        <v>12</v>
      </c>
      <c r="K665" s="5" t="s">
        <v>45</v>
      </c>
      <c r="L665" s="5" t="s">
        <v>46</v>
      </c>
      <c r="M665" s="5" t="s">
        <v>47</v>
      </c>
      <c r="N665" s="5">
        <v>46</v>
      </c>
      <c r="O665" s="5">
        <v>0</v>
      </c>
      <c r="P665" s="5">
        <v>0</v>
      </c>
      <c r="Q665" s="5">
        <v>4</v>
      </c>
      <c r="R665" s="5">
        <v>0</v>
      </c>
      <c r="S665" s="5">
        <v>0</v>
      </c>
      <c r="T665">
        <f t="shared" si="137"/>
        <v>46</v>
      </c>
      <c r="U665">
        <f t="shared" si="138"/>
        <v>50</v>
      </c>
      <c r="V665" s="1">
        <f t="shared" si="139"/>
        <v>45940.3943661972</v>
      </c>
      <c r="W665" s="1">
        <f t="shared" si="140"/>
        <v>45943.2112676056</v>
      </c>
      <c r="X665" t="str">
        <f t="shared" si="141"/>
        <v>健康</v>
      </c>
      <c r="Y665" s="8" t="str">
        <f>_xlfn.IFS(COUNTIF($B$2:B665,B665)=1,"-",OR(AND(X664="高滞销风险",OR(X665="中滞销风险",X665="低滞销风险",X665="健康")),AND(X664="中滞销风险",OR(X665="低滞销风险",X665="健康")),AND(X664="低滞销风险",X665="健康")),"变好",X664=X665,"维持不变",OR(AND(X664="健康",OR(X665="低滞销风险",X665="中滞销风险",X665="高滞销风险")),AND(X664="低滞销风险",OR(X665="中滞销风险",X665="高滞销风险")),AND(X664="中滞销风险",X665="高滞销风险")),"变差")</f>
        <v>维持不变</v>
      </c>
      <c r="Z665" s="9">
        <f t="shared" si="144"/>
        <v>0</v>
      </c>
      <c r="AA665" s="9">
        <f t="shared" si="142"/>
        <v>0</v>
      </c>
      <c r="AB665" s="9">
        <f t="shared" si="145"/>
        <v>0</v>
      </c>
      <c r="AC665" s="9">
        <f t="shared" si="143"/>
        <v>35.2112676056338</v>
      </c>
      <c r="AD665" s="9">
        <f t="shared" si="146"/>
        <v>0</v>
      </c>
      <c r="AE665" s="10">
        <f t="shared" si="147"/>
        <v>1.42</v>
      </c>
    </row>
    <row r="666" spans="1:31">
      <c r="A666" s="4">
        <v>45887</v>
      </c>
      <c r="B666" s="5" t="s">
        <v>387</v>
      </c>
      <c r="C666" s="5" t="s">
        <v>388</v>
      </c>
      <c r="D666" s="5" t="s">
        <v>326</v>
      </c>
      <c r="E666" s="5">
        <v>7.79</v>
      </c>
      <c r="F666" s="5">
        <v>9.43</v>
      </c>
      <c r="G666" s="5">
        <v>6.57</v>
      </c>
      <c r="H666" s="5">
        <v>7.29</v>
      </c>
      <c r="I666" s="5" t="s">
        <v>34</v>
      </c>
      <c r="J666" s="5">
        <v>66</v>
      </c>
      <c r="K666" s="5" t="s">
        <v>35</v>
      </c>
      <c r="L666" s="5" t="s">
        <v>36</v>
      </c>
      <c r="M666" s="5" t="s">
        <v>37</v>
      </c>
      <c r="N666" s="5">
        <v>187</v>
      </c>
      <c r="O666" s="5">
        <v>271</v>
      </c>
      <c r="P666" s="5">
        <v>0</v>
      </c>
      <c r="Q666" s="5">
        <v>1</v>
      </c>
      <c r="R666" s="5">
        <v>0</v>
      </c>
      <c r="S666" s="5">
        <v>202</v>
      </c>
      <c r="T666">
        <f t="shared" si="137"/>
        <v>458</v>
      </c>
      <c r="U666">
        <f t="shared" si="138"/>
        <v>661</v>
      </c>
      <c r="V666" s="1">
        <f t="shared" si="139"/>
        <v>45945.7933247754</v>
      </c>
      <c r="W666" s="1">
        <f t="shared" si="140"/>
        <v>45971.8523748395</v>
      </c>
      <c r="X666" t="str">
        <f t="shared" si="141"/>
        <v>健康</v>
      </c>
      <c r="Y666" s="8" t="str">
        <f>_xlfn.IFS(COUNTIF($B$2:B666,B666)=1,"-",OR(AND(X665="高滞销风险",OR(X666="中滞销风险",X666="低滞销风险",X666="健康")),AND(X665="中滞销风险",OR(X666="低滞销风险",X666="健康")),AND(X665="低滞销风险",X666="健康")),"变好",X665=X666,"维持不变",OR(AND(X665="健康",OR(X666="低滞销风险",X666="中滞销风险",X666="高滞销风险")),AND(X665="低滞销风险",OR(X666="中滞销风险",X666="高滞销风险")),AND(X665="中滞销风险",X666="高滞销风险")),"变差")</f>
        <v>-</v>
      </c>
      <c r="Z666" s="9">
        <f t="shared" si="144"/>
        <v>0</v>
      </c>
      <c r="AA666" s="9">
        <f t="shared" si="142"/>
        <v>0</v>
      </c>
      <c r="AB666" s="9">
        <f t="shared" si="145"/>
        <v>0</v>
      </c>
      <c r="AC666" s="9">
        <f t="shared" si="143"/>
        <v>84.8523748395379</v>
      </c>
      <c r="AD666" s="9">
        <f t="shared" si="146"/>
        <v>0</v>
      </c>
      <c r="AE666" s="10">
        <f t="shared" si="147"/>
        <v>7.79</v>
      </c>
    </row>
    <row r="667" spans="1:31">
      <c r="A667" s="4">
        <v>45894</v>
      </c>
      <c r="B667" s="5" t="s">
        <v>387</v>
      </c>
      <c r="C667" s="5" t="s">
        <v>388</v>
      </c>
      <c r="D667" s="5" t="s">
        <v>326</v>
      </c>
      <c r="E667" s="5">
        <v>11.06</v>
      </c>
      <c r="F667" s="5">
        <v>14</v>
      </c>
      <c r="G667" s="5">
        <v>11.71</v>
      </c>
      <c r="H667" s="5">
        <v>9.04</v>
      </c>
      <c r="I667" s="5" t="s">
        <v>34</v>
      </c>
      <c r="J667" s="5">
        <v>98</v>
      </c>
      <c r="K667" s="5" t="s">
        <v>38</v>
      </c>
      <c r="L667" s="5" t="s">
        <v>39</v>
      </c>
      <c r="M667" s="5" t="s">
        <v>40</v>
      </c>
      <c r="N667" s="5">
        <v>117</v>
      </c>
      <c r="O667" s="5">
        <v>441</v>
      </c>
      <c r="P667" s="5">
        <v>0</v>
      </c>
      <c r="Q667" s="5">
        <v>1</v>
      </c>
      <c r="R667" s="5">
        <v>0</v>
      </c>
      <c r="S667" s="5">
        <v>152</v>
      </c>
      <c r="T667">
        <f t="shared" si="137"/>
        <v>558</v>
      </c>
      <c r="U667">
        <f t="shared" si="138"/>
        <v>711</v>
      </c>
      <c r="V667" s="1">
        <f t="shared" si="139"/>
        <v>45944.452079566</v>
      </c>
      <c r="W667" s="1">
        <f t="shared" si="140"/>
        <v>45958.2857142857</v>
      </c>
      <c r="X667" t="str">
        <f t="shared" si="141"/>
        <v>健康</v>
      </c>
      <c r="Y667" s="8" t="str">
        <f>_xlfn.IFS(COUNTIF($B$2:B667,B667)=1,"-",OR(AND(X666="高滞销风险",OR(X667="中滞销风险",X667="低滞销风险",X667="健康")),AND(X666="中滞销风险",OR(X667="低滞销风险",X667="健康")),AND(X666="低滞销风险",X667="健康")),"变好",X666=X667,"维持不变",OR(AND(X666="健康",OR(X667="低滞销风险",X667="中滞销风险",X667="高滞销风险")),AND(X666="低滞销风险",OR(X667="中滞销风险",X667="高滞销风险")),AND(X666="中滞销风险",X667="高滞销风险")),"变差")</f>
        <v>维持不变</v>
      </c>
      <c r="Z667" s="9">
        <f t="shared" si="144"/>
        <v>0</v>
      </c>
      <c r="AA667" s="9">
        <f t="shared" si="142"/>
        <v>0</v>
      </c>
      <c r="AB667" s="9">
        <f t="shared" si="145"/>
        <v>0</v>
      </c>
      <c r="AC667" s="9">
        <f t="shared" si="143"/>
        <v>64.2857142857143</v>
      </c>
      <c r="AD667" s="9">
        <f t="shared" si="146"/>
        <v>0</v>
      </c>
      <c r="AE667" s="10">
        <f t="shared" si="147"/>
        <v>11.06</v>
      </c>
    </row>
    <row r="668" spans="1:31">
      <c r="A668" s="4">
        <v>45901</v>
      </c>
      <c r="B668" s="5" t="s">
        <v>387</v>
      </c>
      <c r="C668" s="5" t="s">
        <v>388</v>
      </c>
      <c r="D668" s="5" t="s">
        <v>326</v>
      </c>
      <c r="E668" s="5">
        <v>6.29</v>
      </c>
      <c r="F668" s="5">
        <v>6.29</v>
      </c>
      <c r="G668" s="5">
        <v>10.14</v>
      </c>
      <c r="H668" s="5">
        <v>8.36</v>
      </c>
      <c r="I668" s="5" t="s">
        <v>41</v>
      </c>
      <c r="J668" s="5">
        <v>44</v>
      </c>
      <c r="K668" s="5" t="s">
        <v>42</v>
      </c>
      <c r="L668" s="5" t="s">
        <v>43</v>
      </c>
      <c r="M668" s="5" t="s">
        <v>44</v>
      </c>
      <c r="N668" s="5">
        <v>120</v>
      </c>
      <c r="O668" s="5">
        <v>400</v>
      </c>
      <c r="P668" s="5">
        <v>0</v>
      </c>
      <c r="Q668" s="5">
        <v>1</v>
      </c>
      <c r="R668" s="5">
        <v>0</v>
      </c>
      <c r="S668" s="5">
        <v>300</v>
      </c>
      <c r="T668">
        <f t="shared" si="137"/>
        <v>520</v>
      </c>
      <c r="U668">
        <f t="shared" si="138"/>
        <v>821</v>
      </c>
      <c r="V668" s="1">
        <f t="shared" si="139"/>
        <v>45983.6709062003</v>
      </c>
      <c r="W668" s="1">
        <f t="shared" si="140"/>
        <v>46031.5246422893</v>
      </c>
      <c r="X668" t="str">
        <f t="shared" si="141"/>
        <v>高滞销风险</v>
      </c>
      <c r="Y668" s="8" t="str">
        <f>_xlfn.IFS(COUNTIF($B$2:B668,B668)=1,"-",OR(AND(X667="高滞销风险",OR(X668="中滞销风险",X668="低滞销风险",X668="健康")),AND(X667="中滞销风险",OR(X668="低滞销风险",X668="健康")),AND(X667="低滞销风险",X668="健康")),"变好",X667=X668,"维持不变",OR(AND(X667="健康",OR(X668="低滞销风险",X668="中滞销风险",X668="高滞销风险")),AND(X667="低滞销风险",OR(X668="中滞销风险",X668="高滞销风险")),AND(X667="中滞销风险",X668="高滞销风险")),"变差")</f>
        <v>变差</v>
      </c>
      <c r="Z668" s="9">
        <f t="shared" si="144"/>
        <v>0</v>
      </c>
      <c r="AA668" s="9">
        <f t="shared" si="142"/>
        <v>248.61</v>
      </c>
      <c r="AB668" s="9">
        <f t="shared" si="145"/>
        <v>248.61</v>
      </c>
      <c r="AC668" s="9">
        <f t="shared" si="143"/>
        <v>130.524642289348</v>
      </c>
      <c r="AD668" s="9">
        <f t="shared" si="146"/>
        <v>39.524642289347</v>
      </c>
      <c r="AE668" s="10">
        <f t="shared" si="147"/>
        <v>9.02197802197802</v>
      </c>
    </row>
    <row r="669" spans="1:31">
      <c r="A669" s="4">
        <v>45908</v>
      </c>
      <c r="B669" s="5" t="s">
        <v>387</v>
      </c>
      <c r="C669" s="5" t="s">
        <v>388</v>
      </c>
      <c r="D669" s="5" t="s">
        <v>326</v>
      </c>
      <c r="E669" s="5">
        <v>3.57</v>
      </c>
      <c r="F669" s="5">
        <v>3.57</v>
      </c>
      <c r="G669" s="5">
        <v>4.93</v>
      </c>
      <c r="H669" s="5">
        <v>8.32</v>
      </c>
      <c r="I669" s="5" t="s">
        <v>41</v>
      </c>
      <c r="J669" s="5">
        <v>25</v>
      </c>
      <c r="K669" s="5" t="s">
        <v>45</v>
      </c>
      <c r="L669" s="5" t="s">
        <v>46</v>
      </c>
      <c r="M669" s="5" t="s">
        <v>47</v>
      </c>
      <c r="N669" s="5">
        <v>178</v>
      </c>
      <c r="O669" s="5">
        <v>317</v>
      </c>
      <c r="P669" s="5">
        <v>0</v>
      </c>
      <c r="Q669" s="5">
        <v>1</v>
      </c>
      <c r="R669" s="5">
        <v>0</v>
      </c>
      <c r="S669" s="5">
        <v>300</v>
      </c>
      <c r="T669">
        <f t="shared" si="137"/>
        <v>495</v>
      </c>
      <c r="U669">
        <f t="shared" si="138"/>
        <v>796</v>
      </c>
      <c r="V669" s="1">
        <f t="shared" si="139"/>
        <v>46046.6554621849</v>
      </c>
      <c r="W669" s="1">
        <f t="shared" si="140"/>
        <v>46130.9691876751</v>
      </c>
      <c r="X669" t="str">
        <f t="shared" si="141"/>
        <v>高滞销风险</v>
      </c>
      <c r="Y669" s="8" t="str">
        <f>_xlfn.IFS(COUNTIF($B$2:B669,B669)=1,"-",OR(AND(X668="高滞销风险",OR(X669="中滞销风险",X669="低滞销风险",X669="健康")),AND(X668="中滞销风险",OR(X669="低滞销风险",X669="健康")),AND(X668="低滞销风险",X669="健康")),"变好",X668=X669,"维持不变",OR(AND(X668="健康",OR(X669="低滞销风险",X669="中滞销风险",X669="高滞销风险")),AND(X668="低滞销风险",OR(X669="中滞销风险",X669="高滞销风险")),AND(X668="中滞销风险",X669="高滞销风险")),"变差")</f>
        <v>维持不变</v>
      </c>
      <c r="Z669" s="9">
        <f t="shared" si="144"/>
        <v>195.12</v>
      </c>
      <c r="AA669" s="9">
        <f t="shared" si="142"/>
        <v>301</v>
      </c>
      <c r="AB669" s="9">
        <f t="shared" si="145"/>
        <v>496.12</v>
      </c>
      <c r="AC669" s="9">
        <f t="shared" si="143"/>
        <v>222.96918767507</v>
      </c>
      <c r="AD669" s="9">
        <f t="shared" si="146"/>
        <v>138.969187675073</v>
      </c>
      <c r="AE669" s="10">
        <f t="shared" si="147"/>
        <v>9.47619047619048</v>
      </c>
    </row>
    <row r="670" spans="1:31">
      <c r="A670" s="4">
        <v>45887</v>
      </c>
      <c r="B670" s="5" t="s">
        <v>389</v>
      </c>
      <c r="C670" s="5" t="s">
        <v>390</v>
      </c>
      <c r="D670" s="5" t="s">
        <v>326</v>
      </c>
      <c r="E670" s="5">
        <v>2.14</v>
      </c>
      <c r="F670" s="5">
        <v>2.14</v>
      </c>
      <c r="G670" s="5">
        <v>3.57</v>
      </c>
      <c r="H670" s="5">
        <v>3.46</v>
      </c>
      <c r="I670" s="5" t="s">
        <v>41</v>
      </c>
      <c r="J670" s="5">
        <v>15</v>
      </c>
      <c r="K670" s="5" t="s">
        <v>35</v>
      </c>
      <c r="L670" s="5" t="s">
        <v>36</v>
      </c>
      <c r="M670" s="5" t="s">
        <v>37</v>
      </c>
      <c r="N670" s="5">
        <v>137</v>
      </c>
      <c r="O670" s="5">
        <v>157</v>
      </c>
      <c r="P670" s="5">
        <v>0</v>
      </c>
      <c r="Q670" s="5">
        <v>115</v>
      </c>
      <c r="R670" s="5">
        <v>0</v>
      </c>
      <c r="S670" s="5">
        <v>0</v>
      </c>
      <c r="T670">
        <f t="shared" si="137"/>
        <v>294</v>
      </c>
      <c r="U670">
        <f t="shared" si="138"/>
        <v>409</v>
      </c>
      <c r="V670" s="1">
        <f t="shared" si="139"/>
        <v>46024.3831775701</v>
      </c>
      <c r="W670" s="1">
        <f t="shared" si="140"/>
        <v>46078.1214953271</v>
      </c>
      <c r="X670" t="str">
        <f t="shared" si="141"/>
        <v>高滞销风险</v>
      </c>
      <c r="Y670" s="8" t="str">
        <f>_xlfn.IFS(COUNTIF($B$2:B670,B670)=1,"-",OR(AND(X669="高滞销风险",OR(X670="中滞销风险",X670="低滞销风险",X670="健康")),AND(X669="中滞销风险",OR(X670="低滞销风险",X670="健康")),AND(X669="低滞销风险",X670="健康")),"变好",X669=X670,"维持不变",OR(AND(X669="健康",OR(X670="低滞销风险",X670="中滞销风险",X670="高滞销风险")),AND(X669="低滞销风险",OR(X670="中滞销风险",X670="高滞销风险")),AND(X669="中滞销风险",X670="高滞销风险")),"变差")</f>
        <v>-</v>
      </c>
      <c r="Z670" s="9">
        <f t="shared" si="144"/>
        <v>69.3</v>
      </c>
      <c r="AA670" s="9">
        <f t="shared" si="142"/>
        <v>115</v>
      </c>
      <c r="AB670" s="9">
        <f t="shared" si="145"/>
        <v>184.3</v>
      </c>
      <c r="AC670" s="9">
        <f t="shared" si="143"/>
        <v>191.121495327103</v>
      </c>
      <c r="AD670" s="9">
        <f t="shared" si="146"/>
        <v>86.1214953271046</v>
      </c>
      <c r="AE670" s="10">
        <f t="shared" si="147"/>
        <v>3.89523809523809</v>
      </c>
    </row>
    <row r="671" spans="1:31">
      <c r="A671" s="4">
        <v>45894</v>
      </c>
      <c r="B671" s="5" t="s">
        <v>389</v>
      </c>
      <c r="C671" s="5" t="s">
        <v>390</v>
      </c>
      <c r="D671" s="5" t="s">
        <v>326</v>
      </c>
      <c r="E671" s="5">
        <v>3.64</v>
      </c>
      <c r="F671" s="5">
        <v>4</v>
      </c>
      <c r="G671" s="5">
        <v>3.07</v>
      </c>
      <c r="H671" s="5">
        <v>3.64</v>
      </c>
      <c r="I671" s="5" t="s">
        <v>34</v>
      </c>
      <c r="J671" s="5">
        <v>28</v>
      </c>
      <c r="K671" s="5" t="s">
        <v>38</v>
      </c>
      <c r="L671" s="5" t="s">
        <v>39</v>
      </c>
      <c r="M671" s="5" t="s">
        <v>40</v>
      </c>
      <c r="N671" s="5">
        <v>149</v>
      </c>
      <c r="O671" s="5">
        <v>124</v>
      </c>
      <c r="P671" s="5">
        <v>0</v>
      </c>
      <c r="Q671" s="5">
        <v>115</v>
      </c>
      <c r="R671" s="5">
        <v>0</v>
      </c>
      <c r="S671" s="5">
        <v>0</v>
      </c>
      <c r="T671">
        <f t="shared" si="137"/>
        <v>273</v>
      </c>
      <c r="U671">
        <f t="shared" si="138"/>
        <v>388</v>
      </c>
      <c r="V671" s="1">
        <f t="shared" si="139"/>
        <v>45969</v>
      </c>
      <c r="W671" s="1">
        <f t="shared" si="140"/>
        <v>46000.5934065934</v>
      </c>
      <c r="X671" t="str">
        <f t="shared" si="141"/>
        <v>低滞销风险</v>
      </c>
      <c r="Y671" s="8" t="str">
        <f>_xlfn.IFS(COUNTIF($B$2:B671,B671)=1,"-",OR(AND(X670="高滞销风险",OR(X671="中滞销风险",X671="低滞销风险",X671="健康")),AND(X670="中滞销风险",OR(X671="低滞销风险",X671="健康")),AND(X670="低滞销风险",X671="健康")),"变好",X670=X671,"维持不变",OR(AND(X670="健康",OR(X671="低滞销风险",X671="中滞销风险",X671="高滞销风险")),AND(X670="低滞销风险",OR(X671="中滞销风险",X671="高滞销风险")),AND(X670="中滞销风险",X671="高滞销风险")),"变差")</f>
        <v>变好</v>
      </c>
      <c r="Z671" s="9">
        <f t="shared" si="144"/>
        <v>0</v>
      </c>
      <c r="AA671" s="9">
        <f t="shared" si="142"/>
        <v>31.28</v>
      </c>
      <c r="AB671" s="9">
        <f t="shared" si="145"/>
        <v>31.28</v>
      </c>
      <c r="AC671" s="9">
        <f t="shared" si="143"/>
        <v>106.593406593407</v>
      </c>
      <c r="AD671" s="9">
        <f t="shared" si="146"/>
        <v>8.59340659340523</v>
      </c>
      <c r="AE671" s="10">
        <f t="shared" si="147"/>
        <v>3.95918367346939</v>
      </c>
    </row>
    <row r="672" spans="1:31">
      <c r="A672" s="4">
        <v>45901</v>
      </c>
      <c r="B672" s="5" t="s">
        <v>389</v>
      </c>
      <c r="C672" s="5" t="s">
        <v>390</v>
      </c>
      <c r="D672" s="5" t="s">
        <v>326</v>
      </c>
      <c r="E672" s="5">
        <v>2.43</v>
      </c>
      <c r="F672" s="5">
        <v>2.43</v>
      </c>
      <c r="G672" s="5">
        <v>3.21</v>
      </c>
      <c r="H672" s="5">
        <v>3.39</v>
      </c>
      <c r="I672" s="5" t="s">
        <v>41</v>
      </c>
      <c r="J672" s="5">
        <v>17</v>
      </c>
      <c r="K672" s="5" t="s">
        <v>42</v>
      </c>
      <c r="L672" s="5" t="s">
        <v>43</v>
      </c>
      <c r="M672" s="5" t="s">
        <v>44</v>
      </c>
      <c r="N672" s="5">
        <v>163</v>
      </c>
      <c r="O672" s="5">
        <v>86</v>
      </c>
      <c r="P672" s="5">
        <v>0</v>
      </c>
      <c r="Q672" s="5">
        <v>115</v>
      </c>
      <c r="R672" s="5">
        <v>0</v>
      </c>
      <c r="S672" s="5">
        <v>0</v>
      </c>
      <c r="T672">
        <f t="shared" si="137"/>
        <v>249</v>
      </c>
      <c r="U672">
        <f t="shared" si="138"/>
        <v>364</v>
      </c>
      <c r="V672" s="1">
        <f t="shared" si="139"/>
        <v>46003.4691358025</v>
      </c>
      <c r="W672" s="1">
        <f t="shared" si="140"/>
        <v>46050.7942386831</v>
      </c>
      <c r="X672" t="str">
        <f t="shared" si="141"/>
        <v>高滞销风险</v>
      </c>
      <c r="Y672" s="8" t="str">
        <f>_xlfn.IFS(COUNTIF($B$2:B672,B672)=1,"-",OR(AND(X671="高滞销风险",OR(X672="中滞销风险",X672="低滞销风险",X672="健康")),AND(X671="中滞销风险",OR(X672="低滞销风险",X672="健康")),AND(X671="低滞销风险",X672="健康")),"变好",X671=X672,"维持不变",OR(AND(X671="健康",OR(X672="低滞销风险",X672="中滞销风险",X672="高滞销风险")),AND(X671="低滞销风险",OR(X672="中滞销风险",X672="高滞销风险")),AND(X671="中滞销风险",X672="高滞销风险")),"变差")</f>
        <v>变差</v>
      </c>
      <c r="Z672" s="9">
        <f t="shared" si="144"/>
        <v>27.87</v>
      </c>
      <c r="AA672" s="9">
        <f t="shared" si="142"/>
        <v>115</v>
      </c>
      <c r="AB672" s="9">
        <f t="shared" si="145"/>
        <v>142.87</v>
      </c>
      <c r="AC672" s="9">
        <f t="shared" si="143"/>
        <v>149.794238683128</v>
      </c>
      <c r="AD672" s="9">
        <f t="shared" si="146"/>
        <v>58.7942386831273</v>
      </c>
      <c r="AE672" s="10">
        <f t="shared" si="147"/>
        <v>4</v>
      </c>
    </row>
    <row r="673" spans="1:31">
      <c r="A673" s="4">
        <v>45908</v>
      </c>
      <c r="B673" s="5" t="s">
        <v>389</v>
      </c>
      <c r="C673" s="5" t="s">
        <v>390</v>
      </c>
      <c r="D673" s="5" t="s">
        <v>326</v>
      </c>
      <c r="E673" s="5">
        <v>3.04</v>
      </c>
      <c r="F673" s="5">
        <v>3.29</v>
      </c>
      <c r="G673" s="5">
        <v>2.86</v>
      </c>
      <c r="H673" s="5">
        <v>2.96</v>
      </c>
      <c r="I673" s="5" t="s">
        <v>34</v>
      </c>
      <c r="J673" s="5">
        <v>23</v>
      </c>
      <c r="K673" s="5" t="s">
        <v>45</v>
      </c>
      <c r="L673" s="5" t="s">
        <v>46</v>
      </c>
      <c r="M673" s="5" t="s">
        <v>47</v>
      </c>
      <c r="N673" s="5">
        <v>159</v>
      </c>
      <c r="O673" s="5">
        <v>72</v>
      </c>
      <c r="P673" s="5">
        <v>0</v>
      </c>
      <c r="Q673" s="5">
        <v>115</v>
      </c>
      <c r="R673" s="5">
        <v>0</v>
      </c>
      <c r="S673" s="5">
        <v>0</v>
      </c>
      <c r="T673">
        <f t="shared" si="137"/>
        <v>231</v>
      </c>
      <c r="U673">
        <f t="shared" si="138"/>
        <v>346</v>
      </c>
      <c r="V673" s="1">
        <f t="shared" si="139"/>
        <v>45983.9868421053</v>
      </c>
      <c r="W673" s="1">
        <f t="shared" si="140"/>
        <v>46021.8157894737</v>
      </c>
      <c r="X673" t="str">
        <f t="shared" si="141"/>
        <v>中滞销风险</v>
      </c>
      <c r="Y673" s="8" t="str">
        <f>_xlfn.IFS(COUNTIF($B$2:B673,B673)=1,"-",OR(AND(X672="高滞销风险",OR(X673="中滞销风险",X673="低滞销风险",X673="健康")),AND(X672="中滞销风险",OR(X673="低滞销风险",X673="健康")),AND(X672="低滞销风险",X673="健康")),"变好",X672=X673,"维持不变",OR(AND(X672="健康",OR(X673="低滞销风险",X673="中滞销风险",X673="高滞销风险")),AND(X672="低滞销风险",OR(X673="中滞销风险",X673="高滞销风险")),AND(X672="中滞销风险",X673="高滞销风险")),"变差")</f>
        <v>变好</v>
      </c>
      <c r="Z673" s="9">
        <f t="shared" si="144"/>
        <v>0</v>
      </c>
      <c r="AA673" s="9">
        <f t="shared" si="142"/>
        <v>90.64</v>
      </c>
      <c r="AB673" s="9">
        <f t="shared" si="145"/>
        <v>90.64</v>
      </c>
      <c r="AC673" s="9">
        <f t="shared" si="143"/>
        <v>113.815789473684</v>
      </c>
      <c r="AD673" s="9">
        <f t="shared" si="146"/>
        <v>29.8157894736869</v>
      </c>
      <c r="AE673" s="10">
        <f t="shared" si="147"/>
        <v>4.11904761904762</v>
      </c>
    </row>
    <row r="674" spans="1:31">
      <c r="A674" s="4">
        <v>45887</v>
      </c>
      <c r="B674" s="5" t="s">
        <v>391</v>
      </c>
      <c r="C674" s="5" t="s">
        <v>392</v>
      </c>
      <c r="D674" s="5" t="s">
        <v>326</v>
      </c>
      <c r="E674" s="5">
        <v>5.14</v>
      </c>
      <c r="F674" s="5">
        <v>5.14</v>
      </c>
      <c r="G674" s="5">
        <v>6</v>
      </c>
      <c r="H674" s="5">
        <v>5.32</v>
      </c>
      <c r="I674" s="5" t="s">
        <v>41</v>
      </c>
      <c r="J674" s="5">
        <v>36</v>
      </c>
      <c r="K674" s="5" t="s">
        <v>35</v>
      </c>
      <c r="L674" s="5" t="s">
        <v>36</v>
      </c>
      <c r="M674" s="5" t="s">
        <v>37</v>
      </c>
      <c r="N674" s="5">
        <v>156</v>
      </c>
      <c r="O674" s="5">
        <v>198</v>
      </c>
      <c r="P674" s="5">
        <v>0</v>
      </c>
      <c r="Q674" s="5">
        <v>163</v>
      </c>
      <c r="R674" s="5">
        <v>0</v>
      </c>
      <c r="S674" s="5">
        <v>0</v>
      </c>
      <c r="T674">
        <f t="shared" si="137"/>
        <v>354</v>
      </c>
      <c r="U674">
        <f t="shared" si="138"/>
        <v>517</v>
      </c>
      <c r="V674" s="1">
        <f t="shared" si="139"/>
        <v>45955.8715953307</v>
      </c>
      <c r="W674" s="1">
        <f t="shared" si="140"/>
        <v>45987.5836575876</v>
      </c>
      <c r="X674" t="str">
        <f t="shared" si="141"/>
        <v>健康</v>
      </c>
      <c r="Y674" s="8" t="str">
        <f>_xlfn.IFS(COUNTIF($B$2:B674,B674)=1,"-",OR(AND(X673="高滞销风险",OR(X674="中滞销风险",X674="低滞销风险",X674="健康")),AND(X673="中滞销风险",OR(X674="低滞销风险",X674="健康")),AND(X673="低滞销风险",X674="健康")),"变好",X673=X674,"维持不变",OR(AND(X673="健康",OR(X674="低滞销风险",X674="中滞销风险",X674="高滞销风险")),AND(X673="低滞销风险",OR(X674="中滞销风险",X674="高滞销风险")),AND(X673="中滞销风险",X674="高滞销风险")),"变差")</f>
        <v>-</v>
      </c>
      <c r="Z674" s="9">
        <f t="shared" si="144"/>
        <v>0</v>
      </c>
      <c r="AA674" s="9">
        <f t="shared" si="142"/>
        <v>0</v>
      </c>
      <c r="AB674" s="9">
        <f t="shared" si="145"/>
        <v>0</v>
      </c>
      <c r="AC674" s="9">
        <f t="shared" si="143"/>
        <v>100.583657587549</v>
      </c>
      <c r="AD674" s="9">
        <f t="shared" si="146"/>
        <v>0</v>
      </c>
      <c r="AE674" s="10">
        <f t="shared" si="147"/>
        <v>5.14</v>
      </c>
    </row>
    <row r="675" spans="1:31">
      <c r="A675" s="4">
        <v>45894</v>
      </c>
      <c r="B675" s="5" t="s">
        <v>391</v>
      </c>
      <c r="C675" s="5" t="s">
        <v>392</v>
      </c>
      <c r="D675" s="5" t="s">
        <v>326</v>
      </c>
      <c r="E675" s="5">
        <v>4.86</v>
      </c>
      <c r="F675" s="5">
        <v>4.86</v>
      </c>
      <c r="G675" s="5">
        <v>5</v>
      </c>
      <c r="H675" s="5">
        <v>5.75</v>
      </c>
      <c r="I675" s="5" t="s">
        <v>41</v>
      </c>
      <c r="J675" s="5">
        <v>34</v>
      </c>
      <c r="K675" s="5" t="s">
        <v>38</v>
      </c>
      <c r="L675" s="5" t="s">
        <v>39</v>
      </c>
      <c r="M675" s="5" t="s">
        <v>40</v>
      </c>
      <c r="N675" s="5">
        <v>123</v>
      </c>
      <c r="O675" s="5">
        <v>222</v>
      </c>
      <c r="P675" s="5">
        <v>0</v>
      </c>
      <c r="Q675" s="5">
        <v>133</v>
      </c>
      <c r="R675" s="5">
        <v>0</v>
      </c>
      <c r="S675" s="5">
        <v>0</v>
      </c>
      <c r="T675">
        <f t="shared" si="137"/>
        <v>345</v>
      </c>
      <c r="U675">
        <f t="shared" si="138"/>
        <v>478</v>
      </c>
      <c r="V675" s="1">
        <f t="shared" si="139"/>
        <v>45964.987654321</v>
      </c>
      <c r="W675" s="1">
        <f t="shared" si="140"/>
        <v>45992.353909465</v>
      </c>
      <c r="X675" t="str">
        <f t="shared" si="141"/>
        <v>低滞销风险</v>
      </c>
      <c r="Y675" s="8" t="str">
        <f>_xlfn.IFS(COUNTIF($B$2:B675,B675)=1,"-",OR(AND(X674="高滞销风险",OR(X675="中滞销风险",X675="低滞销风险",X675="健康")),AND(X674="中滞销风险",OR(X675="低滞销风险",X675="健康")),AND(X674="低滞销风险",X675="健康")),"变好",X674=X675,"维持不变",OR(AND(X674="健康",OR(X675="低滞销风险",X675="中滞销风险",X675="高滞销风险")),AND(X674="低滞销风险",OR(X675="中滞销风险",X675="高滞销风险")),AND(X674="中滞销风险",X675="高滞销风险")),"变差")</f>
        <v>变差</v>
      </c>
      <c r="Z675" s="9">
        <f t="shared" si="144"/>
        <v>0</v>
      </c>
      <c r="AA675" s="9">
        <f t="shared" si="142"/>
        <v>1.71999999999997</v>
      </c>
      <c r="AB675" s="9">
        <f t="shared" si="145"/>
        <v>1.71999999999997</v>
      </c>
      <c r="AC675" s="9">
        <f t="shared" si="143"/>
        <v>98.3539094650206</v>
      </c>
      <c r="AD675" s="9">
        <f t="shared" si="146"/>
        <v>0.35390946501866</v>
      </c>
      <c r="AE675" s="10">
        <f t="shared" si="147"/>
        <v>4.87755102040816</v>
      </c>
    </row>
    <row r="676" spans="1:31">
      <c r="A676" s="4">
        <v>45901</v>
      </c>
      <c r="B676" s="5" t="s">
        <v>391</v>
      </c>
      <c r="C676" s="5" t="s">
        <v>392</v>
      </c>
      <c r="D676" s="5" t="s">
        <v>326</v>
      </c>
      <c r="E676" s="5">
        <v>5.59</v>
      </c>
      <c r="F676" s="5">
        <v>5.71</v>
      </c>
      <c r="G676" s="5">
        <v>5.29</v>
      </c>
      <c r="H676" s="5">
        <v>5.64</v>
      </c>
      <c r="I676" s="5" t="s">
        <v>34</v>
      </c>
      <c r="J676" s="5">
        <v>40</v>
      </c>
      <c r="K676" s="5" t="s">
        <v>42</v>
      </c>
      <c r="L676" s="5" t="s">
        <v>43</v>
      </c>
      <c r="M676" s="5" t="s">
        <v>44</v>
      </c>
      <c r="N676" s="5">
        <v>114</v>
      </c>
      <c r="O676" s="5">
        <v>264</v>
      </c>
      <c r="P676" s="5">
        <v>0</v>
      </c>
      <c r="Q676" s="5">
        <v>63</v>
      </c>
      <c r="R676" s="5">
        <v>0</v>
      </c>
      <c r="S676" s="5">
        <v>0</v>
      </c>
      <c r="T676">
        <f t="shared" si="137"/>
        <v>378</v>
      </c>
      <c r="U676">
        <f t="shared" si="138"/>
        <v>441</v>
      </c>
      <c r="V676" s="1">
        <f t="shared" si="139"/>
        <v>45968.6207513417</v>
      </c>
      <c r="W676" s="1">
        <f t="shared" si="140"/>
        <v>45979.8908765653</v>
      </c>
      <c r="X676" t="str">
        <f t="shared" si="141"/>
        <v>健康</v>
      </c>
      <c r="Y676" s="8" t="str">
        <f>_xlfn.IFS(COUNTIF($B$2:B676,B676)=1,"-",OR(AND(X675="高滞销风险",OR(X676="中滞销风险",X676="低滞销风险",X676="健康")),AND(X675="中滞销风险",OR(X676="低滞销风险",X676="健康")),AND(X675="低滞销风险",X676="健康")),"变好",X675=X676,"维持不变",OR(AND(X675="健康",OR(X676="低滞销风险",X676="中滞销风险",X676="高滞销风险")),AND(X675="低滞销风险",OR(X676="中滞销风险",X676="高滞销风险")),AND(X675="中滞销风险",X676="高滞销风险")),"变差")</f>
        <v>变好</v>
      </c>
      <c r="Z676" s="9">
        <f t="shared" si="144"/>
        <v>0</v>
      </c>
      <c r="AA676" s="9">
        <f t="shared" si="142"/>
        <v>0</v>
      </c>
      <c r="AB676" s="9">
        <f t="shared" si="145"/>
        <v>0</v>
      </c>
      <c r="AC676" s="9">
        <f t="shared" si="143"/>
        <v>78.8908765652952</v>
      </c>
      <c r="AD676" s="9">
        <f t="shared" si="146"/>
        <v>0</v>
      </c>
      <c r="AE676" s="10">
        <f t="shared" si="147"/>
        <v>5.59</v>
      </c>
    </row>
    <row r="677" spans="1:31">
      <c r="A677" s="4">
        <v>45908</v>
      </c>
      <c r="B677" s="5" t="s">
        <v>391</v>
      </c>
      <c r="C677" s="5" t="s">
        <v>392</v>
      </c>
      <c r="D677" s="5" t="s">
        <v>326</v>
      </c>
      <c r="E677" s="5">
        <v>5.69</v>
      </c>
      <c r="F677" s="5">
        <v>6</v>
      </c>
      <c r="G677" s="5">
        <v>5.86</v>
      </c>
      <c r="H677" s="5">
        <v>5.43</v>
      </c>
      <c r="I677" s="5" t="s">
        <v>34</v>
      </c>
      <c r="J677" s="5">
        <v>42</v>
      </c>
      <c r="K677" s="5" t="s">
        <v>45</v>
      </c>
      <c r="L677" s="5" t="s">
        <v>46</v>
      </c>
      <c r="M677" s="5" t="s">
        <v>47</v>
      </c>
      <c r="N677" s="5">
        <v>161</v>
      </c>
      <c r="O677" s="5">
        <v>171</v>
      </c>
      <c r="P677" s="5">
        <v>0</v>
      </c>
      <c r="Q677" s="5">
        <v>63</v>
      </c>
      <c r="R677" s="5">
        <v>0</v>
      </c>
      <c r="S677" s="5">
        <v>0</v>
      </c>
      <c r="T677">
        <f t="shared" si="137"/>
        <v>332</v>
      </c>
      <c r="U677">
        <f t="shared" si="138"/>
        <v>395</v>
      </c>
      <c r="V677" s="1">
        <f t="shared" si="139"/>
        <v>45966.3479789104</v>
      </c>
      <c r="W677" s="1">
        <f t="shared" si="140"/>
        <v>45977.4200351494</v>
      </c>
      <c r="X677" t="str">
        <f t="shared" si="141"/>
        <v>健康</v>
      </c>
      <c r="Y677" s="8" t="str">
        <f>_xlfn.IFS(COUNTIF($B$2:B677,B677)=1,"-",OR(AND(X676="高滞销风险",OR(X677="中滞销风险",X677="低滞销风险",X677="健康")),AND(X676="中滞销风险",OR(X677="低滞销风险",X677="健康")),AND(X676="低滞销风险",X677="健康")),"变好",X676=X677,"维持不变",OR(AND(X676="健康",OR(X677="低滞销风险",X677="中滞销风险",X677="高滞销风险")),AND(X676="低滞销风险",OR(X677="中滞销风险",X677="高滞销风险")),AND(X676="中滞销风险",X677="高滞销风险")),"变差")</f>
        <v>维持不变</v>
      </c>
      <c r="Z677" s="9">
        <f t="shared" si="144"/>
        <v>0</v>
      </c>
      <c r="AA677" s="9">
        <f t="shared" si="142"/>
        <v>0</v>
      </c>
      <c r="AB677" s="9">
        <f t="shared" si="145"/>
        <v>0</v>
      </c>
      <c r="AC677" s="9">
        <f t="shared" si="143"/>
        <v>69.4200351493849</v>
      </c>
      <c r="AD677" s="9">
        <f t="shared" si="146"/>
        <v>0</v>
      </c>
      <c r="AE677" s="10">
        <f t="shared" si="147"/>
        <v>5.69</v>
      </c>
    </row>
    <row r="678" spans="1:31">
      <c r="A678" s="4">
        <v>45887</v>
      </c>
      <c r="B678" s="5" t="s">
        <v>393</v>
      </c>
      <c r="C678" s="5" t="s">
        <v>394</v>
      </c>
      <c r="D678" s="5" t="s">
        <v>326</v>
      </c>
      <c r="E678" s="5">
        <v>3.43</v>
      </c>
      <c r="F678" s="5">
        <v>3.43</v>
      </c>
      <c r="G678" s="5">
        <v>3.5</v>
      </c>
      <c r="H678" s="5">
        <v>3.75</v>
      </c>
      <c r="I678" s="5" t="s">
        <v>41</v>
      </c>
      <c r="J678" s="5">
        <v>24</v>
      </c>
      <c r="K678" s="5" t="s">
        <v>35</v>
      </c>
      <c r="L678" s="5" t="s">
        <v>36</v>
      </c>
      <c r="M678" s="5" t="s">
        <v>37</v>
      </c>
      <c r="N678" s="5">
        <v>126</v>
      </c>
      <c r="O678" s="5">
        <v>138</v>
      </c>
      <c r="P678" s="5">
        <v>0</v>
      </c>
      <c r="Q678" s="5">
        <v>0</v>
      </c>
      <c r="R678" s="5">
        <v>0</v>
      </c>
      <c r="S678" s="5">
        <v>0</v>
      </c>
      <c r="T678">
        <f t="shared" si="137"/>
        <v>264</v>
      </c>
      <c r="U678">
        <f t="shared" si="138"/>
        <v>264</v>
      </c>
      <c r="V678" s="1">
        <f t="shared" si="139"/>
        <v>45963.9679300292</v>
      </c>
      <c r="W678" s="1">
        <f t="shared" si="140"/>
        <v>45963.9679300292</v>
      </c>
      <c r="X678" t="str">
        <f t="shared" si="141"/>
        <v>健康</v>
      </c>
      <c r="Y678" s="8" t="str">
        <f>_xlfn.IFS(COUNTIF($B$2:B678,B678)=1,"-",OR(AND(X677="高滞销风险",OR(X678="中滞销风险",X678="低滞销风险",X678="健康")),AND(X677="中滞销风险",OR(X678="低滞销风险",X678="健康")),AND(X677="低滞销风险",X678="健康")),"变好",X677=X678,"维持不变",OR(AND(X677="健康",OR(X678="低滞销风险",X678="中滞销风险",X678="高滞销风险")),AND(X677="低滞销风险",OR(X678="中滞销风险",X678="高滞销风险")),AND(X677="中滞销风险",X678="高滞销风险")),"变差")</f>
        <v>-</v>
      </c>
      <c r="Z678" s="9">
        <f t="shared" si="144"/>
        <v>0</v>
      </c>
      <c r="AA678" s="9">
        <f t="shared" si="142"/>
        <v>0</v>
      </c>
      <c r="AB678" s="9">
        <f t="shared" si="145"/>
        <v>0</v>
      </c>
      <c r="AC678" s="9">
        <f t="shared" si="143"/>
        <v>76.9679300291545</v>
      </c>
      <c r="AD678" s="9">
        <f t="shared" si="146"/>
        <v>0</v>
      </c>
      <c r="AE678" s="10">
        <f t="shared" si="147"/>
        <v>3.43</v>
      </c>
    </row>
    <row r="679" spans="1:31">
      <c r="A679" s="4">
        <v>45894</v>
      </c>
      <c r="B679" s="5" t="s">
        <v>393</v>
      </c>
      <c r="C679" s="5" t="s">
        <v>394</v>
      </c>
      <c r="D679" s="5" t="s">
        <v>326</v>
      </c>
      <c r="E679" s="5">
        <v>4.43</v>
      </c>
      <c r="F679" s="5">
        <v>5</v>
      </c>
      <c r="G679" s="5">
        <v>4.21</v>
      </c>
      <c r="H679" s="5">
        <v>4.18</v>
      </c>
      <c r="I679" s="5" t="s">
        <v>34</v>
      </c>
      <c r="J679" s="5">
        <v>35</v>
      </c>
      <c r="K679" s="5" t="s">
        <v>38</v>
      </c>
      <c r="L679" s="5" t="s">
        <v>39</v>
      </c>
      <c r="M679" s="5" t="s">
        <v>40</v>
      </c>
      <c r="N679" s="5">
        <v>86</v>
      </c>
      <c r="O679" s="5">
        <v>141</v>
      </c>
      <c r="P679" s="5">
        <v>0</v>
      </c>
      <c r="Q679" s="5">
        <v>0</v>
      </c>
      <c r="R679" s="5">
        <v>0</v>
      </c>
      <c r="S679" s="5">
        <v>0</v>
      </c>
      <c r="T679">
        <f t="shared" si="137"/>
        <v>227</v>
      </c>
      <c r="U679">
        <f t="shared" si="138"/>
        <v>227</v>
      </c>
      <c r="V679" s="1">
        <f t="shared" si="139"/>
        <v>45945.2415349887</v>
      </c>
      <c r="W679" s="1">
        <f t="shared" si="140"/>
        <v>45945.2415349887</v>
      </c>
      <c r="X679" t="str">
        <f t="shared" si="141"/>
        <v>健康</v>
      </c>
      <c r="Y679" s="8" t="str">
        <f>_xlfn.IFS(COUNTIF($B$2:B679,B679)=1,"-",OR(AND(X678="高滞销风险",OR(X679="中滞销风险",X679="低滞销风险",X679="健康")),AND(X678="中滞销风险",OR(X679="低滞销风险",X679="健康")),AND(X678="低滞销风险",X679="健康")),"变好",X678=X679,"维持不变",OR(AND(X678="健康",OR(X679="低滞销风险",X679="中滞销风险",X679="高滞销风险")),AND(X678="低滞销风险",OR(X679="中滞销风险",X679="高滞销风险")),AND(X678="中滞销风险",X679="高滞销风险")),"变差")</f>
        <v>维持不变</v>
      </c>
      <c r="Z679" s="9">
        <f t="shared" si="144"/>
        <v>0</v>
      </c>
      <c r="AA679" s="9">
        <f t="shared" si="142"/>
        <v>0</v>
      </c>
      <c r="AB679" s="9">
        <f t="shared" si="145"/>
        <v>0</v>
      </c>
      <c r="AC679" s="9">
        <f t="shared" si="143"/>
        <v>51.2415349887133</v>
      </c>
      <c r="AD679" s="9">
        <f t="shared" si="146"/>
        <v>0</v>
      </c>
      <c r="AE679" s="10">
        <f t="shared" si="147"/>
        <v>4.43</v>
      </c>
    </row>
    <row r="680" spans="1:31">
      <c r="A680" s="4">
        <v>45901</v>
      </c>
      <c r="B680" s="5" t="s">
        <v>393</v>
      </c>
      <c r="C680" s="5" t="s">
        <v>394</v>
      </c>
      <c r="D680" s="5" t="s">
        <v>326</v>
      </c>
      <c r="E680" s="5">
        <v>4.78</v>
      </c>
      <c r="F680" s="5">
        <v>5.29</v>
      </c>
      <c r="G680" s="5">
        <v>5.14</v>
      </c>
      <c r="H680" s="5">
        <v>4.32</v>
      </c>
      <c r="I680" s="5" t="s">
        <v>34</v>
      </c>
      <c r="J680" s="5">
        <v>37</v>
      </c>
      <c r="K680" s="5" t="s">
        <v>42</v>
      </c>
      <c r="L680" s="5" t="s">
        <v>43</v>
      </c>
      <c r="M680" s="5" t="s">
        <v>44</v>
      </c>
      <c r="N680" s="5">
        <v>52</v>
      </c>
      <c r="O680" s="5">
        <v>142</v>
      </c>
      <c r="P680" s="5">
        <v>0</v>
      </c>
      <c r="Q680" s="5">
        <v>0</v>
      </c>
      <c r="R680" s="5">
        <v>0</v>
      </c>
      <c r="S680" s="5">
        <v>150</v>
      </c>
      <c r="T680">
        <f t="shared" si="137"/>
        <v>194</v>
      </c>
      <c r="U680">
        <f t="shared" si="138"/>
        <v>344</v>
      </c>
      <c r="V680" s="1">
        <f t="shared" si="139"/>
        <v>45941.5857740586</v>
      </c>
      <c r="W680" s="1">
        <f t="shared" si="140"/>
        <v>45972.9665271967</v>
      </c>
      <c r="X680" t="str">
        <f t="shared" si="141"/>
        <v>健康</v>
      </c>
      <c r="Y680" s="8" t="str">
        <f>_xlfn.IFS(COUNTIF($B$2:B680,B680)=1,"-",OR(AND(X679="高滞销风险",OR(X680="中滞销风险",X680="低滞销风险",X680="健康")),AND(X679="中滞销风险",OR(X680="低滞销风险",X680="健康")),AND(X679="低滞销风险",X680="健康")),"变好",X679=X680,"维持不变",OR(AND(X679="健康",OR(X680="低滞销风险",X680="中滞销风险",X680="高滞销风险")),AND(X679="低滞销风险",OR(X680="中滞销风险",X680="高滞销风险")),AND(X679="中滞销风险",X680="高滞销风险")),"变差")</f>
        <v>维持不变</v>
      </c>
      <c r="Z680" s="9">
        <f t="shared" si="144"/>
        <v>0</v>
      </c>
      <c r="AA680" s="9">
        <f t="shared" si="142"/>
        <v>0</v>
      </c>
      <c r="AB680" s="9">
        <f t="shared" si="145"/>
        <v>0</v>
      </c>
      <c r="AC680" s="9">
        <f t="shared" si="143"/>
        <v>71.9665271966527</v>
      </c>
      <c r="AD680" s="9">
        <f t="shared" si="146"/>
        <v>0</v>
      </c>
      <c r="AE680" s="10">
        <f t="shared" si="147"/>
        <v>4.78</v>
      </c>
    </row>
    <row r="681" spans="1:31">
      <c r="A681" s="4">
        <v>45908</v>
      </c>
      <c r="B681" s="5" t="s">
        <v>393</v>
      </c>
      <c r="C681" s="5" t="s">
        <v>394</v>
      </c>
      <c r="D681" s="5" t="s">
        <v>326</v>
      </c>
      <c r="E681" s="5">
        <v>4.79</v>
      </c>
      <c r="F681" s="5">
        <v>4.86</v>
      </c>
      <c r="G681" s="5">
        <v>5.07</v>
      </c>
      <c r="H681" s="5">
        <v>4.64</v>
      </c>
      <c r="I681" s="5" t="s">
        <v>34</v>
      </c>
      <c r="J681" s="5">
        <v>34</v>
      </c>
      <c r="K681" s="5" t="s">
        <v>45</v>
      </c>
      <c r="L681" s="5" t="s">
        <v>46</v>
      </c>
      <c r="M681" s="5" t="s">
        <v>47</v>
      </c>
      <c r="N681" s="5">
        <v>58</v>
      </c>
      <c r="O681" s="5">
        <v>253</v>
      </c>
      <c r="P681" s="5">
        <v>0</v>
      </c>
      <c r="Q681" s="5">
        <v>0</v>
      </c>
      <c r="R681" s="5">
        <v>0</v>
      </c>
      <c r="S681" s="5">
        <v>0</v>
      </c>
      <c r="T681">
        <f t="shared" si="137"/>
        <v>311</v>
      </c>
      <c r="U681">
        <f t="shared" si="138"/>
        <v>311</v>
      </c>
      <c r="V681" s="1">
        <f t="shared" si="139"/>
        <v>45972.9269311065</v>
      </c>
      <c r="W681" s="1">
        <f t="shared" si="140"/>
        <v>45972.9269311065</v>
      </c>
      <c r="X681" t="str">
        <f t="shared" si="141"/>
        <v>健康</v>
      </c>
      <c r="Y681" s="8" t="str">
        <f>_xlfn.IFS(COUNTIF($B$2:B681,B681)=1,"-",OR(AND(X680="高滞销风险",OR(X681="中滞销风险",X681="低滞销风险",X681="健康")),AND(X680="中滞销风险",OR(X681="低滞销风险",X681="健康")),AND(X680="低滞销风险",X681="健康")),"变好",X680=X681,"维持不变",OR(AND(X680="健康",OR(X681="低滞销风险",X681="中滞销风险",X681="高滞销风险")),AND(X680="低滞销风险",OR(X681="中滞销风险",X681="高滞销风险")),AND(X680="中滞销风险",X681="高滞销风险")),"变差")</f>
        <v>维持不变</v>
      </c>
      <c r="Z681" s="9">
        <f t="shared" si="144"/>
        <v>0</v>
      </c>
      <c r="AA681" s="9">
        <f t="shared" si="142"/>
        <v>0</v>
      </c>
      <c r="AB681" s="9">
        <f t="shared" si="145"/>
        <v>0</v>
      </c>
      <c r="AC681" s="9">
        <f t="shared" si="143"/>
        <v>64.9269311064718</v>
      </c>
      <c r="AD681" s="9">
        <f t="shared" si="146"/>
        <v>0</v>
      </c>
      <c r="AE681" s="10">
        <f t="shared" si="147"/>
        <v>4.79</v>
      </c>
    </row>
    <row r="682" spans="1:31">
      <c r="A682" s="4">
        <v>45887</v>
      </c>
      <c r="B682" s="5" t="s">
        <v>395</v>
      </c>
      <c r="C682" s="5" t="s">
        <v>396</v>
      </c>
      <c r="D682" s="5" t="s">
        <v>326</v>
      </c>
      <c r="E682" s="5">
        <v>5.43</v>
      </c>
      <c r="F682" s="5">
        <v>5.43</v>
      </c>
      <c r="G682" s="5">
        <v>5.79</v>
      </c>
      <c r="H682" s="5">
        <v>6.54</v>
      </c>
      <c r="I682" s="5" t="s">
        <v>41</v>
      </c>
      <c r="J682" s="5">
        <v>38</v>
      </c>
      <c r="K682" s="5" t="s">
        <v>35</v>
      </c>
      <c r="L682" s="5" t="s">
        <v>36</v>
      </c>
      <c r="M682" s="5" t="s">
        <v>37</v>
      </c>
      <c r="N682" s="5">
        <v>482</v>
      </c>
      <c r="O682" s="5">
        <v>106</v>
      </c>
      <c r="P682" s="5">
        <v>0</v>
      </c>
      <c r="Q682" s="5">
        <v>39</v>
      </c>
      <c r="R682" s="5">
        <v>0</v>
      </c>
      <c r="S682" s="5">
        <v>0</v>
      </c>
      <c r="T682">
        <f t="shared" si="137"/>
        <v>588</v>
      </c>
      <c r="U682">
        <f t="shared" si="138"/>
        <v>627</v>
      </c>
      <c r="V682" s="1">
        <f t="shared" si="139"/>
        <v>45995.2872928177</v>
      </c>
      <c r="W682" s="1">
        <f t="shared" si="140"/>
        <v>46002.4696132597</v>
      </c>
      <c r="X682" t="str">
        <f t="shared" si="141"/>
        <v>低滞销风险</v>
      </c>
      <c r="Y682" s="8" t="str">
        <f>_xlfn.IFS(COUNTIF($B$2:B682,B682)=1,"-",OR(AND(X681="高滞销风险",OR(X682="中滞销风险",X682="低滞销风险",X682="健康")),AND(X681="中滞销风险",OR(X682="低滞销风险",X682="健康")),AND(X681="低滞销风险",X682="健康")),"变好",X681=X682,"维持不变",OR(AND(X681="健康",OR(X682="低滞销风险",X682="中滞销风险",X682="高滞销风险")),AND(X681="低滞销风险",OR(X682="中滞销风险",X682="高滞销风险")),AND(X681="中滞销风险",X682="高滞销风险")),"变差")</f>
        <v>-</v>
      </c>
      <c r="Z682" s="9">
        <f t="shared" si="144"/>
        <v>17.85</v>
      </c>
      <c r="AA682" s="9">
        <f t="shared" si="142"/>
        <v>39</v>
      </c>
      <c r="AB682" s="9">
        <f t="shared" si="145"/>
        <v>56.85</v>
      </c>
      <c r="AC682" s="9">
        <f t="shared" si="143"/>
        <v>115.469613259669</v>
      </c>
      <c r="AD682" s="9">
        <f t="shared" si="146"/>
        <v>10.4696132596655</v>
      </c>
      <c r="AE682" s="10">
        <f t="shared" si="147"/>
        <v>5.97142857142857</v>
      </c>
    </row>
    <row r="683" spans="1:31">
      <c r="A683" s="4">
        <v>45894</v>
      </c>
      <c r="B683" s="5" t="s">
        <v>395</v>
      </c>
      <c r="C683" s="5" t="s">
        <v>396</v>
      </c>
      <c r="D683" s="5" t="s">
        <v>326</v>
      </c>
      <c r="E683" s="5">
        <v>7</v>
      </c>
      <c r="F683" s="5">
        <v>7.43</v>
      </c>
      <c r="G683" s="5">
        <v>6.43</v>
      </c>
      <c r="H683" s="5">
        <v>6.96</v>
      </c>
      <c r="I683" s="5" t="s">
        <v>34</v>
      </c>
      <c r="J683" s="5">
        <v>52</v>
      </c>
      <c r="K683" s="5" t="s">
        <v>38</v>
      </c>
      <c r="L683" s="5" t="s">
        <v>39</v>
      </c>
      <c r="M683" s="5" t="s">
        <v>40</v>
      </c>
      <c r="N683" s="5">
        <v>478</v>
      </c>
      <c r="O683" s="5">
        <v>58</v>
      </c>
      <c r="P683" s="5">
        <v>0</v>
      </c>
      <c r="Q683" s="5">
        <v>39</v>
      </c>
      <c r="R683" s="5">
        <v>0</v>
      </c>
      <c r="S683" s="5">
        <v>0</v>
      </c>
      <c r="T683">
        <f t="shared" si="137"/>
        <v>536</v>
      </c>
      <c r="U683">
        <f t="shared" si="138"/>
        <v>575</v>
      </c>
      <c r="V683" s="1">
        <f t="shared" si="139"/>
        <v>45970.5714285714</v>
      </c>
      <c r="W683" s="1">
        <f t="shared" si="140"/>
        <v>45976.1428571429</v>
      </c>
      <c r="X683" t="str">
        <f t="shared" si="141"/>
        <v>健康</v>
      </c>
      <c r="Y683" s="8" t="str">
        <f>_xlfn.IFS(COUNTIF($B$2:B683,B683)=1,"-",OR(AND(X682="高滞销风险",OR(X683="中滞销风险",X683="低滞销风险",X683="健康")),AND(X682="中滞销风险",OR(X683="低滞销风险",X683="健康")),AND(X682="低滞销风险",X683="健康")),"变好",X682=X683,"维持不变",OR(AND(X682="健康",OR(X683="低滞销风险",X683="中滞销风险",X683="高滞销风险")),AND(X682="低滞销风险",OR(X683="中滞销风险",X683="高滞销风险")),AND(X682="中滞销风险",X683="高滞销风险")),"变差")</f>
        <v>变好</v>
      </c>
      <c r="Z683" s="9">
        <f t="shared" si="144"/>
        <v>0</v>
      </c>
      <c r="AA683" s="9">
        <f t="shared" si="142"/>
        <v>0</v>
      </c>
      <c r="AB683" s="9">
        <f t="shared" si="145"/>
        <v>0</v>
      </c>
      <c r="AC683" s="9">
        <f t="shared" si="143"/>
        <v>82.1428571428571</v>
      </c>
      <c r="AD683" s="9">
        <f t="shared" si="146"/>
        <v>0</v>
      </c>
      <c r="AE683" s="10">
        <f t="shared" si="147"/>
        <v>7</v>
      </c>
    </row>
    <row r="684" spans="1:31">
      <c r="A684" s="4">
        <v>45901</v>
      </c>
      <c r="B684" s="5" t="s">
        <v>395</v>
      </c>
      <c r="C684" s="5" t="s">
        <v>396</v>
      </c>
      <c r="D684" s="5" t="s">
        <v>326</v>
      </c>
      <c r="E684" s="5">
        <v>9.19</v>
      </c>
      <c r="F684" s="5">
        <v>11.57</v>
      </c>
      <c r="G684" s="5">
        <v>9.5</v>
      </c>
      <c r="H684" s="5">
        <v>7.64</v>
      </c>
      <c r="I684" s="5" t="s">
        <v>34</v>
      </c>
      <c r="J684" s="5">
        <v>81</v>
      </c>
      <c r="K684" s="5" t="s">
        <v>42</v>
      </c>
      <c r="L684" s="5" t="s">
        <v>43</v>
      </c>
      <c r="M684" s="5" t="s">
        <v>44</v>
      </c>
      <c r="N684" s="5">
        <v>446</v>
      </c>
      <c r="O684" s="5">
        <v>49</v>
      </c>
      <c r="P684" s="5">
        <v>0</v>
      </c>
      <c r="Q684" s="5">
        <v>0</v>
      </c>
      <c r="R684" s="5">
        <v>0</v>
      </c>
      <c r="S684" s="5">
        <v>150</v>
      </c>
      <c r="T684">
        <f t="shared" si="137"/>
        <v>495</v>
      </c>
      <c r="U684">
        <f t="shared" si="138"/>
        <v>645</v>
      </c>
      <c r="V684" s="1">
        <f t="shared" si="139"/>
        <v>45954.8628944505</v>
      </c>
      <c r="W684" s="1">
        <f t="shared" si="140"/>
        <v>45971.1849836779</v>
      </c>
      <c r="X684" t="str">
        <f t="shared" si="141"/>
        <v>健康</v>
      </c>
      <c r="Y684" s="8" t="str">
        <f>_xlfn.IFS(COUNTIF($B$2:B684,B684)=1,"-",OR(AND(X683="高滞销风险",OR(X684="中滞销风险",X684="低滞销风险",X684="健康")),AND(X683="中滞销风险",OR(X684="低滞销风险",X684="健康")),AND(X683="低滞销风险",X684="健康")),"变好",X683=X684,"维持不变",OR(AND(X683="健康",OR(X684="低滞销风险",X684="中滞销风险",X684="高滞销风险")),AND(X683="低滞销风险",OR(X684="中滞销风险",X684="高滞销风险")),AND(X683="中滞销风险",X684="高滞销风险")),"变差")</f>
        <v>维持不变</v>
      </c>
      <c r="Z684" s="9">
        <f t="shared" si="144"/>
        <v>0</v>
      </c>
      <c r="AA684" s="9">
        <f t="shared" si="142"/>
        <v>0</v>
      </c>
      <c r="AB684" s="9">
        <f t="shared" si="145"/>
        <v>0</v>
      </c>
      <c r="AC684" s="9">
        <f t="shared" si="143"/>
        <v>70.1849836779108</v>
      </c>
      <c r="AD684" s="9">
        <f t="shared" si="146"/>
        <v>0</v>
      </c>
      <c r="AE684" s="10">
        <f t="shared" si="147"/>
        <v>9.19</v>
      </c>
    </row>
    <row r="685" spans="1:31">
      <c r="A685" s="4">
        <v>45908</v>
      </c>
      <c r="B685" s="5" t="s">
        <v>395</v>
      </c>
      <c r="C685" s="5" t="s">
        <v>396</v>
      </c>
      <c r="D685" s="5" t="s">
        <v>326</v>
      </c>
      <c r="E685" s="5">
        <v>9.84</v>
      </c>
      <c r="F685" s="5">
        <v>10.71</v>
      </c>
      <c r="G685" s="5">
        <v>11.14</v>
      </c>
      <c r="H685" s="5">
        <v>8.79</v>
      </c>
      <c r="I685" s="5" t="s">
        <v>34</v>
      </c>
      <c r="J685" s="5">
        <v>75</v>
      </c>
      <c r="K685" s="5" t="s">
        <v>45</v>
      </c>
      <c r="L685" s="5" t="s">
        <v>46</v>
      </c>
      <c r="M685" s="5" t="s">
        <v>47</v>
      </c>
      <c r="N685" s="5">
        <v>370</v>
      </c>
      <c r="O685" s="5">
        <v>48</v>
      </c>
      <c r="P685" s="5">
        <v>0</v>
      </c>
      <c r="Q685" s="5">
        <v>150</v>
      </c>
      <c r="R685" s="5">
        <v>0</v>
      </c>
      <c r="S685" s="5">
        <v>0</v>
      </c>
      <c r="T685">
        <f t="shared" si="137"/>
        <v>418</v>
      </c>
      <c r="U685">
        <f t="shared" si="138"/>
        <v>568</v>
      </c>
      <c r="V685" s="1">
        <f t="shared" si="139"/>
        <v>45950.4796747967</v>
      </c>
      <c r="W685" s="1">
        <f t="shared" si="140"/>
        <v>45965.7235772358</v>
      </c>
      <c r="X685" t="str">
        <f t="shared" si="141"/>
        <v>健康</v>
      </c>
      <c r="Y685" s="8" t="str">
        <f>_xlfn.IFS(COUNTIF($B$2:B685,B685)=1,"-",OR(AND(X684="高滞销风险",OR(X685="中滞销风险",X685="低滞销风险",X685="健康")),AND(X684="中滞销风险",OR(X685="低滞销风险",X685="健康")),AND(X684="低滞销风险",X685="健康")),"变好",X684=X685,"维持不变",OR(AND(X684="健康",OR(X685="低滞销风险",X685="中滞销风险",X685="高滞销风险")),AND(X684="低滞销风险",OR(X685="中滞销风险",X685="高滞销风险")),AND(X684="中滞销风险",X685="高滞销风险")),"变差")</f>
        <v>维持不变</v>
      </c>
      <c r="Z685" s="9">
        <f t="shared" si="144"/>
        <v>0</v>
      </c>
      <c r="AA685" s="9">
        <f t="shared" si="142"/>
        <v>0</v>
      </c>
      <c r="AB685" s="9">
        <f t="shared" si="145"/>
        <v>0</v>
      </c>
      <c r="AC685" s="9">
        <f t="shared" si="143"/>
        <v>57.7235772357724</v>
      </c>
      <c r="AD685" s="9">
        <f t="shared" si="146"/>
        <v>0</v>
      </c>
      <c r="AE685" s="10">
        <f t="shared" si="147"/>
        <v>9.84</v>
      </c>
    </row>
    <row r="686" spans="1:31">
      <c r="A686" s="4">
        <v>45887</v>
      </c>
      <c r="B686" s="5" t="s">
        <v>397</v>
      </c>
      <c r="C686" s="5" t="s">
        <v>398</v>
      </c>
      <c r="D686" s="5" t="s">
        <v>326</v>
      </c>
      <c r="E686" s="5">
        <v>3.89</v>
      </c>
      <c r="F686" s="5">
        <v>4.43</v>
      </c>
      <c r="G686" s="5">
        <v>3.5</v>
      </c>
      <c r="H686" s="5">
        <v>3.71</v>
      </c>
      <c r="I686" s="5" t="s">
        <v>34</v>
      </c>
      <c r="J686" s="5">
        <v>31</v>
      </c>
      <c r="K686" s="5" t="s">
        <v>35</v>
      </c>
      <c r="L686" s="5" t="s">
        <v>36</v>
      </c>
      <c r="M686" s="5" t="s">
        <v>37</v>
      </c>
      <c r="N686" s="5">
        <v>211</v>
      </c>
      <c r="O686" s="5">
        <v>72</v>
      </c>
      <c r="P686" s="5">
        <v>0</v>
      </c>
      <c r="Q686" s="5">
        <v>130</v>
      </c>
      <c r="R686" s="5">
        <v>0</v>
      </c>
      <c r="S686" s="5">
        <v>0</v>
      </c>
      <c r="T686">
        <f t="shared" si="137"/>
        <v>283</v>
      </c>
      <c r="U686">
        <f t="shared" si="138"/>
        <v>413</v>
      </c>
      <c r="V686" s="1">
        <f t="shared" si="139"/>
        <v>45959.7506426735</v>
      </c>
      <c r="W686" s="1">
        <f t="shared" si="140"/>
        <v>45993.1696658098</v>
      </c>
      <c r="X686" t="str">
        <f t="shared" si="141"/>
        <v>低滞销风险</v>
      </c>
      <c r="Y686" s="8" t="str">
        <f>_xlfn.IFS(COUNTIF($B$2:B686,B686)=1,"-",OR(AND(X685="高滞销风险",OR(X686="中滞销风险",X686="低滞销风险",X686="健康")),AND(X685="中滞销风险",OR(X686="低滞销风险",X686="健康")),AND(X685="低滞销风险",X686="健康")),"变好",X685=X686,"维持不变",OR(AND(X685="健康",OR(X686="低滞销风险",X686="中滞销风险",X686="高滞销风险")),AND(X685="低滞销风险",OR(X686="中滞销风险",X686="高滞销风险")),AND(X685="中滞销风险",X686="高滞销风险")),"变差")</f>
        <v>-</v>
      </c>
      <c r="Z686" s="9">
        <f t="shared" si="144"/>
        <v>0</v>
      </c>
      <c r="AA686" s="9">
        <f t="shared" si="142"/>
        <v>4.55000000000001</v>
      </c>
      <c r="AB686" s="9">
        <f t="shared" si="145"/>
        <v>4.55000000000001</v>
      </c>
      <c r="AC686" s="9">
        <f t="shared" si="143"/>
        <v>106.169665809769</v>
      </c>
      <c r="AD686" s="9">
        <f t="shared" si="146"/>
        <v>1.16966580977169</v>
      </c>
      <c r="AE686" s="10">
        <f t="shared" si="147"/>
        <v>3.93333333333333</v>
      </c>
    </row>
    <row r="687" spans="1:31">
      <c r="A687" s="4">
        <v>45894</v>
      </c>
      <c r="B687" s="5" t="s">
        <v>397</v>
      </c>
      <c r="C687" s="5" t="s">
        <v>398</v>
      </c>
      <c r="D687" s="5" t="s">
        <v>326</v>
      </c>
      <c r="E687" s="5">
        <v>3.57</v>
      </c>
      <c r="F687" s="5">
        <v>3.57</v>
      </c>
      <c r="G687" s="5">
        <v>4</v>
      </c>
      <c r="H687" s="5">
        <v>3.71</v>
      </c>
      <c r="I687" s="5" t="s">
        <v>41</v>
      </c>
      <c r="J687" s="5">
        <v>25</v>
      </c>
      <c r="K687" s="5" t="s">
        <v>38</v>
      </c>
      <c r="L687" s="5" t="s">
        <v>39</v>
      </c>
      <c r="M687" s="5" t="s">
        <v>40</v>
      </c>
      <c r="N687" s="5">
        <v>190</v>
      </c>
      <c r="O687" s="5">
        <v>74</v>
      </c>
      <c r="P687" s="5">
        <v>0</v>
      </c>
      <c r="Q687" s="5">
        <v>130</v>
      </c>
      <c r="R687" s="5">
        <v>0</v>
      </c>
      <c r="S687" s="5">
        <v>0</v>
      </c>
      <c r="T687">
        <f t="shared" ref="T687:T750" si="148">N687+O687+P687</f>
        <v>264</v>
      </c>
      <c r="U687">
        <f t="shared" ref="U687:U750" si="149">T687+Q687+R687+S687</f>
        <v>394</v>
      </c>
      <c r="V687" s="1">
        <f t="shared" ref="V687:V750" si="150">A687+T687/E687</f>
        <v>45967.9495798319</v>
      </c>
      <c r="W687" s="1">
        <f t="shared" ref="W687:W750" si="151">A687+U687/E687</f>
        <v>46004.3641456583</v>
      </c>
      <c r="X687" t="str">
        <f t="shared" ref="X687:X750" si="152">_xlfn.IFS(AD687&gt;=30,"高滞销风险",AD687&gt;=15,"中滞销风险",AD687&gt;0,"低滞销风险",AD687=0,"健康")</f>
        <v>低滞销风险</v>
      </c>
      <c r="Y687" s="8" t="str">
        <f>_xlfn.IFS(COUNTIF($B$2:B687,B687)=1,"-",OR(AND(X686="高滞销风险",OR(X687="中滞销风险",X687="低滞销风险",X687="健康")),AND(X686="中滞销风险",OR(X687="低滞销风险",X687="健康")),AND(X686="低滞销风险",X687="健康")),"变好",X686=X687,"维持不变",OR(AND(X686="健康",OR(X687="低滞销风险",X687="中滞销风险",X687="高滞销风险")),AND(X686="低滞销风险",OR(X687="中滞销风险",X687="高滞销风险")),AND(X686="中滞销风险",X687="高滞销风险")),"变差")</f>
        <v>维持不变</v>
      </c>
      <c r="Z687" s="9">
        <f t="shared" si="144"/>
        <v>0</v>
      </c>
      <c r="AA687" s="9">
        <f t="shared" ref="AA687:AA750" si="153">AB687-Z687</f>
        <v>44.14</v>
      </c>
      <c r="AB687" s="9">
        <f t="shared" si="145"/>
        <v>44.14</v>
      </c>
      <c r="AC687" s="9">
        <f t="shared" ref="AC687:AC750" si="154">U687/E687</f>
        <v>110.364145658263</v>
      </c>
      <c r="AD687" s="9">
        <f t="shared" si="146"/>
        <v>12.3641456582627</v>
      </c>
      <c r="AE687" s="10">
        <f t="shared" si="147"/>
        <v>4.02040816326531</v>
      </c>
    </row>
    <row r="688" spans="1:31">
      <c r="A688" s="4">
        <v>45901</v>
      </c>
      <c r="B688" s="5" t="s">
        <v>397</v>
      </c>
      <c r="C688" s="5" t="s">
        <v>398</v>
      </c>
      <c r="D688" s="5" t="s">
        <v>326</v>
      </c>
      <c r="E688" s="5">
        <v>4.75</v>
      </c>
      <c r="F688" s="5">
        <v>5.86</v>
      </c>
      <c r="G688" s="5">
        <v>4.71</v>
      </c>
      <c r="H688" s="5">
        <v>4.11</v>
      </c>
      <c r="I688" s="5" t="s">
        <v>34</v>
      </c>
      <c r="J688" s="5">
        <v>41</v>
      </c>
      <c r="K688" s="5" t="s">
        <v>42</v>
      </c>
      <c r="L688" s="5" t="s">
        <v>43</v>
      </c>
      <c r="M688" s="5" t="s">
        <v>44</v>
      </c>
      <c r="N688" s="5">
        <v>132</v>
      </c>
      <c r="O688" s="5">
        <v>136</v>
      </c>
      <c r="P688" s="5">
        <v>0</v>
      </c>
      <c r="Q688" s="5">
        <v>70</v>
      </c>
      <c r="R688" s="5">
        <v>0</v>
      </c>
      <c r="S688" s="5">
        <v>0</v>
      </c>
      <c r="T688">
        <f t="shared" si="148"/>
        <v>268</v>
      </c>
      <c r="U688">
        <f t="shared" si="149"/>
        <v>338</v>
      </c>
      <c r="V688" s="1">
        <f t="shared" si="150"/>
        <v>45957.4210526316</v>
      </c>
      <c r="W688" s="1">
        <f t="shared" si="151"/>
        <v>45972.1578947368</v>
      </c>
      <c r="X688" t="str">
        <f t="shared" si="152"/>
        <v>健康</v>
      </c>
      <c r="Y688" s="8" t="str">
        <f>_xlfn.IFS(COUNTIF($B$2:B688,B688)=1,"-",OR(AND(X687="高滞销风险",OR(X688="中滞销风险",X688="低滞销风险",X688="健康")),AND(X687="中滞销风险",OR(X688="低滞销风险",X688="健康")),AND(X687="低滞销风险",X688="健康")),"变好",X687=X688,"维持不变",OR(AND(X687="健康",OR(X688="低滞销风险",X688="中滞销风险",X688="高滞销风险")),AND(X687="低滞销风险",OR(X688="中滞销风险",X688="高滞销风险")),AND(X687="中滞销风险",X688="高滞销风险")),"变差")</f>
        <v>变好</v>
      </c>
      <c r="Z688" s="9">
        <f t="shared" si="144"/>
        <v>0</v>
      </c>
      <c r="AA688" s="9">
        <f t="shared" si="153"/>
        <v>0</v>
      </c>
      <c r="AB688" s="9">
        <f t="shared" si="145"/>
        <v>0</v>
      </c>
      <c r="AC688" s="9">
        <f t="shared" si="154"/>
        <v>71.1578947368421</v>
      </c>
      <c r="AD688" s="9">
        <f t="shared" si="146"/>
        <v>0</v>
      </c>
      <c r="AE688" s="10">
        <f t="shared" si="147"/>
        <v>4.75</v>
      </c>
    </row>
    <row r="689" spans="1:31">
      <c r="A689" s="4">
        <v>45908</v>
      </c>
      <c r="B689" s="5" t="s">
        <v>397</v>
      </c>
      <c r="C689" s="5" t="s">
        <v>398</v>
      </c>
      <c r="D689" s="5" t="s">
        <v>326</v>
      </c>
      <c r="E689" s="5">
        <v>4.72</v>
      </c>
      <c r="F689" s="5">
        <v>4.57</v>
      </c>
      <c r="G689" s="5">
        <v>5.21</v>
      </c>
      <c r="H689" s="5">
        <v>4.61</v>
      </c>
      <c r="I689" s="5" t="s">
        <v>34</v>
      </c>
      <c r="J689" s="5">
        <v>32</v>
      </c>
      <c r="K689" s="5" t="s">
        <v>45</v>
      </c>
      <c r="L689" s="5" t="s">
        <v>46</v>
      </c>
      <c r="M689" s="5" t="s">
        <v>47</v>
      </c>
      <c r="N689" s="5">
        <v>128</v>
      </c>
      <c r="O689" s="5">
        <v>177</v>
      </c>
      <c r="P689" s="5">
        <v>0</v>
      </c>
      <c r="Q689" s="5">
        <v>0</v>
      </c>
      <c r="R689" s="5">
        <v>0</v>
      </c>
      <c r="S689" s="5">
        <v>0</v>
      </c>
      <c r="T689">
        <f t="shared" si="148"/>
        <v>305</v>
      </c>
      <c r="U689">
        <f t="shared" si="149"/>
        <v>305</v>
      </c>
      <c r="V689" s="1">
        <f t="shared" si="150"/>
        <v>45972.6186440678</v>
      </c>
      <c r="W689" s="1">
        <f t="shared" si="151"/>
        <v>45972.6186440678</v>
      </c>
      <c r="X689" t="str">
        <f t="shared" si="152"/>
        <v>健康</v>
      </c>
      <c r="Y689" s="8" t="str">
        <f>_xlfn.IFS(COUNTIF($B$2:B689,B689)=1,"-",OR(AND(X688="高滞销风险",OR(X689="中滞销风险",X689="低滞销风险",X689="健康")),AND(X688="中滞销风险",OR(X689="低滞销风险",X689="健康")),AND(X688="低滞销风险",X689="健康")),"变好",X688=X689,"维持不变",OR(AND(X688="健康",OR(X689="低滞销风险",X689="中滞销风险",X689="高滞销风险")),AND(X688="低滞销风险",OR(X689="中滞销风险",X689="高滞销风险")),AND(X688="中滞销风险",X689="高滞销风险")),"变差")</f>
        <v>维持不变</v>
      </c>
      <c r="Z689" s="9">
        <f t="shared" si="144"/>
        <v>0</v>
      </c>
      <c r="AA689" s="9">
        <f t="shared" si="153"/>
        <v>0</v>
      </c>
      <c r="AB689" s="9">
        <f t="shared" si="145"/>
        <v>0</v>
      </c>
      <c r="AC689" s="9">
        <f t="shared" si="154"/>
        <v>64.6186440677966</v>
      </c>
      <c r="AD689" s="9">
        <f t="shared" si="146"/>
        <v>0</v>
      </c>
      <c r="AE689" s="10">
        <f t="shared" si="147"/>
        <v>4.72</v>
      </c>
    </row>
    <row r="690" spans="1:31">
      <c r="A690" s="4">
        <v>45887</v>
      </c>
      <c r="B690" s="5" t="s">
        <v>399</v>
      </c>
      <c r="C690" s="5" t="s">
        <v>400</v>
      </c>
      <c r="D690" s="5" t="s">
        <v>326</v>
      </c>
      <c r="E690" s="5">
        <v>2.71</v>
      </c>
      <c r="F690" s="5">
        <v>2.71</v>
      </c>
      <c r="G690" s="5">
        <v>3.21</v>
      </c>
      <c r="H690" s="5">
        <v>2.96</v>
      </c>
      <c r="I690" s="5" t="s">
        <v>41</v>
      </c>
      <c r="J690" s="5">
        <v>19</v>
      </c>
      <c r="K690" s="5" t="s">
        <v>35</v>
      </c>
      <c r="L690" s="5" t="s">
        <v>36</v>
      </c>
      <c r="M690" s="5" t="s">
        <v>37</v>
      </c>
      <c r="N690" s="5">
        <v>161</v>
      </c>
      <c r="O690" s="5">
        <v>24</v>
      </c>
      <c r="P690" s="5">
        <v>0</v>
      </c>
      <c r="Q690" s="5">
        <v>189</v>
      </c>
      <c r="R690" s="5">
        <v>0</v>
      </c>
      <c r="S690" s="5">
        <v>0</v>
      </c>
      <c r="T690">
        <f t="shared" si="148"/>
        <v>185</v>
      </c>
      <c r="U690">
        <f t="shared" si="149"/>
        <v>374</v>
      </c>
      <c r="V690" s="1">
        <f t="shared" si="150"/>
        <v>45955.2656826568</v>
      </c>
      <c r="W690" s="1">
        <f t="shared" si="151"/>
        <v>46025.0073800738</v>
      </c>
      <c r="X690" t="str">
        <f t="shared" si="152"/>
        <v>高滞销风险</v>
      </c>
      <c r="Y690" s="8" t="str">
        <f>_xlfn.IFS(COUNTIF($B$2:B690,B690)=1,"-",OR(AND(X689="高滞销风险",OR(X690="中滞销风险",X690="低滞销风险",X690="健康")),AND(X689="中滞销风险",OR(X690="低滞销风险",X690="健康")),AND(X689="低滞销风险",X690="健康")),"变好",X689=X690,"维持不变",OR(AND(X689="健康",OR(X690="低滞销风险",X690="中滞销风险",X690="高滞销风险")),AND(X689="低滞销风险",OR(X690="中滞销风险",X690="高滞销风险")),AND(X689="中滞销风险",X690="高滞销风险")),"变差")</f>
        <v>-</v>
      </c>
      <c r="Z690" s="9">
        <f t="shared" si="144"/>
        <v>0</v>
      </c>
      <c r="AA690" s="9">
        <f t="shared" si="153"/>
        <v>89.45</v>
      </c>
      <c r="AB690" s="9">
        <f t="shared" si="145"/>
        <v>89.45</v>
      </c>
      <c r="AC690" s="9">
        <f t="shared" si="154"/>
        <v>138.007380073801</v>
      </c>
      <c r="AD690" s="9">
        <f t="shared" si="146"/>
        <v>33.0073800738028</v>
      </c>
      <c r="AE690" s="10">
        <f t="shared" si="147"/>
        <v>3.56190476190476</v>
      </c>
    </row>
    <row r="691" spans="1:31">
      <c r="A691" s="4">
        <v>45894</v>
      </c>
      <c r="B691" s="5" t="s">
        <v>399</v>
      </c>
      <c r="C691" s="5" t="s">
        <v>400</v>
      </c>
      <c r="D691" s="5" t="s">
        <v>326</v>
      </c>
      <c r="E691" s="5">
        <v>2.57</v>
      </c>
      <c r="F691" s="5">
        <v>2.57</v>
      </c>
      <c r="G691" s="5">
        <v>2.64</v>
      </c>
      <c r="H691" s="5">
        <v>2.89</v>
      </c>
      <c r="I691" s="5" t="s">
        <v>41</v>
      </c>
      <c r="J691" s="5">
        <v>18</v>
      </c>
      <c r="K691" s="5" t="s">
        <v>38</v>
      </c>
      <c r="L691" s="5" t="s">
        <v>39</v>
      </c>
      <c r="M691" s="5" t="s">
        <v>40</v>
      </c>
      <c r="N691" s="5">
        <v>159</v>
      </c>
      <c r="O691" s="5">
        <v>42</v>
      </c>
      <c r="P691" s="5">
        <v>0</v>
      </c>
      <c r="Q691" s="5">
        <v>159</v>
      </c>
      <c r="R691" s="5">
        <v>0</v>
      </c>
      <c r="S691" s="5">
        <v>0</v>
      </c>
      <c r="T691">
        <f t="shared" si="148"/>
        <v>201</v>
      </c>
      <c r="U691">
        <f t="shared" si="149"/>
        <v>360</v>
      </c>
      <c r="V691" s="1">
        <f t="shared" si="150"/>
        <v>45972.2101167315</v>
      </c>
      <c r="W691" s="1">
        <f t="shared" si="151"/>
        <v>46034.0778210117</v>
      </c>
      <c r="X691" t="str">
        <f t="shared" si="152"/>
        <v>高滞销风险</v>
      </c>
      <c r="Y691" s="8" t="str">
        <f>_xlfn.IFS(COUNTIF($B$2:B691,B691)=1,"-",OR(AND(X690="高滞销风险",OR(X691="中滞销风险",X691="低滞销风险",X691="健康")),AND(X690="中滞销风险",OR(X691="低滞销风险",X691="健康")),AND(X690="低滞销风险",X691="健康")),"变好",X690=X691,"维持不变",OR(AND(X690="健康",OR(X691="低滞销风险",X691="中滞销风险",X691="高滞销风险")),AND(X690="低滞销风险",OR(X691="中滞销风险",X691="高滞销风险")),AND(X690="中滞销风险",X691="高滞销风险")),"变差")</f>
        <v>维持不变</v>
      </c>
      <c r="Z691" s="9">
        <f t="shared" si="144"/>
        <v>0</v>
      </c>
      <c r="AA691" s="9">
        <f t="shared" si="153"/>
        <v>108.14</v>
      </c>
      <c r="AB691" s="9">
        <f t="shared" si="145"/>
        <v>108.14</v>
      </c>
      <c r="AC691" s="9">
        <f t="shared" si="154"/>
        <v>140.077821011673</v>
      </c>
      <c r="AD691" s="9">
        <f t="shared" si="146"/>
        <v>42.0778210116696</v>
      </c>
      <c r="AE691" s="10">
        <f t="shared" si="147"/>
        <v>3.6734693877551</v>
      </c>
    </row>
    <row r="692" spans="1:31">
      <c r="A692" s="4">
        <v>45901</v>
      </c>
      <c r="B692" s="5" t="s">
        <v>399</v>
      </c>
      <c r="C692" s="5" t="s">
        <v>400</v>
      </c>
      <c r="D692" s="5" t="s">
        <v>326</v>
      </c>
      <c r="E692" s="5">
        <v>1.71</v>
      </c>
      <c r="F692" s="5">
        <v>1.71</v>
      </c>
      <c r="G692" s="5">
        <v>2.14</v>
      </c>
      <c r="H692" s="5">
        <v>2.68</v>
      </c>
      <c r="I692" s="5" t="s">
        <v>41</v>
      </c>
      <c r="J692" s="5">
        <v>12</v>
      </c>
      <c r="K692" s="5" t="s">
        <v>42</v>
      </c>
      <c r="L692" s="5" t="s">
        <v>43</v>
      </c>
      <c r="M692" s="5" t="s">
        <v>44</v>
      </c>
      <c r="N692" s="5">
        <v>160</v>
      </c>
      <c r="O692" s="5">
        <v>30</v>
      </c>
      <c r="P692" s="5">
        <v>0</v>
      </c>
      <c r="Q692" s="5">
        <v>159</v>
      </c>
      <c r="R692" s="5">
        <v>0</v>
      </c>
      <c r="S692" s="5">
        <v>0</v>
      </c>
      <c r="T692">
        <f t="shared" si="148"/>
        <v>190</v>
      </c>
      <c r="U692">
        <f t="shared" si="149"/>
        <v>349</v>
      </c>
      <c r="V692" s="1">
        <f t="shared" si="150"/>
        <v>46012.1111111111</v>
      </c>
      <c r="W692" s="1">
        <f t="shared" si="151"/>
        <v>46105.0935672515</v>
      </c>
      <c r="X692" t="str">
        <f t="shared" si="152"/>
        <v>高滞销风险</v>
      </c>
      <c r="Y692" s="8" t="str">
        <f>_xlfn.IFS(COUNTIF($B$2:B692,B692)=1,"-",OR(AND(X691="高滞销风险",OR(X692="中滞销风险",X692="低滞销风险",X692="健康")),AND(X691="中滞销风险",OR(X692="低滞销风险",X692="健康")),AND(X691="低滞销风险",X692="健康")),"变好",X691=X692,"维持不变",OR(AND(X691="健康",OR(X692="低滞销风险",X692="中滞销风险",X692="高滞销风险")),AND(X691="低滞销风险",OR(X692="中滞销风险",X692="高滞销风险")),AND(X691="中滞销风险",X692="高滞销风险")),"变差")</f>
        <v>维持不变</v>
      </c>
      <c r="Z692" s="9">
        <f t="shared" si="144"/>
        <v>34.39</v>
      </c>
      <c r="AA692" s="9">
        <f t="shared" si="153"/>
        <v>159</v>
      </c>
      <c r="AB692" s="9">
        <f t="shared" si="145"/>
        <v>193.39</v>
      </c>
      <c r="AC692" s="9">
        <f t="shared" si="154"/>
        <v>204.093567251462</v>
      </c>
      <c r="AD692" s="9">
        <f t="shared" si="146"/>
        <v>113.093567251461</v>
      </c>
      <c r="AE692" s="10">
        <f t="shared" si="147"/>
        <v>3.83516483516484</v>
      </c>
    </row>
    <row r="693" spans="1:31">
      <c r="A693" s="4">
        <v>45908</v>
      </c>
      <c r="B693" s="5" t="s">
        <v>399</v>
      </c>
      <c r="C693" s="5" t="s">
        <v>400</v>
      </c>
      <c r="D693" s="5" t="s">
        <v>326</v>
      </c>
      <c r="E693" s="5">
        <v>2.85</v>
      </c>
      <c r="F693" s="5">
        <v>3.43</v>
      </c>
      <c r="G693" s="5">
        <v>2.57</v>
      </c>
      <c r="H693" s="5">
        <v>2.61</v>
      </c>
      <c r="I693" s="5" t="s">
        <v>34</v>
      </c>
      <c r="J693" s="5">
        <v>24</v>
      </c>
      <c r="K693" s="5" t="s">
        <v>45</v>
      </c>
      <c r="L693" s="5" t="s">
        <v>46</v>
      </c>
      <c r="M693" s="5" t="s">
        <v>47</v>
      </c>
      <c r="N693" s="5">
        <v>136</v>
      </c>
      <c r="O693" s="5">
        <v>30</v>
      </c>
      <c r="P693" s="5">
        <v>0</v>
      </c>
      <c r="Q693" s="5">
        <v>159</v>
      </c>
      <c r="R693" s="5">
        <v>0</v>
      </c>
      <c r="S693" s="5">
        <v>0</v>
      </c>
      <c r="T693">
        <f t="shared" si="148"/>
        <v>166</v>
      </c>
      <c r="U693">
        <f t="shared" si="149"/>
        <v>325</v>
      </c>
      <c r="V693" s="1">
        <f t="shared" si="150"/>
        <v>45966.2456140351</v>
      </c>
      <c r="W693" s="1">
        <f t="shared" si="151"/>
        <v>46022.0350877193</v>
      </c>
      <c r="X693" t="str">
        <f t="shared" si="152"/>
        <v>高滞销风险</v>
      </c>
      <c r="Y693" s="8" t="str">
        <f>_xlfn.IFS(COUNTIF($B$2:B693,B693)=1,"-",OR(AND(X692="高滞销风险",OR(X693="中滞销风险",X693="低滞销风险",X693="健康")),AND(X692="中滞销风险",OR(X693="低滞销风险",X693="健康")),AND(X692="低滞销风险",X693="健康")),"变好",X692=X693,"维持不变",OR(AND(X692="健康",OR(X693="低滞销风险",X693="中滞销风险",X693="高滞销风险")),AND(X692="低滞销风险",OR(X693="中滞销风险",X693="高滞销风险")),AND(X692="中滞销风险",X693="高滞销风险")),"变差")</f>
        <v>维持不变</v>
      </c>
      <c r="Z693" s="9">
        <f t="shared" si="144"/>
        <v>0</v>
      </c>
      <c r="AA693" s="9">
        <f t="shared" si="153"/>
        <v>85.6</v>
      </c>
      <c r="AB693" s="9">
        <f t="shared" si="145"/>
        <v>85.6</v>
      </c>
      <c r="AC693" s="9">
        <f t="shared" si="154"/>
        <v>114.035087719298</v>
      </c>
      <c r="AD693" s="9">
        <f t="shared" si="146"/>
        <v>30.0350877192977</v>
      </c>
      <c r="AE693" s="10">
        <f t="shared" si="147"/>
        <v>3.86904761904762</v>
      </c>
    </row>
    <row r="694" spans="1:31">
      <c r="A694" s="4">
        <v>45887</v>
      </c>
      <c r="B694" s="5" t="s">
        <v>401</v>
      </c>
      <c r="C694" s="5" t="s">
        <v>402</v>
      </c>
      <c r="D694" s="5" t="s">
        <v>326</v>
      </c>
      <c r="E694" s="5">
        <v>4.71</v>
      </c>
      <c r="F694" s="5">
        <v>4.71</v>
      </c>
      <c r="G694" s="5">
        <v>6.14</v>
      </c>
      <c r="H694" s="5">
        <v>7.39</v>
      </c>
      <c r="I694" s="5" t="s">
        <v>41</v>
      </c>
      <c r="J694" s="5">
        <v>33</v>
      </c>
      <c r="K694" s="5" t="s">
        <v>35</v>
      </c>
      <c r="L694" s="5" t="s">
        <v>36</v>
      </c>
      <c r="M694" s="5" t="s">
        <v>37</v>
      </c>
      <c r="N694" s="5">
        <v>132</v>
      </c>
      <c r="O694" s="5">
        <v>216</v>
      </c>
      <c r="P694" s="5">
        <v>150</v>
      </c>
      <c r="Q694" s="5">
        <v>90</v>
      </c>
      <c r="R694" s="5">
        <v>0</v>
      </c>
      <c r="S694" s="5">
        <v>0</v>
      </c>
      <c r="T694">
        <f t="shared" si="148"/>
        <v>498</v>
      </c>
      <c r="U694">
        <f t="shared" si="149"/>
        <v>588</v>
      </c>
      <c r="V694" s="1">
        <f t="shared" si="150"/>
        <v>45992.7324840764</v>
      </c>
      <c r="W694" s="1">
        <f t="shared" si="151"/>
        <v>46011.8407643312</v>
      </c>
      <c r="X694" t="str">
        <f t="shared" si="152"/>
        <v>中滞销风险</v>
      </c>
      <c r="Y694" s="8" t="str">
        <f>_xlfn.IFS(COUNTIF($B$2:B694,B694)=1,"-",OR(AND(X693="高滞销风险",OR(X694="中滞销风险",X694="低滞销风险",X694="健康")),AND(X693="中滞销风险",OR(X694="低滞销风险",X694="健康")),AND(X693="低滞销风险",X694="健康")),"变好",X693=X694,"维持不变",OR(AND(X693="健康",OR(X694="低滞销风险",X694="中滞销风险",X694="高滞销风险")),AND(X693="低滞销风险",OR(X694="中滞销风险",X694="高滞销风险")),AND(X693="中滞销风险",X694="高滞销风险")),"变差")</f>
        <v>-</v>
      </c>
      <c r="Z694" s="9">
        <f t="shared" si="144"/>
        <v>3.44999999999999</v>
      </c>
      <c r="AA694" s="9">
        <f t="shared" si="153"/>
        <v>90</v>
      </c>
      <c r="AB694" s="9">
        <f t="shared" si="145"/>
        <v>93.45</v>
      </c>
      <c r="AC694" s="9">
        <f t="shared" si="154"/>
        <v>124.84076433121</v>
      </c>
      <c r="AD694" s="9">
        <f t="shared" si="146"/>
        <v>19.8407643312094</v>
      </c>
      <c r="AE694" s="10">
        <f t="shared" si="147"/>
        <v>5.6</v>
      </c>
    </row>
    <row r="695" spans="1:31">
      <c r="A695" s="4">
        <v>45894</v>
      </c>
      <c r="B695" s="5" t="s">
        <v>401</v>
      </c>
      <c r="C695" s="5" t="s">
        <v>402</v>
      </c>
      <c r="D695" s="5" t="s">
        <v>326</v>
      </c>
      <c r="E695" s="5">
        <v>7.22</v>
      </c>
      <c r="F695" s="5">
        <v>8</v>
      </c>
      <c r="G695" s="5">
        <v>6.36</v>
      </c>
      <c r="H695" s="5">
        <v>7.11</v>
      </c>
      <c r="I695" s="5" t="s">
        <v>34</v>
      </c>
      <c r="J695" s="5">
        <v>56</v>
      </c>
      <c r="K695" s="5" t="s">
        <v>38</v>
      </c>
      <c r="L695" s="5" t="s">
        <v>39</v>
      </c>
      <c r="M695" s="5" t="s">
        <v>40</v>
      </c>
      <c r="N695" s="5">
        <v>182</v>
      </c>
      <c r="O695" s="5">
        <v>136</v>
      </c>
      <c r="P695" s="5">
        <v>150</v>
      </c>
      <c r="Q695" s="5">
        <v>90</v>
      </c>
      <c r="R695" s="5">
        <v>0</v>
      </c>
      <c r="S695" s="5">
        <v>0</v>
      </c>
      <c r="T695">
        <f t="shared" si="148"/>
        <v>468</v>
      </c>
      <c r="U695">
        <f t="shared" si="149"/>
        <v>558</v>
      </c>
      <c r="V695" s="1">
        <f t="shared" si="150"/>
        <v>45958.8199445983</v>
      </c>
      <c r="W695" s="1">
        <f t="shared" si="151"/>
        <v>45971.2853185596</v>
      </c>
      <c r="X695" t="str">
        <f t="shared" si="152"/>
        <v>健康</v>
      </c>
      <c r="Y695" s="8" t="str">
        <f>_xlfn.IFS(COUNTIF($B$2:B695,B695)=1,"-",OR(AND(X694="高滞销风险",OR(X695="中滞销风险",X695="低滞销风险",X695="健康")),AND(X694="中滞销风险",OR(X695="低滞销风险",X695="健康")),AND(X694="低滞销风险",X695="健康")),"变好",X694=X695,"维持不变",OR(AND(X694="健康",OR(X695="低滞销风险",X695="中滞销风险",X695="高滞销风险")),AND(X694="低滞销风险",OR(X695="中滞销风险",X695="高滞销风险")),AND(X694="中滞销风险",X695="高滞销风险")),"变差")</f>
        <v>变好</v>
      </c>
      <c r="Z695" s="9">
        <f t="shared" si="144"/>
        <v>0</v>
      </c>
      <c r="AA695" s="9">
        <f t="shared" si="153"/>
        <v>0</v>
      </c>
      <c r="AB695" s="9">
        <f t="shared" si="145"/>
        <v>0</v>
      </c>
      <c r="AC695" s="9">
        <f t="shared" si="154"/>
        <v>77.2853185595568</v>
      </c>
      <c r="AD695" s="9">
        <f t="shared" si="146"/>
        <v>0</v>
      </c>
      <c r="AE695" s="10">
        <f t="shared" si="147"/>
        <v>7.22</v>
      </c>
    </row>
    <row r="696" spans="1:31">
      <c r="A696" s="4">
        <v>45901</v>
      </c>
      <c r="B696" s="5" t="s">
        <v>401</v>
      </c>
      <c r="C696" s="5" t="s">
        <v>402</v>
      </c>
      <c r="D696" s="5" t="s">
        <v>326</v>
      </c>
      <c r="E696" s="5">
        <v>8.51</v>
      </c>
      <c r="F696" s="5">
        <v>9.86</v>
      </c>
      <c r="G696" s="5">
        <v>8.93</v>
      </c>
      <c r="H696" s="5">
        <v>7.54</v>
      </c>
      <c r="I696" s="5" t="s">
        <v>34</v>
      </c>
      <c r="J696" s="5">
        <v>69</v>
      </c>
      <c r="K696" s="5" t="s">
        <v>42</v>
      </c>
      <c r="L696" s="5" t="s">
        <v>43</v>
      </c>
      <c r="M696" s="5" t="s">
        <v>44</v>
      </c>
      <c r="N696" s="5">
        <v>177</v>
      </c>
      <c r="O696" s="5">
        <v>163</v>
      </c>
      <c r="P696" s="5">
        <v>150</v>
      </c>
      <c r="Q696" s="5">
        <v>0</v>
      </c>
      <c r="R696" s="5">
        <v>0</v>
      </c>
      <c r="S696" s="5">
        <v>150</v>
      </c>
      <c r="T696">
        <f t="shared" si="148"/>
        <v>490</v>
      </c>
      <c r="U696">
        <f t="shared" si="149"/>
        <v>640</v>
      </c>
      <c r="V696" s="1">
        <f t="shared" si="150"/>
        <v>45958.5793184489</v>
      </c>
      <c r="W696" s="1">
        <f t="shared" si="151"/>
        <v>45976.205640423</v>
      </c>
      <c r="X696" t="str">
        <f t="shared" si="152"/>
        <v>健康</v>
      </c>
      <c r="Y696" s="8" t="str">
        <f>_xlfn.IFS(COUNTIF($B$2:B696,B696)=1,"-",OR(AND(X695="高滞销风险",OR(X696="中滞销风险",X696="低滞销风险",X696="健康")),AND(X695="中滞销风险",OR(X696="低滞销风险",X696="健康")),AND(X695="低滞销风险",X696="健康")),"变好",X695=X696,"维持不变",OR(AND(X695="健康",OR(X696="低滞销风险",X696="中滞销风险",X696="高滞销风险")),AND(X695="低滞销风险",OR(X696="中滞销风险",X696="高滞销风险")),AND(X695="中滞销风险",X696="高滞销风险")),"变差")</f>
        <v>维持不变</v>
      </c>
      <c r="Z696" s="9">
        <f t="shared" si="144"/>
        <v>0</v>
      </c>
      <c r="AA696" s="9">
        <f t="shared" si="153"/>
        <v>0</v>
      </c>
      <c r="AB696" s="9">
        <f t="shared" si="145"/>
        <v>0</v>
      </c>
      <c r="AC696" s="9">
        <f t="shared" si="154"/>
        <v>75.2056404230317</v>
      </c>
      <c r="AD696" s="9">
        <f t="shared" si="146"/>
        <v>0</v>
      </c>
      <c r="AE696" s="10">
        <f t="shared" si="147"/>
        <v>8.51</v>
      </c>
    </row>
    <row r="697" spans="1:31">
      <c r="A697" s="4">
        <v>45908</v>
      </c>
      <c r="B697" s="5" t="s">
        <v>401</v>
      </c>
      <c r="C697" s="5" t="s">
        <v>402</v>
      </c>
      <c r="D697" s="5" t="s">
        <v>326</v>
      </c>
      <c r="E697" s="5">
        <v>7.71</v>
      </c>
      <c r="F697" s="5">
        <v>7.43</v>
      </c>
      <c r="G697" s="5">
        <v>8.64</v>
      </c>
      <c r="H697" s="5">
        <v>7.5</v>
      </c>
      <c r="I697" s="5" t="s">
        <v>34</v>
      </c>
      <c r="J697" s="5">
        <v>52</v>
      </c>
      <c r="K697" s="5" t="s">
        <v>45</v>
      </c>
      <c r="L697" s="5" t="s">
        <v>46</v>
      </c>
      <c r="M697" s="5" t="s">
        <v>47</v>
      </c>
      <c r="N697" s="5">
        <v>170</v>
      </c>
      <c r="O697" s="5">
        <v>144</v>
      </c>
      <c r="P697" s="5">
        <v>150</v>
      </c>
      <c r="Q697" s="5">
        <v>120</v>
      </c>
      <c r="R697" s="5">
        <v>0</v>
      </c>
      <c r="S697" s="5">
        <v>0</v>
      </c>
      <c r="T697">
        <f t="shared" si="148"/>
        <v>464</v>
      </c>
      <c r="U697">
        <f t="shared" si="149"/>
        <v>584</v>
      </c>
      <c r="V697" s="1">
        <f t="shared" si="150"/>
        <v>45968.1815823606</v>
      </c>
      <c r="W697" s="1">
        <f t="shared" si="151"/>
        <v>45983.7457846952</v>
      </c>
      <c r="X697" t="str">
        <f t="shared" si="152"/>
        <v>健康</v>
      </c>
      <c r="Y697" s="8" t="str">
        <f>_xlfn.IFS(COUNTIF($B$2:B697,B697)=1,"-",OR(AND(X696="高滞销风险",OR(X697="中滞销风险",X697="低滞销风险",X697="健康")),AND(X696="中滞销风险",OR(X697="低滞销风险",X697="健康")),AND(X696="低滞销风险",X697="健康")),"变好",X696=X697,"维持不变",OR(AND(X696="健康",OR(X697="低滞销风险",X697="中滞销风险",X697="高滞销风险")),AND(X696="低滞销风险",OR(X697="中滞销风险",X697="高滞销风险")),AND(X696="中滞销风险",X697="高滞销风险")),"变差")</f>
        <v>维持不变</v>
      </c>
      <c r="Z697" s="9">
        <f t="shared" si="144"/>
        <v>0</v>
      </c>
      <c r="AA697" s="9">
        <f t="shared" si="153"/>
        <v>0</v>
      </c>
      <c r="AB697" s="9">
        <f t="shared" si="145"/>
        <v>0</v>
      </c>
      <c r="AC697" s="9">
        <f t="shared" si="154"/>
        <v>75.745784695201</v>
      </c>
      <c r="AD697" s="9">
        <f t="shared" si="146"/>
        <v>0</v>
      </c>
      <c r="AE697" s="10">
        <f t="shared" si="147"/>
        <v>7.71</v>
      </c>
    </row>
    <row r="698" spans="1:31">
      <c r="A698" s="4">
        <v>45887</v>
      </c>
      <c r="B698" s="5" t="s">
        <v>403</v>
      </c>
      <c r="C698" s="5" t="s">
        <v>404</v>
      </c>
      <c r="D698" s="5" t="s">
        <v>326</v>
      </c>
      <c r="E698" s="5">
        <v>5.43</v>
      </c>
      <c r="F698" s="5">
        <v>5.43</v>
      </c>
      <c r="G698" s="5">
        <v>6.07</v>
      </c>
      <c r="H698" s="5">
        <v>6.68</v>
      </c>
      <c r="I698" s="5" t="s">
        <v>41</v>
      </c>
      <c r="J698" s="5">
        <v>38</v>
      </c>
      <c r="K698" s="5" t="s">
        <v>35</v>
      </c>
      <c r="L698" s="5" t="s">
        <v>36</v>
      </c>
      <c r="M698" s="5" t="s">
        <v>37</v>
      </c>
      <c r="N698" s="5">
        <v>454</v>
      </c>
      <c r="O698" s="5">
        <v>149</v>
      </c>
      <c r="P698" s="5">
        <v>0</v>
      </c>
      <c r="Q698" s="5">
        <v>292</v>
      </c>
      <c r="R698" s="5">
        <v>0</v>
      </c>
      <c r="S698" s="5">
        <v>0</v>
      </c>
      <c r="T698">
        <f t="shared" si="148"/>
        <v>603</v>
      </c>
      <c r="U698">
        <f t="shared" si="149"/>
        <v>895</v>
      </c>
      <c r="V698" s="1">
        <f t="shared" si="150"/>
        <v>45998.0497237569</v>
      </c>
      <c r="W698" s="1">
        <f t="shared" si="151"/>
        <v>46051.8250460405</v>
      </c>
      <c r="X698" t="str">
        <f t="shared" si="152"/>
        <v>高滞销风险</v>
      </c>
      <c r="Y698" s="8" t="str">
        <f>_xlfn.IFS(COUNTIF($B$2:B698,B698)=1,"-",OR(AND(X697="高滞销风险",OR(X698="中滞销风险",X698="低滞销风险",X698="健康")),AND(X697="中滞销风险",OR(X698="低滞销风险",X698="健康")),AND(X697="低滞销风险",X698="健康")),"变好",X697=X698,"维持不变",OR(AND(X697="健康",OR(X698="低滞销风险",X698="中滞销风险",X698="高滞销风险")),AND(X697="低滞销风险",OR(X698="中滞销风险",X698="高滞销风险")),AND(X697="中滞销风险",X698="高滞销风险")),"变差")</f>
        <v>-</v>
      </c>
      <c r="Z698" s="9">
        <f t="shared" si="144"/>
        <v>32.85</v>
      </c>
      <c r="AA698" s="9">
        <f t="shared" si="153"/>
        <v>292</v>
      </c>
      <c r="AB698" s="9">
        <f t="shared" si="145"/>
        <v>324.85</v>
      </c>
      <c r="AC698" s="9">
        <f t="shared" si="154"/>
        <v>164.825046040516</v>
      </c>
      <c r="AD698" s="9">
        <f t="shared" si="146"/>
        <v>59.8250460405179</v>
      </c>
      <c r="AE698" s="10">
        <f t="shared" si="147"/>
        <v>8.52380952380952</v>
      </c>
    </row>
    <row r="699" spans="1:31">
      <c r="A699" s="4">
        <v>45894</v>
      </c>
      <c r="B699" s="5" t="s">
        <v>403</v>
      </c>
      <c r="C699" s="5" t="s">
        <v>404</v>
      </c>
      <c r="D699" s="5" t="s">
        <v>326</v>
      </c>
      <c r="E699" s="5">
        <v>5.43</v>
      </c>
      <c r="F699" s="5">
        <v>5.43</v>
      </c>
      <c r="G699" s="5">
        <v>5.43</v>
      </c>
      <c r="H699" s="5">
        <v>5.96</v>
      </c>
      <c r="I699" s="5" t="s">
        <v>41</v>
      </c>
      <c r="J699" s="5">
        <v>38</v>
      </c>
      <c r="K699" s="5" t="s">
        <v>38</v>
      </c>
      <c r="L699" s="5" t="s">
        <v>39</v>
      </c>
      <c r="M699" s="5" t="s">
        <v>40</v>
      </c>
      <c r="N699" s="5">
        <v>447</v>
      </c>
      <c r="O699" s="5">
        <v>86</v>
      </c>
      <c r="P699" s="5">
        <v>0</v>
      </c>
      <c r="Q699" s="5">
        <v>292</v>
      </c>
      <c r="R699" s="5">
        <v>0</v>
      </c>
      <c r="S699" s="5">
        <v>0</v>
      </c>
      <c r="T699">
        <f t="shared" si="148"/>
        <v>533</v>
      </c>
      <c r="U699">
        <f t="shared" si="149"/>
        <v>825</v>
      </c>
      <c r="V699" s="1">
        <f t="shared" si="150"/>
        <v>45992.1583793738</v>
      </c>
      <c r="W699" s="1">
        <f t="shared" si="151"/>
        <v>46045.9337016575</v>
      </c>
      <c r="X699" t="str">
        <f t="shared" si="152"/>
        <v>高滞销风险</v>
      </c>
      <c r="Y699" s="8" t="str">
        <f>_xlfn.IFS(COUNTIF($B$2:B699,B699)=1,"-",OR(AND(X698="高滞销风险",OR(X699="中滞销风险",X699="低滞销风险",X699="健康")),AND(X698="中滞销风险",OR(X699="低滞销风险",X699="健康")),AND(X698="低滞销风险",X699="健康")),"变好",X698=X699,"维持不变",OR(AND(X698="健康",OR(X699="低滞销风险",X699="中滞销风险",X699="高滞销风险")),AND(X698="低滞销风险",OR(X699="中滞销风险",X699="高滞销风险")),AND(X698="中滞销风险",X699="高滞销风险")),"变差")</f>
        <v>维持不变</v>
      </c>
      <c r="Z699" s="9">
        <f t="shared" si="144"/>
        <v>0.860000000000014</v>
      </c>
      <c r="AA699" s="9">
        <f t="shared" si="153"/>
        <v>292</v>
      </c>
      <c r="AB699" s="9">
        <f t="shared" si="145"/>
        <v>292.86</v>
      </c>
      <c r="AC699" s="9">
        <f t="shared" si="154"/>
        <v>151.933701657459</v>
      </c>
      <c r="AD699" s="9">
        <f t="shared" si="146"/>
        <v>53.9337016574573</v>
      </c>
      <c r="AE699" s="10">
        <f t="shared" si="147"/>
        <v>8.41836734693878</v>
      </c>
    </row>
    <row r="700" spans="1:31">
      <c r="A700" s="4">
        <v>45901</v>
      </c>
      <c r="B700" s="5" t="s">
        <v>403</v>
      </c>
      <c r="C700" s="5" t="s">
        <v>404</v>
      </c>
      <c r="D700" s="5" t="s">
        <v>326</v>
      </c>
      <c r="E700" s="5">
        <v>6.19</v>
      </c>
      <c r="F700" s="5">
        <v>6.57</v>
      </c>
      <c r="G700" s="5">
        <v>6</v>
      </c>
      <c r="H700" s="5">
        <v>6.04</v>
      </c>
      <c r="I700" s="5" t="s">
        <v>34</v>
      </c>
      <c r="J700" s="5">
        <v>46</v>
      </c>
      <c r="K700" s="5" t="s">
        <v>42</v>
      </c>
      <c r="L700" s="5" t="s">
        <v>43</v>
      </c>
      <c r="M700" s="5" t="s">
        <v>44</v>
      </c>
      <c r="N700" s="5">
        <v>469</v>
      </c>
      <c r="O700" s="5">
        <v>18</v>
      </c>
      <c r="P700" s="5">
        <v>0</v>
      </c>
      <c r="Q700" s="5">
        <v>292</v>
      </c>
      <c r="R700" s="5">
        <v>0</v>
      </c>
      <c r="S700" s="5">
        <v>0</v>
      </c>
      <c r="T700">
        <f t="shared" si="148"/>
        <v>487</v>
      </c>
      <c r="U700">
        <f t="shared" si="149"/>
        <v>779</v>
      </c>
      <c r="V700" s="1">
        <f t="shared" si="150"/>
        <v>45979.6752827141</v>
      </c>
      <c r="W700" s="1">
        <f t="shared" si="151"/>
        <v>46026.8481421648</v>
      </c>
      <c r="X700" t="str">
        <f t="shared" si="152"/>
        <v>高滞销风险</v>
      </c>
      <c r="Y700" s="8" t="str">
        <f>_xlfn.IFS(COUNTIF($B$2:B700,B700)=1,"-",OR(AND(X699="高滞销风险",OR(X700="中滞销风险",X700="低滞销风险",X700="健康")),AND(X699="中滞销风险",OR(X700="低滞销风险",X700="健康")),AND(X699="低滞销风险",X700="健康")),"变好",X699=X700,"维持不变",OR(AND(X699="健康",OR(X700="低滞销风险",X700="中滞销风险",X700="高滞销风险")),AND(X699="低滞销风险",OR(X700="中滞销风险",X700="高滞销风险")),AND(X699="中滞销风险",X700="高滞销风险")),"变差")</f>
        <v>维持不变</v>
      </c>
      <c r="Z700" s="9">
        <f t="shared" si="144"/>
        <v>0</v>
      </c>
      <c r="AA700" s="9">
        <f t="shared" si="153"/>
        <v>215.71</v>
      </c>
      <c r="AB700" s="9">
        <f t="shared" si="145"/>
        <v>215.71</v>
      </c>
      <c r="AC700" s="9">
        <f t="shared" si="154"/>
        <v>125.848142164782</v>
      </c>
      <c r="AD700" s="9">
        <f t="shared" si="146"/>
        <v>34.8481421647812</v>
      </c>
      <c r="AE700" s="10">
        <f t="shared" si="147"/>
        <v>8.56043956043956</v>
      </c>
    </row>
    <row r="701" spans="1:31">
      <c r="A701" s="4">
        <v>45908</v>
      </c>
      <c r="B701" s="5" t="s">
        <v>403</v>
      </c>
      <c r="C701" s="5" t="s">
        <v>404</v>
      </c>
      <c r="D701" s="5" t="s">
        <v>326</v>
      </c>
      <c r="E701" s="5">
        <v>6.81</v>
      </c>
      <c r="F701" s="5">
        <v>7.57</v>
      </c>
      <c r="G701" s="5">
        <v>7.07</v>
      </c>
      <c r="H701" s="5">
        <v>6.25</v>
      </c>
      <c r="I701" s="5" t="s">
        <v>34</v>
      </c>
      <c r="J701" s="5">
        <v>53</v>
      </c>
      <c r="K701" s="5" t="s">
        <v>45</v>
      </c>
      <c r="L701" s="5" t="s">
        <v>46</v>
      </c>
      <c r="M701" s="5" t="s">
        <v>47</v>
      </c>
      <c r="N701" s="5">
        <v>408</v>
      </c>
      <c r="O701" s="5">
        <v>16</v>
      </c>
      <c r="P701" s="5">
        <v>0</v>
      </c>
      <c r="Q701" s="5">
        <v>292</v>
      </c>
      <c r="R701" s="5">
        <v>0</v>
      </c>
      <c r="S701" s="5">
        <v>0</v>
      </c>
      <c r="T701">
        <f t="shared" si="148"/>
        <v>424</v>
      </c>
      <c r="U701">
        <f t="shared" si="149"/>
        <v>716</v>
      </c>
      <c r="V701" s="1">
        <f t="shared" si="150"/>
        <v>45970.2613803231</v>
      </c>
      <c r="W701" s="1">
        <f t="shared" si="151"/>
        <v>46013.1395007342</v>
      </c>
      <c r="X701" t="str">
        <f t="shared" si="152"/>
        <v>中滞销风险</v>
      </c>
      <c r="Y701" s="8" t="str">
        <f>_xlfn.IFS(COUNTIF($B$2:B701,B701)=1,"-",OR(AND(X700="高滞销风险",OR(X701="中滞销风险",X701="低滞销风险",X701="健康")),AND(X700="中滞销风险",OR(X701="低滞销风险",X701="健康")),AND(X700="低滞销风险",X701="健康")),"变好",X700=X701,"维持不变",OR(AND(X700="健康",OR(X701="低滞销风险",X701="中滞销风险",X701="高滞销风险")),AND(X700="低滞销风险",OR(X701="中滞销风险",X701="高滞销风险")),AND(X700="中滞销风险",X701="高滞销风险")),"变差")</f>
        <v>变好</v>
      </c>
      <c r="Z701" s="9">
        <f t="shared" si="144"/>
        <v>0</v>
      </c>
      <c r="AA701" s="9">
        <f t="shared" si="153"/>
        <v>143.96</v>
      </c>
      <c r="AB701" s="9">
        <f t="shared" si="145"/>
        <v>143.96</v>
      </c>
      <c r="AC701" s="9">
        <f t="shared" si="154"/>
        <v>105.139500734214</v>
      </c>
      <c r="AD701" s="9">
        <f t="shared" si="146"/>
        <v>21.1395007342144</v>
      </c>
      <c r="AE701" s="10">
        <f t="shared" si="147"/>
        <v>8.52380952380952</v>
      </c>
    </row>
    <row r="702" spans="1:31">
      <c r="A702" s="4">
        <v>45887</v>
      </c>
      <c r="B702" s="5" t="s">
        <v>405</v>
      </c>
      <c r="C702" s="5" t="s">
        <v>406</v>
      </c>
      <c r="D702" s="5" t="s">
        <v>326</v>
      </c>
      <c r="E702" s="5">
        <v>4.57</v>
      </c>
      <c r="F702" s="5">
        <v>4.57</v>
      </c>
      <c r="G702" s="5">
        <v>4.36</v>
      </c>
      <c r="H702" s="5">
        <v>4.75</v>
      </c>
      <c r="I702" s="5" t="s">
        <v>41</v>
      </c>
      <c r="J702" s="5">
        <v>32</v>
      </c>
      <c r="K702" s="5" t="s">
        <v>35</v>
      </c>
      <c r="L702" s="5" t="s">
        <v>36</v>
      </c>
      <c r="M702" s="5" t="s">
        <v>37</v>
      </c>
      <c r="N702" s="5">
        <v>308</v>
      </c>
      <c r="O702" s="5">
        <v>119</v>
      </c>
      <c r="P702" s="5">
        <v>0</v>
      </c>
      <c r="Q702" s="5">
        <v>203</v>
      </c>
      <c r="R702" s="5">
        <v>0</v>
      </c>
      <c r="S702" s="5">
        <v>0</v>
      </c>
      <c r="T702">
        <f t="shared" si="148"/>
        <v>427</v>
      </c>
      <c r="U702">
        <f t="shared" si="149"/>
        <v>630</v>
      </c>
      <c r="V702" s="1">
        <f t="shared" si="150"/>
        <v>45980.4354485777</v>
      </c>
      <c r="W702" s="1">
        <f t="shared" si="151"/>
        <v>46024.8555798687</v>
      </c>
      <c r="X702" t="str">
        <f t="shared" si="152"/>
        <v>高滞销风险</v>
      </c>
      <c r="Y702" s="8" t="str">
        <f>_xlfn.IFS(COUNTIF($B$2:B702,B702)=1,"-",OR(AND(X701="高滞销风险",OR(X702="中滞销风险",X702="低滞销风险",X702="健康")),AND(X701="中滞销风险",OR(X702="低滞销风险",X702="健康")),AND(X701="低滞销风险",X702="健康")),"变好",X701=X702,"维持不变",OR(AND(X701="健康",OR(X702="低滞销风险",X702="中滞销风险",X702="高滞销风险")),AND(X701="低滞销风险",OR(X702="中滞销风险",X702="高滞销风险")),AND(X701="中滞销风险",X702="高滞销风险")),"变差")</f>
        <v>-</v>
      </c>
      <c r="Z702" s="9">
        <f t="shared" si="144"/>
        <v>0</v>
      </c>
      <c r="AA702" s="9">
        <f t="shared" si="153"/>
        <v>150.15</v>
      </c>
      <c r="AB702" s="9">
        <f t="shared" si="145"/>
        <v>150.15</v>
      </c>
      <c r="AC702" s="9">
        <f t="shared" si="154"/>
        <v>137.855579868709</v>
      </c>
      <c r="AD702" s="9">
        <f t="shared" si="146"/>
        <v>32.8555798687084</v>
      </c>
      <c r="AE702" s="10">
        <f t="shared" si="147"/>
        <v>6</v>
      </c>
    </row>
    <row r="703" spans="1:31">
      <c r="A703" s="4">
        <v>45894</v>
      </c>
      <c r="B703" s="5" t="s">
        <v>405</v>
      </c>
      <c r="C703" s="5" t="s">
        <v>406</v>
      </c>
      <c r="D703" s="5" t="s">
        <v>326</v>
      </c>
      <c r="E703" s="5">
        <v>4.78</v>
      </c>
      <c r="F703" s="5">
        <v>4.86</v>
      </c>
      <c r="G703" s="5">
        <v>4.71</v>
      </c>
      <c r="H703" s="5">
        <v>4.75</v>
      </c>
      <c r="I703" s="5" t="s">
        <v>34</v>
      </c>
      <c r="J703" s="5">
        <v>34</v>
      </c>
      <c r="K703" s="5" t="s">
        <v>38</v>
      </c>
      <c r="L703" s="5" t="s">
        <v>39</v>
      </c>
      <c r="M703" s="5" t="s">
        <v>40</v>
      </c>
      <c r="N703" s="5">
        <v>321</v>
      </c>
      <c r="O703" s="5">
        <v>66</v>
      </c>
      <c r="P703" s="5">
        <v>0</v>
      </c>
      <c r="Q703" s="5">
        <v>203</v>
      </c>
      <c r="R703" s="5">
        <v>0</v>
      </c>
      <c r="S703" s="5">
        <v>0</v>
      </c>
      <c r="T703">
        <f t="shared" si="148"/>
        <v>387</v>
      </c>
      <c r="U703">
        <f t="shared" si="149"/>
        <v>590</v>
      </c>
      <c r="V703" s="1">
        <f t="shared" si="150"/>
        <v>45974.9623430962</v>
      </c>
      <c r="W703" s="1">
        <f t="shared" si="151"/>
        <v>46017.4309623431</v>
      </c>
      <c r="X703" t="str">
        <f t="shared" si="152"/>
        <v>中滞销风险</v>
      </c>
      <c r="Y703" s="8" t="str">
        <f>_xlfn.IFS(COUNTIF($B$2:B703,B703)=1,"-",OR(AND(X702="高滞销风险",OR(X703="中滞销风险",X703="低滞销风险",X703="健康")),AND(X702="中滞销风险",OR(X703="低滞销风险",X703="健康")),AND(X702="低滞销风险",X703="健康")),"变好",X702=X703,"维持不变",OR(AND(X702="健康",OR(X703="低滞销风险",X703="中滞销风险",X703="高滞销风险")),AND(X702="低滞销风险",OR(X703="中滞销风险",X703="高滞销风险")),AND(X702="中滞销风险",X703="高滞销风险")),"变差")</f>
        <v>变好</v>
      </c>
      <c r="Z703" s="9">
        <f t="shared" si="144"/>
        <v>0</v>
      </c>
      <c r="AA703" s="9">
        <f t="shared" si="153"/>
        <v>121.56</v>
      </c>
      <c r="AB703" s="9">
        <f t="shared" si="145"/>
        <v>121.56</v>
      </c>
      <c r="AC703" s="9">
        <f t="shared" si="154"/>
        <v>123.430962343096</v>
      </c>
      <c r="AD703" s="9">
        <f t="shared" si="146"/>
        <v>25.4309623430963</v>
      </c>
      <c r="AE703" s="10">
        <f t="shared" si="147"/>
        <v>6.02040816326531</v>
      </c>
    </row>
    <row r="704" spans="1:31">
      <c r="A704" s="4">
        <v>45901</v>
      </c>
      <c r="B704" s="5" t="s">
        <v>405</v>
      </c>
      <c r="C704" s="5" t="s">
        <v>406</v>
      </c>
      <c r="D704" s="5" t="s">
        <v>326</v>
      </c>
      <c r="E704" s="5">
        <v>4</v>
      </c>
      <c r="F704" s="5">
        <v>4</v>
      </c>
      <c r="G704" s="5">
        <v>4.43</v>
      </c>
      <c r="H704" s="5">
        <v>4.39</v>
      </c>
      <c r="I704" s="5" t="s">
        <v>41</v>
      </c>
      <c r="J704" s="5">
        <v>28</v>
      </c>
      <c r="K704" s="5" t="s">
        <v>42</v>
      </c>
      <c r="L704" s="5" t="s">
        <v>43</v>
      </c>
      <c r="M704" s="5" t="s">
        <v>44</v>
      </c>
      <c r="N704" s="5">
        <v>354</v>
      </c>
      <c r="O704" s="5">
        <v>10</v>
      </c>
      <c r="P704" s="5">
        <v>0</v>
      </c>
      <c r="Q704" s="5">
        <v>203</v>
      </c>
      <c r="R704" s="5">
        <v>0</v>
      </c>
      <c r="S704" s="5">
        <v>0</v>
      </c>
      <c r="T704">
        <f t="shared" si="148"/>
        <v>364</v>
      </c>
      <c r="U704">
        <f t="shared" si="149"/>
        <v>567</v>
      </c>
      <c r="V704" s="1">
        <f t="shared" si="150"/>
        <v>45992</v>
      </c>
      <c r="W704" s="1">
        <f t="shared" si="151"/>
        <v>46042.75</v>
      </c>
      <c r="X704" t="str">
        <f t="shared" si="152"/>
        <v>高滞销风险</v>
      </c>
      <c r="Y704" s="8" t="str">
        <f>_xlfn.IFS(COUNTIF($B$2:B704,B704)=1,"-",OR(AND(X703="高滞销风险",OR(X704="中滞销风险",X704="低滞销风险",X704="健康")),AND(X703="中滞销风险",OR(X704="低滞销风险",X704="健康")),AND(X703="低滞销风险",X704="健康")),"变好",X703=X704,"维持不变",OR(AND(X703="健康",OR(X704="低滞销风险",X704="中滞销风险",X704="高滞销风险")),AND(X703="低滞销风险",OR(X704="中滞销风险",X704="高滞销风险")),AND(X703="中滞销风险",X704="高滞销风险")),"变差")</f>
        <v>变差</v>
      </c>
      <c r="Z704" s="9">
        <f t="shared" si="144"/>
        <v>0</v>
      </c>
      <c r="AA704" s="9">
        <f t="shared" si="153"/>
        <v>203</v>
      </c>
      <c r="AB704" s="9">
        <f t="shared" si="145"/>
        <v>203</v>
      </c>
      <c r="AC704" s="9">
        <f t="shared" si="154"/>
        <v>141.75</v>
      </c>
      <c r="AD704" s="9">
        <f t="shared" si="146"/>
        <v>50.75</v>
      </c>
      <c r="AE704" s="10">
        <f t="shared" si="147"/>
        <v>6.23076923076923</v>
      </c>
    </row>
    <row r="705" spans="1:31">
      <c r="A705" s="4">
        <v>45908</v>
      </c>
      <c r="B705" s="5" t="s">
        <v>405</v>
      </c>
      <c r="C705" s="5" t="s">
        <v>406</v>
      </c>
      <c r="D705" s="5" t="s">
        <v>326</v>
      </c>
      <c r="E705" s="5">
        <v>4.7</v>
      </c>
      <c r="F705" s="5">
        <v>5</v>
      </c>
      <c r="G705" s="5">
        <v>4.5</v>
      </c>
      <c r="H705" s="5">
        <v>4.61</v>
      </c>
      <c r="I705" s="5" t="s">
        <v>34</v>
      </c>
      <c r="J705" s="5">
        <v>35</v>
      </c>
      <c r="K705" s="5" t="s">
        <v>45</v>
      </c>
      <c r="L705" s="5" t="s">
        <v>46</v>
      </c>
      <c r="M705" s="5" t="s">
        <v>47</v>
      </c>
      <c r="N705" s="5">
        <v>319</v>
      </c>
      <c r="O705" s="5">
        <v>10</v>
      </c>
      <c r="P705" s="5">
        <v>0</v>
      </c>
      <c r="Q705" s="5">
        <v>203</v>
      </c>
      <c r="R705" s="5">
        <v>0</v>
      </c>
      <c r="S705" s="5">
        <v>0</v>
      </c>
      <c r="T705">
        <f t="shared" si="148"/>
        <v>329</v>
      </c>
      <c r="U705">
        <f t="shared" si="149"/>
        <v>532</v>
      </c>
      <c r="V705" s="1">
        <f t="shared" si="150"/>
        <v>45978</v>
      </c>
      <c r="W705" s="1">
        <f t="shared" si="151"/>
        <v>46021.1914893617</v>
      </c>
      <c r="X705" t="str">
        <f t="shared" si="152"/>
        <v>中滞销风险</v>
      </c>
      <c r="Y705" s="8" t="str">
        <f>_xlfn.IFS(COUNTIF($B$2:B705,B705)=1,"-",OR(AND(X704="高滞销风险",OR(X705="中滞销风险",X705="低滞销风险",X705="健康")),AND(X704="中滞销风险",OR(X705="低滞销风险",X705="健康")),AND(X704="低滞销风险",X705="健康")),"变好",X704=X705,"维持不变",OR(AND(X704="健康",OR(X705="低滞销风险",X705="中滞销风险",X705="高滞销风险")),AND(X704="低滞销风险",OR(X705="中滞销风险",X705="高滞销风险")),AND(X704="中滞销风险",X705="高滞销风险")),"变差")</f>
        <v>变好</v>
      </c>
      <c r="Z705" s="9">
        <f t="shared" si="144"/>
        <v>0</v>
      </c>
      <c r="AA705" s="9">
        <f t="shared" si="153"/>
        <v>137.2</v>
      </c>
      <c r="AB705" s="9">
        <f t="shared" si="145"/>
        <v>137.2</v>
      </c>
      <c r="AC705" s="9">
        <f t="shared" si="154"/>
        <v>113.191489361702</v>
      </c>
      <c r="AD705" s="9">
        <f t="shared" si="146"/>
        <v>29.1914893616995</v>
      </c>
      <c r="AE705" s="10">
        <f t="shared" si="147"/>
        <v>6.33333333333333</v>
      </c>
    </row>
    <row r="706" spans="1:31">
      <c r="A706" s="4">
        <v>45887</v>
      </c>
      <c r="B706" s="5" t="s">
        <v>407</v>
      </c>
      <c r="C706" s="5" t="s">
        <v>408</v>
      </c>
      <c r="D706" s="5" t="s">
        <v>326</v>
      </c>
      <c r="E706" s="5">
        <v>3.57</v>
      </c>
      <c r="F706" s="5">
        <v>3.57</v>
      </c>
      <c r="G706" s="5">
        <v>4</v>
      </c>
      <c r="H706" s="5">
        <v>4.79</v>
      </c>
      <c r="I706" s="5" t="s">
        <v>41</v>
      </c>
      <c r="J706" s="5">
        <v>25</v>
      </c>
      <c r="K706" s="5" t="s">
        <v>35</v>
      </c>
      <c r="L706" s="5" t="s">
        <v>36</v>
      </c>
      <c r="M706" s="5" t="s">
        <v>37</v>
      </c>
      <c r="N706" s="5">
        <v>206</v>
      </c>
      <c r="O706" s="5">
        <v>72</v>
      </c>
      <c r="P706" s="5">
        <v>160</v>
      </c>
      <c r="Q706" s="5">
        <v>203</v>
      </c>
      <c r="R706" s="5">
        <v>0</v>
      </c>
      <c r="S706" s="5">
        <v>0</v>
      </c>
      <c r="T706">
        <f t="shared" si="148"/>
        <v>438</v>
      </c>
      <c r="U706">
        <f t="shared" si="149"/>
        <v>641</v>
      </c>
      <c r="V706" s="1">
        <f t="shared" si="150"/>
        <v>46009.6890756303</v>
      </c>
      <c r="W706" s="1">
        <f t="shared" si="151"/>
        <v>46066.5518207283</v>
      </c>
      <c r="X706" t="str">
        <f t="shared" si="152"/>
        <v>高滞销风险</v>
      </c>
      <c r="Y706" s="8" t="str">
        <f>_xlfn.IFS(COUNTIF($B$2:B706,B706)=1,"-",OR(AND(X705="高滞销风险",OR(X706="中滞销风险",X706="低滞销风险",X706="健康")),AND(X705="中滞销风险",OR(X706="低滞销风险",X706="健康")),AND(X705="低滞销风险",X706="健康")),"变好",X705=X706,"维持不变",OR(AND(X705="健康",OR(X706="低滞销风险",X706="中滞销风险",X706="高滞销风险")),AND(X705="低滞销风险",OR(X706="中滞销风险",X706="高滞销风险")),AND(X705="中滞销风险",X706="高滞销风险")),"变差")</f>
        <v>-</v>
      </c>
      <c r="Z706" s="9">
        <f t="shared" si="144"/>
        <v>63.15</v>
      </c>
      <c r="AA706" s="9">
        <f t="shared" si="153"/>
        <v>203</v>
      </c>
      <c r="AB706" s="9">
        <f t="shared" si="145"/>
        <v>266.15</v>
      </c>
      <c r="AC706" s="9">
        <f t="shared" si="154"/>
        <v>179.551820728291</v>
      </c>
      <c r="AD706" s="9">
        <f t="shared" si="146"/>
        <v>74.5518207282948</v>
      </c>
      <c r="AE706" s="10">
        <f t="shared" si="147"/>
        <v>6.1047619047619</v>
      </c>
    </row>
    <row r="707" spans="1:31">
      <c r="A707" s="4">
        <v>45894</v>
      </c>
      <c r="B707" s="5" t="s">
        <v>407</v>
      </c>
      <c r="C707" s="5" t="s">
        <v>408</v>
      </c>
      <c r="D707" s="5" t="s">
        <v>326</v>
      </c>
      <c r="E707" s="5">
        <v>4.88</v>
      </c>
      <c r="F707" s="5">
        <v>5.29</v>
      </c>
      <c r="G707" s="5">
        <v>4.43</v>
      </c>
      <c r="H707" s="5">
        <v>4.82</v>
      </c>
      <c r="I707" s="5" t="s">
        <v>34</v>
      </c>
      <c r="J707" s="5">
        <v>37</v>
      </c>
      <c r="K707" s="5" t="s">
        <v>38</v>
      </c>
      <c r="L707" s="5" t="s">
        <v>39</v>
      </c>
      <c r="M707" s="5" t="s">
        <v>40</v>
      </c>
      <c r="N707" s="5">
        <v>204</v>
      </c>
      <c r="O707" s="5">
        <v>38</v>
      </c>
      <c r="P707" s="5">
        <v>0</v>
      </c>
      <c r="Q707" s="5">
        <v>203</v>
      </c>
      <c r="R707" s="5">
        <v>0</v>
      </c>
      <c r="S707" s="5">
        <v>0</v>
      </c>
      <c r="T707">
        <f t="shared" si="148"/>
        <v>242</v>
      </c>
      <c r="U707">
        <f t="shared" si="149"/>
        <v>445</v>
      </c>
      <c r="V707" s="1">
        <f t="shared" si="150"/>
        <v>45943.5901639344</v>
      </c>
      <c r="W707" s="1">
        <f t="shared" si="151"/>
        <v>45985.1885245902</v>
      </c>
      <c r="X707" t="str">
        <f t="shared" si="152"/>
        <v>健康</v>
      </c>
      <c r="Y707" s="8" t="str">
        <f>_xlfn.IFS(COUNTIF($B$2:B707,B707)=1,"-",OR(AND(X706="高滞销风险",OR(X707="中滞销风险",X707="低滞销风险",X707="健康")),AND(X706="中滞销风险",OR(X707="低滞销风险",X707="健康")),AND(X706="低滞销风险",X707="健康")),"变好",X706=X707,"维持不变",OR(AND(X706="健康",OR(X707="低滞销风险",X707="中滞销风险",X707="高滞销风险")),AND(X706="低滞销风险",OR(X707="中滞销风险",X707="高滞销风险")),AND(X706="中滞销风险",X707="高滞销风险")),"变差")</f>
        <v>变好</v>
      </c>
      <c r="Z707" s="9">
        <f t="shared" ref="Z707:Z770" si="155">IF(V707&gt;=DATE(2025,12,1),T707-(DATE(2025,12,1)-A707)*E707,0)</f>
        <v>0</v>
      </c>
      <c r="AA707" s="9">
        <f t="shared" si="153"/>
        <v>0</v>
      </c>
      <c r="AB707" s="9">
        <f t="shared" ref="AB707:AB770" si="156">IF(W707&gt;=DATE(2025,12,1),U707-(DATE(2025,12,1)-A707)*E707,0)</f>
        <v>0</v>
      </c>
      <c r="AC707" s="9">
        <f t="shared" si="154"/>
        <v>91.1885245901639</v>
      </c>
      <c r="AD707" s="9">
        <f t="shared" ref="AD707:AD770" si="157">IF(W707&gt;DATE(2025,12,1),W707-DATE(2025,12,1),0)</f>
        <v>0</v>
      </c>
      <c r="AE707" s="10">
        <f t="shared" ref="AE707:AE770" si="158">IF(X707="健康",E707,U707/(DATE(2025,12,1)-A707))</f>
        <v>4.88</v>
      </c>
    </row>
    <row r="708" spans="1:31">
      <c r="A708" s="4">
        <v>45901</v>
      </c>
      <c r="B708" s="5" t="s">
        <v>407</v>
      </c>
      <c r="C708" s="5" t="s">
        <v>408</v>
      </c>
      <c r="D708" s="5" t="s">
        <v>326</v>
      </c>
      <c r="E708" s="5">
        <v>5.19</v>
      </c>
      <c r="F708" s="5">
        <v>5.71</v>
      </c>
      <c r="G708" s="5">
        <v>5.5</v>
      </c>
      <c r="H708" s="5">
        <v>4.75</v>
      </c>
      <c r="I708" s="5" t="s">
        <v>34</v>
      </c>
      <c r="J708" s="5">
        <v>40</v>
      </c>
      <c r="K708" s="5" t="s">
        <v>42</v>
      </c>
      <c r="L708" s="5" t="s">
        <v>43</v>
      </c>
      <c r="M708" s="5" t="s">
        <v>44</v>
      </c>
      <c r="N708" s="5">
        <v>191</v>
      </c>
      <c r="O708" s="5">
        <v>3</v>
      </c>
      <c r="P708" s="5">
        <v>0</v>
      </c>
      <c r="Q708" s="5">
        <v>203</v>
      </c>
      <c r="R708" s="5">
        <v>0</v>
      </c>
      <c r="S708" s="5">
        <v>0</v>
      </c>
      <c r="T708">
        <f t="shared" si="148"/>
        <v>194</v>
      </c>
      <c r="U708">
        <f t="shared" si="149"/>
        <v>397</v>
      </c>
      <c r="V708" s="1">
        <f t="shared" si="150"/>
        <v>45938.3795761079</v>
      </c>
      <c r="W708" s="1">
        <f t="shared" si="151"/>
        <v>45977.493256262</v>
      </c>
      <c r="X708" t="str">
        <f t="shared" si="152"/>
        <v>健康</v>
      </c>
      <c r="Y708" s="8" t="str">
        <f>_xlfn.IFS(COUNTIF($B$2:B708,B708)=1,"-",OR(AND(X707="高滞销风险",OR(X708="中滞销风险",X708="低滞销风险",X708="健康")),AND(X707="中滞销风险",OR(X708="低滞销风险",X708="健康")),AND(X707="低滞销风险",X708="健康")),"变好",X707=X708,"维持不变",OR(AND(X707="健康",OR(X708="低滞销风险",X708="中滞销风险",X708="高滞销风险")),AND(X707="低滞销风险",OR(X708="中滞销风险",X708="高滞销风险")),AND(X707="中滞销风险",X708="高滞销风险")),"变差")</f>
        <v>维持不变</v>
      </c>
      <c r="Z708" s="9">
        <f t="shared" si="155"/>
        <v>0</v>
      </c>
      <c r="AA708" s="9">
        <f t="shared" si="153"/>
        <v>0</v>
      </c>
      <c r="AB708" s="9">
        <f t="shared" si="156"/>
        <v>0</v>
      </c>
      <c r="AC708" s="9">
        <f t="shared" si="154"/>
        <v>76.4932562620424</v>
      </c>
      <c r="AD708" s="9">
        <f t="shared" si="157"/>
        <v>0</v>
      </c>
      <c r="AE708" s="10">
        <f t="shared" si="158"/>
        <v>5.19</v>
      </c>
    </row>
    <row r="709" spans="1:31">
      <c r="A709" s="4">
        <v>45908</v>
      </c>
      <c r="B709" s="5" t="s">
        <v>407</v>
      </c>
      <c r="C709" s="5" t="s">
        <v>408</v>
      </c>
      <c r="D709" s="5" t="s">
        <v>326</v>
      </c>
      <c r="E709" s="5">
        <v>5.02</v>
      </c>
      <c r="F709" s="5">
        <v>5</v>
      </c>
      <c r="G709" s="5">
        <v>5.36</v>
      </c>
      <c r="H709" s="5">
        <v>4.89</v>
      </c>
      <c r="I709" s="5" t="s">
        <v>34</v>
      </c>
      <c r="J709" s="5">
        <v>35</v>
      </c>
      <c r="K709" s="5" t="s">
        <v>45</v>
      </c>
      <c r="L709" s="5" t="s">
        <v>46</v>
      </c>
      <c r="M709" s="5" t="s">
        <v>47</v>
      </c>
      <c r="N709" s="5">
        <v>323</v>
      </c>
      <c r="O709" s="5">
        <v>33</v>
      </c>
      <c r="P709" s="5">
        <v>0</v>
      </c>
      <c r="Q709" s="5">
        <v>173</v>
      </c>
      <c r="R709" s="5">
        <v>0</v>
      </c>
      <c r="S709" s="5">
        <v>0</v>
      </c>
      <c r="T709">
        <f t="shared" si="148"/>
        <v>356</v>
      </c>
      <c r="U709">
        <f t="shared" si="149"/>
        <v>529</v>
      </c>
      <c r="V709" s="1">
        <f t="shared" si="150"/>
        <v>45978.9163346614</v>
      </c>
      <c r="W709" s="1">
        <f t="shared" si="151"/>
        <v>46013.3784860558</v>
      </c>
      <c r="X709" t="str">
        <f t="shared" si="152"/>
        <v>中滞销风险</v>
      </c>
      <c r="Y709" s="8" t="str">
        <f>_xlfn.IFS(COUNTIF($B$2:B709,B709)=1,"-",OR(AND(X708="高滞销风险",OR(X709="中滞销风险",X709="低滞销风险",X709="健康")),AND(X708="中滞销风险",OR(X709="低滞销风险",X709="健康")),AND(X708="低滞销风险",X709="健康")),"变好",X708=X709,"维持不变",OR(AND(X708="健康",OR(X709="低滞销风险",X709="中滞销风险",X709="高滞销风险")),AND(X708="低滞销风险",OR(X709="中滞销风险",X709="高滞销风险")),AND(X708="中滞销风险",X709="高滞销风险")),"变差")</f>
        <v>变差</v>
      </c>
      <c r="Z709" s="9">
        <f t="shared" si="155"/>
        <v>0</v>
      </c>
      <c r="AA709" s="9">
        <f t="shared" si="153"/>
        <v>107.32</v>
      </c>
      <c r="AB709" s="9">
        <f t="shared" si="156"/>
        <v>107.32</v>
      </c>
      <c r="AC709" s="9">
        <f t="shared" si="154"/>
        <v>105.378486055777</v>
      </c>
      <c r="AD709" s="9">
        <f t="shared" si="157"/>
        <v>21.3784860557789</v>
      </c>
      <c r="AE709" s="10">
        <f t="shared" si="158"/>
        <v>6.29761904761905</v>
      </c>
    </row>
    <row r="710" spans="1:31">
      <c r="A710" s="4">
        <v>45887</v>
      </c>
      <c r="B710" s="5" t="s">
        <v>409</v>
      </c>
      <c r="C710" s="5" t="s">
        <v>410</v>
      </c>
      <c r="D710" s="5" t="s">
        <v>326</v>
      </c>
      <c r="E710" s="5">
        <v>9.43</v>
      </c>
      <c r="F710" s="5">
        <v>9.43</v>
      </c>
      <c r="G710" s="5">
        <v>10.71</v>
      </c>
      <c r="H710" s="5">
        <v>11.18</v>
      </c>
      <c r="I710" s="5" t="s">
        <v>41</v>
      </c>
      <c r="J710" s="5">
        <v>66</v>
      </c>
      <c r="K710" s="5" t="s">
        <v>35</v>
      </c>
      <c r="L710" s="5" t="s">
        <v>36</v>
      </c>
      <c r="M710" s="5" t="s">
        <v>37</v>
      </c>
      <c r="N710" s="5">
        <v>429</v>
      </c>
      <c r="O710" s="5">
        <v>374</v>
      </c>
      <c r="P710" s="5">
        <v>0</v>
      </c>
      <c r="Q710" s="5">
        <v>152</v>
      </c>
      <c r="R710" s="5">
        <v>0</v>
      </c>
      <c r="S710" s="5">
        <v>0</v>
      </c>
      <c r="T710">
        <f t="shared" si="148"/>
        <v>803</v>
      </c>
      <c r="U710">
        <f t="shared" si="149"/>
        <v>955</v>
      </c>
      <c r="V710" s="1">
        <f t="shared" si="150"/>
        <v>45972.1537645811</v>
      </c>
      <c r="W710" s="1">
        <f t="shared" si="151"/>
        <v>45988.2725344645</v>
      </c>
      <c r="X710" t="str">
        <f t="shared" si="152"/>
        <v>健康</v>
      </c>
      <c r="Y710" s="8" t="str">
        <f>_xlfn.IFS(COUNTIF($B$2:B710,B710)=1,"-",OR(AND(X709="高滞销风险",OR(X710="中滞销风险",X710="低滞销风险",X710="健康")),AND(X709="中滞销风险",OR(X710="低滞销风险",X710="健康")),AND(X709="低滞销风险",X710="健康")),"变好",X709=X710,"维持不变",OR(AND(X709="健康",OR(X710="低滞销风险",X710="中滞销风险",X710="高滞销风险")),AND(X709="低滞销风险",OR(X710="中滞销风险",X710="高滞销风险")),AND(X709="中滞销风险",X710="高滞销风险")),"变差")</f>
        <v>-</v>
      </c>
      <c r="Z710" s="9">
        <f t="shared" si="155"/>
        <v>0</v>
      </c>
      <c r="AA710" s="9">
        <f t="shared" si="153"/>
        <v>0</v>
      </c>
      <c r="AB710" s="9">
        <f t="shared" si="156"/>
        <v>0</v>
      </c>
      <c r="AC710" s="9">
        <f t="shared" si="154"/>
        <v>101.272534464475</v>
      </c>
      <c r="AD710" s="9">
        <f t="shared" si="157"/>
        <v>0</v>
      </c>
      <c r="AE710" s="10">
        <f t="shared" si="158"/>
        <v>9.43</v>
      </c>
    </row>
    <row r="711" spans="1:31">
      <c r="A711" s="4">
        <v>45894</v>
      </c>
      <c r="B711" s="5" t="s">
        <v>409</v>
      </c>
      <c r="C711" s="5" t="s">
        <v>410</v>
      </c>
      <c r="D711" s="5" t="s">
        <v>326</v>
      </c>
      <c r="E711" s="5">
        <v>12.24</v>
      </c>
      <c r="F711" s="5">
        <v>13.29</v>
      </c>
      <c r="G711" s="5">
        <v>11.36</v>
      </c>
      <c r="H711" s="5">
        <v>11.96</v>
      </c>
      <c r="I711" s="5" t="s">
        <v>34</v>
      </c>
      <c r="J711" s="5">
        <v>93</v>
      </c>
      <c r="K711" s="5" t="s">
        <v>38</v>
      </c>
      <c r="L711" s="5" t="s">
        <v>39</v>
      </c>
      <c r="M711" s="5" t="s">
        <v>40</v>
      </c>
      <c r="N711" s="5">
        <v>436</v>
      </c>
      <c r="O711" s="5">
        <v>302</v>
      </c>
      <c r="P711" s="5">
        <v>0</v>
      </c>
      <c r="Q711" s="5">
        <v>152</v>
      </c>
      <c r="R711" s="5">
        <v>0</v>
      </c>
      <c r="S711" s="5">
        <v>0</v>
      </c>
      <c r="T711">
        <f t="shared" si="148"/>
        <v>738</v>
      </c>
      <c r="U711">
        <f t="shared" si="149"/>
        <v>890</v>
      </c>
      <c r="V711" s="1">
        <f t="shared" si="150"/>
        <v>45954.2941176471</v>
      </c>
      <c r="W711" s="1">
        <f t="shared" si="151"/>
        <v>45966.7124183007</v>
      </c>
      <c r="X711" t="str">
        <f t="shared" si="152"/>
        <v>健康</v>
      </c>
      <c r="Y711" s="8" t="str">
        <f>_xlfn.IFS(COUNTIF($B$2:B711,B711)=1,"-",OR(AND(X710="高滞销风险",OR(X711="中滞销风险",X711="低滞销风险",X711="健康")),AND(X710="中滞销风险",OR(X711="低滞销风险",X711="健康")),AND(X710="低滞销风险",X711="健康")),"变好",X710=X711,"维持不变",OR(AND(X710="健康",OR(X711="低滞销风险",X711="中滞销风险",X711="高滞销风险")),AND(X710="低滞销风险",OR(X711="中滞销风险",X711="高滞销风险")),AND(X710="中滞销风险",X711="高滞销风险")),"变差")</f>
        <v>维持不变</v>
      </c>
      <c r="Z711" s="9">
        <f t="shared" si="155"/>
        <v>0</v>
      </c>
      <c r="AA711" s="9">
        <f t="shared" si="153"/>
        <v>0</v>
      </c>
      <c r="AB711" s="9">
        <f t="shared" si="156"/>
        <v>0</v>
      </c>
      <c r="AC711" s="9">
        <f t="shared" si="154"/>
        <v>72.7124183006536</v>
      </c>
      <c r="AD711" s="9">
        <f t="shared" si="157"/>
        <v>0</v>
      </c>
      <c r="AE711" s="10">
        <f t="shared" si="158"/>
        <v>12.24</v>
      </c>
    </row>
    <row r="712" spans="1:31">
      <c r="A712" s="4">
        <v>45901</v>
      </c>
      <c r="B712" s="5" t="s">
        <v>409</v>
      </c>
      <c r="C712" s="5" t="s">
        <v>410</v>
      </c>
      <c r="D712" s="5" t="s">
        <v>326</v>
      </c>
      <c r="E712" s="5">
        <v>12.42</v>
      </c>
      <c r="F712" s="5">
        <v>12.86</v>
      </c>
      <c r="G712" s="5">
        <v>13.07</v>
      </c>
      <c r="H712" s="5">
        <v>11.89</v>
      </c>
      <c r="I712" s="5" t="s">
        <v>34</v>
      </c>
      <c r="J712" s="5">
        <v>90</v>
      </c>
      <c r="K712" s="5" t="s">
        <v>42</v>
      </c>
      <c r="L712" s="5" t="s">
        <v>43</v>
      </c>
      <c r="M712" s="5" t="s">
        <v>44</v>
      </c>
      <c r="N712" s="5">
        <v>380</v>
      </c>
      <c r="O712" s="5">
        <v>401</v>
      </c>
      <c r="P712" s="5">
        <v>0</v>
      </c>
      <c r="Q712" s="5">
        <v>2</v>
      </c>
      <c r="R712" s="5">
        <v>0</v>
      </c>
      <c r="S712" s="5">
        <v>150</v>
      </c>
      <c r="T712">
        <f t="shared" si="148"/>
        <v>781</v>
      </c>
      <c r="U712">
        <f t="shared" si="149"/>
        <v>933</v>
      </c>
      <c r="V712" s="1">
        <f t="shared" si="150"/>
        <v>45963.8824476651</v>
      </c>
      <c r="W712" s="1">
        <f t="shared" si="151"/>
        <v>45976.1207729469</v>
      </c>
      <c r="X712" t="str">
        <f t="shared" si="152"/>
        <v>健康</v>
      </c>
      <c r="Y712" s="8" t="str">
        <f>_xlfn.IFS(COUNTIF($B$2:B712,B712)=1,"-",OR(AND(X711="高滞销风险",OR(X712="中滞销风险",X712="低滞销风险",X712="健康")),AND(X711="中滞销风险",OR(X712="低滞销风险",X712="健康")),AND(X711="低滞销风险",X712="健康")),"变好",X711=X712,"维持不变",OR(AND(X711="健康",OR(X712="低滞销风险",X712="中滞销风险",X712="高滞销风险")),AND(X711="低滞销风险",OR(X712="中滞销风险",X712="高滞销风险")),AND(X711="中滞销风险",X712="高滞销风险")),"变差")</f>
        <v>维持不变</v>
      </c>
      <c r="Z712" s="9">
        <f t="shared" si="155"/>
        <v>0</v>
      </c>
      <c r="AA712" s="9">
        <f t="shared" si="153"/>
        <v>0</v>
      </c>
      <c r="AB712" s="9">
        <f t="shared" si="156"/>
        <v>0</v>
      </c>
      <c r="AC712" s="9">
        <f t="shared" si="154"/>
        <v>75.1207729468599</v>
      </c>
      <c r="AD712" s="9">
        <f t="shared" si="157"/>
        <v>0</v>
      </c>
      <c r="AE712" s="10">
        <f t="shared" si="158"/>
        <v>12.42</v>
      </c>
    </row>
    <row r="713" spans="1:31">
      <c r="A713" s="4">
        <v>45908</v>
      </c>
      <c r="B713" s="5" t="s">
        <v>409</v>
      </c>
      <c r="C713" s="5" t="s">
        <v>410</v>
      </c>
      <c r="D713" s="5" t="s">
        <v>326</v>
      </c>
      <c r="E713" s="5">
        <v>10.29</v>
      </c>
      <c r="F713" s="5">
        <v>10.29</v>
      </c>
      <c r="G713" s="5">
        <v>11.57</v>
      </c>
      <c r="H713" s="5">
        <v>11.46</v>
      </c>
      <c r="I713" s="5" t="s">
        <v>41</v>
      </c>
      <c r="J713" s="5">
        <v>72</v>
      </c>
      <c r="K713" s="5" t="s">
        <v>45</v>
      </c>
      <c r="L713" s="5" t="s">
        <v>46</v>
      </c>
      <c r="M713" s="5" t="s">
        <v>47</v>
      </c>
      <c r="N713" s="5">
        <v>360</v>
      </c>
      <c r="O713" s="5">
        <v>345</v>
      </c>
      <c r="P713" s="5">
        <v>0</v>
      </c>
      <c r="Q713" s="5">
        <v>152</v>
      </c>
      <c r="R713" s="5">
        <v>0</v>
      </c>
      <c r="S713" s="5">
        <v>0</v>
      </c>
      <c r="T713">
        <f t="shared" si="148"/>
        <v>705</v>
      </c>
      <c r="U713">
        <f t="shared" si="149"/>
        <v>857</v>
      </c>
      <c r="V713" s="1">
        <f t="shared" si="150"/>
        <v>45976.5131195335</v>
      </c>
      <c r="W713" s="1">
        <f t="shared" si="151"/>
        <v>45991.2847424684</v>
      </c>
      <c r="X713" t="str">
        <f t="shared" si="152"/>
        <v>健康</v>
      </c>
      <c r="Y713" s="8" t="str">
        <f>_xlfn.IFS(COUNTIF($B$2:B713,B713)=1,"-",OR(AND(X712="高滞销风险",OR(X713="中滞销风险",X713="低滞销风险",X713="健康")),AND(X712="中滞销风险",OR(X713="低滞销风险",X713="健康")),AND(X712="低滞销风险",X713="健康")),"变好",X712=X713,"维持不变",OR(AND(X712="健康",OR(X713="低滞销风险",X713="中滞销风险",X713="高滞销风险")),AND(X712="低滞销风险",OR(X713="中滞销风险",X713="高滞销风险")),AND(X712="中滞销风险",X713="高滞销风险")),"变差")</f>
        <v>维持不变</v>
      </c>
      <c r="Z713" s="9">
        <f t="shared" si="155"/>
        <v>0</v>
      </c>
      <c r="AA713" s="9">
        <f t="shared" si="153"/>
        <v>0</v>
      </c>
      <c r="AB713" s="9">
        <f t="shared" si="156"/>
        <v>0</v>
      </c>
      <c r="AC713" s="9">
        <f t="shared" si="154"/>
        <v>83.2847424684159</v>
      </c>
      <c r="AD713" s="9">
        <f t="shared" si="157"/>
        <v>0</v>
      </c>
      <c r="AE713" s="10">
        <f t="shared" si="158"/>
        <v>10.29</v>
      </c>
    </row>
    <row r="714" spans="1:31">
      <c r="A714" s="4">
        <v>45887</v>
      </c>
      <c r="B714" s="5" t="s">
        <v>411</v>
      </c>
      <c r="C714" s="5" t="s">
        <v>412</v>
      </c>
      <c r="D714" s="5" t="s">
        <v>326</v>
      </c>
      <c r="E714" s="5">
        <v>6</v>
      </c>
      <c r="F714" s="5">
        <v>6</v>
      </c>
      <c r="G714" s="5">
        <v>8.57</v>
      </c>
      <c r="H714" s="5">
        <v>7.68</v>
      </c>
      <c r="I714" s="5" t="s">
        <v>41</v>
      </c>
      <c r="J714" s="5">
        <v>42</v>
      </c>
      <c r="K714" s="5" t="s">
        <v>35</v>
      </c>
      <c r="L714" s="5" t="s">
        <v>36</v>
      </c>
      <c r="M714" s="5" t="s">
        <v>37</v>
      </c>
      <c r="N714" s="5">
        <v>171</v>
      </c>
      <c r="O714" s="5">
        <v>225</v>
      </c>
      <c r="P714" s="5">
        <v>160</v>
      </c>
      <c r="Q714" s="5">
        <v>0</v>
      </c>
      <c r="R714" s="5">
        <v>0</v>
      </c>
      <c r="S714" s="5">
        <v>200</v>
      </c>
      <c r="T714">
        <f t="shared" si="148"/>
        <v>556</v>
      </c>
      <c r="U714">
        <f t="shared" si="149"/>
        <v>756</v>
      </c>
      <c r="V714" s="1">
        <f t="shared" si="150"/>
        <v>45979.6666666667</v>
      </c>
      <c r="W714" s="1">
        <f t="shared" si="151"/>
        <v>46013</v>
      </c>
      <c r="X714" t="str">
        <f t="shared" si="152"/>
        <v>中滞销风险</v>
      </c>
      <c r="Y714" s="8" t="str">
        <f>_xlfn.IFS(COUNTIF($B$2:B714,B714)=1,"-",OR(AND(X713="高滞销风险",OR(X714="中滞销风险",X714="低滞销风险",X714="健康")),AND(X713="中滞销风险",OR(X714="低滞销风险",X714="健康")),AND(X713="低滞销风险",X714="健康")),"变好",X713=X714,"维持不变",OR(AND(X713="健康",OR(X714="低滞销风险",X714="中滞销风险",X714="高滞销风险")),AND(X713="低滞销风险",OR(X714="中滞销风险",X714="高滞销风险")),AND(X713="中滞销风险",X714="高滞销风险")),"变差")</f>
        <v>-</v>
      </c>
      <c r="Z714" s="9">
        <f t="shared" si="155"/>
        <v>0</v>
      </c>
      <c r="AA714" s="9">
        <f t="shared" si="153"/>
        <v>126</v>
      </c>
      <c r="AB714" s="9">
        <f t="shared" si="156"/>
        <v>126</v>
      </c>
      <c r="AC714" s="9">
        <f t="shared" si="154"/>
        <v>126</v>
      </c>
      <c r="AD714" s="9">
        <f t="shared" si="157"/>
        <v>21</v>
      </c>
      <c r="AE714" s="10">
        <f t="shared" si="158"/>
        <v>7.2</v>
      </c>
    </row>
    <row r="715" spans="1:31">
      <c r="A715" s="4">
        <v>45894</v>
      </c>
      <c r="B715" s="5" t="s">
        <v>411</v>
      </c>
      <c r="C715" s="5" t="s">
        <v>412</v>
      </c>
      <c r="D715" s="5" t="s">
        <v>326</v>
      </c>
      <c r="E715" s="5">
        <v>8.08</v>
      </c>
      <c r="F715" s="5">
        <v>8.43</v>
      </c>
      <c r="G715" s="5">
        <v>7.21</v>
      </c>
      <c r="H715" s="5">
        <v>8.21</v>
      </c>
      <c r="I715" s="5" t="s">
        <v>34</v>
      </c>
      <c r="J715" s="5">
        <v>59</v>
      </c>
      <c r="K715" s="5" t="s">
        <v>38</v>
      </c>
      <c r="L715" s="5" t="s">
        <v>39</v>
      </c>
      <c r="M715" s="5" t="s">
        <v>40</v>
      </c>
      <c r="N715" s="5">
        <v>348</v>
      </c>
      <c r="O715" s="5">
        <v>157</v>
      </c>
      <c r="P715" s="5">
        <v>0</v>
      </c>
      <c r="Q715" s="5">
        <v>200</v>
      </c>
      <c r="R715" s="5">
        <v>0</v>
      </c>
      <c r="S715" s="5">
        <v>0</v>
      </c>
      <c r="T715">
        <f t="shared" si="148"/>
        <v>505</v>
      </c>
      <c r="U715">
        <f t="shared" si="149"/>
        <v>705</v>
      </c>
      <c r="V715" s="1">
        <f t="shared" si="150"/>
        <v>45956.5</v>
      </c>
      <c r="W715" s="1">
        <f t="shared" si="151"/>
        <v>45981.2524752475</v>
      </c>
      <c r="X715" t="str">
        <f t="shared" si="152"/>
        <v>健康</v>
      </c>
      <c r="Y715" s="8" t="str">
        <f>_xlfn.IFS(COUNTIF($B$2:B715,B715)=1,"-",OR(AND(X714="高滞销风险",OR(X715="中滞销风险",X715="低滞销风险",X715="健康")),AND(X714="中滞销风险",OR(X715="低滞销风险",X715="健康")),AND(X714="低滞销风险",X715="健康")),"变好",X714=X715,"维持不变",OR(AND(X714="健康",OR(X715="低滞销风险",X715="中滞销风险",X715="高滞销风险")),AND(X714="低滞销风险",OR(X715="中滞销风险",X715="高滞销风险")),AND(X714="中滞销风险",X715="高滞销风险")),"变差")</f>
        <v>变好</v>
      </c>
      <c r="Z715" s="9">
        <f t="shared" si="155"/>
        <v>0</v>
      </c>
      <c r="AA715" s="9">
        <f t="shared" si="153"/>
        <v>0</v>
      </c>
      <c r="AB715" s="9">
        <f t="shared" si="156"/>
        <v>0</v>
      </c>
      <c r="AC715" s="9">
        <f t="shared" si="154"/>
        <v>87.2524752475248</v>
      </c>
      <c r="AD715" s="9">
        <f t="shared" si="157"/>
        <v>0</v>
      </c>
      <c r="AE715" s="10">
        <f t="shared" si="158"/>
        <v>8.08</v>
      </c>
    </row>
    <row r="716" spans="1:31">
      <c r="A716" s="4">
        <v>45901</v>
      </c>
      <c r="B716" s="5" t="s">
        <v>411</v>
      </c>
      <c r="C716" s="5" t="s">
        <v>412</v>
      </c>
      <c r="D716" s="5" t="s">
        <v>326</v>
      </c>
      <c r="E716" s="5">
        <v>10.11</v>
      </c>
      <c r="F716" s="5">
        <v>11.57</v>
      </c>
      <c r="G716" s="5">
        <v>10</v>
      </c>
      <c r="H716" s="5">
        <v>9.29</v>
      </c>
      <c r="I716" s="5" t="s">
        <v>34</v>
      </c>
      <c r="J716" s="5">
        <v>81</v>
      </c>
      <c r="K716" s="5" t="s">
        <v>42</v>
      </c>
      <c r="L716" s="5" t="s">
        <v>43</v>
      </c>
      <c r="M716" s="5" t="s">
        <v>44</v>
      </c>
      <c r="N716" s="5">
        <v>347</v>
      </c>
      <c r="O716" s="5">
        <v>213</v>
      </c>
      <c r="P716" s="5">
        <v>0</v>
      </c>
      <c r="Q716" s="5">
        <v>0</v>
      </c>
      <c r="R716" s="5">
        <v>0</v>
      </c>
      <c r="S716" s="5">
        <v>100</v>
      </c>
      <c r="T716">
        <f t="shared" si="148"/>
        <v>560</v>
      </c>
      <c r="U716">
        <f t="shared" si="149"/>
        <v>660</v>
      </c>
      <c r="V716" s="1">
        <f t="shared" si="150"/>
        <v>45956.390702275</v>
      </c>
      <c r="W716" s="1">
        <f t="shared" si="151"/>
        <v>45966.2818991098</v>
      </c>
      <c r="X716" t="str">
        <f t="shared" si="152"/>
        <v>健康</v>
      </c>
      <c r="Y716" s="8" t="str">
        <f>_xlfn.IFS(COUNTIF($B$2:B716,B716)=1,"-",OR(AND(X715="高滞销风险",OR(X716="中滞销风险",X716="低滞销风险",X716="健康")),AND(X715="中滞销风险",OR(X716="低滞销风险",X716="健康")),AND(X715="低滞销风险",X716="健康")),"变好",X715=X716,"维持不变",OR(AND(X715="健康",OR(X716="低滞销风险",X716="中滞销风险",X716="高滞销风险")),AND(X715="低滞销风险",OR(X716="中滞销风险",X716="高滞销风险")),AND(X715="中滞销风险",X716="高滞销风险")),"变差")</f>
        <v>维持不变</v>
      </c>
      <c r="Z716" s="9">
        <f t="shared" si="155"/>
        <v>0</v>
      </c>
      <c r="AA716" s="9">
        <f t="shared" si="153"/>
        <v>0</v>
      </c>
      <c r="AB716" s="9">
        <f t="shared" si="156"/>
        <v>0</v>
      </c>
      <c r="AC716" s="9">
        <f t="shared" si="154"/>
        <v>65.2818991097923</v>
      </c>
      <c r="AD716" s="9">
        <f t="shared" si="157"/>
        <v>0</v>
      </c>
      <c r="AE716" s="10">
        <f t="shared" si="158"/>
        <v>10.11</v>
      </c>
    </row>
    <row r="717" spans="1:31">
      <c r="A717" s="4">
        <v>45908</v>
      </c>
      <c r="B717" s="5" t="s">
        <v>411</v>
      </c>
      <c r="C717" s="5" t="s">
        <v>412</v>
      </c>
      <c r="D717" s="5" t="s">
        <v>326</v>
      </c>
      <c r="E717" s="5">
        <v>8.83</v>
      </c>
      <c r="F717" s="5">
        <v>8.43</v>
      </c>
      <c r="G717" s="5">
        <v>10</v>
      </c>
      <c r="H717" s="5">
        <v>8.61</v>
      </c>
      <c r="I717" s="5" t="s">
        <v>34</v>
      </c>
      <c r="J717" s="5">
        <v>59</v>
      </c>
      <c r="K717" s="5" t="s">
        <v>45</v>
      </c>
      <c r="L717" s="5" t="s">
        <v>46</v>
      </c>
      <c r="M717" s="5" t="s">
        <v>47</v>
      </c>
      <c r="N717" s="5">
        <v>313</v>
      </c>
      <c r="O717" s="5">
        <v>285</v>
      </c>
      <c r="P717" s="5">
        <v>0</v>
      </c>
      <c r="Q717" s="5">
        <v>0</v>
      </c>
      <c r="R717" s="5">
        <v>0</v>
      </c>
      <c r="S717" s="5">
        <v>0</v>
      </c>
      <c r="T717">
        <f t="shared" si="148"/>
        <v>598</v>
      </c>
      <c r="U717">
        <f t="shared" si="149"/>
        <v>598</v>
      </c>
      <c r="V717" s="1">
        <f t="shared" si="150"/>
        <v>45975.7236693092</v>
      </c>
      <c r="W717" s="1">
        <f t="shared" si="151"/>
        <v>45975.7236693092</v>
      </c>
      <c r="X717" t="str">
        <f t="shared" si="152"/>
        <v>健康</v>
      </c>
      <c r="Y717" s="8" t="str">
        <f>_xlfn.IFS(COUNTIF($B$2:B717,B717)=1,"-",OR(AND(X716="高滞销风险",OR(X717="中滞销风险",X717="低滞销风险",X717="健康")),AND(X716="中滞销风险",OR(X717="低滞销风险",X717="健康")),AND(X716="低滞销风险",X717="健康")),"变好",X716=X717,"维持不变",OR(AND(X716="健康",OR(X717="低滞销风险",X717="中滞销风险",X717="高滞销风险")),AND(X716="低滞销风险",OR(X717="中滞销风险",X717="高滞销风险")),AND(X716="中滞销风险",X717="高滞销风险")),"变差")</f>
        <v>维持不变</v>
      </c>
      <c r="Z717" s="9">
        <f t="shared" si="155"/>
        <v>0</v>
      </c>
      <c r="AA717" s="9">
        <f t="shared" si="153"/>
        <v>0</v>
      </c>
      <c r="AB717" s="9">
        <f t="shared" si="156"/>
        <v>0</v>
      </c>
      <c r="AC717" s="9">
        <f t="shared" si="154"/>
        <v>67.7236693091733</v>
      </c>
      <c r="AD717" s="9">
        <f t="shared" si="157"/>
        <v>0</v>
      </c>
      <c r="AE717" s="10">
        <f t="shared" si="158"/>
        <v>8.83</v>
      </c>
    </row>
    <row r="718" spans="1:31">
      <c r="A718" s="4">
        <v>45887</v>
      </c>
      <c r="B718" s="5" t="s">
        <v>413</v>
      </c>
      <c r="C718" s="5" t="s">
        <v>414</v>
      </c>
      <c r="D718" s="5" t="s">
        <v>326</v>
      </c>
      <c r="E718" s="5">
        <v>1</v>
      </c>
      <c r="F718" s="5">
        <v>1</v>
      </c>
      <c r="G718" s="5">
        <v>1.21</v>
      </c>
      <c r="H718" s="5">
        <v>1.71</v>
      </c>
      <c r="I718" s="5" t="s">
        <v>41</v>
      </c>
      <c r="J718" s="5">
        <v>7</v>
      </c>
      <c r="K718" s="5" t="s">
        <v>35</v>
      </c>
      <c r="L718" s="5" t="s">
        <v>36</v>
      </c>
      <c r="M718" s="5" t="s">
        <v>37</v>
      </c>
      <c r="N718" s="5">
        <v>39</v>
      </c>
      <c r="O718" s="5">
        <v>11</v>
      </c>
      <c r="P718" s="5">
        <v>0</v>
      </c>
      <c r="Q718" s="5">
        <v>0</v>
      </c>
      <c r="R718" s="5">
        <v>0</v>
      </c>
      <c r="S718" s="5">
        <v>0</v>
      </c>
      <c r="T718">
        <f t="shared" si="148"/>
        <v>50</v>
      </c>
      <c r="U718">
        <f t="shared" si="149"/>
        <v>50</v>
      </c>
      <c r="V718" s="1">
        <f t="shared" si="150"/>
        <v>45937</v>
      </c>
      <c r="W718" s="1">
        <f t="shared" si="151"/>
        <v>45937</v>
      </c>
      <c r="X718" t="str">
        <f t="shared" si="152"/>
        <v>健康</v>
      </c>
      <c r="Y718" s="8" t="str">
        <f>_xlfn.IFS(COUNTIF($B$2:B718,B718)=1,"-",OR(AND(X717="高滞销风险",OR(X718="中滞销风险",X718="低滞销风险",X718="健康")),AND(X717="中滞销风险",OR(X718="低滞销风险",X718="健康")),AND(X717="低滞销风险",X718="健康")),"变好",X717=X718,"维持不变",OR(AND(X717="健康",OR(X718="低滞销风险",X718="中滞销风险",X718="高滞销风险")),AND(X717="低滞销风险",OR(X718="中滞销风险",X718="高滞销风险")),AND(X717="中滞销风险",X718="高滞销风险")),"变差")</f>
        <v>-</v>
      </c>
      <c r="Z718" s="9">
        <f t="shared" si="155"/>
        <v>0</v>
      </c>
      <c r="AA718" s="9">
        <f t="shared" si="153"/>
        <v>0</v>
      </c>
      <c r="AB718" s="9">
        <f t="shared" si="156"/>
        <v>0</v>
      </c>
      <c r="AC718" s="9">
        <f t="shared" si="154"/>
        <v>50</v>
      </c>
      <c r="AD718" s="9">
        <f t="shared" si="157"/>
        <v>0</v>
      </c>
      <c r="AE718" s="10">
        <f t="shared" si="158"/>
        <v>1</v>
      </c>
    </row>
    <row r="719" spans="1:31">
      <c r="A719" s="4">
        <v>45894</v>
      </c>
      <c r="B719" s="5" t="s">
        <v>413</v>
      </c>
      <c r="C719" s="5" t="s">
        <v>414</v>
      </c>
      <c r="D719" s="5" t="s">
        <v>326</v>
      </c>
      <c r="E719" s="5">
        <v>1.29</v>
      </c>
      <c r="F719" s="5">
        <v>1.29</v>
      </c>
      <c r="G719" s="5">
        <v>1.14</v>
      </c>
      <c r="H719" s="5">
        <v>1.68</v>
      </c>
      <c r="I719" s="5" t="s">
        <v>41</v>
      </c>
      <c r="J719" s="5">
        <v>9</v>
      </c>
      <c r="K719" s="5" t="s">
        <v>38</v>
      </c>
      <c r="L719" s="5" t="s">
        <v>39</v>
      </c>
      <c r="M719" s="5" t="s">
        <v>40</v>
      </c>
      <c r="N719" s="5">
        <v>26</v>
      </c>
      <c r="O719" s="5">
        <v>12</v>
      </c>
      <c r="P719" s="5">
        <v>0</v>
      </c>
      <c r="Q719" s="5">
        <v>0</v>
      </c>
      <c r="R719" s="5">
        <v>0</v>
      </c>
      <c r="S719" s="5">
        <v>0</v>
      </c>
      <c r="T719">
        <f t="shared" si="148"/>
        <v>38</v>
      </c>
      <c r="U719">
        <f t="shared" si="149"/>
        <v>38</v>
      </c>
      <c r="V719" s="1">
        <f t="shared" si="150"/>
        <v>45923.4573643411</v>
      </c>
      <c r="W719" s="1">
        <f t="shared" si="151"/>
        <v>45923.4573643411</v>
      </c>
      <c r="X719" t="str">
        <f t="shared" si="152"/>
        <v>健康</v>
      </c>
      <c r="Y719" s="8" t="str">
        <f>_xlfn.IFS(COUNTIF($B$2:B719,B719)=1,"-",OR(AND(X718="高滞销风险",OR(X719="中滞销风险",X719="低滞销风险",X719="健康")),AND(X718="中滞销风险",OR(X719="低滞销风险",X719="健康")),AND(X718="低滞销风险",X719="健康")),"变好",X718=X719,"维持不变",OR(AND(X718="健康",OR(X719="低滞销风险",X719="中滞销风险",X719="高滞销风险")),AND(X718="低滞销风险",OR(X719="中滞销风险",X719="高滞销风险")),AND(X718="中滞销风险",X719="高滞销风险")),"变差")</f>
        <v>维持不变</v>
      </c>
      <c r="Z719" s="9">
        <f t="shared" si="155"/>
        <v>0</v>
      </c>
      <c r="AA719" s="9">
        <f t="shared" si="153"/>
        <v>0</v>
      </c>
      <c r="AB719" s="9">
        <f t="shared" si="156"/>
        <v>0</v>
      </c>
      <c r="AC719" s="9">
        <f t="shared" si="154"/>
        <v>29.4573643410853</v>
      </c>
      <c r="AD719" s="9">
        <f t="shared" si="157"/>
        <v>0</v>
      </c>
      <c r="AE719" s="10">
        <f t="shared" si="158"/>
        <v>1.29</v>
      </c>
    </row>
    <row r="720" spans="1:31">
      <c r="A720" s="4">
        <v>45901</v>
      </c>
      <c r="B720" s="5" t="s">
        <v>413</v>
      </c>
      <c r="C720" s="5" t="s">
        <v>414</v>
      </c>
      <c r="D720" s="5" t="s">
        <v>326</v>
      </c>
      <c r="E720" s="5">
        <v>1.42</v>
      </c>
      <c r="F720" s="5">
        <v>1.57</v>
      </c>
      <c r="G720" s="5">
        <v>1.43</v>
      </c>
      <c r="H720" s="5">
        <v>1.32</v>
      </c>
      <c r="I720" s="5" t="s">
        <v>34</v>
      </c>
      <c r="J720" s="5">
        <v>11</v>
      </c>
      <c r="K720" s="5" t="s">
        <v>42</v>
      </c>
      <c r="L720" s="5" t="s">
        <v>43</v>
      </c>
      <c r="M720" s="5" t="s">
        <v>44</v>
      </c>
      <c r="N720" s="5">
        <v>23</v>
      </c>
      <c r="O720" s="5">
        <v>7</v>
      </c>
      <c r="P720" s="5">
        <v>0</v>
      </c>
      <c r="Q720" s="5">
        <v>0</v>
      </c>
      <c r="R720" s="5">
        <v>0</v>
      </c>
      <c r="S720" s="5">
        <v>0</v>
      </c>
      <c r="T720">
        <f t="shared" si="148"/>
        <v>30</v>
      </c>
      <c r="U720">
        <f t="shared" si="149"/>
        <v>30</v>
      </c>
      <c r="V720" s="1">
        <f t="shared" si="150"/>
        <v>45922.1267605634</v>
      </c>
      <c r="W720" s="1">
        <f t="shared" si="151"/>
        <v>45922.1267605634</v>
      </c>
      <c r="X720" t="str">
        <f t="shared" si="152"/>
        <v>健康</v>
      </c>
      <c r="Y720" s="8" t="str">
        <f>_xlfn.IFS(COUNTIF($B$2:B720,B720)=1,"-",OR(AND(X719="高滞销风险",OR(X720="中滞销风险",X720="低滞销风险",X720="健康")),AND(X719="中滞销风险",OR(X720="低滞销风险",X720="健康")),AND(X719="低滞销风险",X720="健康")),"变好",X719=X720,"维持不变",OR(AND(X719="健康",OR(X720="低滞销风险",X720="中滞销风险",X720="高滞销风险")),AND(X719="低滞销风险",OR(X720="中滞销风险",X720="高滞销风险")),AND(X719="中滞销风险",X720="高滞销风险")),"变差")</f>
        <v>维持不变</v>
      </c>
      <c r="Z720" s="9">
        <f t="shared" si="155"/>
        <v>0</v>
      </c>
      <c r="AA720" s="9">
        <f t="shared" si="153"/>
        <v>0</v>
      </c>
      <c r="AB720" s="9">
        <f t="shared" si="156"/>
        <v>0</v>
      </c>
      <c r="AC720" s="9">
        <f t="shared" si="154"/>
        <v>21.1267605633803</v>
      </c>
      <c r="AD720" s="9">
        <f t="shared" si="157"/>
        <v>0</v>
      </c>
      <c r="AE720" s="10">
        <f t="shared" si="158"/>
        <v>1.42</v>
      </c>
    </row>
    <row r="721" spans="1:31">
      <c r="A721" s="4">
        <v>45908</v>
      </c>
      <c r="B721" s="5" t="s">
        <v>413</v>
      </c>
      <c r="C721" s="5" t="s">
        <v>414</v>
      </c>
      <c r="D721" s="5" t="s">
        <v>326</v>
      </c>
      <c r="E721" s="5">
        <v>1.84</v>
      </c>
      <c r="F721" s="5">
        <v>2.29</v>
      </c>
      <c r="G721" s="5">
        <v>1.93</v>
      </c>
      <c r="H721" s="5">
        <v>1.54</v>
      </c>
      <c r="I721" s="5" t="s">
        <v>34</v>
      </c>
      <c r="J721" s="5">
        <v>16</v>
      </c>
      <c r="K721" s="5" t="s">
        <v>45</v>
      </c>
      <c r="L721" s="5" t="s">
        <v>46</v>
      </c>
      <c r="M721" s="5" t="s">
        <v>47</v>
      </c>
      <c r="N721" s="5">
        <v>13</v>
      </c>
      <c r="O721" s="5">
        <v>1</v>
      </c>
      <c r="P721" s="5">
        <v>0</v>
      </c>
      <c r="Q721" s="5">
        <v>0</v>
      </c>
      <c r="R721" s="5">
        <v>0</v>
      </c>
      <c r="S721" s="5">
        <v>0</v>
      </c>
      <c r="T721">
        <f t="shared" si="148"/>
        <v>14</v>
      </c>
      <c r="U721">
        <f t="shared" si="149"/>
        <v>14</v>
      </c>
      <c r="V721" s="1">
        <f t="shared" si="150"/>
        <v>45915.6086956522</v>
      </c>
      <c r="W721" s="1">
        <f t="shared" si="151"/>
        <v>45915.6086956522</v>
      </c>
      <c r="X721" t="str">
        <f t="shared" si="152"/>
        <v>健康</v>
      </c>
      <c r="Y721" s="8" t="str">
        <f>_xlfn.IFS(COUNTIF($B$2:B721,B721)=1,"-",OR(AND(X720="高滞销风险",OR(X721="中滞销风险",X721="低滞销风险",X721="健康")),AND(X720="中滞销风险",OR(X721="低滞销风险",X721="健康")),AND(X720="低滞销风险",X721="健康")),"变好",X720=X721,"维持不变",OR(AND(X720="健康",OR(X721="低滞销风险",X721="中滞销风险",X721="高滞销风险")),AND(X720="低滞销风险",OR(X721="中滞销风险",X721="高滞销风险")),AND(X720="中滞销风险",X721="高滞销风险")),"变差")</f>
        <v>维持不变</v>
      </c>
      <c r="Z721" s="9">
        <f t="shared" si="155"/>
        <v>0</v>
      </c>
      <c r="AA721" s="9">
        <f t="shared" si="153"/>
        <v>0</v>
      </c>
      <c r="AB721" s="9">
        <f t="shared" si="156"/>
        <v>0</v>
      </c>
      <c r="AC721" s="9">
        <f t="shared" si="154"/>
        <v>7.60869565217391</v>
      </c>
      <c r="AD721" s="9">
        <f t="shared" si="157"/>
        <v>0</v>
      </c>
      <c r="AE721" s="10">
        <f t="shared" si="158"/>
        <v>1.84</v>
      </c>
    </row>
    <row r="722" spans="1:31">
      <c r="A722" s="4">
        <v>45887</v>
      </c>
      <c r="B722" s="5" t="s">
        <v>415</v>
      </c>
      <c r="C722" s="5" t="s">
        <v>416</v>
      </c>
      <c r="D722" s="5" t="s">
        <v>326</v>
      </c>
      <c r="E722" s="5">
        <v>1.34</v>
      </c>
      <c r="F722" s="5">
        <v>1.71</v>
      </c>
      <c r="G722" s="5">
        <v>1.36</v>
      </c>
      <c r="H722" s="5">
        <v>1.11</v>
      </c>
      <c r="I722" s="5" t="s">
        <v>34</v>
      </c>
      <c r="J722" s="5">
        <v>12</v>
      </c>
      <c r="K722" s="5" t="s">
        <v>35</v>
      </c>
      <c r="L722" s="5" t="s">
        <v>36</v>
      </c>
      <c r="M722" s="5" t="s">
        <v>37</v>
      </c>
      <c r="N722" s="5">
        <v>207</v>
      </c>
      <c r="O722" s="5">
        <v>0</v>
      </c>
      <c r="P722" s="5">
        <v>0</v>
      </c>
      <c r="Q722" s="5">
        <v>303</v>
      </c>
      <c r="R722" s="5">
        <v>0</v>
      </c>
      <c r="S722" s="5">
        <v>0</v>
      </c>
      <c r="T722">
        <f t="shared" si="148"/>
        <v>207</v>
      </c>
      <c r="U722">
        <f t="shared" si="149"/>
        <v>510</v>
      </c>
      <c r="V722" s="1">
        <f t="shared" si="150"/>
        <v>46041.4776119403</v>
      </c>
      <c r="W722" s="1">
        <f t="shared" si="151"/>
        <v>46267.5970149254</v>
      </c>
      <c r="X722" t="str">
        <f t="shared" si="152"/>
        <v>高滞销风险</v>
      </c>
      <c r="Y722" s="8" t="str">
        <f>_xlfn.IFS(COUNTIF($B$2:B722,B722)=1,"-",OR(AND(X721="高滞销风险",OR(X722="中滞销风险",X722="低滞销风险",X722="健康")),AND(X721="中滞销风险",OR(X722="低滞销风险",X722="健康")),AND(X721="低滞销风险",X722="健康")),"变好",X721=X722,"维持不变",OR(AND(X721="健康",OR(X722="低滞销风险",X722="中滞销风险",X722="高滞销风险")),AND(X721="低滞销风险",OR(X722="中滞销风险",X722="高滞销风险")),AND(X721="中滞销风险",X722="高滞销风险")),"变差")</f>
        <v>-</v>
      </c>
      <c r="Z722" s="9">
        <f t="shared" si="155"/>
        <v>66.3</v>
      </c>
      <c r="AA722" s="9">
        <f t="shared" si="153"/>
        <v>303</v>
      </c>
      <c r="AB722" s="9">
        <f t="shared" si="156"/>
        <v>369.3</v>
      </c>
      <c r="AC722" s="9">
        <f t="shared" si="154"/>
        <v>380.597014925373</v>
      </c>
      <c r="AD722" s="9">
        <f t="shared" si="157"/>
        <v>275.59701492537</v>
      </c>
      <c r="AE722" s="10">
        <f t="shared" si="158"/>
        <v>4.85714285714286</v>
      </c>
    </row>
    <row r="723" spans="1:31">
      <c r="A723" s="4">
        <v>45894</v>
      </c>
      <c r="B723" s="5" t="s">
        <v>415</v>
      </c>
      <c r="C723" s="5" t="s">
        <v>416</v>
      </c>
      <c r="D723" s="5" t="s">
        <v>326</v>
      </c>
      <c r="E723" s="5">
        <v>0.43</v>
      </c>
      <c r="F723" s="5">
        <v>0.43</v>
      </c>
      <c r="G723" s="5">
        <v>1.07</v>
      </c>
      <c r="H723" s="5">
        <v>1.14</v>
      </c>
      <c r="I723" s="5" t="s">
        <v>41</v>
      </c>
      <c r="J723" s="5">
        <v>3</v>
      </c>
      <c r="K723" s="5" t="s">
        <v>38</v>
      </c>
      <c r="L723" s="5" t="s">
        <v>39</v>
      </c>
      <c r="M723" s="5" t="s">
        <v>40</v>
      </c>
      <c r="N723" s="5">
        <v>206</v>
      </c>
      <c r="O723" s="5">
        <v>0</v>
      </c>
      <c r="P723" s="5">
        <v>0</v>
      </c>
      <c r="Q723" s="5">
        <v>303</v>
      </c>
      <c r="R723" s="5">
        <v>0</v>
      </c>
      <c r="S723" s="5">
        <v>0</v>
      </c>
      <c r="T723">
        <f t="shared" si="148"/>
        <v>206</v>
      </c>
      <c r="U723">
        <f t="shared" si="149"/>
        <v>509</v>
      </c>
      <c r="V723" s="1">
        <f t="shared" si="150"/>
        <v>46373.0697674419</v>
      </c>
      <c r="W723" s="1">
        <f t="shared" si="151"/>
        <v>47077.7209302326</v>
      </c>
      <c r="X723" t="str">
        <f t="shared" si="152"/>
        <v>高滞销风险</v>
      </c>
      <c r="Y723" s="8" t="str">
        <f>_xlfn.IFS(COUNTIF($B$2:B723,B723)=1,"-",OR(AND(X722="高滞销风险",OR(X723="中滞销风险",X723="低滞销风险",X723="健康")),AND(X722="中滞销风险",OR(X723="低滞销风险",X723="健康")),AND(X722="低滞销风险",X723="健康")),"变好",X722=X723,"维持不变",OR(AND(X722="健康",OR(X723="低滞销风险",X723="中滞销风险",X723="高滞销风险")),AND(X722="低滞销风险",OR(X723="中滞销风险",X723="高滞销风险")),AND(X722="中滞销风险",X723="高滞销风险")),"变差")</f>
        <v>维持不变</v>
      </c>
      <c r="Z723" s="9">
        <f t="shared" si="155"/>
        <v>163.86</v>
      </c>
      <c r="AA723" s="9">
        <f t="shared" si="153"/>
        <v>303</v>
      </c>
      <c r="AB723" s="9">
        <f t="shared" si="156"/>
        <v>466.86</v>
      </c>
      <c r="AC723" s="9">
        <f t="shared" si="154"/>
        <v>1183.72093023256</v>
      </c>
      <c r="AD723" s="9">
        <f t="shared" si="157"/>
        <v>1085.72093023256</v>
      </c>
      <c r="AE723" s="10">
        <f t="shared" si="158"/>
        <v>5.19387755102041</v>
      </c>
    </row>
    <row r="724" spans="1:31">
      <c r="A724" s="4">
        <v>45901</v>
      </c>
      <c r="B724" s="5" t="s">
        <v>415</v>
      </c>
      <c r="C724" s="5" t="s">
        <v>416</v>
      </c>
      <c r="D724" s="5" t="s">
        <v>326</v>
      </c>
      <c r="E724" s="5">
        <v>1.26</v>
      </c>
      <c r="F724" s="5">
        <v>1.57</v>
      </c>
      <c r="G724" s="5">
        <v>1</v>
      </c>
      <c r="H724" s="5">
        <v>1.18</v>
      </c>
      <c r="I724" s="5" t="s">
        <v>34</v>
      </c>
      <c r="J724" s="5">
        <v>11</v>
      </c>
      <c r="K724" s="5" t="s">
        <v>42</v>
      </c>
      <c r="L724" s="5" t="s">
        <v>43</v>
      </c>
      <c r="M724" s="5" t="s">
        <v>44</v>
      </c>
      <c r="N724" s="5">
        <v>197</v>
      </c>
      <c r="O724" s="5">
        <v>0</v>
      </c>
      <c r="P724" s="5">
        <v>0</v>
      </c>
      <c r="Q724" s="5">
        <v>303</v>
      </c>
      <c r="R724" s="5">
        <v>0</v>
      </c>
      <c r="S724" s="5">
        <v>0</v>
      </c>
      <c r="T724">
        <f t="shared" si="148"/>
        <v>197</v>
      </c>
      <c r="U724">
        <f t="shared" si="149"/>
        <v>500</v>
      </c>
      <c r="V724" s="1">
        <f t="shared" si="150"/>
        <v>46057.3492063492</v>
      </c>
      <c r="W724" s="1">
        <f t="shared" si="151"/>
        <v>46297.8253968254</v>
      </c>
      <c r="X724" t="str">
        <f t="shared" si="152"/>
        <v>高滞销风险</v>
      </c>
      <c r="Y724" s="8" t="str">
        <f>_xlfn.IFS(COUNTIF($B$2:B724,B724)=1,"-",OR(AND(X723="高滞销风险",OR(X724="中滞销风险",X724="低滞销风险",X724="健康")),AND(X723="中滞销风险",OR(X724="低滞销风险",X724="健康")),AND(X723="低滞销风险",X724="健康")),"变好",X723=X724,"维持不变",OR(AND(X723="健康",OR(X724="低滞销风险",X724="中滞销风险",X724="高滞销风险")),AND(X723="低滞销风险",OR(X724="中滞销风险",X724="高滞销风险")),AND(X723="中滞销风险",X724="高滞销风险")),"变差")</f>
        <v>维持不变</v>
      </c>
      <c r="Z724" s="9">
        <f t="shared" si="155"/>
        <v>82.34</v>
      </c>
      <c r="AA724" s="9">
        <f t="shared" si="153"/>
        <v>303</v>
      </c>
      <c r="AB724" s="9">
        <f t="shared" si="156"/>
        <v>385.34</v>
      </c>
      <c r="AC724" s="9">
        <f t="shared" si="154"/>
        <v>396.825396825397</v>
      </c>
      <c r="AD724" s="9">
        <f t="shared" si="157"/>
        <v>305.825396825399</v>
      </c>
      <c r="AE724" s="10">
        <f t="shared" si="158"/>
        <v>5.49450549450549</v>
      </c>
    </row>
    <row r="725" spans="1:31">
      <c r="A725" s="4">
        <v>45908</v>
      </c>
      <c r="B725" s="5" t="s">
        <v>415</v>
      </c>
      <c r="C725" s="5" t="s">
        <v>416</v>
      </c>
      <c r="D725" s="5" t="s">
        <v>326</v>
      </c>
      <c r="E725" s="5">
        <v>1.45</v>
      </c>
      <c r="F725" s="5">
        <v>1.57</v>
      </c>
      <c r="G725" s="5">
        <v>1.57</v>
      </c>
      <c r="H725" s="5">
        <v>1.32</v>
      </c>
      <c r="I725" s="5" t="s">
        <v>34</v>
      </c>
      <c r="J725" s="5">
        <v>11</v>
      </c>
      <c r="K725" s="5" t="s">
        <v>45</v>
      </c>
      <c r="L725" s="5" t="s">
        <v>46</v>
      </c>
      <c r="M725" s="5" t="s">
        <v>47</v>
      </c>
      <c r="N725" s="5">
        <v>184</v>
      </c>
      <c r="O725" s="5">
        <v>0</v>
      </c>
      <c r="P725" s="5">
        <v>0</v>
      </c>
      <c r="Q725" s="5">
        <v>303</v>
      </c>
      <c r="R725" s="5">
        <v>0</v>
      </c>
      <c r="S725" s="5">
        <v>0</v>
      </c>
      <c r="T725">
        <f t="shared" si="148"/>
        <v>184</v>
      </c>
      <c r="U725">
        <f t="shared" si="149"/>
        <v>487</v>
      </c>
      <c r="V725" s="1">
        <f t="shared" si="150"/>
        <v>46034.8965517241</v>
      </c>
      <c r="W725" s="1">
        <f t="shared" si="151"/>
        <v>46243.8620689655</v>
      </c>
      <c r="X725" t="str">
        <f t="shared" si="152"/>
        <v>高滞销风险</v>
      </c>
      <c r="Y725" s="8" t="str">
        <f>_xlfn.IFS(COUNTIF($B$2:B725,B725)=1,"-",OR(AND(X724="高滞销风险",OR(X725="中滞销风险",X725="低滞销风险",X725="健康")),AND(X724="中滞销风险",OR(X725="低滞销风险",X725="健康")),AND(X724="低滞销风险",X725="健康")),"变好",X724=X725,"维持不变",OR(AND(X724="健康",OR(X725="低滞销风险",X725="中滞销风险",X725="高滞销风险")),AND(X724="低滞销风险",OR(X725="中滞销风险",X725="高滞销风险")),AND(X724="中滞销风险",X725="高滞销风险")),"变差")</f>
        <v>维持不变</v>
      </c>
      <c r="Z725" s="9">
        <f t="shared" si="155"/>
        <v>62.2</v>
      </c>
      <c r="AA725" s="9">
        <f t="shared" si="153"/>
        <v>303</v>
      </c>
      <c r="AB725" s="9">
        <f t="shared" si="156"/>
        <v>365.2</v>
      </c>
      <c r="AC725" s="9">
        <f t="shared" si="154"/>
        <v>335.862068965517</v>
      </c>
      <c r="AD725" s="9">
        <f t="shared" si="157"/>
        <v>251.862068965514</v>
      </c>
      <c r="AE725" s="10">
        <f t="shared" si="158"/>
        <v>5.79761904761905</v>
      </c>
    </row>
    <row r="726" spans="1:31">
      <c r="A726" s="4">
        <v>45887</v>
      </c>
      <c r="B726" s="5" t="s">
        <v>417</v>
      </c>
      <c r="C726" s="5" t="s">
        <v>418</v>
      </c>
      <c r="D726" s="5" t="s">
        <v>326</v>
      </c>
      <c r="E726" s="5">
        <v>1.86</v>
      </c>
      <c r="F726" s="5">
        <v>1.86</v>
      </c>
      <c r="G726" s="5">
        <v>2.07</v>
      </c>
      <c r="H726" s="5">
        <v>2.04</v>
      </c>
      <c r="I726" s="5" t="s">
        <v>41</v>
      </c>
      <c r="J726" s="5">
        <v>13</v>
      </c>
      <c r="K726" s="5" t="s">
        <v>35</v>
      </c>
      <c r="L726" s="5" t="s">
        <v>36</v>
      </c>
      <c r="M726" s="5" t="s">
        <v>37</v>
      </c>
      <c r="N726" s="5">
        <v>130</v>
      </c>
      <c r="O726" s="5">
        <v>0</v>
      </c>
      <c r="P726" s="5">
        <v>0</v>
      </c>
      <c r="Q726" s="5">
        <v>397</v>
      </c>
      <c r="R726" s="5">
        <v>0</v>
      </c>
      <c r="S726" s="5">
        <v>0</v>
      </c>
      <c r="T726">
        <f t="shared" si="148"/>
        <v>130</v>
      </c>
      <c r="U726">
        <f t="shared" si="149"/>
        <v>527</v>
      </c>
      <c r="V726" s="1">
        <f t="shared" si="150"/>
        <v>45956.8924731183</v>
      </c>
      <c r="W726" s="1">
        <f t="shared" si="151"/>
        <v>46170.3333333333</v>
      </c>
      <c r="X726" t="str">
        <f t="shared" si="152"/>
        <v>高滞销风险</v>
      </c>
      <c r="Y726" s="8" t="str">
        <f>_xlfn.IFS(COUNTIF($B$2:B726,B726)=1,"-",OR(AND(X725="高滞销风险",OR(X726="中滞销风险",X726="低滞销风险",X726="健康")),AND(X725="中滞销风险",OR(X726="低滞销风险",X726="健康")),AND(X725="低滞销风险",X726="健康")),"变好",X725=X726,"维持不变",OR(AND(X725="健康",OR(X726="低滞销风险",X726="中滞销风险",X726="高滞销风险")),AND(X725="低滞销风险",OR(X726="中滞销风险",X726="高滞销风险")),AND(X725="中滞销风险",X726="高滞销风险")),"变差")</f>
        <v>-</v>
      </c>
      <c r="Z726" s="9">
        <f t="shared" si="155"/>
        <v>0</v>
      </c>
      <c r="AA726" s="9">
        <f t="shared" si="153"/>
        <v>331.7</v>
      </c>
      <c r="AB726" s="9">
        <f t="shared" si="156"/>
        <v>331.7</v>
      </c>
      <c r="AC726" s="9">
        <f t="shared" si="154"/>
        <v>283.333333333333</v>
      </c>
      <c r="AD726" s="9">
        <f t="shared" si="157"/>
        <v>178.333333333336</v>
      </c>
      <c r="AE726" s="10">
        <f t="shared" si="158"/>
        <v>5.01904761904762</v>
      </c>
    </row>
    <row r="727" spans="1:31">
      <c r="A727" s="4">
        <v>45894</v>
      </c>
      <c r="B727" s="5" t="s">
        <v>417</v>
      </c>
      <c r="C727" s="5" t="s">
        <v>418</v>
      </c>
      <c r="D727" s="5" t="s">
        <v>326</v>
      </c>
      <c r="E727" s="5">
        <v>1</v>
      </c>
      <c r="F727" s="5">
        <v>1</v>
      </c>
      <c r="G727" s="5">
        <v>1.43</v>
      </c>
      <c r="H727" s="5">
        <v>1.5</v>
      </c>
      <c r="I727" s="5" t="s">
        <v>41</v>
      </c>
      <c r="J727" s="5">
        <v>7</v>
      </c>
      <c r="K727" s="5" t="s">
        <v>38</v>
      </c>
      <c r="L727" s="5" t="s">
        <v>39</v>
      </c>
      <c r="M727" s="5" t="s">
        <v>40</v>
      </c>
      <c r="N727" s="5">
        <v>123</v>
      </c>
      <c r="O727" s="5">
        <v>0</v>
      </c>
      <c r="P727" s="5">
        <v>0</v>
      </c>
      <c r="Q727" s="5">
        <v>397</v>
      </c>
      <c r="R727" s="5">
        <v>0</v>
      </c>
      <c r="S727" s="5">
        <v>0</v>
      </c>
      <c r="T727">
        <f t="shared" si="148"/>
        <v>123</v>
      </c>
      <c r="U727">
        <f t="shared" si="149"/>
        <v>520</v>
      </c>
      <c r="V727" s="1">
        <f t="shared" si="150"/>
        <v>46017</v>
      </c>
      <c r="W727" s="1">
        <f t="shared" si="151"/>
        <v>46414</v>
      </c>
      <c r="X727" t="str">
        <f t="shared" si="152"/>
        <v>高滞销风险</v>
      </c>
      <c r="Y727" s="8" t="str">
        <f>_xlfn.IFS(COUNTIF($B$2:B727,B727)=1,"-",OR(AND(X726="高滞销风险",OR(X727="中滞销风险",X727="低滞销风险",X727="健康")),AND(X726="中滞销风险",OR(X727="低滞销风险",X727="健康")),AND(X726="低滞销风险",X727="健康")),"变好",X726=X727,"维持不变",OR(AND(X726="健康",OR(X727="低滞销风险",X727="中滞销风险",X727="高滞销风险")),AND(X726="低滞销风险",OR(X727="中滞销风险",X727="高滞销风险")),AND(X726="中滞销风险",X727="高滞销风险")),"变差")</f>
        <v>维持不变</v>
      </c>
      <c r="Z727" s="9">
        <f t="shared" si="155"/>
        <v>25</v>
      </c>
      <c r="AA727" s="9">
        <f t="shared" si="153"/>
        <v>397</v>
      </c>
      <c r="AB727" s="9">
        <f t="shared" si="156"/>
        <v>422</v>
      </c>
      <c r="AC727" s="9">
        <f t="shared" si="154"/>
        <v>520</v>
      </c>
      <c r="AD727" s="9">
        <f t="shared" si="157"/>
        <v>422</v>
      </c>
      <c r="AE727" s="10">
        <f t="shared" si="158"/>
        <v>5.30612244897959</v>
      </c>
    </row>
    <row r="728" spans="1:31">
      <c r="A728" s="4">
        <v>45901</v>
      </c>
      <c r="B728" s="5" t="s">
        <v>417</v>
      </c>
      <c r="C728" s="5" t="s">
        <v>418</v>
      </c>
      <c r="D728" s="5" t="s">
        <v>326</v>
      </c>
      <c r="E728" s="5">
        <v>1.64</v>
      </c>
      <c r="F728" s="5">
        <v>1.71</v>
      </c>
      <c r="G728" s="5">
        <v>1.36</v>
      </c>
      <c r="H728" s="5">
        <v>1.71</v>
      </c>
      <c r="I728" s="5" t="s">
        <v>34</v>
      </c>
      <c r="J728" s="5">
        <v>12</v>
      </c>
      <c r="K728" s="5" t="s">
        <v>42</v>
      </c>
      <c r="L728" s="5" t="s">
        <v>43</v>
      </c>
      <c r="M728" s="5" t="s">
        <v>44</v>
      </c>
      <c r="N728" s="5">
        <v>112</v>
      </c>
      <c r="O728" s="5">
        <v>0</v>
      </c>
      <c r="P728" s="5">
        <v>0</v>
      </c>
      <c r="Q728" s="5">
        <v>397</v>
      </c>
      <c r="R728" s="5">
        <v>0</v>
      </c>
      <c r="S728" s="5">
        <v>0</v>
      </c>
      <c r="T728">
        <f t="shared" si="148"/>
        <v>112</v>
      </c>
      <c r="U728">
        <f t="shared" si="149"/>
        <v>509</v>
      </c>
      <c r="V728" s="1">
        <f t="shared" si="150"/>
        <v>45969.2926829268</v>
      </c>
      <c r="W728" s="1">
        <f t="shared" si="151"/>
        <v>46211.3658536585</v>
      </c>
      <c r="X728" t="str">
        <f t="shared" si="152"/>
        <v>高滞销风险</v>
      </c>
      <c r="Y728" s="8" t="str">
        <f>_xlfn.IFS(COUNTIF($B$2:B728,B728)=1,"-",OR(AND(X727="高滞销风险",OR(X728="中滞销风险",X728="低滞销风险",X728="健康")),AND(X727="中滞销风险",OR(X728="低滞销风险",X728="健康")),AND(X727="低滞销风险",X728="健康")),"变好",X727=X728,"维持不变",OR(AND(X727="健康",OR(X728="低滞销风险",X728="中滞销风险",X728="高滞销风险")),AND(X727="低滞销风险",OR(X728="中滞销风险",X728="高滞销风险")),AND(X727="中滞销风险",X728="高滞销风险")),"变差")</f>
        <v>维持不变</v>
      </c>
      <c r="Z728" s="9">
        <f t="shared" si="155"/>
        <v>0</v>
      </c>
      <c r="AA728" s="9">
        <f t="shared" si="153"/>
        <v>359.76</v>
      </c>
      <c r="AB728" s="9">
        <f t="shared" si="156"/>
        <v>359.76</v>
      </c>
      <c r="AC728" s="9">
        <f t="shared" si="154"/>
        <v>310.365853658537</v>
      </c>
      <c r="AD728" s="9">
        <f t="shared" si="157"/>
        <v>219.365853658535</v>
      </c>
      <c r="AE728" s="10">
        <f t="shared" si="158"/>
        <v>5.59340659340659</v>
      </c>
    </row>
    <row r="729" spans="1:31">
      <c r="A729" s="4">
        <v>45908</v>
      </c>
      <c r="B729" s="5" t="s">
        <v>417</v>
      </c>
      <c r="C729" s="5" t="s">
        <v>418</v>
      </c>
      <c r="D729" s="5" t="s">
        <v>326</v>
      </c>
      <c r="E729" s="5">
        <v>1.72</v>
      </c>
      <c r="F729" s="5">
        <v>1.86</v>
      </c>
      <c r="G729" s="5">
        <v>1.79</v>
      </c>
      <c r="H729" s="5">
        <v>1.61</v>
      </c>
      <c r="I729" s="5" t="s">
        <v>34</v>
      </c>
      <c r="J729" s="5">
        <v>13</v>
      </c>
      <c r="K729" s="5" t="s">
        <v>45</v>
      </c>
      <c r="L729" s="5" t="s">
        <v>46</v>
      </c>
      <c r="M729" s="5" t="s">
        <v>47</v>
      </c>
      <c r="N729" s="5">
        <v>98</v>
      </c>
      <c r="O729" s="5">
        <v>0</v>
      </c>
      <c r="P729" s="5">
        <v>0</v>
      </c>
      <c r="Q729" s="5">
        <v>397</v>
      </c>
      <c r="R729" s="5">
        <v>0</v>
      </c>
      <c r="S729" s="5">
        <v>0</v>
      </c>
      <c r="T729">
        <f t="shared" si="148"/>
        <v>98</v>
      </c>
      <c r="U729">
        <f t="shared" si="149"/>
        <v>495</v>
      </c>
      <c r="V729" s="1">
        <f t="shared" si="150"/>
        <v>45964.976744186</v>
      </c>
      <c r="W729" s="1">
        <f t="shared" si="151"/>
        <v>46195.7906976744</v>
      </c>
      <c r="X729" t="str">
        <f t="shared" si="152"/>
        <v>高滞销风险</v>
      </c>
      <c r="Y729" s="8" t="str">
        <f>_xlfn.IFS(COUNTIF($B$2:B729,B729)=1,"-",OR(AND(X728="高滞销风险",OR(X729="中滞销风险",X729="低滞销风险",X729="健康")),AND(X728="中滞销风险",OR(X729="低滞销风险",X729="健康")),AND(X728="低滞销风险",X729="健康")),"变好",X728=X729,"维持不变",OR(AND(X728="健康",OR(X729="低滞销风险",X729="中滞销风险",X729="高滞销风险")),AND(X728="低滞销风险",OR(X729="中滞销风险",X729="高滞销风险")),AND(X728="中滞销风险",X729="高滞销风险")),"变差")</f>
        <v>维持不变</v>
      </c>
      <c r="Z729" s="9">
        <f t="shared" si="155"/>
        <v>0</v>
      </c>
      <c r="AA729" s="9">
        <f t="shared" si="153"/>
        <v>350.52</v>
      </c>
      <c r="AB729" s="9">
        <f t="shared" si="156"/>
        <v>350.52</v>
      </c>
      <c r="AC729" s="9">
        <f t="shared" si="154"/>
        <v>287.790697674419</v>
      </c>
      <c r="AD729" s="9">
        <f t="shared" si="157"/>
        <v>203.79069767442</v>
      </c>
      <c r="AE729" s="10">
        <f t="shared" si="158"/>
        <v>5.89285714285714</v>
      </c>
    </row>
    <row r="730" spans="1:31">
      <c r="A730" s="4">
        <v>45887</v>
      </c>
      <c r="B730" s="5" t="s">
        <v>419</v>
      </c>
      <c r="C730" s="5" t="s">
        <v>420</v>
      </c>
      <c r="D730" s="5" t="s">
        <v>326</v>
      </c>
      <c r="E730" s="5">
        <v>1.57</v>
      </c>
      <c r="F730" s="5">
        <v>1.57</v>
      </c>
      <c r="G730" s="5">
        <v>1.64</v>
      </c>
      <c r="H730" s="5">
        <v>1.54</v>
      </c>
      <c r="I730" s="5" t="s">
        <v>34</v>
      </c>
      <c r="J730" s="5">
        <v>11</v>
      </c>
      <c r="K730" s="5" t="s">
        <v>35</v>
      </c>
      <c r="L730" s="5" t="s">
        <v>36</v>
      </c>
      <c r="M730" s="5" t="s">
        <v>37</v>
      </c>
      <c r="N730" s="5">
        <v>111</v>
      </c>
      <c r="O730" s="5">
        <v>0</v>
      </c>
      <c r="P730" s="5">
        <v>0</v>
      </c>
      <c r="Q730" s="5">
        <v>299</v>
      </c>
      <c r="R730" s="5">
        <v>0</v>
      </c>
      <c r="S730" s="5">
        <v>0</v>
      </c>
      <c r="T730">
        <f t="shared" si="148"/>
        <v>111</v>
      </c>
      <c r="U730">
        <f t="shared" si="149"/>
        <v>410</v>
      </c>
      <c r="V730" s="1">
        <f t="shared" si="150"/>
        <v>45957.7006369427</v>
      </c>
      <c r="W730" s="1">
        <f t="shared" si="151"/>
        <v>46148.1464968153</v>
      </c>
      <c r="X730" t="str">
        <f t="shared" si="152"/>
        <v>高滞销风险</v>
      </c>
      <c r="Y730" s="8" t="str">
        <f>_xlfn.IFS(COUNTIF($B$2:B730,B730)=1,"-",OR(AND(X729="高滞销风险",OR(X730="中滞销风险",X730="低滞销风险",X730="健康")),AND(X729="中滞销风险",OR(X730="低滞销风险",X730="健康")),AND(X729="低滞销风险",X730="健康")),"变好",X729=X730,"维持不变",OR(AND(X729="健康",OR(X730="低滞销风险",X730="中滞销风险",X730="高滞销风险")),AND(X729="低滞销风险",OR(X730="中滞销风险",X730="高滞销风险")),AND(X729="中滞销风险",X730="高滞销风险")),"变差")</f>
        <v>-</v>
      </c>
      <c r="Z730" s="9">
        <f t="shared" si="155"/>
        <v>0</v>
      </c>
      <c r="AA730" s="9">
        <f t="shared" si="153"/>
        <v>245.15</v>
      </c>
      <c r="AB730" s="9">
        <f t="shared" si="156"/>
        <v>245.15</v>
      </c>
      <c r="AC730" s="9">
        <f t="shared" si="154"/>
        <v>261.146496815287</v>
      </c>
      <c r="AD730" s="9">
        <f t="shared" si="157"/>
        <v>156.146496815287</v>
      </c>
      <c r="AE730" s="10">
        <f t="shared" si="158"/>
        <v>3.9047619047619</v>
      </c>
    </row>
    <row r="731" spans="1:31">
      <c r="A731" s="4">
        <v>45894</v>
      </c>
      <c r="B731" s="5" t="s">
        <v>419</v>
      </c>
      <c r="C731" s="5" t="s">
        <v>420</v>
      </c>
      <c r="D731" s="5" t="s">
        <v>326</v>
      </c>
      <c r="E731" s="5">
        <v>1.43</v>
      </c>
      <c r="F731" s="5">
        <v>1.43</v>
      </c>
      <c r="G731" s="5">
        <v>1.5</v>
      </c>
      <c r="H731" s="5">
        <v>1.57</v>
      </c>
      <c r="I731" s="5" t="s">
        <v>41</v>
      </c>
      <c r="J731" s="5">
        <v>10</v>
      </c>
      <c r="K731" s="5" t="s">
        <v>38</v>
      </c>
      <c r="L731" s="5" t="s">
        <v>39</v>
      </c>
      <c r="M731" s="5" t="s">
        <v>40</v>
      </c>
      <c r="N731" s="5">
        <v>100</v>
      </c>
      <c r="O731" s="5">
        <v>0</v>
      </c>
      <c r="P731" s="5">
        <v>0</v>
      </c>
      <c r="Q731" s="5">
        <v>299</v>
      </c>
      <c r="R731" s="5">
        <v>0</v>
      </c>
      <c r="S731" s="5">
        <v>0</v>
      </c>
      <c r="T731">
        <f t="shared" si="148"/>
        <v>100</v>
      </c>
      <c r="U731">
        <f t="shared" si="149"/>
        <v>399</v>
      </c>
      <c r="V731" s="1">
        <f t="shared" si="150"/>
        <v>45963.9300699301</v>
      </c>
      <c r="W731" s="1">
        <f t="shared" si="151"/>
        <v>46173.020979021</v>
      </c>
      <c r="X731" t="str">
        <f t="shared" si="152"/>
        <v>高滞销风险</v>
      </c>
      <c r="Y731" s="8" t="str">
        <f>_xlfn.IFS(COUNTIF($B$2:B731,B731)=1,"-",OR(AND(X730="高滞销风险",OR(X731="中滞销风险",X731="低滞销风险",X731="健康")),AND(X730="中滞销风险",OR(X731="低滞销风险",X731="健康")),AND(X730="低滞销风险",X731="健康")),"变好",X730=X731,"维持不变",OR(AND(X730="健康",OR(X731="低滞销风险",X731="中滞销风险",X731="高滞销风险")),AND(X730="低滞销风险",OR(X731="中滞销风险",X731="高滞销风险")),AND(X730="中滞销风险",X731="高滞销风险")),"变差")</f>
        <v>维持不变</v>
      </c>
      <c r="Z731" s="9">
        <f t="shared" si="155"/>
        <v>0</v>
      </c>
      <c r="AA731" s="9">
        <f t="shared" si="153"/>
        <v>258.86</v>
      </c>
      <c r="AB731" s="9">
        <f t="shared" si="156"/>
        <v>258.86</v>
      </c>
      <c r="AC731" s="9">
        <f t="shared" si="154"/>
        <v>279.020979020979</v>
      </c>
      <c r="AD731" s="9">
        <f t="shared" si="157"/>
        <v>181.020979020977</v>
      </c>
      <c r="AE731" s="10">
        <f t="shared" si="158"/>
        <v>4.07142857142857</v>
      </c>
    </row>
    <row r="732" spans="1:31">
      <c r="A732" s="4">
        <v>45901</v>
      </c>
      <c r="B732" s="5" t="s">
        <v>419</v>
      </c>
      <c r="C732" s="5" t="s">
        <v>420</v>
      </c>
      <c r="D732" s="5" t="s">
        <v>326</v>
      </c>
      <c r="E732" s="5">
        <v>1.86</v>
      </c>
      <c r="F732" s="5">
        <v>2.14</v>
      </c>
      <c r="G732" s="5">
        <v>1.79</v>
      </c>
      <c r="H732" s="5">
        <v>1.71</v>
      </c>
      <c r="I732" s="5" t="s">
        <v>34</v>
      </c>
      <c r="J732" s="5">
        <v>15</v>
      </c>
      <c r="K732" s="5" t="s">
        <v>42</v>
      </c>
      <c r="L732" s="5" t="s">
        <v>43</v>
      </c>
      <c r="M732" s="5" t="s">
        <v>44</v>
      </c>
      <c r="N732" s="5">
        <v>85</v>
      </c>
      <c r="O732" s="5">
        <v>0</v>
      </c>
      <c r="P732" s="5">
        <v>0</v>
      </c>
      <c r="Q732" s="5">
        <v>299</v>
      </c>
      <c r="R732" s="5">
        <v>0</v>
      </c>
      <c r="S732" s="5">
        <v>0</v>
      </c>
      <c r="T732">
        <f t="shared" si="148"/>
        <v>85</v>
      </c>
      <c r="U732">
        <f t="shared" si="149"/>
        <v>384</v>
      </c>
      <c r="V732" s="1">
        <f t="shared" si="150"/>
        <v>45946.6989247312</v>
      </c>
      <c r="W732" s="1">
        <f t="shared" si="151"/>
        <v>46107.4516129032</v>
      </c>
      <c r="X732" t="str">
        <f t="shared" si="152"/>
        <v>高滞销风险</v>
      </c>
      <c r="Y732" s="8" t="str">
        <f>_xlfn.IFS(COUNTIF($B$2:B732,B732)=1,"-",OR(AND(X731="高滞销风险",OR(X732="中滞销风险",X732="低滞销风险",X732="健康")),AND(X731="中滞销风险",OR(X732="低滞销风险",X732="健康")),AND(X731="低滞销风险",X732="健康")),"变好",X731=X732,"维持不变",OR(AND(X731="健康",OR(X732="低滞销风险",X732="中滞销风险",X732="高滞销风险")),AND(X731="低滞销风险",OR(X732="中滞销风险",X732="高滞销风险")),AND(X731="中滞销风险",X732="高滞销风险")),"变差")</f>
        <v>维持不变</v>
      </c>
      <c r="Z732" s="9">
        <f t="shared" si="155"/>
        <v>0</v>
      </c>
      <c r="AA732" s="9">
        <f t="shared" si="153"/>
        <v>214.74</v>
      </c>
      <c r="AB732" s="9">
        <f t="shared" si="156"/>
        <v>214.74</v>
      </c>
      <c r="AC732" s="9">
        <f t="shared" si="154"/>
        <v>206.451612903226</v>
      </c>
      <c r="AD732" s="9">
        <f t="shared" si="157"/>
        <v>115.451612903227</v>
      </c>
      <c r="AE732" s="10">
        <f t="shared" si="158"/>
        <v>4.21978021978022</v>
      </c>
    </row>
    <row r="733" spans="1:31">
      <c r="A733" s="4">
        <v>45908</v>
      </c>
      <c r="B733" s="5" t="s">
        <v>419</v>
      </c>
      <c r="C733" s="5" t="s">
        <v>420</v>
      </c>
      <c r="D733" s="5" t="s">
        <v>326</v>
      </c>
      <c r="E733" s="5">
        <v>1.76</v>
      </c>
      <c r="F733" s="5">
        <v>1.71</v>
      </c>
      <c r="G733" s="5">
        <v>1.93</v>
      </c>
      <c r="H733" s="5">
        <v>1.71</v>
      </c>
      <c r="I733" s="5" t="s">
        <v>34</v>
      </c>
      <c r="J733" s="5">
        <v>12</v>
      </c>
      <c r="K733" s="5" t="s">
        <v>45</v>
      </c>
      <c r="L733" s="5" t="s">
        <v>46</v>
      </c>
      <c r="M733" s="5" t="s">
        <v>47</v>
      </c>
      <c r="N733" s="5">
        <v>76</v>
      </c>
      <c r="O733" s="5">
        <v>40</v>
      </c>
      <c r="P733" s="5">
        <v>0</v>
      </c>
      <c r="Q733" s="5">
        <v>259</v>
      </c>
      <c r="R733" s="5">
        <v>0</v>
      </c>
      <c r="S733" s="5">
        <v>0</v>
      </c>
      <c r="T733">
        <f t="shared" si="148"/>
        <v>116</v>
      </c>
      <c r="U733">
        <f t="shared" si="149"/>
        <v>375</v>
      </c>
      <c r="V733" s="1">
        <f t="shared" si="150"/>
        <v>45973.9090909091</v>
      </c>
      <c r="W733" s="1">
        <f t="shared" si="151"/>
        <v>46121.0681818182</v>
      </c>
      <c r="X733" t="str">
        <f t="shared" si="152"/>
        <v>高滞销风险</v>
      </c>
      <c r="Y733" s="8" t="str">
        <f>_xlfn.IFS(COUNTIF($B$2:B733,B733)=1,"-",OR(AND(X732="高滞销风险",OR(X733="中滞销风险",X733="低滞销风险",X733="健康")),AND(X732="中滞销风险",OR(X733="低滞销风险",X733="健康")),AND(X732="低滞销风险",X733="健康")),"变好",X732=X733,"维持不变",OR(AND(X732="健康",OR(X733="低滞销风险",X733="中滞销风险",X733="高滞销风险")),AND(X732="低滞销风险",OR(X733="中滞销风险",X733="高滞销风险")),AND(X732="中滞销风险",X733="高滞销风险")),"变差")</f>
        <v>维持不变</v>
      </c>
      <c r="Z733" s="9">
        <f t="shared" si="155"/>
        <v>0</v>
      </c>
      <c r="AA733" s="9">
        <f t="shared" si="153"/>
        <v>227.16</v>
      </c>
      <c r="AB733" s="9">
        <f t="shared" si="156"/>
        <v>227.16</v>
      </c>
      <c r="AC733" s="9">
        <f t="shared" si="154"/>
        <v>213.068181818182</v>
      </c>
      <c r="AD733" s="9">
        <f t="shared" si="157"/>
        <v>129.068181818184</v>
      </c>
      <c r="AE733" s="10">
        <f t="shared" si="158"/>
        <v>4.46428571428571</v>
      </c>
    </row>
    <row r="734" spans="1:31">
      <c r="A734" s="4">
        <v>45887</v>
      </c>
      <c r="B734" s="5" t="s">
        <v>421</v>
      </c>
      <c r="C734" s="5" t="s">
        <v>422</v>
      </c>
      <c r="D734" s="5" t="s">
        <v>326</v>
      </c>
      <c r="E734" s="5">
        <v>2.25</v>
      </c>
      <c r="F734" s="5">
        <v>2.57</v>
      </c>
      <c r="G734" s="5">
        <v>2.29</v>
      </c>
      <c r="H734" s="5">
        <v>2.04</v>
      </c>
      <c r="I734" s="5" t="s">
        <v>34</v>
      </c>
      <c r="J734" s="5">
        <v>18</v>
      </c>
      <c r="K734" s="5" t="s">
        <v>35</v>
      </c>
      <c r="L734" s="5" t="s">
        <v>36</v>
      </c>
      <c r="M734" s="5" t="s">
        <v>37</v>
      </c>
      <c r="N734" s="5">
        <v>21</v>
      </c>
      <c r="O734" s="5">
        <v>95</v>
      </c>
      <c r="P734" s="5">
        <v>0</v>
      </c>
      <c r="Q734" s="5">
        <v>58</v>
      </c>
      <c r="R734" s="5">
        <v>0</v>
      </c>
      <c r="S734" s="5">
        <v>0</v>
      </c>
      <c r="T734">
        <f t="shared" si="148"/>
        <v>116</v>
      </c>
      <c r="U734">
        <f t="shared" si="149"/>
        <v>174</v>
      </c>
      <c r="V734" s="1">
        <f t="shared" si="150"/>
        <v>45938.5555555556</v>
      </c>
      <c r="W734" s="1">
        <f t="shared" si="151"/>
        <v>45964.3333333333</v>
      </c>
      <c r="X734" t="str">
        <f t="shared" si="152"/>
        <v>健康</v>
      </c>
      <c r="Y734" s="8" t="str">
        <f>_xlfn.IFS(COUNTIF($B$2:B734,B734)=1,"-",OR(AND(X733="高滞销风险",OR(X734="中滞销风险",X734="低滞销风险",X734="健康")),AND(X733="中滞销风险",OR(X734="低滞销风险",X734="健康")),AND(X733="低滞销风险",X734="健康")),"变好",X733=X734,"维持不变",OR(AND(X733="健康",OR(X734="低滞销风险",X734="中滞销风险",X734="高滞销风险")),AND(X733="低滞销风险",OR(X734="中滞销风险",X734="高滞销风险")),AND(X733="中滞销风险",X734="高滞销风险")),"变差")</f>
        <v>-</v>
      </c>
      <c r="Z734" s="9">
        <f t="shared" si="155"/>
        <v>0</v>
      </c>
      <c r="AA734" s="9">
        <f t="shared" si="153"/>
        <v>0</v>
      </c>
      <c r="AB734" s="9">
        <f t="shared" si="156"/>
        <v>0</v>
      </c>
      <c r="AC734" s="9">
        <f t="shared" si="154"/>
        <v>77.3333333333333</v>
      </c>
      <c r="AD734" s="9">
        <f t="shared" si="157"/>
        <v>0</v>
      </c>
      <c r="AE734" s="10">
        <f t="shared" si="158"/>
        <v>2.25</v>
      </c>
    </row>
    <row r="735" spans="1:31">
      <c r="A735" s="4">
        <v>45894</v>
      </c>
      <c r="B735" s="5" t="s">
        <v>421</v>
      </c>
      <c r="C735" s="5" t="s">
        <v>422</v>
      </c>
      <c r="D735" s="5" t="s">
        <v>326</v>
      </c>
      <c r="E735" s="5">
        <v>2.13</v>
      </c>
      <c r="F735" s="5">
        <v>2.21</v>
      </c>
      <c r="G735" s="5">
        <v>2.39</v>
      </c>
      <c r="H735" s="5">
        <v>1.98</v>
      </c>
      <c r="I735" s="5" t="s">
        <v>34</v>
      </c>
      <c r="J735" s="5">
        <v>15.5</v>
      </c>
      <c r="K735" s="5" t="s">
        <v>38</v>
      </c>
      <c r="L735" s="5" t="s">
        <v>39</v>
      </c>
      <c r="M735" s="5" t="s">
        <v>40</v>
      </c>
      <c r="N735" s="5">
        <v>36</v>
      </c>
      <c r="O735" s="5">
        <v>95</v>
      </c>
      <c r="P735" s="5">
        <v>0</v>
      </c>
      <c r="Q735" s="5">
        <v>28</v>
      </c>
      <c r="R735" s="5">
        <v>0</v>
      </c>
      <c r="S735" s="5">
        <v>0</v>
      </c>
      <c r="T735">
        <f t="shared" si="148"/>
        <v>131</v>
      </c>
      <c r="U735">
        <f t="shared" si="149"/>
        <v>159</v>
      </c>
      <c r="V735" s="1">
        <f t="shared" si="150"/>
        <v>45955.5023474178</v>
      </c>
      <c r="W735" s="1">
        <f t="shared" si="151"/>
        <v>45968.6478873239</v>
      </c>
      <c r="X735" t="str">
        <f t="shared" si="152"/>
        <v>健康</v>
      </c>
      <c r="Y735" s="8" t="str">
        <f>_xlfn.IFS(COUNTIF($B$2:B735,B735)=1,"-",OR(AND(X734="高滞销风险",OR(X735="中滞销风险",X735="低滞销风险",X735="健康")),AND(X734="中滞销风险",OR(X735="低滞销风险",X735="健康")),AND(X734="低滞销风险",X735="健康")),"变好",X734=X735,"维持不变",OR(AND(X734="健康",OR(X735="低滞销风险",X735="中滞销风险",X735="高滞销风险")),AND(X734="低滞销风险",OR(X735="中滞销风险",X735="高滞销风险")),AND(X734="中滞销风险",X735="高滞销风险")),"变差")</f>
        <v>维持不变</v>
      </c>
      <c r="Z735" s="9">
        <f t="shared" si="155"/>
        <v>0</v>
      </c>
      <c r="AA735" s="9">
        <f t="shared" si="153"/>
        <v>0</v>
      </c>
      <c r="AB735" s="9">
        <f t="shared" si="156"/>
        <v>0</v>
      </c>
      <c r="AC735" s="9">
        <f t="shared" si="154"/>
        <v>74.6478873239437</v>
      </c>
      <c r="AD735" s="9">
        <f t="shared" si="157"/>
        <v>0</v>
      </c>
      <c r="AE735" s="10">
        <f t="shared" si="158"/>
        <v>2.13</v>
      </c>
    </row>
    <row r="736" spans="1:31">
      <c r="A736" s="4">
        <v>45901</v>
      </c>
      <c r="B736" s="5" t="s">
        <v>421</v>
      </c>
      <c r="C736" s="5" t="s">
        <v>422</v>
      </c>
      <c r="D736" s="5" t="s">
        <v>326</v>
      </c>
      <c r="E736" s="5">
        <v>2.57</v>
      </c>
      <c r="F736" s="5">
        <v>2.86</v>
      </c>
      <c r="G736" s="5">
        <v>2.54</v>
      </c>
      <c r="H736" s="5">
        <v>2.41</v>
      </c>
      <c r="I736" s="5" t="s">
        <v>34</v>
      </c>
      <c r="J736" s="5">
        <v>20</v>
      </c>
      <c r="K736" s="5" t="s">
        <v>42</v>
      </c>
      <c r="L736" s="5" t="s">
        <v>43</v>
      </c>
      <c r="M736" s="5" t="s">
        <v>44</v>
      </c>
      <c r="N736" s="5">
        <v>26</v>
      </c>
      <c r="O736" s="5">
        <v>110</v>
      </c>
      <c r="P736" s="5">
        <v>0</v>
      </c>
      <c r="Q736" s="5">
        <v>3</v>
      </c>
      <c r="R736" s="5">
        <v>0</v>
      </c>
      <c r="S736" s="5">
        <v>50</v>
      </c>
      <c r="T736">
        <f t="shared" si="148"/>
        <v>136</v>
      </c>
      <c r="U736">
        <f t="shared" si="149"/>
        <v>189</v>
      </c>
      <c r="V736" s="1">
        <f t="shared" si="150"/>
        <v>45953.9182879377</v>
      </c>
      <c r="W736" s="1">
        <f t="shared" si="151"/>
        <v>45974.5408560311</v>
      </c>
      <c r="X736" t="str">
        <f t="shared" si="152"/>
        <v>健康</v>
      </c>
      <c r="Y736" s="8" t="str">
        <f>_xlfn.IFS(COUNTIF($B$2:B736,B736)=1,"-",OR(AND(X735="高滞销风险",OR(X736="中滞销风险",X736="低滞销风险",X736="健康")),AND(X735="中滞销风险",OR(X736="低滞销风险",X736="健康")),AND(X735="低滞销风险",X736="健康")),"变好",X735=X736,"维持不变",OR(AND(X735="健康",OR(X736="低滞销风险",X736="中滞销风险",X736="高滞销风险")),AND(X735="低滞销风险",OR(X736="中滞销风险",X736="高滞销风险")),AND(X735="中滞销风险",X736="高滞销风险")),"变差")</f>
        <v>维持不变</v>
      </c>
      <c r="Z736" s="9">
        <f t="shared" si="155"/>
        <v>0</v>
      </c>
      <c r="AA736" s="9">
        <f t="shared" si="153"/>
        <v>0</v>
      </c>
      <c r="AB736" s="9">
        <f t="shared" si="156"/>
        <v>0</v>
      </c>
      <c r="AC736" s="9">
        <f t="shared" si="154"/>
        <v>73.5408560311284</v>
      </c>
      <c r="AD736" s="9">
        <f t="shared" si="157"/>
        <v>0</v>
      </c>
      <c r="AE736" s="10">
        <f t="shared" si="158"/>
        <v>2.57</v>
      </c>
    </row>
    <row r="737" spans="1:31">
      <c r="A737" s="4">
        <v>45908</v>
      </c>
      <c r="B737" s="5" t="s">
        <v>421</v>
      </c>
      <c r="C737" s="5" t="s">
        <v>422</v>
      </c>
      <c r="D737" s="5" t="s">
        <v>326</v>
      </c>
      <c r="E737" s="5">
        <v>1.86</v>
      </c>
      <c r="F737" s="5">
        <v>1.86</v>
      </c>
      <c r="G737" s="5">
        <v>2.36</v>
      </c>
      <c r="H737" s="5">
        <v>2.38</v>
      </c>
      <c r="I737" s="5" t="s">
        <v>41</v>
      </c>
      <c r="J737" s="5">
        <v>13</v>
      </c>
      <c r="K737" s="5" t="s">
        <v>45</v>
      </c>
      <c r="L737" s="5" t="s">
        <v>46</v>
      </c>
      <c r="M737" s="5" t="s">
        <v>47</v>
      </c>
      <c r="N737" s="5">
        <v>14</v>
      </c>
      <c r="O737" s="5">
        <v>104</v>
      </c>
      <c r="P737" s="5">
        <v>0</v>
      </c>
      <c r="Q737" s="5">
        <v>3</v>
      </c>
      <c r="R737" s="5">
        <v>0</v>
      </c>
      <c r="S737" s="5">
        <v>50</v>
      </c>
      <c r="T737">
        <f t="shared" si="148"/>
        <v>118</v>
      </c>
      <c r="U737">
        <f t="shared" si="149"/>
        <v>171</v>
      </c>
      <c r="V737" s="1">
        <f t="shared" si="150"/>
        <v>45971.4408602151</v>
      </c>
      <c r="W737" s="1">
        <f t="shared" si="151"/>
        <v>45999.935483871</v>
      </c>
      <c r="X737" t="str">
        <f t="shared" si="152"/>
        <v>低滞销风险</v>
      </c>
      <c r="Y737" s="8" t="str">
        <f>_xlfn.IFS(COUNTIF($B$2:B737,B737)=1,"-",OR(AND(X736="高滞销风险",OR(X737="中滞销风险",X737="低滞销风险",X737="健康")),AND(X736="中滞销风险",OR(X737="低滞销风险",X737="健康")),AND(X736="低滞销风险",X737="健康")),"变好",X736=X737,"维持不变",OR(AND(X736="健康",OR(X737="低滞销风险",X737="中滞销风险",X737="高滞销风险")),AND(X736="低滞销风险",OR(X737="中滞销风险",X737="高滞销风险")),AND(X736="中滞销风险",X737="高滞销风险")),"变差")</f>
        <v>变差</v>
      </c>
      <c r="Z737" s="9">
        <f t="shared" si="155"/>
        <v>0</v>
      </c>
      <c r="AA737" s="9">
        <f t="shared" si="153"/>
        <v>14.76</v>
      </c>
      <c r="AB737" s="9">
        <f t="shared" si="156"/>
        <v>14.76</v>
      </c>
      <c r="AC737" s="9">
        <f t="shared" si="154"/>
        <v>91.9354838709677</v>
      </c>
      <c r="AD737" s="9">
        <f t="shared" si="157"/>
        <v>7.93548387096962</v>
      </c>
      <c r="AE737" s="10">
        <f t="shared" si="158"/>
        <v>2.03571428571429</v>
      </c>
    </row>
    <row r="738" spans="1:31">
      <c r="A738" s="4">
        <v>45887</v>
      </c>
      <c r="B738" s="5" t="s">
        <v>423</v>
      </c>
      <c r="C738" s="5" t="s">
        <v>424</v>
      </c>
      <c r="D738" s="5" t="s">
        <v>326</v>
      </c>
      <c r="E738" s="5">
        <v>5.77</v>
      </c>
      <c r="F738" s="5">
        <v>6.86</v>
      </c>
      <c r="G738" s="5">
        <v>5.71</v>
      </c>
      <c r="H738" s="5">
        <v>5.14</v>
      </c>
      <c r="I738" s="5" t="s">
        <v>34</v>
      </c>
      <c r="J738" s="5">
        <v>48</v>
      </c>
      <c r="K738" s="5" t="s">
        <v>35</v>
      </c>
      <c r="L738" s="5" t="s">
        <v>36</v>
      </c>
      <c r="M738" s="5" t="s">
        <v>37</v>
      </c>
      <c r="N738" s="5">
        <v>9</v>
      </c>
      <c r="O738" s="5">
        <v>250</v>
      </c>
      <c r="P738" s="5">
        <v>0</v>
      </c>
      <c r="Q738" s="5">
        <v>13</v>
      </c>
      <c r="R738" s="5">
        <v>0</v>
      </c>
      <c r="S738" s="5">
        <v>100</v>
      </c>
      <c r="T738">
        <f t="shared" si="148"/>
        <v>259</v>
      </c>
      <c r="U738">
        <f t="shared" si="149"/>
        <v>372</v>
      </c>
      <c r="V738" s="1">
        <f t="shared" si="150"/>
        <v>45931.8873483535</v>
      </c>
      <c r="W738" s="1">
        <f t="shared" si="151"/>
        <v>45951.4714038128</v>
      </c>
      <c r="X738" t="str">
        <f t="shared" si="152"/>
        <v>健康</v>
      </c>
      <c r="Y738" s="8" t="str">
        <f>_xlfn.IFS(COUNTIF($B$2:B738,B738)=1,"-",OR(AND(X737="高滞销风险",OR(X738="中滞销风险",X738="低滞销风险",X738="健康")),AND(X737="中滞销风险",OR(X738="低滞销风险",X738="健康")),AND(X737="低滞销风险",X738="健康")),"变好",X737=X738,"维持不变",OR(AND(X737="健康",OR(X738="低滞销风险",X738="中滞销风险",X738="高滞销风险")),AND(X737="低滞销风险",OR(X738="中滞销风险",X738="高滞销风险")),AND(X737="中滞销风险",X738="高滞销风险")),"变差")</f>
        <v>-</v>
      </c>
      <c r="Z738" s="9">
        <f t="shared" si="155"/>
        <v>0</v>
      </c>
      <c r="AA738" s="9">
        <f t="shared" si="153"/>
        <v>0</v>
      </c>
      <c r="AB738" s="9">
        <f t="shared" si="156"/>
        <v>0</v>
      </c>
      <c r="AC738" s="9">
        <f t="shared" si="154"/>
        <v>64.471403812825</v>
      </c>
      <c r="AD738" s="9">
        <f t="shared" si="157"/>
        <v>0</v>
      </c>
      <c r="AE738" s="10">
        <f t="shared" si="158"/>
        <v>5.77</v>
      </c>
    </row>
    <row r="739" spans="1:31">
      <c r="A739" s="4">
        <v>45894</v>
      </c>
      <c r="B739" s="5" t="s">
        <v>423</v>
      </c>
      <c r="C739" s="5" t="s">
        <v>424</v>
      </c>
      <c r="D739" s="5" t="s">
        <v>326</v>
      </c>
      <c r="E739" s="5">
        <v>3.92</v>
      </c>
      <c r="F739" s="5">
        <v>3.92</v>
      </c>
      <c r="G739" s="5">
        <v>5.39</v>
      </c>
      <c r="H739" s="5">
        <v>5.05</v>
      </c>
      <c r="I739" s="5" t="s">
        <v>41</v>
      </c>
      <c r="J739" s="5">
        <v>27.44</v>
      </c>
      <c r="K739" s="5" t="s">
        <v>38</v>
      </c>
      <c r="L739" s="5" t="s">
        <v>39</v>
      </c>
      <c r="M739" s="5" t="s">
        <v>40</v>
      </c>
      <c r="N739" s="5">
        <v>28</v>
      </c>
      <c r="O739" s="5">
        <v>298</v>
      </c>
      <c r="P739" s="5">
        <v>0</v>
      </c>
      <c r="Q739" s="5">
        <v>33</v>
      </c>
      <c r="R739" s="5">
        <v>0</v>
      </c>
      <c r="S739" s="5">
        <v>50</v>
      </c>
      <c r="T739">
        <f t="shared" si="148"/>
        <v>326</v>
      </c>
      <c r="U739">
        <f t="shared" si="149"/>
        <v>409</v>
      </c>
      <c r="V739" s="1">
        <f t="shared" si="150"/>
        <v>45977.1632653061</v>
      </c>
      <c r="W739" s="1">
        <f t="shared" si="151"/>
        <v>45998.3367346939</v>
      </c>
      <c r="X739" t="str">
        <f t="shared" si="152"/>
        <v>低滞销风险</v>
      </c>
      <c r="Y739" s="8" t="str">
        <f>_xlfn.IFS(COUNTIF($B$2:B739,B739)=1,"-",OR(AND(X738="高滞销风险",OR(X739="中滞销风险",X739="低滞销风险",X739="健康")),AND(X738="中滞销风险",OR(X739="低滞销风险",X739="健康")),AND(X738="低滞销风险",X739="健康")),"变好",X738=X739,"维持不变",OR(AND(X738="健康",OR(X739="低滞销风险",X739="中滞销风险",X739="高滞销风险")),AND(X738="低滞销风险",OR(X739="中滞销风险",X739="高滞销风险")),AND(X738="中滞销风险",X739="高滞销风险")),"变差")</f>
        <v>变差</v>
      </c>
      <c r="Z739" s="9">
        <f t="shared" si="155"/>
        <v>0</v>
      </c>
      <c r="AA739" s="9">
        <f t="shared" si="153"/>
        <v>24.84</v>
      </c>
      <c r="AB739" s="9">
        <f t="shared" si="156"/>
        <v>24.84</v>
      </c>
      <c r="AC739" s="9">
        <f t="shared" si="154"/>
        <v>104.336734693878</v>
      </c>
      <c r="AD739" s="9">
        <f t="shared" si="157"/>
        <v>6.33673469387577</v>
      </c>
      <c r="AE739" s="10">
        <f t="shared" si="158"/>
        <v>4.1734693877551</v>
      </c>
    </row>
    <row r="740" spans="1:31">
      <c r="A740" s="4">
        <v>45901</v>
      </c>
      <c r="B740" s="5" t="s">
        <v>423</v>
      </c>
      <c r="C740" s="5" t="s">
        <v>424</v>
      </c>
      <c r="D740" s="5" t="s">
        <v>326</v>
      </c>
      <c r="E740" s="5">
        <v>2.96</v>
      </c>
      <c r="F740" s="5">
        <v>2.96</v>
      </c>
      <c r="G740" s="5">
        <v>3.44</v>
      </c>
      <c r="H740" s="5">
        <v>4.58</v>
      </c>
      <c r="I740" s="5" t="s">
        <v>41</v>
      </c>
      <c r="J740" s="5">
        <v>20.72</v>
      </c>
      <c r="K740" s="5" t="s">
        <v>42</v>
      </c>
      <c r="L740" s="5" t="s">
        <v>43</v>
      </c>
      <c r="M740" s="5" t="s">
        <v>44</v>
      </c>
      <c r="N740" s="5">
        <v>91</v>
      </c>
      <c r="O740" s="5">
        <v>222</v>
      </c>
      <c r="P740" s="5">
        <v>0</v>
      </c>
      <c r="Q740" s="5">
        <v>83</v>
      </c>
      <c r="R740" s="5">
        <v>0</v>
      </c>
      <c r="S740" s="5">
        <v>0</v>
      </c>
      <c r="T740">
        <f t="shared" si="148"/>
        <v>313</v>
      </c>
      <c r="U740">
        <f t="shared" si="149"/>
        <v>396</v>
      </c>
      <c r="V740" s="1">
        <f t="shared" si="150"/>
        <v>46006.7432432432</v>
      </c>
      <c r="W740" s="1">
        <f t="shared" si="151"/>
        <v>46034.7837837838</v>
      </c>
      <c r="X740" t="str">
        <f t="shared" si="152"/>
        <v>高滞销风险</v>
      </c>
      <c r="Y740" s="8" t="str">
        <f>_xlfn.IFS(COUNTIF($B$2:B740,B740)=1,"-",OR(AND(X739="高滞销风险",OR(X740="中滞销风险",X740="低滞销风险",X740="健康")),AND(X739="中滞销风险",OR(X740="低滞销风险",X740="健康")),AND(X739="低滞销风险",X740="健康")),"变好",X739=X740,"维持不变",OR(AND(X739="健康",OR(X740="低滞销风险",X740="中滞销风险",X740="高滞销风险")),AND(X739="低滞销风险",OR(X740="中滞销风险",X740="高滞销风险")),AND(X739="中滞销风险",X740="高滞销风险")),"变差")</f>
        <v>变差</v>
      </c>
      <c r="Z740" s="9">
        <f t="shared" si="155"/>
        <v>43.64</v>
      </c>
      <c r="AA740" s="9">
        <f t="shared" si="153"/>
        <v>83</v>
      </c>
      <c r="AB740" s="9">
        <f t="shared" si="156"/>
        <v>126.64</v>
      </c>
      <c r="AC740" s="9">
        <f t="shared" si="154"/>
        <v>133.783783783784</v>
      </c>
      <c r="AD740" s="9">
        <f t="shared" si="157"/>
        <v>42.7837837837869</v>
      </c>
      <c r="AE740" s="10">
        <f t="shared" si="158"/>
        <v>4.35164835164835</v>
      </c>
    </row>
    <row r="741" spans="1:31">
      <c r="A741" s="4">
        <v>45908</v>
      </c>
      <c r="B741" s="5" t="s">
        <v>423</v>
      </c>
      <c r="C741" s="5" t="s">
        <v>424</v>
      </c>
      <c r="D741" s="5" t="s">
        <v>326</v>
      </c>
      <c r="E741" s="5">
        <v>3.29</v>
      </c>
      <c r="F741" s="5">
        <v>3.29</v>
      </c>
      <c r="G741" s="5">
        <v>3.12</v>
      </c>
      <c r="H741" s="5">
        <v>4.26</v>
      </c>
      <c r="I741" s="5" t="s">
        <v>41</v>
      </c>
      <c r="J741" s="5">
        <v>23</v>
      </c>
      <c r="K741" s="5" t="s">
        <v>45</v>
      </c>
      <c r="L741" s="5" t="s">
        <v>46</v>
      </c>
      <c r="M741" s="5" t="s">
        <v>47</v>
      </c>
      <c r="N741" s="5">
        <v>134</v>
      </c>
      <c r="O741" s="5">
        <v>154</v>
      </c>
      <c r="P741" s="5">
        <v>0</v>
      </c>
      <c r="Q741" s="5">
        <v>83</v>
      </c>
      <c r="R741" s="5">
        <v>0</v>
      </c>
      <c r="S741" s="5">
        <v>0</v>
      </c>
      <c r="T741">
        <f t="shared" si="148"/>
        <v>288</v>
      </c>
      <c r="U741">
        <f t="shared" si="149"/>
        <v>371</v>
      </c>
      <c r="V741" s="1">
        <f t="shared" si="150"/>
        <v>45995.537993921</v>
      </c>
      <c r="W741" s="1">
        <f t="shared" si="151"/>
        <v>46020.7659574468</v>
      </c>
      <c r="X741" t="str">
        <f t="shared" si="152"/>
        <v>中滞销风险</v>
      </c>
      <c r="Y741" s="8" t="str">
        <f>_xlfn.IFS(COUNTIF($B$2:B741,B741)=1,"-",OR(AND(X740="高滞销风险",OR(X741="中滞销风险",X741="低滞销风险",X741="健康")),AND(X740="中滞销风险",OR(X741="低滞销风险",X741="健康")),AND(X740="低滞销风险",X741="健康")),"变好",X740=X741,"维持不变",OR(AND(X740="健康",OR(X741="低滞销风险",X741="中滞销风险",X741="高滞销风险")),AND(X740="低滞销风险",OR(X741="中滞销风险",X741="高滞销风险")),AND(X740="中滞销风险",X741="高滞销风险")),"变差")</f>
        <v>变好</v>
      </c>
      <c r="Z741" s="9">
        <f t="shared" si="155"/>
        <v>11.64</v>
      </c>
      <c r="AA741" s="9">
        <f t="shared" si="153"/>
        <v>83</v>
      </c>
      <c r="AB741" s="9">
        <f t="shared" si="156"/>
        <v>94.64</v>
      </c>
      <c r="AC741" s="9">
        <f t="shared" si="154"/>
        <v>112.765957446809</v>
      </c>
      <c r="AD741" s="9">
        <f t="shared" si="157"/>
        <v>28.7659574468053</v>
      </c>
      <c r="AE741" s="10">
        <f t="shared" si="158"/>
        <v>4.41666666666667</v>
      </c>
    </row>
    <row r="742" spans="1:31">
      <c r="A742" s="4">
        <v>45887</v>
      </c>
      <c r="B742" s="5" t="s">
        <v>425</v>
      </c>
      <c r="C742" s="5" t="s">
        <v>426</v>
      </c>
      <c r="D742" s="5" t="s">
        <v>326</v>
      </c>
      <c r="E742" s="5">
        <v>0.62</v>
      </c>
      <c r="F742" s="5">
        <v>0.86</v>
      </c>
      <c r="G742" s="5">
        <v>0.64</v>
      </c>
      <c r="H742" s="5">
        <v>0.46</v>
      </c>
      <c r="I742" s="5" t="s">
        <v>34</v>
      </c>
      <c r="J742" s="5">
        <v>6</v>
      </c>
      <c r="K742" s="5" t="s">
        <v>35</v>
      </c>
      <c r="L742" s="5" t="s">
        <v>36</v>
      </c>
      <c r="M742" s="5" t="s">
        <v>37</v>
      </c>
      <c r="N742" s="5">
        <v>37</v>
      </c>
      <c r="O742" s="5">
        <v>0</v>
      </c>
      <c r="P742" s="5">
        <v>0</v>
      </c>
      <c r="Q742" s="5">
        <v>144</v>
      </c>
      <c r="R742" s="5">
        <v>0</v>
      </c>
      <c r="S742" s="5">
        <v>0</v>
      </c>
      <c r="T742">
        <f t="shared" si="148"/>
        <v>37</v>
      </c>
      <c r="U742">
        <f t="shared" si="149"/>
        <v>181</v>
      </c>
      <c r="V742" s="1">
        <f t="shared" si="150"/>
        <v>45946.6774193548</v>
      </c>
      <c r="W742" s="1">
        <f t="shared" si="151"/>
        <v>46178.935483871</v>
      </c>
      <c r="X742" t="str">
        <f t="shared" si="152"/>
        <v>高滞销风险</v>
      </c>
      <c r="Y742" s="8" t="str">
        <f>_xlfn.IFS(COUNTIF($B$2:B742,B742)=1,"-",OR(AND(X741="高滞销风险",OR(X742="中滞销风险",X742="低滞销风险",X742="健康")),AND(X741="中滞销风险",OR(X742="低滞销风险",X742="健康")),AND(X741="低滞销风险",X742="健康")),"变好",X741=X742,"维持不变",OR(AND(X741="健康",OR(X742="低滞销风险",X742="中滞销风险",X742="高滞销风险")),AND(X741="低滞销风险",OR(X742="中滞销风险",X742="高滞销风险")),AND(X741="中滞销风险",X742="高滞销风险")),"变差")</f>
        <v>-</v>
      </c>
      <c r="Z742" s="9">
        <f t="shared" si="155"/>
        <v>0</v>
      </c>
      <c r="AA742" s="9">
        <f t="shared" si="153"/>
        <v>115.9</v>
      </c>
      <c r="AB742" s="9">
        <f t="shared" si="156"/>
        <v>115.9</v>
      </c>
      <c r="AC742" s="9">
        <f t="shared" si="154"/>
        <v>291.935483870968</v>
      </c>
      <c r="AD742" s="9">
        <f t="shared" si="157"/>
        <v>186.93548387097</v>
      </c>
      <c r="AE742" s="10">
        <f t="shared" si="158"/>
        <v>1.72380952380952</v>
      </c>
    </row>
    <row r="743" spans="1:31">
      <c r="A743" s="4">
        <v>45894</v>
      </c>
      <c r="B743" s="5" t="s">
        <v>425</v>
      </c>
      <c r="C743" s="5" t="s">
        <v>426</v>
      </c>
      <c r="D743" s="5" t="s">
        <v>326</v>
      </c>
      <c r="E743" s="5">
        <v>0.71</v>
      </c>
      <c r="F743" s="5">
        <v>0.86</v>
      </c>
      <c r="G743" s="5">
        <v>0.86</v>
      </c>
      <c r="H743" s="5">
        <v>0.57</v>
      </c>
      <c r="I743" s="5" t="s">
        <v>34</v>
      </c>
      <c r="J743" s="5">
        <v>6</v>
      </c>
      <c r="K743" s="5" t="s">
        <v>38</v>
      </c>
      <c r="L743" s="5" t="s">
        <v>39</v>
      </c>
      <c r="M743" s="5" t="s">
        <v>40</v>
      </c>
      <c r="N743" s="5">
        <v>33</v>
      </c>
      <c r="O743" s="5">
        <v>20</v>
      </c>
      <c r="P743" s="5">
        <v>0</v>
      </c>
      <c r="Q743" s="5">
        <v>124</v>
      </c>
      <c r="R743" s="5">
        <v>0</v>
      </c>
      <c r="S743" s="5">
        <v>0</v>
      </c>
      <c r="T743">
        <f t="shared" si="148"/>
        <v>53</v>
      </c>
      <c r="U743">
        <f t="shared" si="149"/>
        <v>177</v>
      </c>
      <c r="V743" s="1">
        <f t="shared" si="150"/>
        <v>45968.6478873239</v>
      </c>
      <c r="W743" s="1">
        <f t="shared" si="151"/>
        <v>46143.2957746479</v>
      </c>
      <c r="X743" t="str">
        <f t="shared" si="152"/>
        <v>高滞销风险</v>
      </c>
      <c r="Y743" s="8" t="str">
        <f>_xlfn.IFS(COUNTIF($B$2:B743,B743)=1,"-",OR(AND(X742="高滞销风险",OR(X743="中滞销风险",X743="低滞销风险",X743="健康")),AND(X742="中滞销风险",OR(X743="低滞销风险",X743="健康")),AND(X742="低滞销风险",X743="健康")),"变好",X742=X743,"维持不变",OR(AND(X742="健康",OR(X743="低滞销风险",X743="中滞销风险",X743="高滞销风险")),AND(X742="低滞销风险",OR(X743="中滞销风险",X743="高滞销风险")),AND(X742="中滞销风险",X743="高滞销风险")),"变差")</f>
        <v>维持不变</v>
      </c>
      <c r="Z743" s="9">
        <f t="shared" si="155"/>
        <v>0</v>
      </c>
      <c r="AA743" s="9">
        <f t="shared" si="153"/>
        <v>107.42</v>
      </c>
      <c r="AB743" s="9">
        <f t="shared" si="156"/>
        <v>107.42</v>
      </c>
      <c r="AC743" s="9">
        <f t="shared" si="154"/>
        <v>249.295774647887</v>
      </c>
      <c r="AD743" s="9">
        <f t="shared" si="157"/>
        <v>151.295774647886</v>
      </c>
      <c r="AE743" s="10">
        <f t="shared" si="158"/>
        <v>1.80612244897959</v>
      </c>
    </row>
    <row r="744" spans="1:31">
      <c r="A744" s="4">
        <v>45901</v>
      </c>
      <c r="B744" s="5" t="s">
        <v>425</v>
      </c>
      <c r="C744" s="5" t="s">
        <v>426</v>
      </c>
      <c r="D744" s="5" t="s">
        <v>326</v>
      </c>
      <c r="E744" s="5">
        <v>0.8</v>
      </c>
      <c r="F744" s="5">
        <v>0.86</v>
      </c>
      <c r="G744" s="5">
        <v>0.86</v>
      </c>
      <c r="H744" s="5">
        <v>0.75</v>
      </c>
      <c r="I744" s="5" t="s">
        <v>34</v>
      </c>
      <c r="J744" s="5">
        <v>6</v>
      </c>
      <c r="K744" s="5" t="s">
        <v>42</v>
      </c>
      <c r="L744" s="5" t="s">
        <v>43</v>
      </c>
      <c r="M744" s="5" t="s">
        <v>44</v>
      </c>
      <c r="N744" s="5">
        <v>27</v>
      </c>
      <c r="O744" s="5">
        <v>20</v>
      </c>
      <c r="P744" s="5">
        <v>0</v>
      </c>
      <c r="Q744" s="5">
        <v>124</v>
      </c>
      <c r="R744" s="5">
        <v>0</v>
      </c>
      <c r="S744" s="5">
        <v>0</v>
      </c>
      <c r="T744">
        <f t="shared" si="148"/>
        <v>47</v>
      </c>
      <c r="U744">
        <f t="shared" si="149"/>
        <v>171</v>
      </c>
      <c r="V744" s="1">
        <f t="shared" si="150"/>
        <v>45959.75</v>
      </c>
      <c r="W744" s="1">
        <f t="shared" si="151"/>
        <v>46114.75</v>
      </c>
      <c r="X744" t="str">
        <f t="shared" si="152"/>
        <v>高滞销风险</v>
      </c>
      <c r="Y744" s="8" t="str">
        <f>_xlfn.IFS(COUNTIF($B$2:B744,B744)=1,"-",OR(AND(X743="高滞销风险",OR(X744="中滞销风险",X744="低滞销风险",X744="健康")),AND(X743="中滞销风险",OR(X744="低滞销风险",X744="健康")),AND(X743="低滞销风险",X744="健康")),"变好",X743=X744,"维持不变",OR(AND(X743="健康",OR(X744="低滞销风险",X744="中滞销风险",X744="高滞销风险")),AND(X743="低滞销风险",OR(X744="中滞销风险",X744="高滞销风险")),AND(X743="中滞销风险",X744="高滞销风险")),"变差")</f>
        <v>维持不变</v>
      </c>
      <c r="Z744" s="9">
        <f t="shared" si="155"/>
        <v>0</v>
      </c>
      <c r="AA744" s="9">
        <f t="shared" si="153"/>
        <v>98.2</v>
      </c>
      <c r="AB744" s="9">
        <f t="shared" si="156"/>
        <v>98.2</v>
      </c>
      <c r="AC744" s="9">
        <f t="shared" si="154"/>
        <v>213.75</v>
      </c>
      <c r="AD744" s="9">
        <f t="shared" si="157"/>
        <v>122.75</v>
      </c>
      <c r="AE744" s="10">
        <f t="shared" si="158"/>
        <v>1.87912087912088</v>
      </c>
    </row>
    <row r="745" spans="1:31">
      <c r="A745" s="4">
        <v>45908</v>
      </c>
      <c r="B745" s="5" t="s">
        <v>425</v>
      </c>
      <c r="C745" s="5" t="s">
        <v>426</v>
      </c>
      <c r="D745" s="5" t="s">
        <v>326</v>
      </c>
      <c r="E745" s="5">
        <v>0.93</v>
      </c>
      <c r="F745" s="5">
        <v>1</v>
      </c>
      <c r="G745" s="5">
        <v>0.93</v>
      </c>
      <c r="H745" s="5">
        <v>0.89</v>
      </c>
      <c r="I745" s="5" t="s">
        <v>34</v>
      </c>
      <c r="J745" s="5">
        <v>7</v>
      </c>
      <c r="K745" s="5" t="s">
        <v>45</v>
      </c>
      <c r="L745" s="5" t="s">
        <v>46</v>
      </c>
      <c r="M745" s="5" t="s">
        <v>47</v>
      </c>
      <c r="N745" s="5">
        <v>20</v>
      </c>
      <c r="O745" s="5">
        <v>35</v>
      </c>
      <c r="P745" s="5">
        <v>0</v>
      </c>
      <c r="Q745" s="5">
        <v>109</v>
      </c>
      <c r="R745" s="5">
        <v>0</v>
      </c>
      <c r="S745" s="5">
        <v>0</v>
      </c>
      <c r="T745">
        <f t="shared" si="148"/>
        <v>55</v>
      </c>
      <c r="U745">
        <f t="shared" si="149"/>
        <v>164</v>
      </c>
      <c r="V745" s="1">
        <f t="shared" si="150"/>
        <v>45967.1397849462</v>
      </c>
      <c r="W745" s="1">
        <f t="shared" si="151"/>
        <v>46084.3440860215</v>
      </c>
      <c r="X745" t="str">
        <f t="shared" si="152"/>
        <v>高滞销风险</v>
      </c>
      <c r="Y745" s="8" t="str">
        <f>_xlfn.IFS(COUNTIF($B$2:B745,B745)=1,"-",OR(AND(X744="高滞销风险",OR(X745="中滞销风险",X745="低滞销风险",X745="健康")),AND(X744="中滞销风险",OR(X745="低滞销风险",X745="健康")),AND(X744="低滞销风险",X745="健康")),"变好",X744=X745,"维持不变",OR(AND(X744="健康",OR(X745="低滞销风险",X745="中滞销风险",X745="高滞销风险")),AND(X744="低滞销风险",OR(X745="中滞销风险",X745="高滞销风险")),AND(X744="中滞销风险",X745="高滞销风险")),"变差")</f>
        <v>维持不变</v>
      </c>
      <c r="Z745" s="9">
        <f t="shared" si="155"/>
        <v>0</v>
      </c>
      <c r="AA745" s="9">
        <f t="shared" si="153"/>
        <v>85.88</v>
      </c>
      <c r="AB745" s="9">
        <f t="shared" si="156"/>
        <v>85.88</v>
      </c>
      <c r="AC745" s="9">
        <f t="shared" si="154"/>
        <v>176.344086021505</v>
      </c>
      <c r="AD745" s="9">
        <f t="shared" si="157"/>
        <v>92.3440860215051</v>
      </c>
      <c r="AE745" s="10">
        <f t="shared" si="158"/>
        <v>1.95238095238095</v>
      </c>
    </row>
    <row r="746" spans="1:31">
      <c r="A746" s="4">
        <v>45887</v>
      </c>
      <c r="B746" s="5" t="s">
        <v>427</v>
      </c>
      <c r="C746" s="5" t="s">
        <v>428</v>
      </c>
      <c r="D746" s="5" t="s">
        <v>326</v>
      </c>
      <c r="E746" s="5">
        <v>2.14</v>
      </c>
      <c r="F746" s="5">
        <v>2.14</v>
      </c>
      <c r="G746" s="5">
        <v>2.93</v>
      </c>
      <c r="H746" s="5">
        <v>2.61</v>
      </c>
      <c r="I746" s="5" t="s">
        <v>41</v>
      </c>
      <c r="J746" s="5">
        <v>15</v>
      </c>
      <c r="K746" s="5" t="s">
        <v>35</v>
      </c>
      <c r="L746" s="5" t="s">
        <v>36</v>
      </c>
      <c r="M746" s="5" t="s">
        <v>37</v>
      </c>
      <c r="N746" s="5">
        <v>34</v>
      </c>
      <c r="O746" s="5">
        <v>116</v>
      </c>
      <c r="P746" s="5">
        <v>0</v>
      </c>
      <c r="Q746" s="5">
        <v>19</v>
      </c>
      <c r="R746" s="5">
        <v>0</v>
      </c>
      <c r="S746" s="5">
        <v>100</v>
      </c>
      <c r="T746">
        <f t="shared" si="148"/>
        <v>150</v>
      </c>
      <c r="U746">
        <f t="shared" si="149"/>
        <v>269</v>
      </c>
      <c r="V746" s="1">
        <f t="shared" si="150"/>
        <v>45957.0934579439</v>
      </c>
      <c r="W746" s="1">
        <f t="shared" si="151"/>
        <v>46012.7009345794</v>
      </c>
      <c r="X746" t="str">
        <f t="shared" si="152"/>
        <v>中滞销风险</v>
      </c>
      <c r="Y746" s="8" t="str">
        <f>_xlfn.IFS(COUNTIF($B$2:B746,B746)=1,"-",OR(AND(X745="高滞销风险",OR(X746="中滞销风险",X746="低滞销风险",X746="健康")),AND(X745="中滞销风险",OR(X746="低滞销风险",X746="健康")),AND(X745="低滞销风险",X746="健康")),"变好",X745=X746,"维持不变",OR(AND(X745="健康",OR(X746="低滞销风险",X746="中滞销风险",X746="高滞销风险")),AND(X745="低滞销风险",OR(X746="中滞销风险",X746="高滞销风险")),AND(X745="中滞销风险",X746="高滞销风险")),"变差")</f>
        <v>-</v>
      </c>
      <c r="Z746" s="9">
        <f t="shared" si="155"/>
        <v>0</v>
      </c>
      <c r="AA746" s="9">
        <f t="shared" si="153"/>
        <v>44.3</v>
      </c>
      <c r="AB746" s="9">
        <f t="shared" si="156"/>
        <v>44.3</v>
      </c>
      <c r="AC746" s="9">
        <f t="shared" si="154"/>
        <v>125.700934579439</v>
      </c>
      <c r="AD746" s="9">
        <f t="shared" si="157"/>
        <v>20.7009345794359</v>
      </c>
      <c r="AE746" s="10">
        <f t="shared" si="158"/>
        <v>2.56190476190476</v>
      </c>
    </row>
    <row r="747" spans="1:31">
      <c r="A747" s="4">
        <v>45894</v>
      </c>
      <c r="B747" s="5" t="s">
        <v>427</v>
      </c>
      <c r="C747" s="5" t="s">
        <v>428</v>
      </c>
      <c r="D747" s="5" t="s">
        <v>326</v>
      </c>
      <c r="E747" s="5">
        <v>2.71</v>
      </c>
      <c r="F747" s="5">
        <v>2.71</v>
      </c>
      <c r="G747" s="5">
        <v>2.43</v>
      </c>
      <c r="H747" s="5">
        <v>2.79</v>
      </c>
      <c r="I747" s="5" t="s">
        <v>41</v>
      </c>
      <c r="J747" s="5">
        <v>19</v>
      </c>
      <c r="K747" s="5" t="s">
        <v>38</v>
      </c>
      <c r="L747" s="5" t="s">
        <v>39</v>
      </c>
      <c r="M747" s="5" t="s">
        <v>40</v>
      </c>
      <c r="N747" s="5">
        <v>36</v>
      </c>
      <c r="O747" s="5">
        <v>128</v>
      </c>
      <c r="P747" s="5">
        <v>0</v>
      </c>
      <c r="Q747" s="5">
        <v>89</v>
      </c>
      <c r="R747" s="5">
        <v>0</v>
      </c>
      <c r="S747" s="5">
        <v>0</v>
      </c>
      <c r="T747">
        <f t="shared" si="148"/>
        <v>164</v>
      </c>
      <c r="U747">
        <f t="shared" si="149"/>
        <v>253</v>
      </c>
      <c r="V747" s="1">
        <f t="shared" si="150"/>
        <v>45954.516605166</v>
      </c>
      <c r="W747" s="1">
        <f t="shared" si="151"/>
        <v>45987.3579335793</v>
      </c>
      <c r="X747" t="str">
        <f t="shared" si="152"/>
        <v>健康</v>
      </c>
      <c r="Y747" s="8" t="str">
        <f>_xlfn.IFS(COUNTIF($B$2:B747,B747)=1,"-",OR(AND(X746="高滞销风险",OR(X747="中滞销风险",X747="低滞销风险",X747="健康")),AND(X746="中滞销风险",OR(X747="低滞销风险",X747="健康")),AND(X746="低滞销风险",X747="健康")),"变好",X746=X747,"维持不变",OR(AND(X746="健康",OR(X747="低滞销风险",X747="中滞销风险",X747="高滞销风险")),AND(X746="低滞销风险",OR(X747="中滞销风险",X747="高滞销风险")),AND(X746="中滞销风险",X747="高滞销风险")),"变差")</f>
        <v>变好</v>
      </c>
      <c r="Z747" s="9">
        <f t="shared" si="155"/>
        <v>0</v>
      </c>
      <c r="AA747" s="9">
        <f t="shared" si="153"/>
        <v>0</v>
      </c>
      <c r="AB747" s="9">
        <f t="shared" si="156"/>
        <v>0</v>
      </c>
      <c r="AC747" s="9">
        <f t="shared" si="154"/>
        <v>93.3579335793358</v>
      </c>
      <c r="AD747" s="9">
        <f t="shared" si="157"/>
        <v>0</v>
      </c>
      <c r="AE747" s="10">
        <f t="shared" si="158"/>
        <v>2.71</v>
      </c>
    </row>
    <row r="748" spans="1:31">
      <c r="A748" s="4">
        <v>45901</v>
      </c>
      <c r="B748" s="5" t="s">
        <v>427</v>
      </c>
      <c r="C748" s="5" t="s">
        <v>428</v>
      </c>
      <c r="D748" s="5" t="s">
        <v>326</v>
      </c>
      <c r="E748" s="5">
        <v>2.14</v>
      </c>
      <c r="F748" s="5">
        <v>2.14</v>
      </c>
      <c r="G748" s="5">
        <v>2.43</v>
      </c>
      <c r="H748" s="5">
        <v>2.68</v>
      </c>
      <c r="I748" s="5" t="s">
        <v>41</v>
      </c>
      <c r="J748" s="5">
        <v>15</v>
      </c>
      <c r="K748" s="5" t="s">
        <v>42</v>
      </c>
      <c r="L748" s="5" t="s">
        <v>43</v>
      </c>
      <c r="M748" s="5" t="s">
        <v>44</v>
      </c>
      <c r="N748" s="5">
        <v>41</v>
      </c>
      <c r="O748" s="5">
        <v>125</v>
      </c>
      <c r="P748" s="5">
        <v>0</v>
      </c>
      <c r="Q748" s="5">
        <v>74</v>
      </c>
      <c r="R748" s="5">
        <v>0</v>
      </c>
      <c r="S748" s="5">
        <v>0</v>
      </c>
      <c r="T748">
        <f t="shared" si="148"/>
        <v>166</v>
      </c>
      <c r="U748">
        <f t="shared" si="149"/>
        <v>240</v>
      </c>
      <c r="V748" s="1">
        <f t="shared" si="150"/>
        <v>45978.5700934579</v>
      </c>
      <c r="W748" s="1">
        <f t="shared" si="151"/>
        <v>46013.1495327103</v>
      </c>
      <c r="X748" t="str">
        <f t="shared" si="152"/>
        <v>中滞销风险</v>
      </c>
      <c r="Y748" s="8" t="str">
        <f>_xlfn.IFS(COUNTIF($B$2:B748,B748)=1,"-",OR(AND(X747="高滞销风险",OR(X748="中滞销风险",X748="低滞销风险",X748="健康")),AND(X747="中滞销风险",OR(X748="低滞销风险",X748="健康")),AND(X747="低滞销风险",X748="健康")),"变好",X747=X748,"维持不变",OR(AND(X747="健康",OR(X748="低滞销风险",X748="中滞销风险",X748="高滞销风险")),AND(X747="低滞销风险",OR(X748="中滞销风险",X748="高滞销风险")),AND(X747="中滞销风险",X748="高滞销风险")),"变差")</f>
        <v>变差</v>
      </c>
      <c r="Z748" s="9">
        <f t="shared" si="155"/>
        <v>0</v>
      </c>
      <c r="AA748" s="9">
        <f t="shared" si="153"/>
        <v>45.26</v>
      </c>
      <c r="AB748" s="9">
        <f t="shared" si="156"/>
        <v>45.26</v>
      </c>
      <c r="AC748" s="9">
        <f t="shared" si="154"/>
        <v>112.14953271028</v>
      </c>
      <c r="AD748" s="9">
        <f t="shared" si="157"/>
        <v>21.1495327102821</v>
      </c>
      <c r="AE748" s="10">
        <f t="shared" si="158"/>
        <v>2.63736263736264</v>
      </c>
    </row>
    <row r="749" spans="1:31">
      <c r="A749" s="4">
        <v>45908</v>
      </c>
      <c r="B749" s="5" t="s">
        <v>427</v>
      </c>
      <c r="C749" s="5" t="s">
        <v>428</v>
      </c>
      <c r="D749" s="5" t="s">
        <v>326</v>
      </c>
      <c r="E749" s="5">
        <v>1.71</v>
      </c>
      <c r="F749" s="5">
        <v>1.71</v>
      </c>
      <c r="G749" s="5">
        <v>1.93</v>
      </c>
      <c r="H749" s="5">
        <v>2.18</v>
      </c>
      <c r="I749" s="5" t="s">
        <v>41</v>
      </c>
      <c r="J749" s="5">
        <v>12</v>
      </c>
      <c r="K749" s="5" t="s">
        <v>45</v>
      </c>
      <c r="L749" s="5" t="s">
        <v>46</v>
      </c>
      <c r="M749" s="5" t="s">
        <v>47</v>
      </c>
      <c r="N749" s="5">
        <v>72</v>
      </c>
      <c r="O749" s="5">
        <v>85</v>
      </c>
      <c r="P749" s="5">
        <v>0</v>
      </c>
      <c r="Q749" s="5">
        <v>74</v>
      </c>
      <c r="R749" s="5">
        <v>0</v>
      </c>
      <c r="S749" s="5">
        <v>0</v>
      </c>
      <c r="T749">
        <f t="shared" si="148"/>
        <v>157</v>
      </c>
      <c r="U749">
        <f t="shared" si="149"/>
        <v>231</v>
      </c>
      <c r="V749" s="1">
        <f t="shared" si="150"/>
        <v>45999.8128654971</v>
      </c>
      <c r="W749" s="1">
        <f t="shared" si="151"/>
        <v>46043.0877192982</v>
      </c>
      <c r="X749" t="str">
        <f t="shared" si="152"/>
        <v>高滞销风险</v>
      </c>
      <c r="Y749" s="8" t="str">
        <f>_xlfn.IFS(COUNTIF($B$2:B749,B749)=1,"-",OR(AND(X748="高滞销风险",OR(X749="中滞销风险",X749="低滞销风险",X749="健康")),AND(X748="中滞销风险",OR(X749="低滞销风险",X749="健康")),AND(X748="低滞销风险",X749="健康")),"变好",X748=X749,"维持不变",OR(AND(X748="健康",OR(X749="低滞销风险",X749="中滞销风险",X749="高滞销风险")),AND(X748="低滞销风险",OR(X749="中滞销风险",X749="高滞销风险")),AND(X748="中滞销风险",X749="高滞销风险")),"变差")</f>
        <v>变差</v>
      </c>
      <c r="Z749" s="9">
        <f t="shared" si="155"/>
        <v>13.36</v>
      </c>
      <c r="AA749" s="9">
        <f t="shared" si="153"/>
        <v>74</v>
      </c>
      <c r="AB749" s="9">
        <f t="shared" si="156"/>
        <v>87.36</v>
      </c>
      <c r="AC749" s="9">
        <f t="shared" si="154"/>
        <v>135.087719298246</v>
      </c>
      <c r="AD749" s="9">
        <f t="shared" si="157"/>
        <v>51.0877192982443</v>
      </c>
      <c r="AE749" s="10">
        <f t="shared" si="158"/>
        <v>2.75</v>
      </c>
    </row>
    <row r="750" spans="1:31">
      <c r="A750" s="4">
        <v>45887</v>
      </c>
      <c r="B750" s="5" t="s">
        <v>429</v>
      </c>
      <c r="C750" s="5" t="s">
        <v>430</v>
      </c>
      <c r="D750" s="5" t="s">
        <v>326</v>
      </c>
      <c r="E750" s="5">
        <v>4.32</v>
      </c>
      <c r="F750" s="5">
        <v>4.57</v>
      </c>
      <c r="G750" s="5">
        <v>4.5</v>
      </c>
      <c r="H750" s="5">
        <v>4.11</v>
      </c>
      <c r="I750" s="5" t="s">
        <v>34</v>
      </c>
      <c r="J750" s="5">
        <v>32</v>
      </c>
      <c r="K750" s="5" t="s">
        <v>35</v>
      </c>
      <c r="L750" s="5" t="s">
        <v>36</v>
      </c>
      <c r="M750" s="5" t="s">
        <v>37</v>
      </c>
      <c r="N750" s="5">
        <v>92</v>
      </c>
      <c r="O750" s="5">
        <v>168</v>
      </c>
      <c r="P750" s="5">
        <v>0</v>
      </c>
      <c r="Q750" s="5">
        <v>3</v>
      </c>
      <c r="R750" s="5">
        <v>0</v>
      </c>
      <c r="S750" s="5">
        <v>100</v>
      </c>
      <c r="T750">
        <f t="shared" si="148"/>
        <v>260</v>
      </c>
      <c r="U750">
        <f t="shared" si="149"/>
        <v>363</v>
      </c>
      <c r="V750" s="1">
        <f t="shared" si="150"/>
        <v>45947.1851851852</v>
      </c>
      <c r="W750" s="1">
        <f t="shared" si="151"/>
        <v>45971.0277777778</v>
      </c>
      <c r="X750" t="str">
        <f t="shared" si="152"/>
        <v>健康</v>
      </c>
      <c r="Y750" s="8" t="str">
        <f>_xlfn.IFS(COUNTIF($B$2:B750,B750)=1,"-",OR(AND(X749="高滞销风险",OR(X750="中滞销风险",X750="低滞销风险",X750="健康")),AND(X749="中滞销风险",OR(X750="低滞销风险",X750="健康")),AND(X749="低滞销风险",X750="健康")),"变好",X749=X750,"维持不变",OR(AND(X749="健康",OR(X750="低滞销风险",X750="中滞销风险",X750="高滞销风险")),AND(X749="低滞销风险",OR(X750="中滞销风险",X750="高滞销风险")),AND(X749="中滞销风险",X750="高滞销风险")),"变差")</f>
        <v>-</v>
      </c>
      <c r="Z750" s="9">
        <f t="shared" si="155"/>
        <v>0</v>
      </c>
      <c r="AA750" s="9">
        <f t="shared" si="153"/>
        <v>0</v>
      </c>
      <c r="AB750" s="9">
        <f t="shared" si="156"/>
        <v>0</v>
      </c>
      <c r="AC750" s="9">
        <f t="shared" si="154"/>
        <v>84.0277777777778</v>
      </c>
      <c r="AD750" s="9">
        <f t="shared" si="157"/>
        <v>0</v>
      </c>
      <c r="AE750" s="10">
        <f t="shared" si="158"/>
        <v>4.32</v>
      </c>
    </row>
    <row r="751" spans="1:31">
      <c r="A751" s="4">
        <v>45894</v>
      </c>
      <c r="B751" s="5" t="s">
        <v>429</v>
      </c>
      <c r="C751" s="5" t="s">
        <v>430</v>
      </c>
      <c r="D751" s="5" t="s">
        <v>326</v>
      </c>
      <c r="E751" s="5">
        <v>4.52</v>
      </c>
      <c r="F751" s="5">
        <v>4.57</v>
      </c>
      <c r="G751" s="5">
        <v>4.57</v>
      </c>
      <c r="H751" s="5">
        <v>4.46</v>
      </c>
      <c r="I751" s="5" t="s">
        <v>34</v>
      </c>
      <c r="J751" s="5">
        <v>32</v>
      </c>
      <c r="K751" s="5" t="s">
        <v>38</v>
      </c>
      <c r="L751" s="5" t="s">
        <v>39</v>
      </c>
      <c r="M751" s="5" t="s">
        <v>40</v>
      </c>
      <c r="N751" s="5">
        <v>92</v>
      </c>
      <c r="O751" s="5">
        <v>135</v>
      </c>
      <c r="P751" s="5">
        <v>0</v>
      </c>
      <c r="Q751" s="5">
        <v>3</v>
      </c>
      <c r="R751" s="5">
        <v>0</v>
      </c>
      <c r="S751" s="5">
        <v>100</v>
      </c>
      <c r="T751">
        <f>N751+O751+P751</f>
        <v>227</v>
      </c>
      <c r="U751">
        <f>T751+Q751+R751+S751</f>
        <v>330</v>
      </c>
      <c r="V751" s="1">
        <f>A751+T751/E751</f>
        <v>45944.2212389381</v>
      </c>
      <c r="W751" s="1">
        <f>A751+U751/E751</f>
        <v>45967.0088495575</v>
      </c>
      <c r="X751" t="str">
        <f>_xlfn.IFS(AD751&gt;=30,"高滞销风险",AD751&gt;=15,"中滞销风险",AD751&gt;0,"低滞销风险",AD751=0,"健康")</f>
        <v>健康</v>
      </c>
      <c r="Y751" s="8" t="str">
        <f>_xlfn.IFS(COUNTIF($B$2:B751,B751)=1,"-",OR(AND(X750="高滞销风险",OR(X751="中滞销风险",X751="低滞销风险",X751="健康")),AND(X750="中滞销风险",OR(X751="低滞销风险",X751="健康")),AND(X750="低滞销风险",X751="健康")),"变好",X750=X751,"维持不变",OR(AND(X750="健康",OR(X751="低滞销风险",X751="中滞销风险",X751="高滞销风险")),AND(X750="低滞销风险",OR(X751="中滞销风险",X751="高滞销风险")),AND(X750="中滞销风险",X751="高滞销风险")),"变差")</f>
        <v>维持不变</v>
      </c>
      <c r="Z751" s="9">
        <f t="shared" si="155"/>
        <v>0</v>
      </c>
      <c r="AA751" s="9">
        <f>AB751-Z751</f>
        <v>0</v>
      </c>
      <c r="AB751" s="9">
        <f t="shared" si="156"/>
        <v>0</v>
      </c>
      <c r="AC751" s="9">
        <f>U751/E751</f>
        <v>73.0088495575221</v>
      </c>
      <c r="AD751" s="9">
        <f t="shared" si="157"/>
        <v>0</v>
      </c>
      <c r="AE751" s="10">
        <f t="shared" si="158"/>
        <v>4.52</v>
      </c>
    </row>
    <row r="752" spans="1:31">
      <c r="A752" s="4">
        <v>45901</v>
      </c>
      <c r="B752" s="5" t="s">
        <v>429</v>
      </c>
      <c r="C752" s="5" t="s">
        <v>430</v>
      </c>
      <c r="D752" s="5" t="s">
        <v>326</v>
      </c>
      <c r="E752" s="5">
        <v>4.55</v>
      </c>
      <c r="F752" s="5">
        <v>4.57</v>
      </c>
      <c r="G752" s="5">
        <v>4.57</v>
      </c>
      <c r="H752" s="5">
        <v>4.54</v>
      </c>
      <c r="I752" s="5" t="s">
        <v>34</v>
      </c>
      <c r="J752" s="5">
        <v>32</v>
      </c>
      <c r="K752" s="5" t="s">
        <v>42</v>
      </c>
      <c r="L752" s="5" t="s">
        <v>43</v>
      </c>
      <c r="M752" s="5" t="s">
        <v>44</v>
      </c>
      <c r="N752" s="5">
        <v>83</v>
      </c>
      <c r="O752" s="5">
        <v>211</v>
      </c>
      <c r="P752" s="5">
        <v>0</v>
      </c>
      <c r="Q752" s="5">
        <v>3</v>
      </c>
      <c r="R752" s="5">
        <v>0</v>
      </c>
      <c r="S752" s="5">
        <v>50</v>
      </c>
      <c r="T752">
        <f>N752+O752+P752</f>
        <v>294</v>
      </c>
      <c r="U752">
        <f>T752+Q752+R752+S752</f>
        <v>347</v>
      </c>
      <c r="V752" s="1">
        <f>A752+T752/E752</f>
        <v>45965.6153846154</v>
      </c>
      <c r="W752" s="1">
        <f>A752+U752/E752</f>
        <v>45977.2637362637</v>
      </c>
      <c r="X752" t="str">
        <f>_xlfn.IFS(AD752&gt;=30,"高滞销风险",AD752&gt;=15,"中滞销风险",AD752&gt;0,"低滞销风险",AD752=0,"健康")</f>
        <v>健康</v>
      </c>
      <c r="Y752" s="8" t="str">
        <f>_xlfn.IFS(COUNTIF($B$2:B752,B752)=1,"-",OR(AND(X751="高滞销风险",OR(X752="中滞销风险",X752="低滞销风险",X752="健康")),AND(X751="中滞销风险",OR(X752="低滞销风险",X752="健康")),AND(X751="低滞销风险",X752="健康")),"变好",X751=X752,"维持不变",OR(AND(X751="健康",OR(X752="低滞销风险",X752="中滞销风险",X752="高滞销风险")),AND(X751="低滞销风险",OR(X752="中滞销风险",X752="高滞销风险")),AND(X751="中滞销风险",X752="高滞销风险")),"变差")</f>
        <v>维持不变</v>
      </c>
      <c r="Z752" s="9">
        <f t="shared" si="155"/>
        <v>0</v>
      </c>
      <c r="AA752" s="9">
        <f>AB752-Z752</f>
        <v>0</v>
      </c>
      <c r="AB752" s="9">
        <f t="shared" si="156"/>
        <v>0</v>
      </c>
      <c r="AC752" s="9">
        <f>U752/E752</f>
        <v>76.2637362637363</v>
      </c>
      <c r="AD752" s="9">
        <f t="shared" si="157"/>
        <v>0</v>
      </c>
      <c r="AE752" s="10">
        <f t="shared" si="158"/>
        <v>4.55</v>
      </c>
    </row>
    <row r="753" spans="1:31">
      <c r="A753" s="4">
        <v>45908</v>
      </c>
      <c r="B753" s="5" t="s">
        <v>429</v>
      </c>
      <c r="C753" s="5" t="s">
        <v>430</v>
      </c>
      <c r="D753" s="5" t="s">
        <v>326</v>
      </c>
      <c r="E753" s="5">
        <v>3.57</v>
      </c>
      <c r="F753" s="5">
        <v>3.57</v>
      </c>
      <c r="G753" s="5">
        <v>4.07</v>
      </c>
      <c r="H753" s="5">
        <v>4.32</v>
      </c>
      <c r="I753" s="5" t="s">
        <v>41</v>
      </c>
      <c r="J753" s="5">
        <v>25</v>
      </c>
      <c r="K753" s="5" t="s">
        <v>45</v>
      </c>
      <c r="L753" s="5" t="s">
        <v>46</v>
      </c>
      <c r="M753" s="5" t="s">
        <v>47</v>
      </c>
      <c r="N753" s="5">
        <v>93</v>
      </c>
      <c r="O753" s="5">
        <v>178</v>
      </c>
      <c r="P753" s="5">
        <v>0</v>
      </c>
      <c r="Q753" s="5">
        <v>3</v>
      </c>
      <c r="R753" s="5">
        <v>0</v>
      </c>
      <c r="S753" s="5">
        <v>50</v>
      </c>
      <c r="T753">
        <f>N753+O753+P753</f>
        <v>271</v>
      </c>
      <c r="U753">
        <f>T753+Q753+R753+S753</f>
        <v>324</v>
      </c>
      <c r="V753" s="1">
        <f>A753+T753/E753</f>
        <v>45983.9103641457</v>
      </c>
      <c r="W753" s="1">
        <f>A753+U753/E753</f>
        <v>45998.756302521</v>
      </c>
      <c r="X753" t="str">
        <f>_xlfn.IFS(AD753&gt;=30,"高滞销风险",AD753&gt;=15,"中滞销风险",AD753&gt;0,"低滞销风险",AD753=0,"健康")</f>
        <v>低滞销风险</v>
      </c>
      <c r="Y753" s="8" t="str">
        <f>_xlfn.IFS(COUNTIF($B$2:B753,B753)=1,"-",OR(AND(X752="高滞销风险",OR(X753="中滞销风险",X753="低滞销风险",X753="健康")),AND(X752="中滞销风险",OR(X753="低滞销风险",X753="健康")),AND(X752="低滞销风险",X753="健康")),"变好",X752=X753,"维持不变",OR(AND(X752="健康",OR(X753="低滞销风险",X753="中滞销风险",X753="高滞销风险")),AND(X752="低滞销风险",OR(X753="中滞销风险",X753="高滞销风险")),AND(X752="中滞销风险",X753="高滞销风险")),"变差")</f>
        <v>变差</v>
      </c>
      <c r="Z753" s="9">
        <f t="shared" si="155"/>
        <v>0</v>
      </c>
      <c r="AA753" s="9">
        <f>AB753-Z753</f>
        <v>24.12</v>
      </c>
      <c r="AB753" s="9">
        <f t="shared" si="156"/>
        <v>24.12</v>
      </c>
      <c r="AC753" s="9">
        <f>U753/E753</f>
        <v>90.7563025210084</v>
      </c>
      <c r="AD753" s="9">
        <f t="shared" si="157"/>
        <v>6.75630252101109</v>
      </c>
      <c r="AE753" s="10">
        <f t="shared" si="158"/>
        <v>3.85714285714286</v>
      </c>
    </row>
    <row r="754" spans="1:31">
      <c r="A754" s="4">
        <v>45887</v>
      </c>
      <c r="B754" s="5" t="s">
        <v>431</v>
      </c>
      <c r="C754" s="5" t="s">
        <v>432</v>
      </c>
      <c r="D754" s="5" t="s">
        <v>326</v>
      </c>
      <c r="E754" s="5">
        <v>7</v>
      </c>
      <c r="F754" s="5">
        <v>7</v>
      </c>
      <c r="G754" s="5">
        <v>7.5</v>
      </c>
      <c r="H754" s="5">
        <v>7.04</v>
      </c>
      <c r="I754" s="5" t="s">
        <v>41</v>
      </c>
      <c r="J754" s="5">
        <v>49</v>
      </c>
      <c r="K754" s="5" t="s">
        <v>35</v>
      </c>
      <c r="L754" s="5" t="s">
        <v>36</v>
      </c>
      <c r="M754" s="5" t="s">
        <v>37</v>
      </c>
      <c r="N754" s="5">
        <v>86</v>
      </c>
      <c r="O754" s="5">
        <v>317</v>
      </c>
      <c r="P754" s="5">
        <v>0</v>
      </c>
      <c r="Q754" s="5">
        <v>1</v>
      </c>
      <c r="R754" s="5">
        <v>0</v>
      </c>
      <c r="S754" s="5">
        <v>100</v>
      </c>
      <c r="T754">
        <f>N754+O754+P754</f>
        <v>403</v>
      </c>
      <c r="U754">
        <f>T754+Q754+R754+S754</f>
        <v>504</v>
      </c>
      <c r="V754" s="1">
        <f>A754+T754/E754</f>
        <v>45944.5714285714</v>
      </c>
      <c r="W754" s="1">
        <f>A754+U754/E754</f>
        <v>45959</v>
      </c>
      <c r="X754" t="str">
        <f>_xlfn.IFS(AD754&gt;=30,"高滞销风险",AD754&gt;=15,"中滞销风险",AD754&gt;0,"低滞销风险",AD754=0,"健康")</f>
        <v>健康</v>
      </c>
      <c r="Y754" s="8" t="str">
        <f>_xlfn.IFS(COUNTIF($B$2:B754,B754)=1,"-",OR(AND(X753="高滞销风险",OR(X754="中滞销风险",X754="低滞销风险",X754="健康")),AND(X753="中滞销风险",OR(X754="低滞销风险",X754="健康")),AND(X753="低滞销风险",X754="健康")),"变好",X753=X754,"维持不变",OR(AND(X753="健康",OR(X754="低滞销风险",X754="中滞销风险",X754="高滞销风险")),AND(X753="低滞销风险",OR(X754="中滞销风险",X754="高滞销风险")),AND(X753="中滞销风险",X754="高滞销风险")),"变差")</f>
        <v>-</v>
      </c>
      <c r="Z754" s="9">
        <f t="shared" si="155"/>
        <v>0</v>
      </c>
      <c r="AA754" s="9">
        <f>AB754-Z754</f>
        <v>0</v>
      </c>
      <c r="AB754" s="9">
        <f t="shared" si="156"/>
        <v>0</v>
      </c>
      <c r="AC754" s="9">
        <f>U754/E754</f>
        <v>72</v>
      </c>
      <c r="AD754" s="9">
        <f t="shared" si="157"/>
        <v>0</v>
      </c>
      <c r="AE754" s="10">
        <f t="shared" si="158"/>
        <v>7</v>
      </c>
    </row>
    <row r="755" spans="1:31">
      <c r="A755" s="4">
        <v>45894</v>
      </c>
      <c r="B755" s="5" t="s">
        <v>431</v>
      </c>
      <c r="C755" s="5" t="s">
        <v>432</v>
      </c>
      <c r="D755" s="5" t="s">
        <v>326</v>
      </c>
      <c r="E755" s="5">
        <v>7.92</v>
      </c>
      <c r="F755" s="5">
        <v>8.71</v>
      </c>
      <c r="G755" s="5">
        <v>7.86</v>
      </c>
      <c r="H755" s="5">
        <v>7.46</v>
      </c>
      <c r="I755" s="5" t="s">
        <v>34</v>
      </c>
      <c r="J755" s="5">
        <v>61</v>
      </c>
      <c r="K755" s="5" t="s">
        <v>38</v>
      </c>
      <c r="L755" s="5" t="s">
        <v>39</v>
      </c>
      <c r="M755" s="5" t="s">
        <v>40</v>
      </c>
      <c r="N755" s="5">
        <v>81</v>
      </c>
      <c r="O755" s="5">
        <v>363</v>
      </c>
      <c r="P755" s="5">
        <v>0</v>
      </c>
      <c r="Q755" s="5">
        <v>1</v>
      </c>
      <c r="R755" s="5">
        <v>0</v>
      </c>
      <c r="S755" s="5">
        <v>50</v>
      </c>
      <c r="T755">
        <f>N755+O755+P755</f>
        <v>444</v>
      </c>
      <c r="U755">
        <f>T755+Q755+R755+S755</f>
        <v>495</v>
      </c>
      <c r="V755" s="1">
        <f>A755+T755/E755</f>
        <v>45950.0606060606</v>
      </c>
      <c r="W755" s="1">
        <f>A755+U755/E755</f>
        <v>45956.5</v>
      </c>
      <c r="X755" t="str">
        <f>_xlfn.IFS(AD755&gt;=30,"高滞销风险",AD755&gt;=15,"中滞销风险",AD755&gt;0,"低滞销风险",AD755=0,"健康")</f>
        <v>健康</v>
      </c>
      <c r="Y755" s="8" t="str">
        <f>_xlfn.IFS(COUNTIF($B$2:B755,B755)=1,"-",OR(AND(X754="高滞销风险",OR(X755="中滞销风险",X755="低滞销风险",X755="健康")),AND(X754="中滞销风险",OR(X755="低滞销风险",X755="健康")),AND(X754="低滞销风险",X755="健康")),"变好",X754=X755,"维持不变",OR(AND(X754="健康",OR(X755="低滞销风险",X755="中滞销风险",X755="高滞销风险")),AND(X754="低滞销风险",OR(X755="中滞销风险",X755="高滞销风险")),AND(X754="中滞销风险",X755="高滞销风险")),"变差")</f>
        <v>维持不变</v>
      </c>
      <c r="Z755" s="9">
        <f t="shared" si="155"/>
        <v>0</v>
      </c>
      <c r="AA755" s="9">
        <f>AB755-Z755</f>
        <v>0</v>
      </c>
      <c r="AB755" s="9">
        <f t="shared" si="156"/>
        <v>0</v>
      </c>
      <c r="AC755" s="9">
        <f>U755/E755</f>
        <v>62.5</v>
      </c>
      <c r="AD755" s="9">
        <f t="shared" si="157"/>
        <v>0</v>
      </c>
      <c r="AE755" s="10">
        <f t="shared" si="158"/>
        <v>7.92</v>
      </c>
    </row>
    <row r="756" spans="1:31">
      <c r="A756" s="4">
        <v>45901</v>
      </c>
      <c r="B756" s="5" t="s">
        <v>431</v>
      </c>
      <c r="C756" s="5" t="s">
        <v>432</v>
      </c>
      <c r="D756" s="5" t="s">
        <v>326</v>
      </c>
      <c r="E756" s="5">
        <v>3.71</v>
      </c>
      <c r="F756" s="5">
        <v>3.71</v>
      </c>
      <c r="G756" s="5">
        <v>6.21</v>
      </c>
      <c r="H756" s="5">
        <v>6.86</v>
      </c>
      <c r="I756" s="5" t="s">
        <v>41</v>
      </c>
      <c r="J756" s="5">
        <v>26</v>
      </c>
      <c r="K756" s="5" t="s">
        <v>42</v>
      </c>
      <c r="L756" s="5" t="s">
        <v>43</v>
      </c>
      <c r="M756" s="5" t="s">
        <v>44</v>
      </c>
      <c r="N756" s="5">
        <v>113</v>
      </c>
      <c r="O756" s="5">
        <v>355</v>
      </c>
      <c r="P756" s="5">
        <v>0</v>
      </c>
      <c r="Q756" s="5">
        <v>1</v>
      </c>
      <c r="R756" s="5">
        <v>0</v>
      </c>
      <c r="S756" s="5">
        <v>100</v>
      </c>
      <c r="T756">
        <f>N756+O756+P756</f>
        <v>468</v>
      </c>
      <c r="U756">
        <f>T756+Q756+R756+S756</f>
        <v>569</v>
      </c>
      <c r="V756" s="1">
        <f>A756+T756/E756</f>
        <v>46027.1455525606</v>
      </c>
      <c r="W756" s="1">
        <f>A756+U756/E756</f>
        <v>46054.3692722372</v>
      </c>
      <c r="X756" t="str">
        <f>_xlfn.IFS(AD756&gt;=30,"高滞销风险",AD756&gt;=15,"中滞销风险",AD756&gt;0,"低滞销风险",AD756=0,"健康")</f>
        <v>高滞销风险</v>
      </c>
      <c r="Y756" s="8" t="str">
        <f>_xlfn.IFS(COUNTIF($B$2:B756,B756)=1,"-",OR(AND(X755="高滞销风险",OR(X756="中滞销风险",X756="低滞销风险",X756="健康")),AND(X755="中滞销风险",OR(X756="低滞销风险",X756="健康")),AND(X755="低滞销风险",X756="健康")),"变好",X755=X756,"维持不变",OR(AND(X755="健康",OR(X756="低滞销风险",X756="中滞销风险",X756="高滞销风险")),AND(X755="低滞销风险",OR(X756="中滞销风险",X756="高滞销风险")),AND(X755="中滞销风险",X756="高滞销风险")),"变差")</f>
        <v>变差</v>
      </c>
      <c r="Z756" s="9">
        <f t="shared" si="155"/>
        <v>130.39</v>
      </c>
      <c r="AA756" s="9">
        <f>AB756-Z756</f>
        <v>101</v>
      </c>
      <c r="AB756" s="9">
        <f t="shared" si="156"/>
        <v>231.39</v>
      </c>
      <c r="AC756" s="9">
        <f>U756/E756</f>
        <v>153.369272237197</v>
      </c>
      <c r="AD756" s="9">
        <f t="shared" si="157"/>
        <v>62.3692722371998</v>
      </c>
      <c r="AE756" s="10">
        <f t="shared" si="158"/>
        <v>6.25274725274725</v>
      </c>
    </row>
    <row r="757" spans="1:31">
      <c r="A757" s="4">
        <v>45908</v>
      </c>
      <c r="B757" s="5" t="s">
        <v>431</v>
      </c>
      <c r="C757" s="5" t="s">
        <v>432</v>
      </c>
      <c r="D757" s="5" t="s">
        <v>326</v>
      </c>
      <c r="E757" s="5">
        <v>6.32</v>
      </c>
      <c r="F757" s="5">
        <v>6.71</v>
      </c>
      <c r="G757" s="5">
        <v>5.21</v>
      </c>
      <c r="H757" s="5">
        <v>6.54</v>
      </c>
      <c r="I757" s="5" t="s">
        <v>34</v>
      </c>
      <c r="J757" s="5">
        <v>47</v>
      </c>
      <c r="K757" s="5" t="s">
        <v>45</v>
      </c>
      <c r="L757" s="5" t="s">
        <v>46</v>
      </c>
      <c r="M757" s="5" t="s">
        <v>47</v>
      </c>
      <c r="N757" s="5">
        <v>122</v>
      </c>
      <c r="O757" s="5">
        <v>312</v>
      </c>
      <c r="P757" s="5">
        <v>0</v>
      </c>
      <c r="Q757" s="5">
        <v>101</v>
      </c>
      <c r="R757" s="5">
        <v>0</v>
      </c>
      <c r="S757" s="5">
        <v>0</v>
      </c>
      <c r="T757">
        <f>N757+O757+P757</f>
        <v>434</v>
      </c>
      <c r="U757">
        <f>T757+Q757+R757+S757</f>
        <v>535</v>
      </c>
      <c r="V757" s="1">
        <f>A757+T757/E757</f>
        <v>45976.6708860759</v>
      </c>
      <c r="W757" s="1">
        <f>A757+U757/E757</f>
        <v>45992.6518987342</v>
      </c>
      <c r="X757" t="str">
        <f>_xlfn.IFS(AD757&gt;=30,"高滞销风险",AD757&gt;=15,"中滞销风险",AD757&gt;0,"低滞销风险",AD757=0,"健康")</f>
        <v>低滞销风险</v>
      </c>
      <c r="Y757" s="8" t="str">
        <f>_xlfn.IFS(COUNTIF($B$2:B757,B757)=1,"-",OR(AND(X756="高滞销风险",OR(X757="中滞销风险",X757="低滞销风险",X757="健康")),AND(X756="中滞销风险",OR(X757="低滞销风险",X757="健康")),AND(X756="低滞销风险",X757="健康")),"变好",X756=X757,"维持不变",OR(AND(X756="健康",OR(X757="低滞销风险",X757="中滞销风险",X757="高滞销风险")),AND(X756="低滞销风险",OR(X757="中滞销风险",X757="高滞销风险")),AND(X756="中滞销风险",X757="高滞销风险")),"变差")</f>
        <v>变好</v>
      </c>
      <c r="Z757" s="9">
        <f t="shared" si="155"/>
        <v>0</v>
      </c>
      <c r="AA757" s="9">
        <f>AB757-Z757</f>
        <v>4.12</v>
      </c>
      <c r="AB757" s="9">
        <f t="shared" si="156"/>
        <v>4.12</v>
      </c>
      <c r="AC757" s="9">
        <f>U757/E757</f>
        <v>84.6518987341772</v>
      </c>
      <c r="AD757" s="9">
        <f t="shared" si="157"/>
        <v>0.651898734176939</v>
      </c>
      <c r="AE757" s="10">
        <f t="shared" si="158"/>
        <v>6.36904761904762</v>
      </c>
    </row>
    <row r="758" spans="1:31">
      <c r="A758" s="4">
        <v>45887</v>
      </c>
      <c r="B758" s="5" t="s">
        <v>433</v>
      </c>
      <c r="C758" s="5" t="s">
        <v>434</v>
      </c>
      <c r="D758" s="5" t="s">
        <v>326</v>
      </c>
      <c r="E758" s="5">
        <v>3.43</v>
      </c>
      <c r="F758" s="5">
        <v>3.43</v>
      </c>
      <c r="G758" s="5">
        <v>3.79</v>
      </c>
      <c r="H758" s="5">
        <v>3.61</v>
      </c>
      <c r="I758" s="5" t="s">
        <v>41</v>
      </c>
      <c r="J758" s="5">
        <v>24</v>
      </c>
      <c r="K758" s="5" t="s">
        <v>35</v>
      </c>
      <c r="L758" s="5" t="s">
        <v>36</v>
      </c>
      <c r="M758" s="5" t="s">
        <v>37</v>
      </c>
      <c r="N758" s="5">
        <v>117</v>
      </c>
      <c r="O758" s="5">
        <v>121</v>
      </c>
      <c r="P758" s="5">
        <v>0</v>
      </c>
      <c r="Q758" s="5">
        <v>51</v>
      </c>
      <c r="R758" s="5">
        <v>0</v>
      </c>
      <c r="S758" s="5">
        <v>0</v>
      </c>
      <c r="T758">
        <f>N758+O758+P758</f>
        <v>238</v>
      </c>
      <c r="U758">
        <f>T758+Q758+R758+S758</f>
        <v>289</v>
      </c>
      <c r="V758" s="1">
        <f>A758+T758/E758</f>
        <v>45956.387755102</v>
      </c>
      <c r="W758" s="1">
        <f>A758+U758/E758</f>
        <v>45971.2565597668</v>
      </c>
      <c r="X758" t="str">
        <f>_xlfn.IFS(AD758&gt;=30,"高滞销风险",AD758&gt;=15,"中滞销风险",AD758&gt;0,"低滞销风险",AD758=0,"健康")</f>
        <v>健康</v>
      </c>
      <c r="Y758" s="8" t="str">
        <f>_xlfn.IFS(COUNTIF($B$2:B758,B758)=1,"-",OR(AND(X757="高滞销风险",OR(X758="中滞销风险",X758="低滞销风险",X758="健康")),AND(X757="中滞销风险",OR(X758="低滞销风险",X758="健康")),AND(X757="低滞销风险",X758="健康")),"变好",X757=X758,"维持不变",OR(AND(X757="健康",OR(X758="低滞销风险",X758="中滞销风险",X758="高滞销风险")),AND(X757="低滞销风险",OR(X758="中滞销风险",X758="高滞销风险")),AND(X757="中滞销风险",X758="高滞销风险")),"变差")</f>
        <v>-</v>
      </c>
      <c r="Z758" s="9">
        <f t="shared" si="155"/>
        <v>0</v>
      </c>
      <c r="AA758" s="9">
        <f>AB758-Z758</f>
        <v>0</v>
      </c>
      <c r="AB758" s="9">
        <f t="shared" si="156"/>
        <v>0</v>
      </c>
      <c r="AC758" s="9">
        <f>U758/E758</f>
        <v>84.2565597667638</v>
      </c>
      <c r="AD758" s="9">
        <f t="shared" si="157"/>
        <v>0</v>
      </c>
      <c r="AE758" s="10">
        <f t="shared" si="158"/>
        <v>3.43</v>
      </c>
    </row>
    <row r="759" spans="1:31">
      <c r="A759" s="4">
        <v>45894</v>
      </c>
      <c r="B759" s="5" t="s">
        <v>433</v>
      </c>
      <c r="C759" s="5" t="s">
        <v>434</v>
      </c>
      <c r="D759" s="5" t="s">
        <v>326</v>
      </c>
      <c r="E759" s="5">
        <v>2</v>
      </c>
      <c r="F759" s="5">
        <v>2</v>
      </c>
      <c r="G759" s="5">
        <v>2.71</v>
      </c>
      <c r="H759" s="5">
        <v>3.43</v>
      </c>
      <c r="I759" s="5" t="s">
        <v>41</v>
      </c>
      <c r="J759" s="5">
        <v>14</v>
      </c>
      <c r="K759" s="5" t="s">
        <v>38</v>
      </c>
      <c r="L759" s="5" t="s">
        <v>39</v>
      </c>
      <c r="M759" s="5" t="s">
        <v>40</v>
      </c>
      <c r="N759" s="5">
        <v>122</v>
      </c>
      <c r="O759" s="5">
        <v>131</v>
      </c>
      <c r="P759" s="5">
        <v>0</v>
      </c>
      <c r="Q759" s="5">
        <v>21</v>
      </c>
      <c r="R759" s="5">
        <v>0</v>
      </c>
      <c r="S759" s="5">
        <v>0</v>
      </c>
      <c r="T759">
        <f>N759+O759+P759</f>
        <v>253</v>
      </c>
      <c r="U759">
        <f>T759+Q759+R759+S759</f>
        <v>274</v>
      </c>
      <c r="V759" s="1">
        <f>A759+T759/E759</f>
        <v>46020.5</v>
      </c>
      <c r="W759" s="1">
        <f>A759+U759/E759</f>
        <v>46031</v>
      </c>
      <c r="X759" t="str">
        <f>_xlfn.IFS(AD759&gt;=30,"高滞销风险",AD759&gt;=15,"中滞销风险",AD759&gt;0,"低滞销风险",AD759=0,"健康")</f>
        <v>高滞销风险</v>
      </c>
      <c r="Y759" s="8" t="str">
        <f>_xlfn.IFS(COUNTIF($B$2:B759,B759)=1,"-",OR(AND(X758="高滞销风险",OR(X759="中滞销风险",X759="低滞销风险",X759="健康")),AND(X758="中滞销风险",OR(X759="低滞销风险",X759="健康")),AND(X758="低滞销风险",X759="健康")),"变好",X758=X759,"维持不变",OR(AND(X758="健康",OR(X759="低滞销风险",X759="中滞销风险",X759="高滞销风险")),AND(X758="低滞销风险",OR(X759="中滞销风险",X759="高滞销风险")),AND(X758="中滞销风险",X759="高滞销风险")),"变差")</f>
        <v>变差</v>
      </c>
      <c r="Z759" s="9">
        <f t="shared" si="155"/>
        <v>57</v>
      </c>
      <c r="AA759" s="9">
        <f>AB759-Z759</f>
        <v>21</v>
      </c>
      <c r="AB759" s="9">
        <f t="shared" si="156"/>
        <v>78</v>
      </c>
      <c r="AC759" s="9">
        <f>U759/E759</f>
        <v>137</v>
      </c>
      <c r="AD759" s="9">
        <f t="shared" si="157"/>
        <v>39</v>
      </c>
      <c r="AE759" s="10">
        <f t="shared" si="158"/>
        <v>2.79591836734694</v>
      </c>
    </row>
    <row r="760" spans="1:31">
      <c r="A760" s="4">
        <v>45901</v>
      </c>
      <c r="B760" s="5" t="s">
        <v>433</v>
      </c>
      <c r="C760" s="5" t="s">
        <v>434</v>
      </c>
      <c r="D760" s="5" t="s">
        <v>326</v>
      </c>
      <c r="E760" s="5">
        <v>2.43</v>
      </c>
      <c r="F760" s="5">
        <v>2.43</v>
      </c>
      <c r="G760" s="5">
        <v>2.21</v>
      </c>
      <c r="H760" s="5">
        <v>3</v>
      </c>
      <c r="I760" s="5" t="s">
        <v>41</v>
      </c>
      <c r="J760" s="5">
        <v>17</v>
      </c>
      <c r="K760" s="5" t="s">
        <v>42</v>
      </c>
      <c r="L760" s="5" t="s">
        <v>43</v>
      </c>
      <c r="M760" s="5" t="s">
        <v>44</v>
      </c>
      <c r="N760" s="5">
        <v>114</v>
      </c>
      <c r="O760" s="5">
        <v>119</v>
      </c>
      <c r="P760" s="5">
        <v>0</v>
      </c>
      <c r="Q760" s="5">
        <v>21</v>
      </c>
      <c r="R760" s="5">
        <v>0</v>
      </c>
      <c r="S760" s="5">
        <v>0</v>
      </c>
      <c r="T760">
        <f>N760+O760+P760</f>
        <v>233</v>
      </c>
      <c r="U760">
        <f>T760+Q760+R760+S760</f>
        <v>254</v>
      </c>
      <c r="V760" s="1">
        <f>A760+T760/E760</f>
        <v>45996.8847736626</v>
      </c>
      <c r="W760" s="1">
        <f>A760+U760/E760</f>
        <v>46005.5267489712</v>
      </c>
      <c r="X760" t="str">
        <f>_xlfn.IFS(AD760&gt;=30,"高滞销风险",AD760&gt;=15,"中滞销风险",AD760&gt;0,"低滞销风险",AD760=0,"健康")</f>
        <v>低滞销风险</v>
      </c>
      <c r="Y760" s="8" t="str">
        <f>_xlfn.IFS(COUNTIF($B$2:B760,B760)=1,"-",OR(AND(X759="高滞销风险",OR(X760="中滞销风险",X760="低滞销风险",X760="健康")),AND(X759="中滞销风险",OR(X760="低滞销风险",X760="健康")),AND(X759="低滞销风险",X760="健康")),"变好",X759=X760,"维持不变",OR(AND(X759="健康",OR(X760="低滞销风险",X760="中滞销风险",X760="高滞销风险")),AND(X759="低滞销风险",OR(X760="中滞销风险",X760="高滞销风险")),AND(X759="中滞销风险",X760="高滞销风险")),"变差")</f>
        <v>变好</v>
      </c>
      <c r="Z760" s="9">
        <f t="shared" si="155"/>
        <v>11.87</v>
      </c>
      <c r="AA760" s="9">
        <f>AB760-Z760</f>
        <v>21</v>
      </c>
      <c r="AB760" s="9">
        <f t="shared" si="156"/>
        <v>32.87</v>
      </c>
      <c r="AC760" s="9">
        <f>U760/E760</f>
        <v>104.526748971193</v>
      </c>
      <c r="AD760" s="9">
        <f t="shared" si="157"/>
        <v>13.5267489711914</v>
      </c>
      <c r="AE760" s="10">
        <f t="shared" si="158"/>
        <v>2.79120879120879</v>
      </c>
    </row>
    <row r="761" spans="1:31">
      <c r="A761" s="4">
        <v>45908</v>
      </c>
      <c r="B761" s="5" t="s">
        <v>433</v>
      </c>
      <c r="C761" s="5" t="s">
        <v>434</v>
      </c>
      <c r="D761" s="5" t="s">
        <v>326</v>
      </c>
      <c r="E761" s="5">
        <v>3.1</v>
      </c>
      <c r="F761" s="5">
        <v>3.57</v>
      </c>
      <c r="G761" s="5">
        <v>3</v>
      </c>
      <c r="H761" s="5">
        <v>2.86</v>
      </c>
      <c r="I761" s="5" t="s">
        <v>34</v>
      </c>
      <c r="J761" s="5">
        <v>25</v>
      </c>
      <c r="K761" s="5" t="s">
        <v>45</v>
      </c>
      <c r="L761" s="5" t="s">
        <v>46</v>
      </c>
      <c r="M761" s="5" t="s">
        <v>47</v>
      </c>
      <c r="N761" s="5">
        <v>107</v>
      </c>
      <c r="O761" s="5">
        <v>99</v>
      </c>
      <c r="P761" s="5">
        <v>0</v>
      </c>
      <c r="Q761" s="5">
        <v>21</v>
      </c>
      <c r="R761" s="5">
        <v>0</v>
      </c>
      <c r="S761" s="5">
        <v>0</v>
      </c>
      <c r="T761">
        <f>N761+O761+P761</f>
        <v>206</v>
      </c>
      <c r="U761">
        <f>T761+Q761+R761+S761</f>
        <v>227</v>
      </c>
      <c r="V761" s="1">
        <f>A761+T761/E761</f>
        <v>45974.4516129032</v>
      </c>
      <c r="W761" s="1">
        <f>A761+U761/E761</f>
        <v>45981.2258064516</v>
      </c>
      <c r="X761" t="str">
        <f>_xlfn.IFS(AD761&gt;=30,"高滞销风险",AD761&gt;=15,"中滞销风险",AD761&gt;0,"低滞销风险",AD761=0,"健康")</f>
        <v>健康</v>
      </c>
      <c r="Y761" s="8" t="str">
        <f>_xlfn.IFS(COUNTIF($B$2:B761,B761)=1,"-",OR(AND(X760="高滞销风险",OR(X761="中滞销风险",X761="低滞销风险",X761="健康")),AND(X760="中滞销风险",OR(X761="低滞销风险",X761="健康")),AND(X760="低滞销风险",X761="健康")),"变好",X760=X761,"维持不变",OR(AND(X760="健康",OR(X761="低滞销风险",X761="中滞销风险",X761="高滞销风险")),AND(X760="低滞销风险",OR(X761="中滞销风险",X761="高滞销风险")),AND(X760="中滞销风险",X761="高滞销风险")),"变差")</f>
        <v>变好</v>
      </c>
      <c r="Z761" s="9">
        <f t="shared" si="155"/>
        <v>0</v>
      </c>
      <c r="AA761" s="9">
        <f>AB761-Z761</f>
        <v>0</v>
      </c>
      <c r="AB761" s="9">
        <f t="shared" si="156"/>
        <v>0</v>
      </c>
      <c r="AC761" s="9">
        <f>U761/E761</f>
        <v>73.2258064516129</v>
      </c>
      <c r="AD761" s="9">
        <f t="shared" si="157"/>
        <v>0</v>
      </c>
      <c r="AE761" s="10">
        <f t="shared" si="158"/>
        <v>3.1</v>
      </c>
    </row>
    <row r="762" spans="1:31">
      <c r="A762" s="4">
        <v>45887</v>
      </c>
      <c r="B762" s="5" t="s">
        <v>435</v>
      </c>
      <c r="C762" s="5" t="s">
        <v>436</v>
      </c>
      <c r="D762" s="5" t="s">
        <v>326</v>
      </c>
      <c r="E762" s="5">
        <v>2.14</v>
      </c>
      <c r="F762" s="5">
        <v>2.14</v>
      </c>
      <c r="G762" s="5">
        <v>1.86</v>
      </c>
      <c r="H762" s="5">
        <v>2.29</v>
      </c>
      <c r="I762" s="5" t="s">
        <v>41</v>
      </c>
      <c r="J762" s="5">
        <v>15</v>
      </c>
      <c r="K762" s="5" t="s">
        <v>35</v>
      </c>
      <c r="L762" s="5" t="s">
        <v>36</v>
      </c>
      <c r="M762" s="5" t="s">
        <v>37</v>
      </c>
      <c r="N762" s="5">
        <v>50</v>
      </c>
      <c r="O762" s="5">
        <v>78</v>
      </c>
      <c r="P762" s="5">
        <v>0</v>
      </c>
      <c r="Q762" s="5">
        <v>80</v>
      </c>
      <c r="R762" s="5">
        <v>0</v>
      </c>
      <c r="S762" s="5">
        <v>0</v>
      </c>
      <c r="T762">
        <f>N762+O762+P762</f>
        <v>128</v>
      </c>
      <c r="U762">
        <f>T762+Q762+R762+S762</f>
        <v>208</v>
      </c>
      <c r="V762" s="1">
        <f>A762+T762/E762</f>
        <v>45946.8130841122</v>
      </c>
      <c r="W762" s="1">
        <f>A762+U762/E762</f>
        <v>45984.1962616822</v>
      </c>
      <c r="X762" t="str">
        <f>_xlfn.IFS(AD762&gt;=30,"高滞销风险",AD762&gt;=15,"中滞销风险",AD762&gt;0,"低滞销风险",AD762=0,"健康")</f>
        <v>健康</v>
      </c>
      <c r="Y762" s="8" t="str">
        <f>_xlfn.IFS(COUNTIF($B$2:B762,B762)=1,"-",OR(AND(X761="高滞销风险",OR(X762="中滞销风险",X762="低滞销风险",X762="健康")),AND(X761="中滞销风险",OR(X762="低滞销风险",X762="健康")),AND(X761="低滞销风险",X762="健康")),"变好",X761=X762,"维持不变",OR(AND(X761="健康",OR(X762="低滞销风险",X762="中滞销风险",X762="高滞销风险")),AND(X761="低滞销风险",OR(X762="中滞销风险",X762="高滞销风险")),AND(X761="中滞销风险",X762="高滞销风险")),"变差")</f>
        <v>-</v>
      </c>
      <c r="Z762" s="9">
        <f t="shared" si="155"/>
        <v>0</v>
      </c>
      <c r="AA762" s="9">
        <f>AB762-Z762</f>
        <v>0</v>
      </c>
      <c r="AB762" s="9">
        <f t="shared" si="156"/>
        <v>0</v>
      </c>
      <c r="AC762" s="9">
        <f>U762/E762</f>
        <v>97.196261682243</v>
      </c>
      <c r="AD762" s="9">
        <f t="shared" si="157"/>
        <v>0</v>
      </c>
      <c r="AE762" s="10">
        <f t="shared" si="158"/>
        <v>2.14</v>
      </c>
    </row>
    <row r="763" spans="1:31">
      <c r="A763" s="4">
        <v>45894</v>
      </c>
      <c r="B763" s="5" t="s">
        <v>435</v>
      </c>
      <c r="C763" s="5" t="s">
        <v>436</v>
      </c>
      <c r="D763" s="5" t="s">
        <v>326</v>
      </c>
      <c r="E763" s="5">
        <v>2.31</v>
      </c>
      <c r="F763" s="5">
        <v>2.43</v>
      </c>
      <c r="G763" s="5">
        <v>2.29</v>
      </c>
      <c r="H763" s="5">
        <v>2.25</v>
      </c>
      <c r="I763" s="5" t="s">
        <v>34</v>
      </c>
      <c r="J763" s="5">
        <v>17</v>
      </c>
      <c r="K763" s="5" t="s">
        <v>38</v>
      </c>
      <c r="L763" s="5" t="s">
        <v>39</v>
      </c>
      <c r="M763" s="5" t="s">
        <v>40</v>
      </c>
      <c r="N763" s="5">
        <v>43</v>
      </c>
      <c r="O763" s="5">
        <v>97</v>
      </c>
      <c r="P763" s="5">
        <v>0</v>
      </c>
      <c r="Q763" s="5">
        <v>55</v>
      </c>
      <c r="R763" s="5">
        <v>0</v>
      </c>
      <c r="S763" s="5">
        <v>0</v>
      </c>
      <c r="T763">
        <f>N763+O763+P763</f>
        <v>140</v>
      </c>
      <c r="U763">
        <f>T763+Q763+R763+S763</f>
        <v>195</v>
      </c>
      <c r="V763" s="1">
        <f>A763+T763/E763</f>
        <v>45954.6060606061</v>
      </c>
      <c r="W763" s="1">
        <f>A763+U763/E763</f>
        <v>45978.4155844156</v>
      </c>
      <c r="X763" t="str">
        <f>_xlfn.IFS(AD763&gt;=30,"高滞销风险",AD763&gt;=15,"中滞销风险",AD763&gt;0,"低滞销风险",AD763=0,"健康")</f>
        <v>健康</v>
      </c>
      <c r="Y763" s="8" t="str">
        <f>_xlfn.IFS(COUNTIF($B$2:B763,B763)=1,"-",OR(AND(X762="高滞销风险",OR(X763="中滞销风险",X763="低滞销风险",X763="健康")),AND(X762="中滞销风险",OR(X763="低滞销风险",X763="健康")),AND(X762="低滞销风险",X763="健康")),"变好",X762=X763,"维持不变",OR(AND(X762="健康",OR(X763="低滞销风险",X763="中滞销风险",X763="高滞销风险")),AND(X762="低滞销风险",OR(X763="中滞销风险",X763="高滞销风险")),AND(X762="中滞销风险",X763="高滞销风险")),"变差")</f>
        <v>维持不变</v>
      </c>
      <c r="Z763" s="9">
        <f t="shared" si="155"/>
        <v>0</v>
      </c>
      <c r="AA763" s="9">
        <f>AB763-Z763</f>
        <v>0</v>
      </c>
      <c r="AB763" s="9">
        <f t="shared" si="156"/>
        <v>0</v>
      </c>
      <c r="AC763" s="9">
        <f>U763/E763</f>
        <v>84.4155844155844</v>
      </c>
      <c r="AD763" s="9">
        <f t="shared" si="157"/>
        <v>0</v>
      </c>
      <c r="AE763" s="10">
        <f t="shared" si="158"/>
        <v>2.31</v>
      </c>
    </row>
    <row r="764" spans="1:31">
      <c r="A764" s="4">
        <v>45901</v>
      </c>
      <c r="B764" s="5" t="s">
        <v>435</v>
      </c>
      <c r="C764" s="5" t="s">
        <v>436</v>
      </c>
      <c r="D764" s="5" t="s">
        <v>326</v>
      </c>
      <c r="E764" s="5">
        <v>1.43</v>
      </c>
      <c r="F764" s="5">
        <v>1.43</v>
      </c>
      <c r="G764" s="5">
        <v>1.93</v>
      </c>
      <c r="H764" s="5">
        <v>1.89</v>
      </c>
      <c r="I764" s="5" t="s">
        <v>41</v>
      </c>
      <c r="J764" s="5">
        <v>10</v>
      </c>
      <c r="K764" s="5" t="s">
        <v>42</v>
      </c>
      <c r="L764" s="5" t="s">
        <v>43</v>
      </c>
      <c r="M764" s="5" t="s">
        <v>44</v>
      </c>
      <c r="N764" s="5">
        <v>49</v>
      </c>
      <c r="O764" s="5">
        <v>82</v>
      </c>
      <c r="P764" s="5">
        <v>0</v>
      </c>
      <c r="Q764" s="5">
        <v>55</v>
      </c>
      <c r="R764" s="5">
        <v>0</v>
      </c>
      <c r="S764" s="5">
        <v>0</v>
      </c>
      <c r="T764">
        <f>N764+O764+P764</f>
        <v>131</v>
      </c>
      <c r="U764">
        <f>T764+Q764+R764+S764</f>
        <v>186</v>
      </c>
      <c r="V764" s="1">
        <f>A764+T764/E764</f>
        <v>45992.6083916084</v>
      </c>
      <c r="W764" s="1">
        <f>A764+U764/E764</f>
        <v>46031.0699300699</v>
      </c>
      <c r="X764" t="str">
        <f>_xlfn.IFS(AD764&gt;=30,"高滞销风险",AD764&gt;=15,"中滞销风险",AD764&gt;0,"低滞销风险",AD764=0,"健康")</f>
        <v>高滞销风险</v>
      </c>
      <c r="Y764" s="8" t="str">
        <f>_xlfn.IFS(COUNTIF($B$2:B764,B764)=1,"-",OR(AND(X763="高滞销风险",OR(X764="中滞销风险",X764="低滞销风险",X764="健康")),AND(X763="中滞销风险",OR(X764="低滞销风险",X764="健康")),AND(X763="低滞销风险",X764="健康")),"变好",X763=X764,"维持不变",OR(AND(X763="健康",OR(X764="低滞销风险",X764="中滞销风险",X764="高滞销风险")),AND(X763="低滞销风险",OR(X764="中滞销风险",X764="高滞销风险")),AND(X763="中滞销风险",X764="高滞销风险")),"变差")</f>
        <v>变差</v>
      </c>
      <c r="Z764" s="9">
        <f t="shared" si="155"/>
        <v>0.870000000000005</v>
      </c>
      <c r="AA764" s="9">
        <f>AB764-Z764</f>
        <v>55</v>
      </c>
      <c r="AB764" s="9">
        <f t="shared" si="156"/>
        <v>55.87</v>
      </c>
      <c r="AC764" s="9">
        <f>U764/E764</f>
        <v>130.06993006993</v>
      </c>
      <c r="AD764" s="9">
        <f t="shared" si="157"/>
        <v>39.0699300699271</v>
      </c>
      <c r="AE764" s="10">
        <f t="shared" si="158"/>
        <v>2.04395604395604</v>
      </c>
    </row>
    <row r="765" spans="1:31">
      <c r="A765" s="4">
        <v>45908</v>
      </c>
      <c r="B765" s="5" t="s">
        <v>435</v>
      </c>
      <c r="C765" s="5" t="s">
        <v>436</v>
      </c>
      <c r="D765" s="5" t="s">
        <v>326</v>
      </c>
      <c r="E765" s="5">
        <v>2.69</v>
      </c>
      <c r="F765" s="5">
        <v>3.43</v>
      </c>
      <c r="G765" s="5">
        <v>2.43</v>
      </c>
      <c r="H765" s="5">
        <v>2.36</v>
      </c>
      <c r="I765" s="5" t="s">
        <v>34</v>
      </c>
      <c r="J765" s="5">
        <v>24</v>
      </c>
      <c r="K765" s="5" t="s">
        <v>45</v>
      </c>
      <c r="L765" s="5" t="s">
        <v>46</v>
      </c>
      <c r="M765" s="5" t="s">
        <v>47</v>
      </c>
      <c r="N765" s="5">
        <v>57</v>
      </c>
      <c r="O765" s="5">
        <v>55</v>
      </c>
      <c r="P765" s="5">
        <v>0</v>
      </c>
      <c r="Q765" s="5">
        <v>55</v>
      </c>
      <c r="R765" s="5">
        <v>0</v>
      </c>
      <c r="S765" s="5">
        <v>0</v>
      </c>
      <c r="T765">
        <f>N765+O765+P765</f>
        <v>112</v>
      </c>
      <c r="U765">
        <f>T765+Q765+R765+S765</f>
        <v>167</v>
      </c>
      <c r="V765" s="1">
        <f>A765+T765/E765</f>
        <v>45949.6356877323</v>
      </c>
      <c r="W765" s="1">
        <f>A765+U765/E765</f>
        <v>45970.0817843866</v>
      </c>
      <c r="X765" t="str">
        <f>_xlfn.IFS(AD765&gt;=30,"高滞销风险",AD765&gt;=15,"中滞销风险",AD765&gt;0,"低滞销风险",AD765=0,"健康")</f>
        <v>健康</v>
      </c>
      <c r="Y765" s="8" t="str">
        <f>_xlfn.IFS(COUNTIF($B$2:B765,B765)=1,"-",OR(AND(X764="高滞销风险",OR(X765="中滞销风险",X765="低滞销风险",X765="健康")),AND(X764="中滞销风险",OR(X765="低滞销风险",X765="健康")),AND(X764="低滞销风险",X765="健康")),"变好",X764=X765,"维持不变",OR(AND(X764="健康",OR(X765="低滞销风险",X765="中滞销风险",X765="高滞销风险")),AND(X764="低滞销风险",OR(X765="中滞销风险",X765="高滞销风险")),AND(X764="中滞销风险",X765="高滞销风险")),"变差")</f>
        <v>变好</v>
      </c>
      <c r="Z765" s="9">
        <f t="shared" si="155"/>
        <v>0</v>
      </c>
      <c r="AA765" s="9">
        <f>AB765-Z765</f>
        <v>0</v>
      </c>
      <c r="AB765" s="9">
        <f t="shared" si="156"/>
        <v>0</v>
      </c>
      <c r="AC765" s="9">
        <f>U765/E765</f>
        <v>62.0817843866171</v>
      </c>
      <c r="AD765" s="9">
        <f t="shared" si="157"/>
        <v>0</v>
      </c>
      <c r="AE765" s="10">
        <f t="shared" si="158"/>
        <v>2.69</v>
      </c>
    </row>
    <row r="766" spans="1:31">
      <c r="A766" s="4">
        <v>45887</v>
      </c>
      <c r="B766" s="5" t="s">
        <v>437</v>
      </c>
      <c r="C766" s="5" t="s">
        <v>438</v>
      </c>
      <c r="D766" s="5" t="s">
        <v>326</v>
      </c>
      <c r="E766" s="5">
        <v>13.03</v>
      </c>
      <c r="F766" s="5">
        <v>10.86</v>
      </c>
      <c r="G766" s="5">
        <v>10.71</v>
      </c>
      <c r="H766" s="5">
        <v>10.32</v>
      </c>
      <c r="I766" s="5" t="s">
        <v>439</v>
      </c>
      <c r="J766" s="5">
        <v>76</v>
      </c>
      <c r="K766" s="5" t="s">
        <v>35</v>
      </c>
      <c r="L766" s="5" t="s">
        <v>36</v>
      </c>
      <c r="M766" s="5" t="s">
        <v>37</v>
      </c>
      <c r="N766" s="5">
        <v>291</v>
      </c>
      <c r="O766" s="5">
        <v>301</v>
      </c>
      <c r="P766" s="5">
        <v>0</v>
      </c>
      <c r="Q766" s="5">
        <v>11</v>
      </c>
      <c r="R766" s="5">
        <v>0</v>
      </c>
      <c r="S766" s="5">
        <v>100</v>
      </c>
      <c r="T766">
        <f>N766+O766+P766</f>
        <v>592</v>
      </c>
      <c r="U766">
        <f>T766+Q766+R766+S766</f>
        <v>703</v>
      </c>
      <c r="V766" s="1">
        <f>A766+T766/E766</f>
        <v>45932.4336147352</v>
      </c>
      <c r="W766" s="1">
        <f>A766+U766/E766</f>
        <v>45940.9524174981</v>
      </c>
      <c r="X766" t="str">
        <f>_xlfn.IFS(AD766&gt;=30,"高滞销风险",AD766&gt;=15,"中滞销风险",AD766&gt;0,"低滞销风险",AD766=0,"健康")</f>
        <v>健康</v>
      </c>
      <c r="Y766" s="8" t="str">
        <f>_xlfn.IFS(COUNTIF($B$2:B766,B766)=1,"-",OR(AND(X765="高滞销风险",OR(X766="中滞销风险",X766="低滞销风险",X766="健康")),AND(X765="中滞销风险",OR(X766="低滞销风险",X766="健康")),AND(X765="低滞销风险",X766="健康")),"变好",X765=X766,"维持不变",OR(AND(X765="健康",OR(X766="低滞销风险",X766="中滞销风险",X766="高滞销风险")),AND(X765="低滞销风险",OR(X766="中滞销风险",X766="高滞销风险")),AND(X765="中滞销风险",X766="高滞销风险")),"变差")</f>
        <v>-</v>
      </c>
      <c r="Z766" s="9">
        <f t="shared" si="155"/>
        <v>0</v>
      </c>
      <c r="AA766" s="9">
        <f>AB766-Z766</f>
        <v>0</v>
      </c>
      <c r="AB766" s="9">
        <f t="shared" si="156"/>
        <v>0</v>
      </c>
      <c r="AC766" s="9">
        <f>U766/E766</f>
        <v>53.9524174980814</v>
      </c>
      <c r="AD766" s="9">
        <f t="shared" si="157"/>
        <v>0</v>
      </c>
      <c r="AE766" s="10">
        <f t="shared" si="158"/>
        <v>13.03</v>
      </c>
    </row>
    <row r="767" spans="1:31">
      <c r="A767" s="4">
        <v>45894</v>
      </c>
      <c r="B767" s="5" t="s">
        <v>437</v>
      </c>
      <c r="C767" s="5" t="s">
        <v>438</v>
      </c>
      <c r="D767" s="5" t="s">
        <v>326</v>
      </c>
      <c r="E767" s="5">
        <v>11.83</v>
      </c>
      <c r="F767" s="5">
        <v>9.86</v>
      </c>
      <c r="G767" s="5">
        <v>10.36</v>
      </c>
      <c r="H767" s="5">
        <v>10.36</v>
      </c>
      <c r="I767" s="5" t="s">
        <v>439</v>
      </c>
      <c r="J767" s="5">
        <v>69</v>
      </c>
      <c r="K767" s="5" t="s">
        <v>38</v>
      </c>
      <c r="L767" s="5" t="s">
        <v>39</v>
      </c>
      <c r="M767" s="5" t="s">
        <v>40</v>
      </c>
      <c r="N767" s="5">
        <v>244</v>
      </c>
      <c r="O767" s="5">
        <v>273</v>
      </c>
      <c r="P767" s="5">
        <v>0</v>
      </c>
      <c r="Q767" s="5">
        <v>11</v>
      </c>
      <c r="R767" s="5">
        <v>0</v>
      </c>
      <c r="S767" s="5">
        <v>100</v>
      </c>
      <c r="T767">
        <f>N767+O767+P767</f>
        <v>517</v>
      </c>
      <c r="U767">
        <f>T767+Q767+R767+S767</f>
        <v>628</v>
      </c>
      <c r="V767" s="1">
        <f>A767+T767/E767</f>
        <v>45937.7024513948</v>
      </c>
      <c r="W767" s="1">
        <f>A767+U767/E767</f>
        <v>45947.0853761623</v>
      </c>
      <c r="X767" t="str">
        <f>_xlfn.IFS(AD767&gt;=30,"高滞销风险",AD767&gt;=15,"中滞销风险",AD767&gt;0,"低滞销风险",AD767=0,"健康")</f>
        <v>健康</v>
      </c>
      <c r="Y767" s="8" t="str">
        <f>_xlfn.IFS(COUNTIF($B$2:B767,B767)=1,"-",OR(AND(X766="高滞销风险",OR(X767="中滞销风险",X767="低滞销风险",X767="健康")),AND(X766="中滞销风险",OR(X767="低滞销风险",X767="健康")),AND(X766="低滞销风险",X767="健康")),"变好",X766=X767,"维持不变",OR(AND(X766="健康",OR(X767="低滞销风险",X767="中滞销风险",X767="高滞销风险")),AND(X766="低滞销风险",OR(X767="中滞销风险",X767="高滞销风险")),AND(X766="中滞销风险",X767="高滞销风险")),"变差")</f>
        <v>维持不变</v>
      </c>
      <c r="Z767" s="9">
        <f t="shared" si="155"/>
        <v>0</v>
      </c>
      <c r="AA767" s="9">
        <f>AB767-Z767</f>
        <v>0</v>
      </c>
      <c r="AB767" s="9">
        <f t="shared" si="156"/>
        <v>0</v>
      </c>
      <c r="AC767" s="9">
        <f>U767/E767</f>
        <v>53.0853761622992</v>
      </c>
      <c r="AD767" s="9">
        <f t="shared" si="157"/>
        <v>0</v>
      </c>
      <c r="AE767" s="10">
        <f t="shared" si="158"/>
        <v>11.83</v>
      </c>
    </row>
    <row r="768" spans="1:31">
      <c r="A768" s="4">
        <v>45901</v>
      </c>
      <c r="B768" s="5" t="s">
        <v>437</v>
      </c>
      <c r="C768" s="5" t="s">
        <v>438</v>
      </c>
      <c r="D768" s="5" t="s">
        <v>326</v>
      </c>
      <c r="E768" s="5">
        <v>9.77</v>
      </c>
      <c r="F768" s="5">
        <v>8.14</v>
      </c>
      <c r="G768" s="5">
        <v>9</v>
      </c>
      <c r="H768" s="5">
        <v>9.86</v>
      </c>
      <c r="I768" s="5" t="s">
        <v>439</v>
      </c>
      <c r="J768" s="5">
        <v>57</v>
      </c>
      <c r="K768" s="5" t="s">
        <v>42</v>
      </c>
      <c r="L768" s="5" t="s">
        <v>43</v>
      </c>
      <c r="M768" s="5" t="s">
        <v>44</v>
      </c>
      <c r="N768" s="5">
        <v>234</v>
      </c>
      <c r="O768" s="5">
        <v>303</v>
      </c>
      <c r="P768" s="5">
        <v>0</v>
      </c>
      <c r="Q768" s="5">
        <v>11</v>
      </c>
      <c r="R768" s="5">
        <v>0</v>
      </c>
      <c r="S768" s="5">
        <v>0</v>
      </c>
      <c r="T768">
        <f>N768+O768+P768</f>
        <v>537</v>
      </c>
      <c r="U768">
        <f>T768+Q768+R768+S768</f>
        <v>548</v>
      </c>
      <c r="V768" s="1">
        <f>A768+T768/E768</f>
        <v>45955.9641760491</v>
      </c>
      <c r="W768" s="1">
        <f>A768+U768/E768</f>
        <v>45957.0900716479</v>
      </c>
      <c r="X768" t="str">
        <f>_xlfn.IFS(AD768&gt;=30,"高滞销风险",AD768&gt;=15,"中滞销风险",AD768&gt;0,"低滞销风险",AD768=0,"健康")</f>
        <v>健康</v>
      </c>
      <c r="Y768" s="8" t="str">
        <f>_xlfn.IFS(COUNTIF($B$2:B768,B768)=1,"-",OR(AND(X767="高滞销风险",OR(X768="中滞销风险",X768="低滞销风险",X768="健康")),AND(X767="中滞销风险",OR(X768="低滞销风险",X768="健康")),AND(X767="低滞销风险",X768="健康")),"变好",X767=X768,"维持不变",OR(AND(X767="健康",OR(X768="低滞销风险",X768="中滞销风险",X768="高滞销风险")),AND(X767="低滞销风险",OR(X768="中滞销风险",X768="高滞销风险")),AND(X767="中滞销风险",X768="高滞销风险")),"变差")</f>
        <v>维持不变</v>
      </c>
      <c r="Z768" s="9">
        <f t="shared" si="155"/>
        <v>0</v>
      </c>
      <c r="AA768" s="9">
        <f>AB768-Z768</f>
        <v>0</v>
      </c>
      <c r="AB768" s="9">
        <f t="shared" si="156"/>
        <v>0</v>
      </c>
      <c r="AC768" s="9">
        <f>U768/E768</f>
        <v>56.0900716479017</v>
      </c>
      <c r="AD768" s="9">
        <f t="shared" si="157"/>
        <v>0</v>
      </c>
      <c r="AE768" s="10">
        <f t="shared" si="158"/>
        <v>9.77</v>
      </c>
    </row>
    <row r="769" spans="1:31">
      <c r="A769" s="4">
        <v>45908</v>
      </c>
      <c r="B769" s="5" t="s">
        <v>437</v>
      </c>
      <c r="C769" s="5" t="s">
        <v>438</v>
      </c>
      <c r="D769" s="5" t="s">
        <v>326</v>
      </c>
      <c r="E769" s="5">
        <v>7.03</v>
      </c>
      <c r="F769" s="5">
        <v>5.86</v>
      </c>
      <c r="G769" s="5">
        <v>7</v>
      </c>
      <c r="H769" s="5">
        <v>8.68</v>
      </c>
      <c r="I769" s="5" t="s">
        <v>439</v>
      </c>
      <c r="J769" s="5">
        <v>41</v>
      </c>
      <c r="K769" s="5" t="s">
        <v>45</v>
      </c>
      <c r="L769" s="5" t="s">
        <v>46</v>
      </c>
      <c r="M769" s="5" t="s">
        <v>47</v>
      </c>
      <c r="N769" s="5">
        <v>360</v>
      </c>
      <c r="O769" s="5">
        <v>139</v>
      </c>
      <c r="P769" s="5">
        <v>0</v>
      </c>
      <c r="Q769" s="5">
        <v>11</v>
      </c>
      <c r="R769" s="5">
        <v>0</v>
      </c>
      <c r="S769" s="5">
        <v>0</v>
      </c>
      <c r="T769">
        <f>N769+O769+P769</f>
        <v>499</v>
      </c>
      <c r="U769">
        <f>T769+Q769+R769+S769</f>
        <v>510</v>
      </c>
      <c r="V769" s="1">
        <f>A769+T769/E769</f>
        <v>45978.9815078236</v>
      </c>
      <c r="W769" s="1">
        <f>A769+U769/E769</f>
        <v>45980.546230441</v>
      </c>
      <c r="X769" t="str">
        <f>_xlfn.IFS(AD769&gt;=30,"高滞销风险",AD769&gt;=15,"中滞销风险",AD769&gt;0,"低滞销风险",AD769=0,"健康")</f>
        <v>健康</v>
      </c>
      <c r="Y769" s="8" t="str">
        <f>_xlfn.IFS(COUNTIF($B$2:B769,B769)=1,"-",OR(AND(X768="高滞销风险",OR(X769="中滞销风险",X769="低滞销风险",X769="健康")),AND(X768="中滞销风险",OR(X769="低滞销风险",X769="健康")),AND(X768="低滞销风险",X769="健康")),"变好",X768=X769,"维持不变",OR(AND(X768="健康",OR(X769="低滞销风险",X769="中滞销风险",X769="高滞销风险")),AND(X768="低滞销风险",OR(X769="中滞销风险",X769="高滞销风险")),AND(X768="中滞销风险",X769="高滞销风险")),"变差")</f>
        <v>维持不变</v>
      </c>
      <c r="Z769" s="9">
        <f t="shared" si="155"/>
        <v>0</v>
      </c>
      <c r="AA769" s="9">
        <f>AB769-Z769</f>
        <v>0</v>
      </c>
      <c r="AB769" s="9">
        <f t="shared" si="156"/>
        <v>0</v>
      </c>
      <c r="AC769" s="9">
        <f>U769/E769</f>
        <v>72.5462304409673</v>
      </c>
      <c r="AD769" s="9">
        <f t="shared" si="157"/>
        <v>0</v>
      </c>
      <c r="AE769" s="10">
        <f t="shared" si="158"/>
        <v>7.03</v>
      </c>
    </row>
    <row r="770" spans="1:31">
      <c r="A770" s="4">
        <v>45887</v>
      </c>
      <c r="B770" s="5" t="s">
        <v>440</v>
      </c>
      <c r="C770" s="5" t="s">
        <v>441</v>
      </c>
      <c r="D770" s="5" t="s">
        <v>442</v>
      </c>
      <c r="E770" s="5">
        <v>2.07</v>
      </c>
      <c r="F770" s="5">
        <v>2.14</v>
      </c>
      <c r="G770" s="5">
        <v>2.21</v>
      </c>
      <c r="H770" s="5">
        <v>1.96</v>
      </c>
      <c r="I770" s="5" t="s">
        <v>34</v>
      </c>
      <c r="J770" s="5">
        <v>15</v>
      </c>
      <c r="K770" s="5" t="s">
        <v>35</v>
      </c>
      <c r="L770" s="5" t="s">
        <v>36</v>
      </c>
      <c r="M770" s="5" t="s">
        <v>37</v>
      </c>
      <c r="N770" s="5">
        <v>31</v>
      </c>
      <c r="O770" s="5">
        <v>84</v>
      </c>
      <c r="P770" s="5">
        <v>0</v>
      </c>
      <c r="Q770" s="5">
        <v>14</v>
      </c>
      <c r="R770" s="5">
        <v>0</v>
      </c>
      <c r="S770" s="5">
        <v>0</v>
      </c>
      <c r="T770">
        <f t="shared" ref="T770:T806" si="159">N770+O770+P770</f>
        <v>115</v>
      </c>
      <c r="U770">
        <f t="shared" ref="U770:U806" si="160">T770+Q770+R770+S770</f>
        <v>129</v>
      </c>
      <c r="V770" s="1">
        <f t="shared" ref="V770:V806" si="161">A770+T770/E770</f>
        <v>45942.5555555556</v>
      </c>
      <c r="W770" s="1">
        <f t="shared" ref="W770:W806" si="162">A770+U770/E770</f>
        <v>45949.3188405797</v>
      </c>
      <c r="X770" t="str">
        <f t="shared" ref="X770:X806" si="163">_xlfn.IFS(AD770&gt;=30,"高滞销风险",AD770&gt;=15,"中滞销风险",AD770&gt;0,"低滞销风险",AD770=0,"健康")</f>
        <v>健康</v>
      </c>
      <c r="Y770" s="8" t="str">
        <f>_xlfn.IFS(COUNTIF($B$2:B770,B770)=1,"-",OR(AND(X769="高滞销风险",OR(X770="中滞销风险",X770="低滞销风险",X770="健康")),AND(X769="中滞销风险",OR(X770="低滞销风险",X770="健康")),AND(X769="低滞销风险",X770="健康")),"变好",X769=X770,"维持不变",OR(AND(X769="健康",OR(X770="低滞销风险",X770="中滞销风险",X770="高滞销风险")),AND(X769="低滞销风险",OR(X770="中滞销风险",X770="高滞销风险")),AND(X769="中滞销风险",X770="高滞销风险")),"变差")</f>
        <v>-</v>
      </c>
      <c r="Z770" s="9">
        <f t="shared" si="155"/>
        <v>0</v>
      </c>
      <c r="AA770" s="9">
        <f t="shared" ref="AA770:AA806" si="164">AB770-Z770</f>
        <v>0</v>
      </c>
      <c r="AB770" s="9">
        <f t="shared" si="156"/>
        <v>0</v>
      </c>
      <c r="AC770" s="9">
        <f t="shared" ref="AC770:AC806" si="165">U770/E770</f>
        <v>62.3188405797101</v>
      </c>
      <c r="AD770" s="9">
        <f t="shared" si="157"/>
        <v>0</v>
      </c>
      <c r="AE770" s="10">
        <f t="shared" si="158"/>
        <v>2.07</v>
      </c>
    </row>
    <row r="771" spans="1:31">
      <c r="A771" s="4">
        <v>45894</v>
      </c>
      <c r="B771" s="5" t="s">
        <v>440</v>
      </c>
      <c r="C771" s="5" t="s">
        <v>441</v>
      </c>
      <c r="D771" s="5" t="s">
        <v>442</v>
      </c>
      <c r="E771" s="5">
        <v>2.25</v>
      </c>
      <c r="F771" s="5">
        <v>2.29</v>
      </c>
      <c r="G771" s="5">
        <v>2.21</v>
      </c>
      <c r="H771" s="5">
        <v>2.25</v>
      </c>
      <c r="I771" s="5" t="s">
        <v>34</v>
      </c>
      <c r="J771" s="5">
        <v>16</v>
      </c>
      <c r="K771" s="5" t="s">
        <v>38</v>
      </c>
      <c r="L771" s="5" t="s">
        <v>39</v>
      </c>
      <c r="M771" s="5" t="s">
        <v>40</v>
      </c>
      <c r="N771" s="5">
        <v>18</v>
      </c>
      <c r="O771" s="5">
        <v>88</v>
      </c>
      <c r="P771" s="5">
        <v>0</v>
      </c>
      <c r="Q771" s="5">
        <v>4</v>
      </c>
      <c r="R771" s="5">
        <v>0</v>
      </c>
      <c r="S771" s="5">
        <v>0</v>
      </c>
      <c r="T771">
        <f t="shared" si="159"/>
        <v>106</v>
      </c>
      <c r="U771">
        <f t="shared" si="160"/>
        <v>110</v>
      </c>
      <c r="V771" s="1">
        <f t="shared" si="161"/>
        <v>45941.1111111111</v>
      </c>
      <c r="W771" s="1">
        <f t="shared" si="162"/>
        <v>45942.8888888889</v>
      </c>
      <c r="X771" t="str">
        <f t="shared" si="163"/>
        <v>健康</v>
      </c>
      <c r="Y771" s="8" t="str">
        <f>_xlfn.IFS(COUNTIF($B$2:B771,B771)=1,"-",OR(AND(X770="高滞销风险",OR(X771="中滞销风险",X771="低滞销风险",X771="健康")),AND(X770="中滞销风险",OR(X771="低滞销风险",X771="健康")),AND(X770="低滞销风险",X771="健康")),"变好",X770=X771,"维持不变",OR(AND(X770="健康",OR(X771="低滞销风险",X771="中滞销风险",X771="高滞销风险")),AND(X770="低滞销风险",OR(X771="中滞销风险",X771="高滞销风险")),AND(X770="中滞销风险",X771="高滞销风险")),"变差")</f>
        <v>维持不变</v>
      </c>
      <c r="Z771" s="9">
        <f t="shared" ref="Z771:Z834" si="166">IF(V771&gt;=DATE(2025,12,1),T771-(DATE(2025,12,1)-A771)*E771,0)</f>
        <v>0</v>
      </c>
      <c r="AA771" s="9">
        <f t="shared" si="164"/>
        <v>0</v>
      </c>
      <c r="AB771" s="9">
        <f t="shared" ref="AB771:AB834" si="167">IF(W771&gt;=DATE(2025,12,1),U771-(DATE(2025,12,1)-A771)*E771,0)</f>
        <v>0</v>
      </c>
      <c r="AC771" s="9">
        <f t="shared" si="165"/>
        <v>48.8888888888889</v>
      </c>
      <c r="AD771" s="9">
        <f t="shared" ref="AD771:AD834" si="168">IF(W771&gt;DATE(2025,12,1),W771-DATE(2025,12,1),0)</f>
        <v>0</v>
      </c>
      <c r="AE771" s="10">
        <f t="shared" ref="AE771:AE834" si="169">IF(X771="健康",E771,U771/(DATE(2025,12,1)-A771))</f>
        <v>2.25</v>
      </c>
    </row>
    <row r="772" spans="1:31">
      <c r="A772" s="4">
        <v>45901</v>
      </c>
      <c r="B772" s="5" t="s">
        <v>440</v>
      </c>
      <c r="C772" s="5" t="s">
        <v>441</v>
      </c>
      <c r="D772" s="5" t="s">
        <v>442</v>
      </c>
      <c r="E772" s="5">
        <v>2.34</v>
      </c>
      <c r="F772" s="5">
        <v>2.43</v>
      </c>
      <c r="G772" s="5">
        <v>2.36</v>
      </c>
      <c r="H772" s="5">
        <v>2.29</v>
      </c>
      <c r="I772" s="5" t="s">
        <v>34</v>
      </c>
      <c r="J772" s="5">
        <v>17</v>
      </c>
      <c r="K772" s="5" t="s">
        <v>42</v>
      </c>
      <c r="L772" s="5" t="s">
        <v>43</v>
      </c>
      <c r="M772" s="5" t="s">
        <v>44</v>
      </c>
      <c r="N772" s="5">
        <v>18</v>
      </c>
      <c r="O772" s="5">
        <v>73</v>
      </c>
      <c r="P772" s="5">
        <v>0</v>
      </c>
      <c r="Q772" s="5">
        <v>4</v>
      </c>
      <c r="R772" s="5">
        <v>0</v>
      </c>
      <c r="S772" s="5">
        <v>50</v>
      </c>
      <c r="T772">
        <f t="shared" si="159"/>
        <v>91</v>
      </c>
      <c r="U772">
        <f t="shared" si="160"/>
        <v>145</v>
      </c>
      <c r="V772" s="1">
        <f t="shared" si="161"/>
        <v>45939.8888888889</v>
      </c>
      <c r="W772" s="1">
        <f t="shared" si="162"/>
        <v>45962.9658119658</v>
      </c>
      <c r="X772" t="str">
        <f t="shared" si="163"/>
        <v>健康</v>
      </c>
      <c r="Y772" s="8" t="str">
        <f>_xlfn.IFS(COUNTIF($B$2:B772,B772)=1,"-",OR(AND(X771="高滞销风险",OR(X772="中滞销风险",X772="低滞销风险",X772="健康")),AND(X771="中滞销风险",OR(X772="低滞销风险",X772="健康")),AND(X771="低滞销风险",X772="健康")),"变好",X771=X772,"维持不变",OR(AND(X771="健康",OR(X772="低滞销风险",X772="中滞销风险",X772="高滞销风险")),AND(X771="低滞销风险",OR(X772="中滞销风险",X772="高滞销风险")),AND(X771="中滞销风险",X772="高滞销风险")),"变差")</f>
        <v>维持不变</v>
      </c>
      <c r="Z772" s="9">
        <f t="shared" si="166"/>
        <v>0</v>
      </c>
      <c r="AA772" s="9">
        <f t="shared" si="164"/>
        <v>0</v>
      </c>
      <c r="AB772" s="9">
        <f t="shared" si="167"/>
        <v>0</v>
      </c>
      <c r="AC772" s="9">
        <f t="shared" si="165"/>
        <v>61.965811965812</v>
      </c>
      <c r="AD772" s="9">
        <f t="shared" si="168"/>
        <v>0</v>
      </c>
      <c r="AE772" s="10">
        <f t="shared" si="169"/>
        <v>2.34</v>
      </c>
    </row>
    <row r="773" spans="1:31">
      <c r="A773" s="4">
        <v>45908</v>
      </c>
      <c r="B773" s="5" t="s">
        <v>440</v>
      </c>
      <c r="C773" s="5" t="s">
        <v>441</v>
      </c>
      <c r="D773" s="5" t="s">
        <v>442</v>
      </c>
      <c r="E773" s="5">
        <v>2</v>
      </c>
      <c r="F773" s="5">
        <v>2</v>
      </c>
      <c r="G773" s="5">
        <v>2.21</v>
      </c>
      <c r="H773" s="5">
        <v>2.21</v>
      </c>
      <c r="I773" s="5" t="s">
        <v>41</v>
      </c>
      <c r="J773" s="5">
        <v>14</v>
      </c>
      <c r="K773" s="5" t="s">
        <v>45</v>
      </c>
      <c r="L773" s="5" t="s">
        <v>46</v>
      </c>
      <c r="M773" s="5" t="s">
        <v>47</v>
      </c>
      <c r="N773" s="5">
        <v>41</v>
      </c>
      <c r="O773" s="5">
        <v>87</v>
      </c>
      <c r="P773" s="5">
        <v>0</v>
      </c>
      <c r="Q773" s="5">
        <v>4</v>
      </c>
      <c r="R773" s="5">
        <v>0</v>
      </c>
      <c r="S773" s="5">
        <v>0</v>
      </c>
      <c r="T773">
        <f t="shared" si="159"/>
        <v>128</v>
      </c>
      <c r="U773">
        <f t="shared" si="160"/>
        <v>132</v>
      </c>
      <c r="V773" s="1">
        <f t="shared" si="161"/>
        <v>45972</v>
      </c>
      <c r="W773" s="1">
        <f t="shared" si="162"/>
        <v>45974</v>
      </c>
      <c r="X773" t="str">
        <f t="shared" si="163"/>
        <v>健康</v>
      </c>
      <c r="Y773" s="8" t="str">
        <f>_xlfn.IFS(COUNTIF($B$2:B773,B773)=1,"-",OR(AND(X772="高滞销风险",OR(X773="中滞销风险",X773="低滞销风险",X773="健康")),AND(X772="中滞销风险",OR(X773="低滞销风险",X773="健康")),AND(X772="低滞销风险",X773="健康")),"变好",X772=X773,"维持不变",OR(AND(X772="健康",OR(X773="低滞销风险",X773="中滞销风险",X773="高滞销风险")),AND(X772="低滞销风险",OR(X773="中滞销风险",X773="高滞销风险")),AND(X772="中滞销风险",X773="高滞销风险")),"变差")</f>
        <v>维持不变</v>
      </c>
      <c r="Z773" s="9">
        <f t="shared" si="166"/>
        <v>0</v>
      </c>
      <c r="AA773" s="9">
        <f t="shared" si="164"/>
        <v>0</v>
      </c>
      <c r="AB773" s="9">
        <f t="shared" si="167"/>
        <v>0</v>
      </c>
      <c r="AC773" s="9">
        <f t="shared" si="165"/>
        <v>66</v>
      </c>
      <c r="AD773" s="9">
        <f t="shared" si="168"/>
        <v>0</v>
      </c>
      <c r="AE773" s="10">
        <f t="shared" si="169"/>
        <v>2</v>
      </c>
    </row>
    <row r="774" spans="1:31">
      <c r="A774" s="4">
        <v>45887</v>
      </c>
      <c r="B774" s="5" t="s">
        <v>443</v>
      </c>
      <c r="C774" s="5" t="s">
        <v>444</v>
      </c>
      <c r="D774" s="5" t="s">
        <v>442</v>
      </c>
      <c r="E774" s="5">
        <v>4.48</v>
      </c>
      <c r="F774" s="5">
        <v>5.71</v>
      </c>
      <c r="G774" s="5">
        <v>4.71</v>
      </c>
      <c r="H774" s="5">
        <v>3.64</v>
      </c>
      <c r="I774" s="5" t="s">
        <v>34</v>
      </c>
      <c r="J774" s="5">
        <v>40</v>
      </c>
      <c r="K774" s="5" t="s">
        <v>35</v>
      </c>
      <c r="L774" s="5" t="s">
        <v>36</v>
      </c>
      <c r="M774" s="5" t="s">
        <v>37</v>
      </c>
      <c r="N774" s="5">
        <v>98</v>
      </c>
      <c r="O774" s="5">
        <v>101</v>
      </c>
      <c r="P774" s="5">
        <v>0</v>
      </c>
      <c r="Q774" s="5">
        <v>2</v>
      </c>
      <c r="R774" s="5">
        <v>0</v>
      </c>
      <c r="S774" s="5">
        <v>100</v>
      </c>
      <c r="T774">
        <f t="shared" si="159"/>
        <v>199</v>
      </c>
      <c r="U774">
        <f t="shared" si="160"/>
        <v>301</v>
      </c>
      <c r="V774" s="1">
        <f t="shared" si="161"/>
        <v>45931.4196428571</v>
      </c>
      <c r="W774" s="1">
        <f t="shared" si="162"/>
        <v>45954.1875</v>
      </c>
      <c r="X774" t="str">
        <f t="shared" si="163"/>
        <v>健康</v>
      </c>
      <c r="Y774" s="8" t="str">
        <f>_xlfn.IFS(COUNTIF($B$2:B774,B774)=1,"-",OR(AND(X773="高滞销风险",OR(X774="中滞销风险",X774="低滞销风险",X774="健康")),AND(X773="中滞销风险",OR(X774="低滞销风险",X774="健康")),AND(X773="低滞销风险",X774="健康")),"变好",X773=X774,"维持不变",OR(AND(X773="健康",OR(X774="低滞销风险",X774="中滞销风险",X774="高滞销风险")),AND(X773="低滞销风险",OR(X774="中滞销风险",X774="高滞销风险")),AND(X773="中滞销风险",X774="高滞销风险")),"变差")</f>
        <v>-</v>
      </c>
      <c r="Z774" s="9">
        <f t="shared" si="166"/>
        <v>0</v>
      </c>
      <c r="AA774" s="9">
        <f t="shared" si="164"/>
        <v>0</v>
      </c>
      <c r="AB774" s="9">
        <f t="shared" si="167"/>
        <v>0</v>
      </c>
      <c r="AC774" s="9">
        <f t="shared" si="165"/>
        <v>67.1875</v>
      </c>
      <c r="AD774" s="9">
        <f t="shared" si="168"/>
        <v>0</v>
      </c>
      <c r="AE774" s="10">
        <f t="shared" si="169"/>
        <v>4.48</v>
      </c>
    </row>
    <row r="775" spans="1:31">
      <c r="A775" s="4">
        <v>45894</v>
      </c>
      <c r="B775" s="5" t="s">
        <v>443</v>
      </c>
      <c r="C775" s="5" t="s">
        <v>444</v>
      </c>
      <c r="D775" s="5" t="s">
        <v>442</v>
      </c>
      <c r="E775" s="5">
        <v>4.25</v>
      </c>
      <c r="F775" s="5">
        <v>4.14</v>
      </c>
      <c r="G775" s="5">
        <v>4.93</v>
      </c>
      <c r="H775" s="5">
        <v>4.04</v>
      </c>
      <c r="I775" s="5" t="s">
        <v>34</v>
      </c>
      <c r="J775" s="5">
        <v>29</v>
      </c>
      <c r="K775" s="5" t="s">
        <v>38</v>
      </c>
      <c r="L775" s="5" t="s">
        <v>39</v>
      </c>
      <c r="M775" s="5" t="s">
        <v>40</v>
      </c>
      <c r="N775" s="5">
        <v>81</v>
      </c>
      <c r="O775" s="5">
        <v>89</v>
      </c>
      <c r="P775" s="5">
        <v>0</v>
      </c>
      <c r="Q775" s="5">
        <v>2</v>
      </c>
      <c r="R775" s="5">
        <v>0</v>
      </c>
      <c r="S775" s="5">
        <v>200</v>
      </c>
      <c r="T775">
        <f t="shared" si="159"/>
        <v>170</v>
      </c>
      <c r="U775">
        <f t="shared" si="160"/>
        <v>372</v>
      </c>
      <c r="V775" s="1">
        <f t="shared" si="161"/>
        <v>45934</v>
      </c>
      <c r="W775" s="1">
        <f t="shared" si="162"/>
        <v>45981.5294117647</v>
      </c>
      <c r="X775" t="str">
        <f t="shared" si="163"/>
        <v>健康</v>
      </c>
      <c r="Y775" s="8" t="str">
        <f>_xlfn.IFS(COUNTIF($B$2:B775,B775)=1,"-",OR(AND(X774="高滞销风险",OR(X775="中滞销风险",X775="低滞销风险",X775="健康")),AND(X774="中滞销风险",OR(X775="低滞销风险",X775="健康")),AND(X774="低滞销风险",X775="健康")),"变好",X774=X775,"维持不变",OR(AND(X774="健康",OR(X775="低滞销风险",X775="中滞销风险",X775="高滞销风险")),AND(X774="低滞销风险",OR(X775="中滞销风险",X775="高滞销风险")),AND(X774="中滞销风险",X775="高滞销风险")),"变差")</f>
        <v>维持不变</v>
      </c>
      <c r="Z775" s="9">
        <f t="shared" si="166"/>
        <v>0</v>
      </c>
      <c r="AA775" s="9">
        <f t="shared" si="164"/>
        <v>0</v>
      </c>
      <c r="AB775" s="9">
        <f t="shared" si="167"/>
        <v>0</v>
      </c>
      <c r="AC775" s="9">
        <f t="shared" si="165"/>
        <v>87.5294117647059</v>
      </c>
      <c r="AD775" s="9">
        <f t="shared" si="168"/>
        <v>0</v>
      </c>
      <c r="AE775" s="10">
        <f t="shared" si="169"/>
        <v>4.25</v>
      </c>
    </row>
    <row r="776" spans="1:31">
      <c r="A776" s="4">
        <v>45901</v>
      </c>
      <c r="B776" s="5" t="s">
        <v>443</v>
      </c>
      <c r="C776" s="5" t="s">
        <v>444</v>
      </c>
      <c r="D776" s="5" t="s">
        <v>442</v>
      </c>
      <c r="E776" s="5">
        <v>4</v>
      </c>
      <c r="F776" s="5">
        <v>4</v>
      </c>
      <c r="G776" s="5">
        <v>4.07</v>
      </c>
      <c r="H776" s="5">
        <v>4.39</v>
      </c>
      <c r="I776" s="5" t="s">
        <v>41</v>
      </c>
      <c r="J776" s="5">
        <v>28</v>
      </c>
      <c r="K776" s="5" t="s">
        <v>42</v>
      </c>
      <c r="L776" s="5" t="s">
        <v>43</v>
      </c>
      <c r="M776" s="5" t="s">
        <v>44</v>
      </c>
      <c r="N776" s="5">
        <v>71</v>
      </c>
      <c r="O776" s="5">
        <v>177</v>
      </c>
      <c r="P776" s="5">
        <v>0</v>
      </c>
      <c r="Q776" s="5">
        <v>2</v>
      </c>
      <c r="R776" s="5">
        <v>0</v>
      </c>
      <c r="S776" s="5">
        <v>100</v>
      </c>
      <c r="T776">
        <f t="shared" si="159"/>
        <v>248</v>
      </c>
      <c r="U776">
        <f t="shared" si="160"/>
        <v>350</v>
      </c>
      <c r="V776" s="1">
        <f t="shared" si="161"/>
        <v>45963</v>
      </c>
      <c r="W776" s="1">
        <f t="shared" si="162"/>
        <v>45988.5</v>
      </c>
      <c r="X776" t="str">
        <f t="shared" si="163"/>
        <v>健康</v>
      </c>
      <c r="Y776" s="8" t="str">
        <f>_xlfn.IFS(COUNTIF($B$2:B776,B776)=1,"-",OR(AND(X775="高滞销风险",OR(X776="中滞销风险",X776="低滞销风险",X776="健康")),AND(X775="中滞销风险",OR(X776="低滞销风险",X776="健康")),AND(X775="低滞销风险",X776="健康")),"变好",X775=X776,"维持不变",OR(AND(X775="健康",OR(X776="低滞销风险",X776="中滞销风险",X776="高滞销风险")),AND(X775="低滞销风险",OR(X776="中滞销风险",X776="高滞销风险")),AND(X775="中滞销风险",X776="高滞销风险")),"变差")</f>
        <v>维持不变</v>
      </c>
      <c r="Z776" s="9">
        <f t="shared" si="166"/>
        <v>0</v>
      </c>
      <c r="AA776" s="9">
        <f t="shared" si="164"/>
        <v>0</v>
      </c>
      <c r="AB776" s="9">
        <f t="shared" si="167"/>
        <v>0</v>
      </c>
      <c r="AC776" s="9">
        <f t="shared" si="165"/>
        <v>87.5</v>
      </c>
      <c r="AD776" s="9">
        <f t="shared" si="168"/>
        <v>0</v>
      </c>
      <c r="AE776" s="10">
        <f t="shared" si="169"/>
        <v>4</v>
      </c>
    </row>
    <row r="777" spans="1:31">
      <c r="A777" s="4">
        <v>45908</v>
      </c>
      <c r="B777" s="5" t="s">
        <v>443</v>
      </c>
      <c r="C777" s="5" t="s">
        <v>444</v>
      </c>
      <c r="D777" s="5" t="s">
        <v>442</v>
      </c>
      <c r="E777" s="5">
        <v>4.29</v>
      </c>
      <c r="F777" s="5">
        <v>4.29</v>
      </c>
      <c r="G777" s="5">
        <v>4.14</v>
      </c>
      <c r="H777" s="5">
        <v>4.54</v>
      </c>
      <c r="I777" s="5" t="s">
        <v>41</v>
      </c>
      <c r="J777" s="5">
        <v>30</v>
      </c>
      <c r="K777" s="5" t="s">
        <v>45</v>
      </c>
      <c r="L777" s="5" t="s">
        <v>46</v>
      </c>
      <c r="M777" s="5" t="s">
        <v>47</v>
      </c>
      <c r="N777" s="5">
        <v>38</v>
      </c>
      <c r="O777" s="5">
        <v>217</v>
      </c>
      <c r="P777" s="5">
        <v>0</v>
      </c>
      <c r="Q777" s="5">
        <v>62</v>
      </c>
      <c r="R777" s="5">
        <v>0</v>
      </c>
      <c r="S777" s="5">
        <v>0</v>
      </c>
      <c r="T777">
        <f t="shared" si="159"/>
        <v>255</v>
      </c>
      <c r="U777">
        <f t="shared" si="160"/>
        <v>317</v>
      </c>
      <c r="V777" s="1">
        <f t="shared" si="161"/>
        <v>45967.4405594406</v>
      </c>
      <c r="W777" s="1">
        <f t="shared" si="162"/>
        <v>45981.8927738928</v>
      </c>
      <c r="X777" t="str">
        <f t="shared" si="163"/>
        <v>健康</v>
      </c>
      <c r="Y777" s="8" t="str">
        <f>_xlfn.IFS(COUNTIF($B$2:B777,B777)=1,"-",OR(AND(X776="高滞销风险",OR(X777="中滞销风险",X777="低滞销风险",X777="健康")),AND(X776="中滞销风险",OR(X777="低滞销风险",X777="健康")),AND(X776="低滞销风险",X777="健康")),"变好",X776=X777,"维持不变",OR(AND(X776="健康",OR(X777="低滞销风险",X777="中滞销风险",X777="高滞销风险")),AND(X776="低滞销风险",OR(X777="中滞销风险",X777="高滞销风险")),AND(X776="中滞销风险",X777="高滞销风险")),"变差")</f>
        <v>维持不变</v>
      </c>
      <c r="Z777" s="9">
        <f t="shared" si="166"/>
        <v>0</v>
      </c>
      <c r="AA777" s="9">
        <f t="shared" si="164"/>
        <v>0</v>
      </c>
      <c r="AB777" s="9">
        <f t="shared" si="167"/>
        <v>0</v>
      </c>
      <c r="AC777" s="9">
        <f t="shared" si="165"/>
        <v>73.8927738927739</v>
      </c>
      <c r="AD777" s="9">
        <f t="shared" si="168"/>
        <v>0</v>
      </c>
      <c r="AE777" s="10">
        <f t="shared" si="169"/>
        <v>4.29</v>
      </c>
    </row>
    <row r="778" spans="1:31">
      <c r="A778" s="4">
        <v>45887</v>
      </c>
      <c r="B778" s="5" t="s">
        <v>445</v>
      </c>
      <c r="C778" s="5" t="s">
        <v>446</v>
      </c>
      <c r="D778" s="5" t="s">
        <v>442</v>
      </c>
      <c r="E778" s="5">
        <v>2.34</v>
      </c>
      <c r="F778" s="5">
        <v>2.29</v>
      </c>
      <c r="G778" s="5">
        <v>2.57</v>
      </c>
      <c r="H778" s="5">
        <v>2.29</v>
      </c>
      <c r="I778" s="5" t="s">
        <v>34</v>
      </c>
      <c r="J778" s="5">
        <v>16</v>
      </c>
      <c r="K778" s="5" t="s">
        <v>35</v>
      </c>
      <c r="L778" s="5" t="s">
        <v>36</v>
      </c>
      <c r="M778" s="5" t="s">
        <v>37</v>
      </c>
      <c r="N778" s="5">
        <v>41</v>
      </c>
      <c r="O778" s="5">
        <v>129</v>
      </c>
      <c r="P778" s="5">
        <v>0</v>
      </c>
      <c r="Q778" s="5">
        <v>27</v>
      </c>
      <c r="R778" s="5">
        <v>0</v>
      </c>
      <c r="S778" s="5">
        <v>0</v>
      </c>
      <c r="T778">
        <f t="shared" si="159"/>
        <v>170</v>
      </c>
      <c r="U778">
        <f t="shared" si="160"/>
        <v>197</v>
      </c>
      <c r="V778" s="1">
        <f t="shared" si="161"/>
        <v>45959.6495726496</v>
      </c>
      <c r="W778" s="1">
        <f t="shared" si="162"/>
        <v>45971.188034188</v>
      </c>
      <c r="X778" t="str">
        <f t="shared" si="163"/>
        <v>健康</v>
      </c>
      <c r="Y778" s="8" t="str">
        <f>_xlfn.IFS(COUNTIF($B$2:B778,B778)=1,"-",OR(AND(X777="高滞销风险",OR(X778="中滞销风险",X778="低滞销风险",X778="健康")),AND(X777="中滞销风险",OR(X778="低滞销风险",X778="健康")),AND(X777="低滞销风险",X778="健康")),"变好",X777=X778,"维持不变",OR(AND(X777="健康",OR(X778="低滞销风险",X778="中滞销风险",X778="高滞销风险")),AND(X777="低滞销风险",OR(X778="中滞销风险",X778="高滞销风险")),AND(X777="中滞销风险",X778="高滞销风险")),"变差")</f>
        <v>-</v>
      </c>
      <c r="Z778" s="9">
        <f t="shared" si="166"/>
        <v>0</v>
      </c>
      <c r="AA778" s="9">
        <f t="shared" si="164"/>
        <v>0</v>
      </c>
      <c r="AB778" s="9">
        <f t="shared" si="167"/>
        <v>0</v>
      </c>
      <c r="AC778" s="9">
        <f t="shared" si="165"/>
        <v>84.1880341880342</v>
      </c>
      <c r="AD778" s="9">
        <f t="shared" si="168"/>
        <v>0</v>
      </c>
      <c r="AE778" s="10">
        <f t="shared" si="169"/>
        <v>2.34</v>
      </c>
    </row>
    <row r="779" spans="1:31">
      <c r="A779" s="4">
        <v>45894</v>
      </c>
      <c r="B779" s="5" t="s">
        <v>445</v>
      </c>
      <c r="C779" s="5" t="s">
        <v>446</v>
      </c>
      <c r="D779" s="5" t="s">
        <v>442</v>
      </c>
      <c r="E779" s="5">
        <v>2.81</v>
      </c>
      <c r="F779" s="5">
        <v>3.14</v>
      </c>
      <c r="G779" s="5">
        <v>2.71</v>
      </c>
      <c r="H779" s="5">
        <v>2.64</v>
      </c>
      <c r="I779" s="5" t="s">
        <v>34</v>
      </c>
      <c r="J779" s="5">
        <v>22</v>
      </c>
      <c r="K779" s="5" t="s">
        <v>38</v>
      </c>
      <c r="L779" s="5" t="s">
        <v>39</v>
      </c>
      <c r="M779" s="5" t="s">
        <v>40</v>
      </c>
      <c r="N779" s="5">
        <v>36</v>
      </c>
      <c r="O779" s="5">
        <v>112</v>
      </c>
      <c r="P779" s="5">
        <v>0</v>
      </c>
      <c r="Q779" s="5">
        <v>27</v>
      </c>
      <c r="R779" s="5">
        <v>0</v>
      </c>
      <c r="S779" s="5">
        <v>0</v>
      </c>
      <c r="T779">
        <f t="shared" si="159"/>
        <v>148</v>
      </c>
      <c r="U779">
        <f t="shared" si="160"/>
        <v>175</v>
      </c>
      <c r="V779" s="1">
        <f t="shared" si="161"/>
        <v>45946.6690391459</v>
      </c>
      <c r="W779" s="1">
        <f t="shared" si="162"/>
        <v>45956.2775800712</v>
      </c>
      <c r="X779" t="str">
        <f t="shared" si="163"/>
        <v>健康</v>
      </c>
      <c r="Y779" s="8" t="str">
        <f>_xlfn.IFS(COUNTIF($B$2:B779,B779)=1,"-",OR(AND(X778="高滞销风险",OR(X779="中滞销风险",X779="低滞销风险",X779="健康")),AND(X778="中滞销风险",OR(X779="低滞销风险",X779="健康")),AND(X778="低滞销风险",X779="健康")),"变好",X778=X779,"维持不变",OR(AND(X778="健康",OR(X779="低滞销风险",X779="中滞销风险",X779="高滞销风险")),AND(X778="低滞销风险",OR(X779="中滞销风险",X779="高滞销风险")),AND(X778="中滞销风险",X779="高滞销风险")),"变差")</f>
        <v>维持不变</v>
      </c>
      <c r="Z779" s="9">
        <f t="shared" si="166"/>
        <v>0</v>
      </c>
      <c r="AA779" s="9">
        <f t="shared" si="164"/>
        <v>0</v>
      </c>
      <c r="AB779" s="9">
        <f t="shared" si="167"/>
        <v>0</v>
      </c>
      <c r="AC779" s="9">
        <f t="shared" si="165"/>
        <v>62.2775800711744</v>
      </c>
      <c r="AD779" s="9">
        <f t="shared" si="168"/>
        <v>0</v>
      </c>
      <c r="AE779" s="10">
        <f t="shared" si="169"/>
        <v>2.81</v>
      </c>
    </row>
    <row r="780" spans="1:31">
      <c r="A780" s="4">
        <v>45901</v>
      </c>
      <c r="B780" s="5" t="s">
        <v>445</v>
      </c>
      <c r="C780" s="5" t="s">
        <v>446</v>
      </c>
      <c r="D780" s="5" t="s">
        <v>442</v>
      </c>
      <c r="E780" s="5">
        <v>2.57</v>
      </c>
      <c r="F780" s="5">
        <v>2.57</v>
      </c>
      <c r="G780" s="5">
        <v>2.86</v>
      </c>
      <c r="H780" s="5">
        <v>2.71</v>
      </c>
      <c r="I780" s="5" t="s">
        <v>41</v>
      </c>
      <c r="J780" s="5">
        <v>18</v>
      </c>
      <c r="K780" s="5" t="s">
        <v>42</v>
      </c>
      <c r="L780" s="5" t="s">
        <v>43</v>
      </c>
      <c r="M780" s="5" t="s">
        <v>44</v>
      </c>
      <c r="N780" s="5">
        <v>47</v>
      </c>
      <c r="O780" s="5">
        <v>107</v>
      </c>
      <c r="P780" s="5">
        <v>0</v>
      </c>
      <c r="Q780" s="5">
        <v>2</v>
      </c>
      <c r="R780" s="5">
        <v>0</v>
      </c>
      <c r="S780" s="5">
        <v>0</v>
      </c>
      <c r="T780">
        <f t="shared" si="159"/>
        <v>154</v>
      </c>
      <c r="U780">
        <f t="shared" si="160"/>
        <v>156</v>
      </c>
      <c r="V780" s="1">
        <f t="shared" si="161"/>
        <v>45960.9221789883</v>
      </c>
      <c r="W780" s="1">
        <f t="shared" si="162"/>
        <v>45961.7003891051</v>
      </c>
      <c r="X780" t="str">
        <f t="shared" si="163"/>
        <v>健康</v>
      </c>
      <c r="Y780" s="8" t="str">
        <f>_xlfn.IFS(COUNTIF($B$2:B780,B780)=1,"-",OR(AND(X779="高滞销风险",OR(X780="中滞销风险",X780="低滞销风险",X780="健康")),AND(X779="中滞销风险",OR(X780="低滞销风险",X780="健康")),AND(X779="低滞销风险",X780="健康")),"变好",X779=X780,"维持不变",OR(AND(X779="健康",OR(X780="低滞销风险",X780="中滞销风险",X780="高滞销风险")),AND(X779="低滞销风险",OR(X780="中滞销风险",X780="高滞销风险")),AND(X779="中滞销风险",X780="高滞销风险")),"变差")</f>
        <v>维持不变</v>
      </c>
      <c r="Z780" s="9">
        <f t="shared" si="166"/>
        <v>0</v>
      </c>
      <c r="AA780" s="9">
        <f t="shared" si="164"/>
        <v>0</v>
      </c>
      <c r="AB780" s="9">
        <f t="shared" si="167"/>
        <v>0</v>
      </c>
      <c r="AC780" s="9">
        <f t="shared" si="165"/>
        <v>60.7003891050584</v>
      </c>
      <c r="AD780" s="9">
        <f t="shared" si="168"/>
        <v>0</v>
      </c>
      <c r="AE780" s="10">
        <f t="shared" si="169"/>
        <v>2.57</v>
      </c>
    </row>
    <row r="781" spans="1:31">
      <c r="A781" s="4">
        <v>45908</v>
      </c>
      <c r="B781" s="5" t="s">
        <v>445</v>
      </c>
      <c r="C781" s="5" t="s">
        <v>446</v>
      </c>
      <c r="D781" s="5" t="s">
        <v>442</v>
      </c>
      <c r="E781" s="5">
        <v>2</v>
      </c>
      <c r="F781" s="5">
        <v>2</v>
      </c>
      <c r="G781" s="5">
        <v>2.29</v>
      </c>
      <c r="H781" s="5">
        <v>2.5</v>
      </c>
      <c r="I781" s="5" t="s">
        <v>41</v>
      </c>
      <c r="J781" s="5">
        <v>14</v>
      </c>
      <c r="K781" s="5" t="s">
        <v>45</v>
      </c>
      <c r="L781" s="5" t="s">
        <v>46</v>
      </c>
      <c r="M781" s="5" t="s">
        <v>47</v>
      </c>
      <c r="N781" s="5">
        <v>51</v>
      </c>
      <c r="O781" s="5">
        <v>89</v>
      </c>
      <c r="P781" s="5">
        <v>0</v>
      </c>
      <c r="Q781" s="5">
        <v>2</v>
      </c>
      <c r="R781" s="5">
        <v>0</v>
      </c>
      <c r="S781" s="5">
        <v>0</v>
      </c>
      <c r="T781">
        <f t="shared" si="159"/>
        <v>140</v>
      </c>
      <c r="U781">
        <f t="shared" si="160"/>
        <v>142</v>
      </c>
      <c r="V781" s="1">
        <f t="shared" si="161"/>
        <v>45978</v>
      </c>
      <c r="W781" s="1">
        <f t="shared" si="162"/>
        <v>45979</v>
      </c>
      <c r="X781" t="str">
        <f t="shared" si="163"/>
        <v>健康</v>
      </c>
      <c r="Y781" s="8" t="str">
        <f>_xlfn.IFS(COUNTIF($B$2:B781,B781)=1,"-",OR(AND(X780="高滞销风险",OR(X781="中滞销风险",X781="低滞销风险",X781="健康")),AND(X780="中滞销风险",OR(X781="低滞销风险",X781="健康")),AND(X780="低滞销风险",X781="健康")),"变好",X780=X781,"维持不变",OR(AND(X780="健康",OR(X781="低滞销风险",X781="中滞销风险",X781="高滞销风险")),AND(X780="低滞销风险",OR(X781="中滞销风险",X781="高滞销风险")),AND(X780="中滞销风险",X781="高滞销风险")),"变差")</f>
        <v>维持不变</v>
      </c>
      <c r="Z781" s="9">
        <f t="shared" si="166"/>
        <v>0</v>
      </c>
      <c r="AA781" s="9">
        <f t="shared" si="164"/>
        <v>0</v>
      </c>
      <c r="AB781" s="9">
        <f t="shared" si="167"/>
        <v>0</v>
      </c>
      <c r="AC781" s="9">
        <f t="shared" si="165"/>
        <v>71</v>
      </c>
      <c r="AD781" s="9">
        <f t="shared" si="168"/>
        <v>0</v>
      </c>
      <c r="AE781" s="10">
        <f t="shared" si="169"/>
        <v>2</v>
      </c>
    </row>
    <row r="782" spans="1:31">
      <c r="A782" s="4">
        <v>45887</v>
      </c>
      <c r="B782" s="5" t="s">
        <v>447</v>
      </c>
      <c r="C782" s="5" t="s">
        <v>448</v>
      </c>
      <c r="D782" s="5" t="s">
        <v>442</v>
      </c>
      <c r="E782" s="5">
        <v>5.86</v>
      </c>
      <c r="F782" s="5">
        <v>5.86</v>
      </c>
      <c r="G782" s="5">
        <v>7.14</v>
      </c>
      <c r="H782" s="5">
        <v>6.61</v>
      </c>
      <c r="I782" s="5" t="s">
        <v>41</v>
      </c>
      <c r="J782" s="5">
        <v>41</v>
      </c>
      <c r="K782" s="5" t="s">
        <v>35</v>
      </c>
      <c r="L782" s="5" t="s">
        <v>36</v>
      </c>
      <c r="M782" s="5" t="s">
        <v>37</v>
      </c>
      <c r="N782" s="5">
        <v>239</v>
      </c>
      <c r="O782" s="5">
        <v>214</v>
      </c>
      <c r="P782" s="5">
        <v>0</v>
      </c>
      <c r="Q782" s="5">
        <v>222</v>
      </c>
      <c r="R782" s="5">
        <v>0</v>
      </c>
      <c r="S782" s="5">
        <v>0</v>
      </c>
      <c r="T782">
        <f t="shared" si="159"/>
        <v>453</v>
      </c>
      <c r="U782">
        <f t="shared" si="160"/>
        <v>675</v>
      </c>
      <c r="V782" s="1">
        <f t="shared" si="161"/>
        <v>45964.3037542662</v>
      </c>
      <c r="W782" s="1">
        <f t="shared" si="162"/>
        <v>46002.1877133106</v>
      </c>
      <c r="X782" t="str">
        <f t="shared" si="163"/>
        <v>低滞销风险</v>
      </c>
      <c r="Y782" s="8" t="str">
        <f>_xlfn.IFS(COUNTIF($B$2:B782,B782)=1,"-",OR(AND(X781="高滞销风险",OR(X782="中滞销风险",X782="低滞销风险",X782="健康")),AND(X781="中滞销风险",OR(X782="低滞销风险",X782="健康")),AND(X781="低滞销风险",X782="健康")),"变好",X781=X782,"维持不变",OR(AND(X781="健康",OR(X782="低滞销风险",X782="中滞销风险",X782="高滞销风险")),AND(X781="低滞销风险",OR(X782="中滞销风险",X782="高滞销风险")),AND(X781="中滞销风险",X782="高滞销风险")),"变差")</f>
        <v>-</v>
      </c>
      <c r="Z782" s="9">
        <f t="shared" si="166"/>
        <v>0</v>
      </c>
      <c r="AA782" s="9">
        <f t="shared" si="164"/>
        <v>59.6999999999999</v>
      </c>
      <c r="AB782" s="9">
        <f t="shared" si="167"/>
        <v>59.6999999999999</v>
      </c>
      <c r="AC782" s="9">
        <f t="shared" si="165"/>
        <v>115.18771331058</v>
      </c>
      <c r="AD782" s="9">
        <f t="shared" si="168"/>
        <v>10.1877133105809</v>
      </c>
      <c r="AE782" s="10">
        <f t="shared" si="169"/>
        <v>6.42857142857143</v>
      </c>
    </row>
    <row r="783" spans="1:31">
      <c r="A783" s="4">
        <v>45894</v>
      </c>
      <c r="B783" s="5" t="s">
        <v>447</v>
      </c>
      <c r="C783" s="5" t="s">
        <v>448</v>
      </c>
      <c r="D783" s="5" t="s">
        <v>442</v>
      </c>
      <c r="E783" s="5">
        <v>6.75</v>
      </c>
      <c r="F783" s="5">
        <v>7.29</v>
      </c>
      <c r="G783" s="5">
        <v>6.57</v>
      </c>
      <c r="H783" s="5">
        <v>6.5</v>
      </c>
      <c r="I783" s="5" t="s">
        <v>34</v>
      </c>
      <c r="J783" s="5">
        <v>51</v>
      </c>
      <c r="K783" s="5" t="s">
        <v>38</v>
      </c>
      <c r="L783" s="5" t="s">
        <v>39</v>
      </c>
      <c r="M783" s="5" t="s">
        <v>40</v>
      </c>
      <c r="N783" s="5">
        <v>206</v>
      </c>
      <c r="O783" s="5">
        <v>190</v>
      </c>
      <c r="P783" s="5">
        <v>0</v>
      </c>
      <c r="Q783" s="5">
        <v>222</v>
      </c>
      <c r="R783" s="5">
        <v>0</v>
      </c>
      <c r="S783" s="5">
        <v>0</v>
      </c>
      <c r="T783">
        <f t="shared" si="159"/>
        <v>396</v>
      </c>
      <c r="U783">
        <f t="shared" si="160"/>
        <v>618</v>
      </c>
      <c r="V783" s="1">
        <f t="shared" si="161"/>
        <v>45952.6666666667</v>
      </c>
      <c r="W783" s="1">
        <f t="shared" si="162"/>
        <v>45985.5555555556</v>
      </c>
      <c r="X783" t="str">
        <f t="shared" si="163"/>
        <v>健康</v>
      </c>
      <c r="Y783" s="8" t="str">
        <f>_xlfn.IFS(COUNTIF($B$2:B783,B783)=1,"-",OR(AND(X782="高滞销风险",OR(X783="中滞销风险",X783="低滞销风险",X783="健康")),AND(X782="中滞销风险",OR(X783="低滞销风险",X783="健康")),AND(X782="低滞销风险",X783="健康")),"变好",X782=X783,"维持不变",OR(AND(X782="健康",OR(X783="低滞销风险",X783="中滞销风险",X783="高滞销风险")),AND(X782="低滞销风险",OR(X783="中滞销风险",X783="高滞销风险")),AND(X782="中滞销风险",X783="高滞销风险")),"变差")</f>
        <v>变好</v>
      </c>
      <c r="Z783" s="9">
        <f t="shared" si="166"/>
        <v>0</v>
      </c>
      <c r="AA783" s="9">
        <f t="shared" si="164"/>
        <v>0</v>
      </c>
      <c r="AB783" s="9">
        <f t="shared" si="167"/>
        <v>0</v>
      </c>
      <c r="AC783" s="9">
        <f t="shared" si="165"/>
        <v>91.5555555555556</v>
      </c>
      <c r="AD783" s="9">
        <f t="shared" si="168"/>
        <v>0</v>
      </c>
      <c r="AE783" s="10">
        <f t="shared" si="169"/>
        <v>6.75</v>
      </c>
    </row>
    <row r="784" spans="1:31">
      <c r="A784" s="4">
        <v>45901</v>
      </c>
      <c r="B784" s="5" t="s">
        <v>447</v>
      </c>
      <c r="C784" s="5" t="s">
        <v>448</v>
      </c>
      <c r="D784" s="5" t="s">
        <v>442</v>
      </c>
      <c r="E784" s="5">
        <v>8.15</v>
      </c>
      <c r="F784" s="5">
        <v>9</v>
      </c>
      <c r="G784" s="5">
        <v>8.14</v>
      </c>
      <c r="H784" s="5">
        <v>7.64</v>
      </c>
      <c r="I784" s="5" t="s">
        <v>34</v>
      </c>
      <c r="J784" s="5">
        <v>63</v>
      </c>
      <c r="K784" s="5" t="s">
        <v>42</v>
      </c>
      <c r="L784" s="5" t="s">
        <v>43</v>
      </c>
      <c r="M784" s="5" t="s">
        <v>44</v>
      </c>
      <c r="N784" s="5">
        <v>180</v>
      </c>
      <c r="O784" s="5">
        <v>254</v>
      </c>
      <c r="P784" s="5">
        <v>0</v>
      </c>
      <c r="Q784" s="5">
        <v>122</v>
      </c>
      <c r="R784" s="5">
        <v>0</v>
      </c>
      <c r="S784" s="5">
        <v>0</v>
      </c>
      <c r="T784">
        <f t="shared" si="159"/>
        <v>434</v>
      </c>
      <c r="U784">
        <f t="shared" si="160"/>
        <v>556</v>
      </c>
      <c r="V784" s="1">
        <f t="shared" si="161"/>
        <v>45954.2515337423</v>
      </c>
      <c r="W784" s="1">
        <f t="shared" si="162"/>
        <v>45969.2208588957</v>
      </c>
      <c r="X784" t="str">
        <f t="shared" si="163"/>
        <v>健康</v>
      </c>
      <c r="Y784" s="8" t="str">
        <f>_xlfn.IFS(COUNTIF($B$2:B784,B784)=1,"-",OR(AND(X783="高滞销风险",OR(X784="中滞销风险",X784="低滞销风险",X784="健康")),AND(X783="中滞销风险",OR(X784="低滞销风险",X784="健康")),AND(X783="低滞销风险",X784="健康")),"变好",X783=X784,"维持不变",OR(AND(X783="健康",OR(X784="低滞销风险",X784="中滞销风险",X784="高滞销风险")),AND(X783="低滞销风险",OR(X784="中滞销风险",X784="高滞销风险")),AND(X783="中滞销风险",X784="高滞销风险")),"变差")</f>
        <v>维持不变</v>
      </c>
      <c r="Z784" s="9">
        <f t="shared" si="166"/>
        <v>0</v>
      </c>
      <c r="AA784" s="9">
        <f t="shared" si="164"/>
        <v>0</v>
      </c>
      <c r="AB784" s="9">
        <f t="shared" si="167"/>
        <v>0</v>
      </c>
      <c r="AC784" s="9">
        <f t="shared" si="165"/>
        <v>68.2208588957055</v>
      </c>
      <c r="AD784" s="9">
        <f t="shared" si="168"/>
        <v>0</v>
      </c>
      <c r="AE784" s="10">
        <f t="shared" si="169"/>
        <v>8.15</v>
      </c>
    </row>
    <row r="785" spans="1:31">
      <c r="A785" s="4">
        <v>45908</v>
      </c>
      <c r="B785" s="5" t="s">
        <v>447</v>
      </c>
      <c r="C785" s="5" t="s">
        <v>448</v>
      </c>
      <c r="D785" s="5" t="s">
        <v>442</v>
      </c>
      <c r="E785" s="5">
        <v>6.71</v>
      </c>
      <c r="F785" s="5">
        <v>6.71</v>
      </c>
      <c r="G785" s="5">
        <v>7.86</v>
      </c>
      <c r="H785" s="5">
        <v>7.21</v>
      </c>
      <c r="I785" s="5" t="s">
        <v>41</v>
      </c>
      <c r="J785" s="5">
        <v>47</v>
      </c>
      <c r="K785" s="5" t="s">
        <v>45</v>
      </c>
      <c r="L785" s="5" t="s">
        <v>46</v>
      </c>
      <c r="M785" s="5" t="s">
        <v>47</v>
      </c>
      <c r="N785" s="5">
        <v>161</v>
      </c>
      <c r="O785" s="5">
        <v>354</v>
      </c>
      <c r="P785" s="5">
        <v>0</v>
      </c>
      <c r="Q785" s="5">
        <v>2</v>
      </c>
      <c r="R785" s="5">
        <v>0</v>
      </c>
      <c r="S785" s="5">
        <v>170</v>
      </c>
      <c r="T785">
        <f t="shared" si="159"/>
        <v>515</v>
      </c>
      <c r="U785">
        <f t="shared" si="160"/>
        <v>687</v>
      </c>
      <c r="V785" s="1">
        <f t="shared" si="161"/>
        <v>45984.7511177347</v>
      </c>
      <c r="W785" s="1">
        <f t="shared" si="162"/>
        <v>46010.3845007452</v>
      </c>
      <c r="X785" t="str">
        <f t="shared" si="163"/>
        <v>中滞销风险</v>
      </c>
      <c r="Y785" s="8" t="str">
        <f>_xlfn.IFS(COUNTIF($B$2:B785,B785)=1,"-",OR(AND(X784="高滞销风险",OR(X785="中滞销风险",X785="低滞销风险",X785="健康")),AND(X784="中滞销风险",OR(X785="低滞销风险",X785="健康")),AND(X784="低滞销风险",X785="健康")),"变好",X784=X785,"维持不变",OR(AND(X784="健康",OR(X785="低滞销风险",X785="中滞销风险",X785="高滞销风险")),AND(X784="低滞销风险",OR(X785="中滞销风险",X785="高滞销风险")),AND(X784="中滞销风险",X785="高滞销风险")),"变差")</f>
        <v>变差</v>
      </c>
      <c r="Z785" s="9">
        <f t="shared" si="166"/>
        <v>0</v>
      </c>
      <c r="AA785" s="9">
        <f t="shared" si="164"/>
        <v>123.36</v>
      </c>
      <c r="AB785" s="9">
        <f t="shared" si="167"/>
        <v>123.36</v>
      </c>
      <c r="AC785" s="9">
        <f t="shared" si="165"/>
        <v>102.384500745156</v>
      </c>
      <c r="AD785" s="9">
        <f t="shared" si="168"/>
        <v>18.38450074516</v>
      </c>
      <c r="AE785" s="10">
        <f t="shared" si="169"/>
        <v>8.17857142857143</v>
      </c>
    </row>
    <row r="786" spans="1:31">
      <c r="A786" s="4">
        <v>45887</v>
      </c>
      <c r="B786" s="5" t="s">
        <v>449</v>
      </c>
      <c r="C786" s="5" t="s">
        <v>450</v>
      </c>
      <c r="D786" s="5" t="s">
        <v>442</v>
      </c>
      <c r="E786" s="5">
        <v>12.1</v>
      </c>
      <c r="F786" s="5">
        <v>12.57</v>
      </c>
      <c r="G786" s="5">
        <v>13.14</v>
      </c>
      <c r="H786" s="5">
        <v>11.39</v>
      </c>
      <c r="I786" s="5" t="s">
        <v>34</v>
      </c>
      <c r="J786" s="5">
        <v>88</v>
      </c>
      <c r="K786" s="5" t="s">
        <v>35</v>
      </c>
      <c r="L786" s="5" t="s">
        <v>36</v>
      </c>
      <c r="M786" s="5" t="s">
        <v>37</v>
      </c>
      <c r="N786" s="5">
        <v>138</v>
      </c>
      <c r="O786" s="5">
        <v>539</v>
      </c>
      <c r="P786" s="5">
        <v>0</v>
      </c>
      <c r="Q786" s="5">
        <v>0</v>
      </c>
      <c r="R786" s="5">
        <v>0</v>
      </c>
      <c r="S786" s="5">
        <v>340</v>
      </c>
      <c r="T786">
        <f t="shared" si="159"/>
        <v>677</v>
      </c>
      <c r="U786">
        <f t="shared" si="160"/>
        <v>1017</v>
      </c>
      <c r="V786" s="1">
        <f t="shared" si="161"/>
        <v>45942.9504132231</v>
      </c>
      <c r="W786" s="1">
        <f t="shared" si="162"/>
        <v>45971.0495867769</v>
      </c>
      <c r="X786" t="str">
        <f t="shared" si="163"/>
        <v>健康</v>
      </c>
      <c r="Y786" s="8" t="str">
        <f>_xlfn.IFS(COUNTIF($B$2:B786,B786)=1,"-",OR(AND(X785="高滞销风险",OR(X786="中滞销风险",X786="低滞销风险",X786="健康")),AND(X785="中滞销风险",OR(X786="低滞销风险",X786="健康")),AND(X785="低滞销风险",X786="健康")),"变好",X785=X786,"维持不变",OR(AND(X785="健康",OR(X786="低滞销风险",X786="中滞销风险",X786="高滞销风险")),AND(X785="低滞销风险",OR(X786="中滞销风险",X786="高滞销风险")),AND(X785="中滞销风险",X786="高滞销风险")),"变差")</f>
        <v>-</v>
      </c>
      <c r="Z786" s="9">
        <f t="shared" si="166"/>
        <v>0</v>
      </c>
      <c r="AA786" s="9">
        <f t="shared" si="164"/>
        <v>0</v>
      </c>
      <c r="AB786" s="9">
        <f t="shared" si="167"/>
        <v>0</v>
      </c>
      <c r="AC786" s="9">
        <f t="shared" si="165"/>
        <v>84.0495867768595</v>
      </c>
      <c r="AD786" s="9">
        <f t="shared" si="168"/>
        <v>0</v>
      </c>
      <c r="AE786" s="10">
        <f t="shared" si="169"/>
        <v>12.1</v>
      </c>
    </row>
    <row r="787" spans="1:31">
      <c r="A787" s="4">
        <v>45894</v>
      </c>
      <c r="B787" s="5" t="s">
        <v>449</v>
      </c>
      <c r="C787" s="5" t="s">
        <v>450</v>
      </c>
      <c r="D787" s="5" t="s">
        <v>442</v>
      </c>
      <c r="E787" s="5">
        <v>13.31</v>
      </c>
      <c r="F787" s="5">
        <v>14.14</v>
      </c>
      <c r="G787" s="5">
        <v>13.36</v>
      </c>
      <c r="H787" s="5">
        <v>12.79</v>
      </c>
      <c r="I787" s="5" t="s">
        <v>34</v>
      </c>
      <c r="J787" s="5">
        <v>99</v>
      </c>
      <c r="K787" s="5" t="s">
        <v>38</v>
      </c>
      <c r="L787" s="5" t="s">
        <v>39</v>
      </c>
      <c r="M787" s="5" t="s">
        <v>40</v>
      </c>
      <c r="N787" s="5">
        <v>111</v>
      </c>
      <c r="O787" s="5">
        <v>697</v>
      </c>
      <c r="P787" s="5">
        <v>0</v>
      </c>
      <c r="Q787" s="5">
        <v>353</v>
      </c>
      <c r="R787" s="5">
        <v>0</v>
      </c>
      <c r="S787" s="5">
        <v>172</v>
      </c>
      <c r="T787">
        <f t="shared" si="159"/>
        <v>808</v>
      </c>
      <c r="U787">
        <f t="shared" si="160"/>
        <v>1333</v>
      </c>
      <c r="V787" s="1">
        <f t="shared" si="161"/>
        <v>45954.7062359128</v>
      </c>
      <c r="W787" s="1">
        <f t="shared" si="162"/>
        <v>45994.1502629602</v>
      </c>
      <c r="X787" t="str">
        <f t="shared" si="163"/>
        <v>低滞销风险</v>
      </c>
      <c r="Y787" s="8" t="str">
        <f>_xlfn.IFS(COUNTIF($B$2:B787,B787)=1,"-",OR(AND(X786="高滞销风险",OR(X787="中滞销风险",X787="低滞销风险",X787="健康")),AND(X786="中滞销风险",OR(X787="低滞销风险",X787="健康")),AND(X786="低滞销风险",X787="健康")),"变好",X786=X787,"维持不变",OR(AND(X786="健康",OR(X787="低滞销风险",X787="中滞销风险",X787="高滞销风险")),AND(X786="低滞销风险",OR(X787="中滞销风险",X787="高滞销风险")),AND(X786="中滞销风险",X787="高滞销风险")),"变差")</f>
        <v>变差</v>
      </c>
      <c r="Z787" s="9">
        <f t="shared" si="166"/>
        <v>0</v>
      </c>
      <c r="AA787" s="9">
        <f t="shared" si="164"/>
        <v>28.6199999999999</v>
      </c>
      <c r="AB787" s="9">
        <f t="shared" si="167"/>
        <v>28.6199999999999</v>
      </c>
      <c r="AC787" s="9">
        <f t="shared" si="165"/>
        <v>100.15026296018</v>
      </c>
      <c r="AD787" s="9">
        <f t="shared" si="168"/>
        <v>2.15026296018186</v>
      </c>
      <c r="AE787" s="10">
        <f t="shared" si="169"/>
        <v>13.6020408163265</v>
      </c>
    </row>
    <row r="788" spans="1:31">
      <c r="A788" s="4">
        <v>45901</v>
      </c>
      <c r="B788" s="5" t="s">
        <v>449</v>
      </c>
      <c r="C788" s="5" t="s">
        <v>450</v>
      </c>
      <c r="D788" s="5" t="s">
        <v>442</v>
      </c>
      <c r="E788" s="5">
        <v>13.43</v>
      </c>
      <c r="F788" s="5">
        <v>13.43</v>
      </c>
      <c r="G788" s="5">
        <v>13.79</v>
      </c>
      <c r="H788" s="5">
        <v>13.46</v>
      </c>
      <c r="I788" s="5" t="s">
        <v>41</v>
      </c>
      <c r="J788" s="5">
        <v>94</v>
      </c>
      <c r="K788" s="5" t="s">
        <v>42</v>
      </c>
      <c r="L788" s="5" t="s">
        <v>43</v>
      </c>
      <c r="M788" s="5" t="s">
        <v>44</v>
      </c>
      <c r="N788" s="5">
        <v>119</v>
      </c>
      <c r="O788" s="5">
        <v>780</v>
      </c>
      <c r="P788" s="5">
        <v>0</v>
      </c>
      <c r="Q788" s="5">
        <v>183</v>
      </c>
      <c r="R788" s="5">
        <v>0</v>
      </c>
      <c r="S788" s="5">
        <v>172</v>
      </c>
      <c r="T788">
        <f t="shared" si="159"/>
        <v>899</v>
      </c>
      <c r="U788">
        <f t="shared" si="160"/>
        <v>1254</v>
      </c>
      <c r="V788" s="1">
        <f t="shared" si="161"/>
        <v>45967.9396872673</v>
      </c>
      <c r="W788" s="1">
        <f t="shared" si="162"/>
        <v>45994.3730454207</v>
      </c>
      <c r="X788" t="str">
        <f t="shared" si="163"/>
        <v>低滞销风险</v>
      </c>
      <c r="Y788" s="8" t="str">
        <f>_xlfn.IFS(COUNTIF($B$2:B788,B788)=1,"-",OR(AND(X787="高滞销风险",OR(X788="中滞销风险",X788="低滞销风险",X788="健康")),AND(X787="中滞销风险",OR(X788="低滞销风险",X788="健康")),AND(X787="低滞销风险",X788="健康")),"变好",X787=X788,"维持不变",OR(AND(X787="健康",OR(X788="低滞销风险",X788="中滞销风险",X788="高滞销风险")),AND(X787="低滞销风险",OR(X788="中滞销风险",X788="高滞销风险")),AND(X787="中滞销风险",X788="高滞销风险")),"变差")</f>
        <v>维持不变</v>
      </c>
      <c r="Z788" s="9">
        <f t="shared" si="166"/>
        <v>0</v>
      </c>
      <c r="AA788" s="9">
        <f t="shared" si="164"/>
        <v>31.8700000000001</v>
      </c>
      <c r="AB788" s="9">
        <f t="shared" si="167"/>
        <v>31.8700000000001</v>
      </c>
      <c r="AC788" s="9">
        <f t="shared" si="165"/>
        <v>93.3730454206999</v>
      </c>
      <c r="AD788" s="9">
        <f t="shared" si="168"/>
        <v>2.37304542070342</v>
      </c>
      <c r="AE788" s="10">
        <f t="shared" si="169"/>
        <v>13.7802197802198</v>
      </c>
    </row>
    <row r="789" spans="1:31">
      <c r="A789" s="4">
        <v>45908</v>
      </c>
      <c r="B789" s="5" t="s">
        <v>449</v>
      </c>
      <c r="C789" s="5" t="s">
        <v>450</v>
      </c>
      <c r="D789" s="5" t="s">
        <v>442</v>
      </c>
      <c r="E789" s="5">
        <v>12.29</v>
      </c>
      <c r="F789" s="5">
        <v>12.29</v>
      </c>
      <c r="G789" s="5">
        <v>12.86</v>
      </c>
      <c r="H789" s="5">
        <v>13.11</v>
      </c>
      <c r="I789" s="5" t="s">
        <v>41</v>
      </c>
      <c r="J789" s="5">
        <v>86</v>
      </c>
      <c r="K789" s="5" t="s">
        <v>45</v>
      </c>
      <c r="L789" s="5" t="s">
        <v>46</v>
      </c>
      <c r="M789" s="5" t="s">
        <v>47</v>
      </c>
      <c r="N789" s="5">
        <v>157</v>
      </c>
      <c r="O789" s="5">
        <v>696</v>
      </c>
      <c r="P789" s="5">
        <v>0</v>
      </c>
      <c r="Q789" s="5">
        <v>445</v>
      </c>
      <c r="R789" s="5">
        <v>0</v>
      </c>
      <c r="S789" s="5">
        <v>2</v>
      </c>
      <c r="T789">
        <f t="shared" si="159"/>
        <v>853</v>
      </c>
      <c r="U789">
        <f t="shared" si="160"/>
        <v>1300</v>
      </c>
      <c r="V789" s="1">
        <f t="shared" si="161"/>
        <v>45977.4060211554</v>
      </c>
      <c r="W789" s="1">
        <f t="shared" si="162"/>
        <v>46013.7770545159</v>
      </c>
      <c r="X789" t="str">
        <f t="shared" si="163"/>
        <v>中滞销风险</v>
      </c>
      <c r="Y789" s="8" t="str">
        <f>_xlfn.IFS(COUNTIF($B$2:B789,B789)=1,"-",OR(AND(X788="高滞销风险",OR(X789="中滞销风险",X789="低滞销风险",X789="健康")),AND(X788="中滞销风险",OR(X789="低滞销风险",X789="健康")),AND(X788="低滞销风险",X789="健康")),"变好",X788=X789,"维持不变",OR(AND(X788="健康",OR(X789="低滞销风险",X789="中滞销风险",X789="高滞销风险")),AND(X788="低滞销风险",OR(X789="中滞销风险",X789="高滞销风险")),AND(X788="中滞销风险",X789="高滞销风险")),"变差")</f>
        <v>变差</v>
      </c>
      <c r="Z789" s="9">
        <f t="shared" si="166"/>
        <v>0</v>
      </c>
      <c r="AA789" s="9">
        <f t="shared" si="164"/>
        <v>267.64</v>
      </c>
      <c r="AB789" s="9">
        <f t="shared" si="167"/>
        <v>267.64</v>
      </c>
      <c r="AC789" s="9">
        <f t="shared" si="165"/>
        <v>105.777054515867</v>
      </c>
      <c r="AD789" s="9">
        <f t="shared" si="168"/>
        <v>21.7770545158637</v>
      </c>
      <c r="AE789" s="10">
        <f t="shared" si="169"/>
        <v>15.4761904761905</v>
      </c>
    </row>
    <row r="790" spans="1:31">
      <c r="A790" s="4">
        <v>45887</v>
      </c>
      <c r="B790" s="5" t="s">
        <v>451</v>
      </c>
      <c r="C790" s="5" t="s">
        <v>452</v>
      </c>
      <c r="D790" s="5" t="s">
        <v>442</v>
      </c>
      <c r="E790" s="5">
        <v>5.21</v>
      </c>
      <c r="F790" s="5">
        <v>5.14</v>
      </c>
      <c r="G790" s="5">
        <v>5.57</v>
      </c>
      <c r="H790" s="5">
        <v>5.11</v>
      </c>
      <c r="I790" s="5" t="s">
        <v>34</v>
      </c>
      <c r="J790" s="5">
        <v>36</v>
      </c>
      <c r="K790" s="5" t="s">
        <v>35</v>
      </c>
      <c r="L790" s="5" t="s">
        <v>36</v>
      </c>
      <c r="M790" s="5" t="s">
        <v>37</v>
      </c>
      <c r="N790" s="5">
        <v>114</v>
      </c>
      <c r="O790" s="5">
        <v>318</v>
      </c>
      <c r="P790" s="5">
        <v>0</v>
      </c>
      <c r="Q790" s="5">
        <v>31</v>
      </c>
      <c r="R790" s="5">
        <v>0</v>
      </c>
      <c r="S790" s="5">
        <v>170</v>
      </c>
      <c r="T790">
        <f t="shared" si="159"/>
        <v>432</v>
      </c>
      <c r="U790">
        <f t="shared" si="160"/>
        <v>633</v>
      </c>
      <c r="V790" s="1">
        <f t="shared" si="161"/>
        <v>45969.9174664107</v>
      </c>
      <c r="W790" s="1">
        <f t="shared" si="162"/>
        <v>46008.4971209213</v>
      </c>
      <c r="X790" t="str">
        <f t="shared" si="163"/>
        <v>中滞销风险</v>
      </c>
      <c r="Y790" s="8" t="str">
        <f>_xlfn.IFS(COUNTIF($B$2:B790,B790)=1,"-",OR(AND(X789="高滞销风险",OR(X790="中滞销风险",X790="低滞销风险",X790="健康")),AND(X789="中滞销风险",OR(X790="低滞销风险",X790="健康")),AND(X789="低滞销风险",X790="健康")),"变好",X789=X790,"维持不变",OR(AND(X789="健康",OR(X790="低滞销风险",X790="中滞销风险",X790="高滞销风险")),AND(X789="低滞销风险",OR(X790="中滞销风险",X790="高滞销风险")),AND(X789="中滞销风险",X790="高滞销风险")),"变差")</f>
        <v>-</v>
      </c>
      <c r="Z790" s="9">
        <f t="shared" si="166"/>
        <v>0</v>
      </c>
      <c r="AA790" s="9">
        <f t="shared" si="164"/>
        <v>85.95</v>
      </c>
      <c r="AB790" s="9">
        <f t="shared" si="167"/>
        <v>85.95</v>
      </c>
      <c r="AC790" s="9">
        <f t="shared" si="165"/>
        <v>121.497120921305</v>
      </c>
      <c r="AD790" s="9">
        <f t="shared" si="168"/>
        <v>16.4971209213036</v>
      </c>
      <c r="AE790" s="10">
        <f t="shared" si="169"/>
        <v>6.02857142857143</v>
      </c>
    </row>
    <row r="791" spans="1:31">
      <c r="A791" s="4">
        <v>45894</v>
      </c>
      <c r="B791" s="5" t="s">
        <v>451</v>
      </c>
      <c r="C791" s="5" t="s">
        <v>452</v>
      </c>
      <c r="D791" s="5" t="s">
        <v>442</v>
      </c>
      <c r="E791" s="5">
        <v>5.78</v>
      </c>
      <c r="F791" s="5">
        <v>6.29</v>
      </c>
      <c r="G791" s="5">
        <v>5.71</v>
      </c>
      <c r="H791" s="5">
        <v>5.5</v>
      </c>
      <c r="I791" s="5" t="s">
        <v>34</v>
      </c>
      <c r="J791" s="5">
        <v>44</v>
      </c>
      <c r="K791" s="5" t="s">
        <v>38</v>
      </c>
      <c r="L791" s="5" t="s">
        <v>39</v>
      </c>
      <c r="M791" s="5" t="s">
        <v>40</v>
      </c>
      <c r="N791" s="5">
        <v>90</v>
      </c>
      <c r="O791" s="5">
        <v>298</v>
      </c>
      <c r="P791" s="5">
        <v>0</v>
      </c>
      <c r="Q791" s="5">
        <v>320</v>
      </c>
      <c r="R791" s="5">
        <v>0</v>
      </c>
      <c r="S791" s="5">
        <v>1</v>
      </c>
      <c r="T791">
        <f t="shared" si="159"/>
        <v>388</v>
      </c>
      <c r="U791">
        <f t="shared" si="160"/>
        <v>709</v>
      </c>
      <c r="V791" s="1">
        <f t="shared" si="161"/>
        <v>45961.1280276817</v>
      </c>
      <c r="W791" s="1">
        <f t="shared" si="162"/>
        <v>46016.6643598616</v>
      </c>
      <c r="X791" t="str">
        <f t="shared" si="163"/>
        <v>中滞销风险</v>
      </c>
      <c r="Y791" s="8" t="str">
        <f>_xlfn.IFS(COUNTIF($B$2:B791,B791)=1,"-",OR(AND(X790="高滞销风险",OR(X791="中滞销风险",X791="低滞销风险",X791="健康")),AND(X790="中滞销风险",OR(X791="低滞销风险",X791="健康")),AND(X790="低滞销风险",X791="健康")),"变好",X790=X791,"维持不变",OR(AND(X790="健康",OR(X791="低滞销风险",X791="中滞销风险",X791="高滞销风险")),AND(X790="低滞销风险",OR(X791="中滞销风险",X791="高滞销风险")),AND(X790="中滞销风险",X791="高滞销风险")),"变差")</f>
        <v>维持不变</v>
      </c>
      <c r="Z791" s="9">
        <f t="shared" si="166"/>
        <v>0</v>
      </c>
      <c r="AA791" s="9">
        <f t="shared" si="164"/>
        <v>142.56</v>
      </c>
      <c r="AB791" s="9">
        <f t="shared" si="167"/>
        <v>142.56</v>
      </c>
      <c r="AC791" s="9">
        <f t="shared" si="165"/>
        <v>122.664359861592</v>
      </c>
      <c r="AD791" s="9">
        <f t="shared" si="168"/>
        <v>24.6643598615919</v>
      </c>
      <c r="AE791" s="10">
        <f t="shared" si="169"/>
        <v>7.23469387755102</v>
      </c>
    </row>
    <row r="792" spans="1:31">
      <c r="A792" s="4">
        <v>45901</v>
      </c>
      <c r="B792" s="5" t="s">
        <v>451</v>
      </c>
      <c r="C792" s="5" t="s">
        <v>452</v>
      </c>
      <c r="D792" s="5" t="s">
        <v>442</v>
      </c>
      <c r="E792" s="5">
        <v>5.57</v>
      </c>
      <c r="F792" s="5">
        <v>5.57</v>
      </c>
      <c r="G792" s="5">
        <v>5.93</v>
      </c>
      <c r="H792" s="5">
        <v>5.75</v>
      </c>
      <c r="I792" s="5" t="s">
        <v>41</v>
      </c>
      <c r="J792" s="5">
        <v>39</v>
      </c>
      <c r="K792" s="5" t="s">
        <v>42</v>
      </c>
      <c r="L792" s="5" t="s">
        <v>43</v>
      </c>
      <c r="M792" s="5" t="s">
        <v>44</v>
      </c>
      <c r="N792" s="5">
        <v>110</v>
      </c>
      <c r="O792" s="5">
        <v>295</v>
      </c>
      <c r="P792" s="5">
        <v>0</v>
      </c>
      <c r="Q792" s="5">
        <v>270</v>
      </c>
      <c r="R792" s="5">
        <v>0</v>
      </c>
      <c r="S792" s="5">
        <v>1</v>
      </c>
      <c r="T792">
        <f t="shared" si="159"/>
        <v>405</v>
      </c>
      <c r="U792">
        <f t="shared" si="160"/>
        <v>676</v>
      </c>
      <c r="V792" s="1">
        <f t="shared" si="161"/>
        <v>45973.710951526</v>
      </c>
      <c r="W792" s="1">
        <f t="shared" si="162"/>
        <v>46022.3644524237</v>
      </c>
      <c r="X792" t="str">
        <f t="shared" si="163"/>
        <v>高滞销风险</v>
      </c>
      <c r="Y792" s="8" t="str">
        <f>_xlfn.IFS(COUNTIF($B$2:B792,B792)=1,"-",OR(AND(X791="高滞销风险",OR(X792="中滞销风险",X792="低滞销风险",X792="健康")),AND(X791="中滞销风险",OR(X792="低滞销风险",X792="健康")),AND(X791="低滞销风险",X792="健康")),"变好",X791=X792,"维持不变",OR(AND(X791="健康",OR(X792="低滞销风险",X792="中滞销风险",X792="高滞销风险")),AND(X791="低滞销风险",OR(X792="中滞销风险",X792="高滞销风险")),AND(X791="中滞销风险",X792="高滞销风险")),"变差")</f>
        <v>变差</v>
      </c>
      <c r="Z792" s="9">
        <f t="shared" si="166"/>
        <v>0</v>
      </c>
      <c r="AA792" s="9">
        <f t="shared" si="164"/>
        <v>169.13</v>
      </c>
      <c r="AB792" s="9">
        <f t="shared" si="167"/>
        <v>169.13</v>
      </c>
      <c r="AC792" s="9">
        <f t="shared" si="165"/>
        <v>121.364452423698</v>
      </c>
      <c r="AD792" s="9">
        <f t="shared" si="168"/>
        <v>30.3644524236952</v>
      </c>
      <c r="AE792" s="10">
        <f t="shared" si="169"/>
        <v>7.42857142857143</v>
      </c>
    </row>
    <row r="793" spans="1:31">
      <c r="A793" s="4">
        <v>45908</v>
      </c>
      <c r="B793" s="5" t="s">
        <v>451</v>
      </c>
      <c r="C793" s="5" t="s">
        <v>452</v>
      </c>
      <c r="D793" s="5" t="s">
        <v>442</v>
      </c>
      <c r="E793" s="5">
        <v>7.93</v>
      </c>
      <c r="F793" s="5">
        <v>10</v>
      </c>
      <c r="G793" s="5">
        <v>7.79</v>
      </c>
      <c r="H793" s="5">
        <v>6.75</v>
      </c>
      <c r="I793" s="5" t="s">
        <v>34</v>
      </c>
      <c r="J793" s="5">
        <v>70</v>
      </c>
      <c r="K793" s="5" t="s">
        <v>45</v>
      </c>
      <c r="L793" s="5" t="s">
        <v>46</v>
      </c>
      <c r="M793" s="5" t="s">
        <v>47</v>
      </c>
      <c r="N793" s="5">
        <v>64</v>
      </c>
      <c r="O793" s="5">
        <v>318</v>
      </c>
      <c r="P793" s="5">
        <v>0</v>
      </c>
      <c r="Q793" s="5">
        <v>220</v>
      </c>
      <c r="R793" s="5">
        <v>0</v>
      </c>
      <c r="S793" s="5">
        <v>1</v>
      </c>
      <c r="T793">
        <f t="shared" si="159"/>
        <v>382</v>
      </c>
      <c r="U793">
        <f t="shared" si="160"/>
        <v>603</v>
      </c>
      <c r="V793" s="1">
        <f t="shared" si="161"/>
        <v>45956.1715006305</v>
      </c>
      <c r="W793" s="1">
        <f t="shared" si="162"/>
        <v>45984.0403530895</v>
      </c>
      <c r="X793" t="str">
        <f t="shared" si="163"/>
        <v>健康</v>
      </c>
      <c r="Y793" s="8" t="str">
        <f>_xlfn.IFS(COUNTIF($B$2:B793,B793)=1,"-",OR(AND(X792="高滞销风险",OR(X793="中滞销风险",X793="低滞销风险",X793="健康")),AND(X792="中滞销风险",OR(X793="低滞销风险",X793="健康")),AND(X792="低滞销风险",X793="健康")),"变好",X792=X793,"维持不变",OR(AND(X792="健康",OR(X793="低滞销风险",X793="中滞销风险",X793="高滞销风险")),AND(X792="低滞销风险",OR(X793="中滞销风险",X793="高滞销风险")),AND(X792="中滞销风险",X793="高滞销风险")),"变差")</f>
        <v>变好</v>
      </c>
      <c r="Z793" s="9">
        <f t="shared" si="166"/>
        <v>0</v>
      </c>
      <c r="AA793" s="9">
        <f t="shared" si="164"/>
        <v>0</v>
      </c>
      <c r="AB793" s="9">
        <f t="shared" si="167"/>
        <v>0</v>
      </c>
      <c r="AC793" s="9">
        <f t="shared" si="165"/>
        <v>76.0403530895334</v>
      </c>
      <c r="AD793" s="9">
        <f t="shared" si="168"/>
        <v>0</v>
      </c>
      <c r="AE793" s="10">
        <f t="shared" si="169"/>
        <v>7.93</v>
      </c>
    </row>
    <row r="794" spans="1:31">
      <c r="A794" s="4">
        <v>45887</v>
      </c>
      <c r="B794" s="5" t="s">
        <v>453</v>
      </c>
      <c r="C794" s="5" t="s">
        <v>454</v>
      </c>
      <c r="D794" s="5" t="s">
        <v>442</v>
      </c>
      <c r="E794" s="5">
        <v>16.56</v>
      </c>
      <c r="F794" s="5">
        <v>16.71</v>
      </c>
      <c r="G794" s="5">
        <v>18</v>
      </c>
      <c r="H794" s="5">
        <v>15.89</v>
      </c>
      <c r="I794" s="5" t="s">
        <v>34</v>
      </c>
      <c r="J794" s="5">
        <v>117</v>
      </c>
      <c r="K794" s="5" t="s">
        <v>35</v>
      </c>
      <c r="L794" s="5" t="s">
        <v>36</v>
      </c>
      <c r="M794" s="5" t="s">
        <v>37</v>
      </c>
      <c r="N794" s="5">
        <v>248</v>
      </c>
      <c r="O794" s="5">
        <v>857</v>
      </c>
      <c r="P794" s="5">
        <v>0</v>
      </c>
      <c r="Q794" s="5">
        <v>1</v>
      </c>
      <c r="R794" s="5">
        <v>0</v>
      </c>
      <c r="S794" s="5">
        <v>170</v>
      </c>
      <c r="T794">
        <f t="shared" si="159"/>
        <v>1105</v>
      </c>
      <c r="U794">
        <f t="shared" si="160"/>
        <v>1276</v>
      </c>
      <c r="V794" s="1">
        <f t="shared" si="161"/>
        <v>45953.7270531401</v>
      </c>
      <c r="W794" s="1">
        <f t="shared" si="162"/>
        <v>45964.0531400966</v>
      </c>
      <c r="X794" t="str">
        <f t="shared" si="163"/>
        <v>健康</v>
      </c>
      <c r="Y794" s="8" t="str">
        <f>_xlfn.IFS(COUNTIF($B$2:B794,B794)=1,"-",OR(AND(X793="高滞销风险",OR(X794="中滞销风险",X794="低滞销风险",X794="健康")),AND(X793="中滞销风险",OR(X794="低滞销风险",X794="健康")),AND(X793="低滞销风险",X794="健康")),"变好",X793=X794,"维持不变",OR(AND(X793="健康",OR(X794="低滞销风险",X794="中滞销风险",X794="高滞销风险")),AND(X793="低滞销风险",OR(X794="中滞销风险",X794="高滞销风险")),AND(X793="中滞销风险",X794="高滞销风险")),"变差")</f>
        <v>-</v>
      </c>
      <c r="Z794" s="9">
        <f t="shared" si="166"/>
        <v>0</v>
      </c>
      <c r="AA794" s="9">
        <f t="shared" si="164"/>
        <v>0</v>
      </c>
      <c r="AB794" s="9">
        <f t="shared" si="167"/>
        <v>0</v>
      </c>
      <c r="AC794" s="9">
        <f t="shared" si="165"/>
        <v>77.0531400966184</v>
      </c>
      <c r="AD794" s="9">
        <f t="shared" si="168"/>
        <v>0</v>
      </c>
      <c r="AE794" s="10">
        <f t="shared" si="169"/>
        <v>16.56</v>
      </c>
    </row>
    <row r="795" spans="1:31">
      <c r="A795" s="4">
        <v>45894</v>
      </c>
      <c r="B795" s="5" t="s">
        <v>453</v>
      </c>
      <c r="C795" s="5" t="s">
        <v>454</v>
      </c>
      <c r="D795" s="5" t="s">
        <v>442</v>
      </c>
      <c r="E795" s="5">
        <v>16.29</v>
      </c>
      <c r="F795" s="5">
        <v>16.29</v>
      </c>
      <c r="G795" s="5">
        <v>16.5</v>
      </c>
      <c r="H795" s="5">
        <v>16.61</v>
      </c>
      <c r="I795" s="5" t="s">
        <v>41</v>
      </c>
      <c r="J795" s="5">
        <v>114</v>
      </c>
      <c r="K795" s="5" t="s">
        <v>38</v>
      </c>
      <c r="L795" s="5" t="s">
        <v>39</v>
      </c>
      <c r="M795" s="5" t="s">
        <v>40</v>
      </c>
      <c r="N795" s="5">
        <v>263</v>
      </c>
      <c r="O795" s="5">
        <v>731</v>
      </c>
      <c r="P795" s="5">
        <v>0</v>
      </c>
      <c r="Q795" s="5">
        <v>295</v>
      </c>
      <c r="R795" s="5">
        <v>0</v>
      </c>
      <c r="S795" s="5">
        <v>170</v>
      </c>
      <c r="T795">
        <f t="shared" si="159"/>
        <v>994</v>
      </c>
      <c r="U795">
        <f t="shared" si="160"/>
        <v>1459</v>
      </c>
      <c r="V795" s="1">
        <f t="shared" si="161"/>
        <v>45955.0190300798</v>
      </c>
      <c r="W795" s="1">
        <f t="shared" si="162"/>
        <v>45983.5641497851</v>
      </c>
      <c r="X795" t="str">
        <f t="shared" si="163"/>
        <v>健康</v>
      </c>
      <c r="Y795" s="8" t="str">
        <f>_xlfn.IFS(COUNTIF($B$2:B795,B795)=1,"-",OR(AND(X794="高滞销风险",OR(X795="中滞销风险",X795="低滞销风险",X795="健康")),AND(X794="中滞销风险",OR(X795="低滞销风险",X795="健康")),AND(X794="低滞销风险",X795="健康")),"变好",X794=X795,"维持不变",OR(AND(X794="健康",OR(X795="低滞销风险",X795="中滞销风险",X795="高滞销风险")),AND(X794="低滞销风险",OR(X795="中滞销风险",X795="高滞销风险")),AND(X794="中滞销风险",X795="高滞销风险")),"变差")</f>
        <v>维持不变</v>
      </c>
      <c r="Z795" s="9">
        <f t="shared" si="166"/>
        <v>0</v>
      </c>
      <c r="AA795" s="9">
        <f t="shared" si="164"/>
        <v>0</v>
      </c>
      <c r="AB795" s="9">
        <f t="shared" si="167"/>
        <v>0</v>
      </c>
      <c r="AC795" s="9">
        <f t="shared" si="165"/>
        <v>89.5641497851443</v>
      </c>
      <c r="AD795" s="9">
        <f t="shared" si="168"/>
        <v>0</v>
      </c>
      <c r="AE795" s="10">
        <f t="shared" si="169"/>
        <v>16.29</v>
      </c>
    </row>
    <row r="796" spans="1:31">
      <c r="A796" s="4">
        <v>45901</v>
      </c>
      <c r="B796" s="5" t="s">
        <v>453</v>
      </c>
      <c r="C796" s="5" t="s">
        <v>454</v>
      </c>
      <c r="D796" s="5" t="s">
        <v>442</v>
      </c>
      <c r="E796" s="5">
        <v>13.14</v>
      </c>
      <c r="F796" s="5">
        <v>13.14</v>
      </c>
      <c r="G796" s="5">
        <v>14.71</v>
      </c>
      <c r="H796" s="5">
        <v>16.36</v>
      </c>
      <c r="I796" s="5" t="s">
        <v>41</v>
      </c>
      <c r="J796" s="5">
        <v>92</v>
      </c>
      <c r="K796" s="5" t="s">
        <v>42</v>
      </c>
      <c r="L796" s="5" t="s">
        <v>43</v>
      </c>
      <c r="M796" s="5" t="s">
        <v>44</v>
      </c>
      <c r="N796" s="5">
        <v>253</v>
      </c>
      <c r="O796" s="5">
        <v>795</v>
      </c>
      <c r="P796" s="5">
        <v>0</v>
      </c>
      <c r="Q796" s="5">
        <v>155</v>
      </c>
      <c r="R796" s="5">
        <v>0</v>
      </c>
      <c r="S796" s="5">
        <v>170</v>
      </c>
      <c r="T796">
        <f t="shared" si="159"/>
        <v>1048</v>
      </c>
      <c r="U796">
        <f t="shared" si="160"/>
        <v>1373</v>
      </c>
      <c r="V796" s="1">
        <f t="shared" si="161"/>
        <v>45980.7564687976</v>
      </c>
      <c r="W796" s="1">
        <f t="shared" si="162"/>
        <v>46005.4901065449</v>
      </c>
      <c r="X796" t="str">
        <f t="shared" si="163"/>
        <v>低滞销风险</v>
      </c>
      <c r="Y796" s="8" t="str">
        <f>_xlfn.IFS(COUNTIF($B$2:B796,B796)=1,"-",OR(AND(X795="高滞销风险",OR(X796="中滞销风险",X796="低滞销风险",X796="健康")),AND(X795="中滞销风险",OR(X796="低滞销风险",X796="健康")),AND(X795="低滞销风险",X796="健康")),"变好",X795=X796,"维持不变",OR(AND(X795="健康",OR(X796="低滞销风险",X796="中滞销风险",X796="高滞销风险")),AND(X795="低滞销风险",OR(X796="中滞销风险",X796="高滞销风险")),AND(X795="中滞销风险",X796="高滞销风险")),"变差")</f>
        <v>变差</v>
      </c>
      <c r="Z796" s="9">
        <f t="shared" si="166"/>
        <v>0</v>
      </c>
      <c r="AA796" s="9">
        <f t="shared" si="164"/>
        <v>177.26</v>
      </c>
      <c r="AB796" s="9">
        <f t="shared" si="167"/>
        <v>177.26</v>
      </c>
      <c r="AC796" s="9">
        <f t="shared" si="165"/>
        <v>104.490106544901</v>
      </c>
      <c r="AD796" s="9">
        <f t="shared" si="168"/>
        <v>13.4901065449012</v>
      </c>
      <c r="AE796" s="10">
        <f t="shared" si="169"/>
        <v>15.0879120879121</v>
      </c>
    </row>
    <row r="797" spans="1:31">
      <c r="A797" s="4">
        <v>45908</v>
      </c>
      <c r="B797" s="5" t="s">
        <v>453</v>
      </c>
      <c r="C797" s="5" t="s">
        <v>454</v>
      </c>
      <c r="D797" s="5" t="s">
        <v>442</v>
      </c>
      <c r="E797" s="5">
        <v>15.56</v>
      </c>
      <c r="F797" s="5">
        <v>16.14</v>
      </c>
      <c r="G797" s="5">
        <v>14.64</v>
      </c>
      <c r="H797" s="5">
        <v>15.57</v>
      </c>
      <c r="I797" s="5" t="s">
        <v>34</v>
      </c>
      <c r="J797" s="5">
        <v>113</v>
      </c>
      <c r="K797" s="5" t="s">
        <v>45</v>
      </c>
      <c r="L797" s="5" t="s">
        <v>46</v>
      </c>
      <c r="M797" s="5" t="s">
        <v>47</v>
      </c>
      <c r="N797" s="5">
        <v>182</v>
      </c>
      <c r="O797" s="5">
        <v>770</v>
      </c>
      <c r="P797" s="5">
        <v>0</v>
      </c>
      <c r="Q797" s="5">
        <v>458</v>
      </c>
      <c r="R797" s="5">
        <v>0</v>
      </c>
      <c r="S797" s="5">
        <v>0</v>
      </c>
      <c r="T797">
        <f t="shared" si="159"/>
        <v>952</v>
      </c>
      <c r="U797">
        <f t="shared" si="160"/>
        <v>1410</v>
      </c>
      <c r="V797" s="1">
        <f t="shared" si="161"/>
        <v>45969.1825192802</v>
      </c>
      <c r="W797" s="1">
        <f t="shared" si="162"/>
        <v>45998.616966581</v>
      </c>
      <c r="X797" t="str">
        <f t="shared" si="163"/>
        <v>低滞销风险</v>
      </c>
      <c r="Y797" s="8" t="str">
        <f>_xlfn.IFS(COUNTIF($B$2:B797,B797)=1,"-",OR(AND(X796="高滞销风险",OR(X797="中滞销风险",X797="低滞销风险",X797="健康")),AND(X796="中滞销风险",OR(X797="低滞销风险",X797="健康")),AND(X796="低滞销风险",X797="健康")),"变好",X796=X797,"维持不变",OR(AND(X796="健康",OR(X797="低滞销风险",X797="中滞销风险",X797="高滞销风险")),AND(X796="低滞销风险",OR(X797="中滞销风险",X797="高滞销风险")),AND(X796="中滞销风险",X797="高滞销风险")),"变差")</f>
        <v>维持不变</v>
      </c>
      <c r="Z797" s="9">
        <f t="shared" si="166"/>
        <v>0</v>
      </c>
      <c r="AA797" s="9">
        <f t="shared" si="164"/>
        <v>102.96</v>
      </c>
      <c r="AB797" s="9">
        <f t="shared" si="167"/>
        <v>102.96</v>
      </c>
      <c r="AC797" s="9">
        <f t="shared" si="165"/>
        <v>90.6169665809769</v>
      </c>
      <c r="AD797" s="9">
        <f t="shared" si="168"/>
        <v>6.61696658097935</v>
      </c>
      <c r="AE797" s="10">
        <f t="shared" si="169"/>
        <v>16.7857142857143</v>
      </c>
    </row>
    <row r="798" spans="1:31">
      <c r="A798" s="4">
        <v>45887</v>
      </c>
      <c r="B798" s="5" t="s">
        <v>455</v>
      </c>
      <c r="C798" s="5" t="s">
        <v>456</v>
      </c>
      <c r="D798" s="5" t="s">
        <v>442</v>
      </c>
      <c r="E798" s="5">
        <v>16.66</v>
      </c>
      <c r="F798" s="5">
        <v>17.14</v>
      </c>
      <c r="G798" s="5">
        <v>16.71</v>
      </c>
      <c r="H798" s="5">
        <v>16.36</v>
      </c>
      <c r="I798" s="5" t="s">
        <v>34</v>
      </c>
      <c r="J798" s="5">
        <v>120</v>
      </c>
      <c r="K798" s="5" t="s">
        <v>35</v>
      </c>
      <c r="L798" s="5" t="s">
        <v>36</v>
      </c>
      <c r="M798" s="5" t="s">
        <v>37</v>
      </c>
      <c r="N798" s="5">
        <v>370</v>
      </c>
      <c r="O798" s="5">
        <v>649</v>
      </c>
      <c r="P798" s="5">
        <v>0</v>
      </c>
      <c r="Q798" s="5">
        <v>285</v>
      </c>
      <c r="R798" s="5">
        <v>0</v>
      </c>
      <c r="S798" s="5">
        <v>0</v>
      </c>
      <c r="T798">
        <f t="shared" si="159"/>
        <v>1019</v>
      </c>
      <c r="U798">
        <f t="shared" si="160"/>
        <v>1304</v>
      </c>
      <c r="V798" s="1">
        <f t="shared" si="161"/>
        <v>45948.1644657863</v>
      </c>
      <c r="W798" s="1">
        <f t="shared" si="162"/>
        <v>45965.2713085234</v>
      </c>
      <c r="X798" t="str">
        <f t="shared" si="163"/>
        <v>健康</v>
      </c>
      <c r="Y798" s="8" t="str">
        <f>_xlfn.IFS(COUNTIF($B$2:B798,B798)=1,"-",OR(AND(X797="高滞销风险",OR(X798="中滞销风险",X798="低滞销风险",X798="健康")),AND(X797="中滞销风险",OR(X798="低滞销风险",X798="健康")),AND(X797="低滞销风险",X798="健康")),"变好",X797=X798,"维持不变",OR(AND(X797="健康",OR(X798="低滞销风险",X798="中滞销风险",X798="高滞销风险")),AND(X797="低滞销风险",OR(X798="中滞销风险",X798="高滞销风险")),AND(X797="中滞销风险",X798="高滞销风险")),"变差")</f>
        <v>-</v>
      </c>
      <c r="Z798" s="9">
        <f t="shared" si="166"/>
        <v>0</v>
      </c>
      <c r="AA798" s="9">
        <f t="shared" si="164"/>
        <v>0</v>
      </c>
      <c r="AB798" s="9">
        <f t="shared" si="167"/>
        <v>0</v>
      </c>
      <c r="AC798" s="9">
        <f t="shared" si="165"/>
        <v>78.2713085234094</v>
      </c>
      <c r="AD798" s="9">
        <f t="shared" si="168"/>
        <v>0</v>
      </c>
      <c r="AE798" s="10">
        <f t="shared" si="169"/>
        <v>16.66</v>
      </c>
    </row>
    <row r="799" spans="1:31">
      <c r="A799" s="4">
        <v>45894</v>
      </c>
      <c r="B799" s="5" t="s">
        <v>455</v>
      </c>
      <c r="C799" s="5" t="s">
        <v>456</v>
      </c>
      <c r="D799" s="5" t="s">
        <v>442</v>
      </c>
      <c r="E799" s="5">
        <v>16.32</v>
      </c>
      <c r="F799" s="5">
        <v>16.57</v>
      </c>
      <c r="G799" s="5">
        <v>16.86</v>
      </c>
      <c r="H799" s="5">
        <v>15.96</v>
      </c>
      <c r="I799" s="5" t="s">
        <v>34</v>
      </c>
      <c r="J799" s="5">
        <v>116</v>
      </c>
      <c r="K799" s="5" t="s">
        <v>38</v>
      </c>
      <c r="L799" s="5" t="s">
        <v>39</v>
      </c>
      <c r="M799" s="5" t="s">
        <v>40</v>
      </c>
      <c r="N799" s="5">
        <v>324</v>
      </c>
      <c r="O799" s="5">
        <v>694</v>
      </c>
      <c r="P799" s="5">
        <v>0</v>
      </c>
      <c r="Q799" s="5">
        <v>185</v>
      </c>
      <c r="R799" s="5">
        <v>0</v>
      </c>
      <c r="S799" s="5">
        <v>170</v>
      </c>
      <c r="T799">
        <f t="shared" si="159"/>
        <v>1018</v>
      </c>
      <c r="U799">
        <f t="shared" si="160"/>
        <v>1373</v>
      </c>
      <c r="V799" s="1">
        <f t="shared" si="161"/>
        <v>45956.3774509804</v>
      </c>
      <c r="W799" s="1">
        <f t="shared" si="162"/>
        <v>45978.1299019608</v>
      </c>
      <c r="X799" t="str">
        <f t="shared" si="163"/>
        <v>健康</v>
      </c>
      <c r="Y799" s="8" t="str">
        <f>_xlfn.IFS(COUNTIF($B$2:B799,B799)=1,"-",OR(AND(X798="高滞销风险",OR(X799="中滞销风险",X799="低滞销风险",X799="健康")),AND(X798="中滞销风险",OR(X799="低滞销风险",X799="健康")),AND(X798="低滞销风险",X799="健康")),"变好",X798=X799,"维持不变",OR(AND(X798="健康",OR(X799="低滞销风险",X799="中滞销风险",X799="高滞销风险")),AND(X798="低滞销风险",OR(X799="中滞销风险",X799="高滞销风险")),AND(X798="中滞销风险",X799="高滞销风险")),"变差")</f>
        <v>维持不变</v>
      </c>
      <c r="Z799" s="9">
        <f t="shared" si="166"/>
        <v>0</v>
      </c>
      <c r="AA799" s="9">
        <f t="shared" si="164"/>
        <v>0</v>
      </c>
      <c r="AB799" s="9">
        <f t="shared" si="167"/>
        <v>0</v>
      </c>
      <c r="AC799" s="9">
        <f t="shared" si="165"/>
        <v>84.1299019607843</v>
      </c>
      <c r="AD799" s="9">
        <f t="shared" si="168"/>
        <v>0</v>
      </c>
      <c r="AE799" s="10">
        <f t="shared" si="169"/>
        <v>16.32</v>
      </c>
    </row>
    <row r="800" spans="1:31">
      <c r="A800" s="4">
        <v>45901</v>
      </c>
      <c r="B800" s="5" t="s">
        <v>455</v>
      </c>
      <c r="C800" s="5" t="s">
        <v>456</v>
      </c>
      <c r="D800" s="5" t="s">
        <v>442</v>
      </c>
      <c r="E800" s="5">
        <v>14</v>
      </c>
      <c r="F800" s="5">
        <v>14</v>
      </c>
      <c r="G800" s="5">
        <v>15.29</v>
      </c>
      <c r="H800" s="5">
        <v>16</v>
      </c>
      <c r="I800" s="5" t="s">
        <v>41</v>
      </c>
      <c r="J800" s="5">
        <v>98</v>
      </c>
      <c r="K800" s="5" t="s">
        <v>42</v>
      </c>
      <c r="L800" s="5" t="s">
        <v>43</v>
      </c>
      <c r="M800" s="5" t="s">
        <v>44</v>
      </c>
      <c r="N800" s="5">
        <v>391</v>
      </c>
      <c r="O800" s="5">
        <v>697</v>
      </c>
      <c r="P800" s="5">
        <v>0</v>
      </c>
      <c r="Q800" s="5">
        <v>5</v>
      </c>
      <c r="R800" s="5">
        <v>0</v>
      </c>
      <c r="S800" s="5">
        <v>170</v>
      </c>
      <c r="T800">
        <f t="shared" si="159"/>
        <v>1088</v>
      </c>
      <c r="U800">
        <f t="shared" si="160"/>
        <v>1263</v>
      </c>
      <c r="V800" s="1">
        <f t="shared" si="161"/>
        <v>45978.7142857143</v>
      </c>
      <c r="W800" s="1">
        <f t="shared" si="162"/>
        <v>45991.2142857143</v>
      </c>
      <c r="X800" t="str">
        <f t="shared" si="163"/>
        <v>健康</v>
      </c>
      <c r="Y800" s="8" t="str">
        <f>_xlfn.IFS(COUNTIF($B$2:B800,B800)=1,"-",OR(AND(X799="高滞销风险",OR(X800="中滞销风险",X800="低滞销风险",X800="健康")),AND(X799="中滞销风险",OR(X800="低滞销风险",X800="健康")),AND(X799="低滞销风险",X800="健康")),"变好",X799=X800,"维持不变",OR(AND(X799="健康",OR(X800="低滞销风险",X800="中滞销风险",X800="高滞销风险")),AND(X799="低滞销风险",OR(X800="中滞销风险",X800="高滞销风险")),AND(X799="中滞销风险",X800="高滞销风险")),"变差")</f>
        <v>维持不变</v>
      </c>
      <c r="Z800" s="9">
        <f t="shared" si="166"/>
        <v>0</v>
      </c>
      <c r="AA800" s="9">
        <f t="shared" si="164"/>
        <v>0</v>
      </c>
      <c r="AB800" s="9">
        <f t="shared" si="167"/>
        <v>0</v>
      </c>
      <c r="AC800" s="9">
        <f t="shared" si="165"/>
        <v>90.2142857142857</v>
      </c>
      <c r="AD800" s="9">
        <f t="shared" si="168"/>
        <v>0</v>
      </c>
      <c r="AE800" s="10">
        <f t="shared" si="169"/>
        <v>14</v>
      </c>
    </row>
    <row r="801" spans="1:31">
      <c r="A801" s="4">
        <v>45908</v>
      </c>
      <c r="B801" s="5" t="s">
        <v>455</v>
      </c>
      <c r="C801" s="5" t="s">
        <v>456</v>
      </c>
      <c r="D801" s="5" t="s">
        <v>442</v>
      </c>
      <c r="E801" s="5">
        <v>17.11</v>
      </c>
      <c r="F801" s="5">
        <v>18.57</v>
      </c>
      <c r="G801" s="5">
        <v>16.29</v>
      </c>
      <c r="H801" s="5">
        <v>16.57</v>
      </c>
      <c r="I801" s="5" t="s">
        <v>34</v>
      </c>
      <c r="J801" s="5">
        <v>130</v>
      </c>
      <c r="K801" s="5" t="s">
        <v>45</v>
      </c>
      <c r="L801" s="5" t="s">
        <v>46</v>
      </c>
      <c r="M801" s="5" t="s">
        <v>47</v>
      </c>
      <c r="N801" s="5">
        <v>425</v>
      </c>
      <c r="O801" s="5">
        <v>531</v>
      </c>
      <c r="P801" s="5">
        <v>0</v>
      </c>
      <c r="Q801" s="5">
        <v>321</v>
      </c>
      <c r="R801" s="5">
        <v>0</v>
      </c>
      <c r="S801" s="5">
        <v>0</v>
      </c>
      <c r="T801">
        <f t="shared" si="159"/>
        <v>956</v>
      </c>
      <c r="U801">
        <f t="shared" si="160"/>
        <v>1277</v>
      </c>
      <c r="V801" s="1">
        <f t="shared" si="161"/>
        <v>45963.8737580362</v>
      </c>
      <c r="W801" s="1">
        <f t="shared" si="162"/>
        <v>45982.63471654</v>
      </c>
      <c r="X801" t="str">
        <f t="shared" si="163"/>
        <v>健康</v>
      </c>
      <c r="Y801" s="8" t="str">
        <f>_xlfn.IFS(COUNTIF($B$2:B801,B801)=1,"-",OR(AND(X800="高滞销风险",OR(X801="中滞销风险",X801="低滞销风险",X801="健康")),AND(X800="中滞销风险",OR(X801="低滞销风险",X801="健康")),AND(X800="低滞销风险",X801="健康")),"变好",X800=X801,"维持不变",OR(AND(X800="健康",OR(X801="低滞销风险",X801="中滞销风险",X801="高滞销风险")),AND(X800="低滞销风险",OR(X801="中滞销风险",X801="高滞销风险")),AND(X800="中滞销风险",X801="高滞销风险")),"变差")</f>
        <v>维持不变</v>
      </c>
      <c r="Z801" s="9">
        <f t="shared" si="166"/>
        <v>0</v>
      </c>
      <c r="AA801" s="9">
        <f t="shared" si="164"/>
        <v>0</v>
      </c>
      <c r="AB801" s="9">
        <f t="shared" si="167"/>
        <v>0</v>
      </c>
      <c r="AC801" s="9">
        <f t="shared" si="165"/>
        <v>74.6347165400351</v>
      </c>
      <c r="AD801" s="9">
        <f t="shared" si="168"/>
        <v>0</v>
      </c>
      <c r="AE801" s="10">
        <f t="shared" si="169"/>
        <v>17.11</v>
      </c>
    </row>
    <row r="802" spans="1:31">
      <c r="A802" s="4">
        <v>45887</v>
      </c>
      <c r="B802" s="5" t="s">
        <v>457</v>
      </c>
      <c r="C802" s="5" t="s">
        <v>458</v>
      </c>
      <c r="D802" s="5" t="s">
        <v>442</v>
      </c>
      <c r="E802" s="5">
        <v>11.86</v>
      </c>
      <c r="F802" s="5">
        <v>11.86</v>
      </c>
      <c r="G802" s="5">
        <v>14.36</v>
      </c>
      <c r="H802" s="5">
        <v>14.65</v>
      </c>
      <c r="I802" s="5" t="s">
        <v>41</v>
      </c>
      <c r="J802" s="5">
        <v>83</v>
      </c>
      <c r="K802" s="5" t="s">
        <v>35</v>
      </c>
      <c r="L802" s="5" t="s">
        <v>36</v>
      </c>
      <c r="M802" s="5" t="s">
        <v>37</v>
      </c>
      <c r="N802" s="5">
        <v>302</v>
      </c>
      <c r="O802" s="5">
        <v>757</v>
      </c>
      <c r="P802" s="5">
        <v>0</v>
      </c>
      <c r="Q802" s="5">
        <v>348</v>
      </c>
      <c r="R802" s="5">
        <v>0</v>
      </c>
      <c r="S802" s="5">
        <v>0</v>
      </c>
      <c r="T802">
        <f t="shared" si="159"/>
        <v>1059</v>
      </c>
      <c r="U802">
        <f t="shared" si="160"/>
        <v>1407</v>
      </c>
      <c r="V802" s="1">
        <f t="shared" si="161"/>
        <v>45976.2917369309</v>
      </c>
      <c r="W802" s="1">
        <f t="shared" si="162"/>
        <v>46005.6340640809</v>
      </c>
      <c r="X802" t="str">
        <f t="shared" si="163"/>
        <v>低滞销风险</v>
      </c>
      <c r="Y802" s="8" t="str">
        <f>_xlfn.IFS(COUNTIF($B$2:B802,B802)=1,"-",OR(AND(X801="高滞销风险",OR(X802="中滞销风险",X802="低滞销风险",X802="健康")),AND(X801="中滞销风险",OR(X802="低滞销风险",X802="健康")),AND(X801="低滞销风险",X802="健康")),"变好",X801=X802,"维持不变",OR(AND(X801="健康",OR(X802="低滞销风险",X802="中滞销风险",X802="高滞销风险")),AND(X801="低滞销风险",OR(X802="中滞销风险",X802="高滞销风险")),AND(X801="中滞销风险",X802="高滞销风险")),"变差")</f>
        <v>-</v>
      </c>
      <c r="Z802" s="9">
        <f t="shared" si="166"/>
        <v>0</v>
      </c>
      <c r="AA802" s="9">
        <f t="shared" si="164"/>
        <v>161.7</v>
      </c>
      <c r="AB802" s="9">
        <f t="shared" si="167"/>
        <v>161.7</v>
      </c>
      <c r="AC802" s="9">
        <f t="shared" si="165"/>
        <v>118.634064080944</v>
      </c>
      <c r="AD802" s="9">
        <f t="shared" si="168"/>
        <v>13.6340640809431</v>
      </c>
      <c r="AE802" s="10">
        <f t="shared" si="169"/>
        <v>13.4</v>
      </c>
    </row>
    <row r="803" spans="1:31">
      <c r="A803" s="4">
        <v>45894</v>
      </c>
      <c r="B803" s="5" t="s">
        <v>457</v>
      </c>
      <c r="C803" s="5" t="s">
        <v>458</v>
      </c>
      <c r="D803" s="5" t="s">
        <v>442</v>
      </c>
      <c r="E803" s="5">
        <v>17.19</v>
      </c>
      <c r="F803" s="5">
        <v>19.43</v>
      </c>
      <c r="G803" s="5">
        <v>15.64</v>
      </c>
      <c r="H803" s="5">
        <v>16.46</v>
      </c>
      <c r="I803" s="5" t="s">
        <v>34</v>
      </c>
      <c r="J803" s="5">
        <v>136</v>
      </c>
      <c r="K803" s="5" t="s">
        <v>38</v>
      </c>
      <c r="L803" s="5" t="s">
        <v>39</v>
      </c>
      <c r="M803" s="5" t="s">
        <v>40</v>
      </c>
      <c r="N803" s="5">
        <v>326</v>
      </c>
      <c r="O803" s="5">
        <v>656</v>
      </c>
      <c r="P803" s="5">
        <v>0</v>
      </c>
      <c r="Q803" s="5">
        <v>298</v>
      </c>
      <c r="R803" s="5">
        <v>0</v>
      </c>
      <c r="S803" s="5">
        <v>0</v>
      </c>
      <c r="T803">
        <f t="shared" si="159"/>
        <v>982</v>
      </c>
      <c r="U803">
        <f t="shared" si="160"/>
        <v>1280</v>
      </c>
      <c r="V803" s="1">
        <f t="shared" si="161"/>
        <v>45951.1262361838</v>
      </c>
      <c r="W803" s="1">
        <f t="shared" si="162"/>
        <v>45968.4618964514</v>
      </c>
      <c r="X803" t="str">
        <f t="shared" si="163"/>
        <v>健康</v>
      </c>
      <c r="Y803" s="8" t="str">
        <f>_xlfn.IFS(COUNTIF($B$2:B803,B803)=1,"-",OR(AND(X802="高滞销风险",OR(X803="中滞销风险",X803="低滞销风险",X803="健康")),AND(X802="中滞销风险",OR(X803="低滞销风险",X803="健康")),AND(X802="低滞销风险",X803="健康")),"变好",X802=X803,"维持不变",OR(AND(X802="健康",OR(X803="低滞销风险",X803="中滞销风险",X803="高滞销风险")),AND(X802="低滞销风险",OR(X803="中滞销风险",X803="高滞销风险")),AND(X802="中滞销风险",X803="高滞销风险")),"变差")</f>
        <v>变好</v>
      </c>
      <c r="Z803" s="9">
        <f t="shared" si="166"/>
        <v>0</v>
      </c>
      <c r="AA803" s="9">
        <f t="shared" si="164"/>
        <v>0</v>
      </c>
      <c r="AB803" s="9">
        <f t="shared" si="167"/>
        <v>0</v>
      </c>
      <c r="AC803" s="9">
        <f t="shared" si="165"/>
        <v>74.4618964514252</v>
      </c>
      <c r="AD803" s="9">
        <f t="shared" si="168"/>
        <v>0</v>
      </c>
      <c r="AE803" s="10">
        <f t="shared" si="169"/>
        <v>17.19</v>
      </c>
    </row>
    <row r="804" spans="1:31">
      <c r="A804" s="4">
        <v>45901</v>
      </c>
      <c r="B804" s="5" t="s">
        <v>457</v>
      </c>
      <c r="C804" s="5" t="s">
        <v>458</v>
      </c>
      <c r="D804" s="5" t="s">
        <v>442</v>
      </c>
      <c r="E804" s="5">
        <v>16.89</v>
      </c>
      <c r="F804" s="5">
        <v>17</v>
      </c>
      <c r="G804" s="5">
        <v>18.21</v>
      </c>
      <c r="H804" s="5">
        <v>16.28</v>
      </c>
      <c r="I804" s="5" t="s">
        <v>34</v>
      </c>
      <c r="J804" s="5">
        <v>119</v>
      </c>
      <c r="K804" s="5" t="s">
        <v>42</v>
      </c>
      <c r="L804" s="5" t="s">
        <v>43</v>
      </c>
      <c r="M804" s="5" t="s">
        <v>44</v>
      </c>
      <c r="N804" s="5">
        <v>450</v>
      </c>
      <c r="O804" s="5">
        <v>730</v>
      </c>
      <c r="P804" s="5">
        <v>0</v>
      </c>
      <c r="Q804" s="5">
        <v>3</v>
      </c>
      <c r="R804" s="5">
        <v>0</v>
      </c>
      <c r="S804" s="5">
        <v>170</v>
      </c>
      <c r="T804">
        <f t="shared" si="159"/>
        <v>1180</v>
      </c>
      <c r="U804">
        <f t="shared" si="160"/>
        <v>1353</v>
      </c>
      <c r="V804" s="1">
        <f t="shared" si="161"/>
        <v>45970.8638247484</v>
      </c>
      <c r="W804" s="1">
        <f t="shared" si="162"/>
        <v>45981.1065719361</v>
      </c>
      <c r="X804" t="str">
        <f t="shared" si="163"/>
        <v>健康</v>
      </c>
      <c r="Y804" s="8" t="str">
        <f>_xlfn.IFS(COUNTIF($B$2:B804,B804)=1,"-",OR(AND(X803="高滞销风险",OR(X804="中滞销风险",X804="低滞销风险",X804="健康")),AND(X803="中滞销风险",OR(X804="低滞销风险",X804="健康")),AND(X803="低滞销风险",X804="健康")),"变好",X803=X804,"维持不变",OR(AND(X803="健康",OR(X804="低滞销风险",X804="中滞销风险",X804="高滞销风险")),AND(X803="低滞销风险",OR(X804="中滞销风险",X804="高滞销风险")),AND(X803="中滞销风险",X804="高滞销风险")),"变差")</f>
        <v>维持不变</v>
      </c>
      <c r="Z804" s="9">
        <f t="shared" si="166"/>
        <v>0</v>
      </c>
      <c r="AA804" s="9">
        <f t="shared" si="164"/>
        <v>0</v>
      </c>
      <c r="AB804" s="9">
        <f t="shared" si="167"/>
        <v>0</v>
      </c>
      <c r="AC804" s="9">
        <f t="shared" si="165"/>
        <v>80.1065719360568</v>
      </c>
      <c r="AD804" s="9">
        <f t="shared" si="168"/>
        <v>0</v>
      </c>
      <c r="AE804" s="10">
        <f t="shared" si="169"/>
        <v>16.89</v>
      </c>
    </row>
    <row r="805" spans="1:31">
      <c r="A805" s="4">
        <v>45908</v>
      </c>
      <c r="B805" s="5" t="s">
        <v>457</v>
      </c>
      <c r="C805" s="5" t="s">
        <v>458</v>
      </c>
      <c r="D805" s="5" t="s">
        <v>442</v>
      </c>
      <c r="E805" s="5">
        <v>17.49</v>
      </c>
      <c r="F805" s="5">
        <v>18.57</v>
      </c>
      <c r="G805" s="5">
        <v>17.79</v>
      </c>
      <c r="H805" s="5">
        <v>16.71</v>
      </c>
      <c r="I805" s="5" t="s">
        <v>34</v>
      </c>
      <c r="J805" s="5">
        <v>130</v>
      </c>
      <c r="K805" s="5" t="s">
        <v>45</v>
      </c>
      <c r="L805" s="5" t="s">
        <v>46</v>
      </c>
      <c r="M805" s="5" t="s">
        <v>47</v>
      </c>
      <c r="N805" s="5">
        <v>363</v>
      </c>
      <c r="O805" s="5">
        <v>676</v>
      </c>
      <c r="P805" s="5">
        <v>0</v>
      </c>
      <c r="Q805" s="5">
        <v>294</v>
      </c>
      <c r="R805" s="5">
        <v>0</v>
      </c>
      <c r="S805" s="5">
        <v>0</v>
      </c>
      <c r="T805">
        <f t="shared" si="159"/>
        <v>1039</v>
      </c>
      <c r="U805">
        <f t="shared" si="160"/>
        <v>1333</v>
      </c>
      <c r="V805" s="1">
        <f t="shared" si="161"/>
        <v>45967.4053744997</v>
      </c>
      <c r="W805" s="1">
        <f t="shared" si="162"/>
        <v>45984.2149799886</v>
      </c>
      <c r="X805" t="str">
        <f t="shared" si="163"/>
        <v>健康</v>
      </c>
      <c r="Y805" s="8" t="str">
        <f>_xlfn.IFS(COUNTIF($B$2:B805,B805)=1,"-",OR(AND(X804="高滞销风险",OR(X805="中滞销风险",X805="低滞销风险",X805="健康")),AND(X804="中滞销风险",OR(X805="低滞销风险",X805="健康")),AND(X804="低滞销风险",X805="健康")),"变好",X804=X805,"维持不变",OR(AND(X804="健康",OR(X805="低滞销风险",X805="中滞销风险",X805="高滞销风险")),AND(X804="低滞销风险",OR(X805="中滞销风险",X805="高滞销风险")),AND(X804="中滞销风险",X805="高滞销风险")),"变差")</f>
        <v>维持不变</v>
      </c>
      <c r="Z805" s="9">
        <f t="shared" si="166"/>
        <v>0</v>
      </c>
      <c r="AA805" s="9">
        <f t="shared" si="164"/>
        <v>0</v>
      </c>
      <c r="AB805" s="9">
        <f t="shared" si="167"/>
        <v>0</v>
      </c>
      <c r="AC805" s="9">
        <f t="shared" si="165"/>
        <v>76.2149799885649</v>
      </c>
      <c r="AD805" s="9">
        <f t="shared" si="168"/>
        <v>0</v>
      </c>
      <c r="AE805" s="10">
        <f t="shared" si="169"/>
        <v>17.49</v>
      </c>
    </row>
    <row r="806" spans="1:31">
      <c r="A806" s="4">
        <v>45887</v>
      </c>
      <c r="B806" s="5" t="s">
        <v>459</v>
      </c>
      <c r="C806" s="5" t="s">
        <v>460</v>
      </c>
      <c r="D806" s="5" t="s">
        <v>442</v>
      </c>
      <c r="E806" s="5">
        <v>22.43</v>
      </c>
      <c r="F806" s="5">
        <v>22.43</v>
      </c>
      <c r="G806" s="5">
        <v>23.43</v>
      </c>
      <c r="H806" s="5">
        <v>24.32</v>
      </c>
      <c r="I806" s="5" t="s">
        <v>41</v>
      </c>
      <c r="J806" s="5">
        <v>157</v>
      </c>
      <c r="K806" s="5" t="s">
        <v>35</v>
      </c>
      <c r="L806" s="5" t="s">
        <v>36</v>
      </c>
      <c r="M806" s="5" t="s">
        <v>37</v>
      </c>
      <c r="N806" s="5">
        <v>275</v>
      </c>
      <c r="O806" s="5">
        <v>1299</v>
      </c>
      <c r="P806" s="5">
        <v>0</v>
      </c>
      <c r="Q806" s="5">
        <v>166</v>
      </c>
      <c r="R806" s="5">
        <v>0</v>
      </c>
      <c r="S806" s="5">
        <v>170</v>
      </c>
      <c r="T806">
        <f t="shared" si="159"/>
        <v>1574</v>
      </c>
      <c r="U806">
        <f t="shared" si="160"/>
        <v>1910</v>
      </c>
      <c r="V806" s="1">
        <f t="shared" si="161"/>
        <v>45957.1738742755</v>
      </c>
      <c r="W806" s="1">
        <f t="shared" si="162"/>
        <v>45972.1538118591</v>
      </c>
      <c r="X806" t="str">
        <f t="shared" si="163"/>
        <v>健康</v>
      </c>
      <c r="Y806" s="8" t="str">
        <f>_xlfn.IFS(COUNTIF($B$2:B806,B806)=1,"-",OR(AND(X805="高滞销风险",OR(X806="中滞销风险",X806="低滞销风险",X806="健康")),AND(X805="中滞销风险",OR(X806="低滞销风险",X806="健康")),AND(X805="低滞销风险",X806="健康")),"变好",X805=X806,"维持不变",OR(AND(X805="健康",OR(X806="低滞销风险",X806="中滞销风险",X806="高滞销风险")),AND(X805="低滞销风险",OR(X806="中滞销风险",X806="高滞销风险")),AND(X805="中滞销风险",X806="高滞销风险")),"变差")</f>
        <v>-</v>
      </c>
      <c r="Z806" s="9">
        <f t="shared" si="166"/>
        <v>0</v>
      </c>
      <c r="AA806" s="9">
        <f t="shared" si="164"/>
        <v>0</v>
      </c>
      <c r="AB806" s="9">
        <f t="shared" si="167"/>
        <v>0</v>
      </c>
      <c r="AC806" s="9">
        <f t="shared" si="165"/>
        <v>85.1538118591173</v>
      </c>
      <c r="AD806" s="9">
        <f t="shared" si="168"/>
        <v>0</v>
      </c>
      <c r="AE806" s="10">
        <f t="shared" si="169"/>
        <v>22.43</v>
      </c>
    </row>
    <row r="807" spans="1:31">
      <c r="A807" s="4">
        <v>45894</v>
      </c>
      <c r="B807" s="5" t="s">
        <v>459</v>
      </c>
      <c r="C807" s="5" t="s">
        <v>460</v>
      </c>
      <c r="D807" s="5" t="s">
        <v>442</v>
      </c>
      <c r="E807" s="5">
        <v>22.14</v>
      </c>
      <c r="F807" s="5">
        <v>22.14</v>
      </c>
      <c r="G807" s="5">
        <v>22.29</v>
      </c>
      <c r="H807" s="5">
        <v>23.71</v>
      </c>
      <c r="I807" s="5" t="s">
        <v>41</v>
      </c>
      <c r="J807" s="5">
        <v>155</v>
      </c>
      <c r="K807" s="5" t="s">
        <v>38</v>
      </c>
      <c r="L807" s="5" t="s">
        <v>39</v>
      </c>
      <c r="M807" s="5" t="s">
        <v>40</v>
      </c>
      <c r="N807" s="5">
        <v>247</v>
      </c>
      <c r="O807" s="5">
        <v>1221</v>
      </c>
      <c r="P807" s="5">
        <v>0</v>
      </c>
      <c r="Q807" s="5">
        <v>409</v>
      </c>
      <c r="R807" s="5">
        <v>0</v>
      </c>
      <c r="S807" s="5">
        <v>170</v>
      </c>
      <c r="T807">
        <f t="shared" ref="T807:T870" si="170">N807+O807+P807</f>
        <v>1468</v>
      </c>
      <c r="U807">
        <f t="shared" ref="U807:U870" si="171">T807+Q807+R807+S807</f>
        <v>2047</v>
      </c>
      <c r="V807" s="1">
        <f t="shared" ref="V807:V870" si="172">A807+T807/E807</f>
        <v>45960.30532972</v>
      </c>
      <c r="W807" s="1">
        <f t="shared" ref="W807:W870" si="173">A807+U807/E807</f>
        <v>45986.4570912376</v>
      </c>
      <c r="X807" t="str">
        <f t="shared" ref="X807:X870" si="174">_xlfn.IFS(AD807&gt;=30,"高滞销风险",AD807&gt;=15,"中滞销风险",AD807&gt;0,"低滞销风险",AD807=0,"健康")</f>
        <v>健康</v>
      </c>
      <c r="Y807" s="8" t="str">
        <f>_xlfn.IFS(COUNTIF($B$2:B807,B807)=1,"-",OR(AND(X806="高滞销风险",OR(X807="中滞销风险",X807="低滞销风险",X807="健康")),AND(X806="中滞销风险",OR(X807="低滞销风险",X807="健康")),AND(X806="低滞销风险",X807="健康")),"变好",X806=X807,"维持不变",OR(AND(X806="健康",OR(X807="低滞销风险",X807="中滞销风险",X807="高滞销风险")),AND(X806="低滞销风险",OR(X807="中滞销风险",X807="高滞销风险")),AND(X806="中滞销风险",X807="高滞销风险")),"变差")</f>
        <v>维持不变</v>
      </c>
      <c r="Z807" s="9">
        <f t="shared" si="166"/>
        <v>0</v>
      </c>
      <c r="AA807" s="9">
        <f t="shared" ref="AA807:AA870" si="175">AB807-Z807</f>
        <v>0</v>
      </c>
      <c r="AB807" s="9">
        <f t="shared" si="167"/>
        <v>0</v>
      </c>
      <c r="AC807" s="9">
        <f t="shared" ref="AC807:AC870" si="176">U807/E807</f>
        <v>92.457091237579</v>
      </c>
      <c r="AD807" s="9">
        <f t="shared" si="168"/>
        <v>0</v>
      </c>
      <c r="AE807" s="10">
        <f t="shared" si="169"/>
        <v>22.14</v>
      </c>
    </row>
    <row r="808" spans="1:31">
      <c r="A808" s="4">
        <v>45901</v>
      </c>
      <c r="B808" s="5" t="s">
        <v>459</v>
      </c>
      <c r="C808" s="5" t="s">
        <v>460</v>
      </c>
      <c r="D808" s="5" t="s">
        <v>442</v>
      </c>
      <c r="E808" s="5">
        <v>21.71</v>
      </c>
      <c r="F808" s="5">
        <v>21.71</v>
      </c>
      <c r="G808" s="5">
        <v>21.93</v>
      </c>
      <c r="H808" s="5">
        <v>22.68</v>
      </c>
      <c r="I808" s="5" t="s">
        <v>41</v>
      </c>
      <c r="J808" s="5">
        <v>152</v>
      </c>
      <c r="K808" s="5" t="s">
        <v>42</v>
      </c>
      <c r="L808" s="5" t="s">
        <v>43</v>
      </c>
      <c r="M808" s="5" t="s">
        <v>44</v>
      </c>
      <c r="N808" s="5">
        <v>274</v>
      </c>
      <c r="O808" s="5">
        <v>1232</v>
      </c>
      <c r="P808" s="5">
        <v>0</v>
      </c>
      <c r="Q808" s="5">
        <v>229</v>
      </c>
      <c r="R808" s="5">
        <v>0</v>
      </c>
      <c r="S808" s="5">
        <v>307</v>
      </c>
      <c r="T808">
        <f t="shared" si="170"/>
        <v>1506</v>
      </c>
      <c r="U808">
        <f t="shared" si="171"/>
        <v>2042</v>
      </c>
      <c r="V808" s="1">
        <f t="shared" si="172"/>
        <v>45970.3689543989</v>
      </c>
      <c r="W808" s="1">
        <f t="shared" si="173"/>
        <v>45995.0580377706</v>
      </c>
      <c r="X808" t="str">
        <f t="shared" si="174"/>
        <v>低滞销风险</v>
      </c>
      <c r="Y808" s="8" t="str">
        <f>_xlfn.IFS(COUNTIF($B$2:B808,B808)=1,"-",OR(AND(X807="高滞销风险",OR(X808="中滞销风险",X808="低滞销风险",X808="健康")),AND(X807="中滞销风险",OR(X808="低滞销风险",X808="健康")),AND(X807="低滞销风险",X808="健康")),"变好",X807=X808,"维持不变",OR(AND(X807="健康",OR(X808="低滞销风险",X808="中滞销风险",X808="高滞销风险")),AND(X807="低滞销风险",OR(X808="中滞销风险",X808="高滞销风险")),AND(X807="中滞销风险",X808="高滞销风险")),"变差")</f>
        <v>变差</v>
      </c>
      <c r="Z808" s="9">
        <f t="shared" si="166"/>
        <v>0</v>
      </c>
      <c r="AA808" s="9">
        <f t="shared" si="175"/>
        <v>66.3899999999999</v>
      </c>
      <c r="AB808" s="9">
        <f t="shared" si="167"/>
        <v>66.3899999999999</v>
      </c>
      <c r="AC808" s="9">
        <f t="shared" si="176"/>
        <v>94.0580377706126</v>
      </c>
      <c r="AD808" s="9">
        <f t="shared" si="168"/>
        <v>3.05803777061374</v>
      </c>
      <c r="AE808" s="10">
        <f t="shared" si="169"/>
        <v>22.4395604395604</v>
      </c>
    </row>
    <row r="809" spans="1:31">
      <c r="A809" s="4">
        <v>45908</v>
      </c>
      <c r="B809" s="5" t="s">
        <v>459</v>
      </c>
      <c r="C809" s="5" t="s">
        <v>460</v>
      </c>
      <c r="D809" s="5" t="s">
        <v>442</v>
      </c>
      <c r="E809" s="5">
        <v>20.43</v>
      </c>
      <c r="F809" s="5">
        <v>20.43</v>
      </c>
      <c r="G809" s="5">
        <v>21.07</v>
      </c>
      <c r="H809" s="5">
        <v>21.68</v>
      </c>
      <c r="I809" s="5" t="s">
        <v>41</v>
      </c>
      <c r="J809" s="5">
        <v>143</v>
      </c>
      <c r="K809" s="5" t="s">
        <v>45</v>
      </c>
      <c r="L809" s="5" t="s">
        <v>46</v>
      </c>
      <c r="M809" s="5" t="s">
        <v>47</v>
      </c>
      <c r="N809" s="5">
        <v>477</v>
      </c>
      <c r="O809" s="5">
        <v>896</v>
      </c>
      <c r="P809" s="5">
        <v>0</v>
      </c>
      <c r="Q809" s="5">
        <v>536</v>
      </c>
      <c r="R809" s="5">
        <v>0</v>
      </c>
      <c r="S809" s="5">
        <v>0</v>
      </c>
      <c r="T809">
        <f t="shared" si="170"/>
        <v>1373</v>
      </c>
      <c r="U809">
        <f t="shared" si="171"/>
        <v>1909</v>
      </c>
      <c r="V809" s="1">
        <f t="shared" si="172"/>
        <v>45975.2050905531</v>
      </c>
      <c r="W809" s="1">
        <f t="shared" si="173"/>
        <v>46001.4410181106</v>
      </c>
      <c r="X809" t="str">
        <f t="shared" si="174"/>
        <v>低滞销风险</v>
      </c>
      <c r="Y809" s="8" t="str">
        <f>_xlfn.IFS(COUNTIF($B$2:B809,B809)=1,"-",OR(AND(X808="高滞销风险",OR(X809="中滞销风险",X809="低滞销风险",X809="健康")),AND(X808="中滞销风险",OR(X809="低滞销风险",X809="健康")),AND(X808="低滞销风险",X809="健康")),"变好",X808=X809,"维持不变",OR(AND(X808="健康",OR(X809="低滞销风险",X809="中滞销风险",X809="高滞销风险")),AND(X808="低滞销风险",OR(X809="中滞销风险",X809="高滞销风险")),AND(X808="中滞销风险",X809="高滞销风险")),"变差")</f>
        <v>维持不变</v>
      </c>
      <c r="Z809" s="9">
        <f t="shared" si="166"/>
        <v>0</v>
      </c>
      <c r="AA809" s="9">
        <f t="shared" si="175"/>
        <v>192.88</v>
      </c>
      <c r="AB809" s="9">
        <f t="shared" si="167"/>
        <v>192.88</v>
      </c>
      <c r="AC809" s="9">
        <f t="shared" si="176"/>
        <v>93.4410181106216</v>
      </c>
      <c r="AD809" s="9">
        <f t="shared" si="168"/>
        <v>9.44101811062137</v>
      </c>
      <c r="AE809" s="10">
        <f t="shared" si="169"/>
        <v>22.7261904761905</v>
      </c>
    </row>
    <row r="810" spans="1:31">
      <c r="A810" s="4">
        <v>45887</v>
      </c>
      <c r="B810" s="5" t="s">
        <v>461</v>
      </c>
      <c r="C810" s="5" t="s">
        <v>462</v>
      </c>
      <c r="D810" s="5" t="s">
        <v>442</v>
      </c>
      <c r="E810" s="5">
        <v>2.02</v>
      </c>
      <c r="F810" s="5">
        <v>2.14</v>
      </c>
      <c r="G810" s="5">
        <v>2.07</v>
      </c>
      <c r="H810" s="5">
        <v>1.93</v>
      </c>
      <c r="I810" s="5" t="s">
        <v>34</v>
      </c>
      <c r="J810" s="5">
        <v>15</v>
      </c>
      <c r="K810" s="5" t="s">
        <v>35</v>
      </c>
      <c r="L810" s="5" t="s">
        <v>36</v>
      </c>
      <c r="M810" s="5" t="s">
        <v>37</v>
      </c>
      <c r="N810" s="5">
        <v>39</v>
      </c>
      <c r="O810" s="5">
        <v>87</v>
      </c>
      <c r="P810" s="5">
        <v>0</v>
      </c>
      <c r="Q810" s="5">
        <v>15</v>
      </c>
      <c r="R810" s="5">
        <v>0</v>
      </c>
      <c r="S810" s="5">
        <v>0</v>
      </c>
      <c r="T810">
        <f t="shared" si="170"/>
        <v>126</v>
      </c>
      <c r="U810">
        <f t="shared" si="171"/>
        <v>141</v>
      </c>
      <c r="V810" s="1">
        <f t="shared" si="172"/>
        <v>45949.3762376238</v>
      </c>
      <c r="W810" s="1">
        <f t="shared" si="173"/>
        <v>45956.801980198</v>
      </c>
      <c r="X810" t="str">
        <f t="shared" si="174"/>
        <v>健康</v>
      </c>
      <c r="Y810" s="8" t="str">
        <f>_xlfn.IFS(COUNTIF($B$2:B810,B810)=1,"-",OR(AND(X809="高滞销风险",OR(X810="中滞销风险",X810="低滞销风险",X810="健康")),AND(X809="中滞销风险",OR(X810="低滞销风险",X810="健康")),AND(X809="低滞销风险",X810="健康")),"变好",X809=X810,"维持不变",OR(AND(X809="健康",OR(X810="低滞销风险",X810="中滞销风险",X810="高滞销风险")),AND(X809="低滞销风险",OR(X810="中滞销风险",X810="高滞销风险")),AND(X809="中滞销风险",X810="高滞销风险")),"变差")</f>
        <v>-</v>
      </c>
      <c r="Z810" s="9">
        <f t="shared" si="166"/>
        <v>0</v>
      </c>
      <c r="AA810" s="9">
        <f t="shared" si="175"/>
        <v>0</v>
      </c>
      <c r="AB810" s="9">
        <f t="shared" si="167"/>
        <v>0</v>
      </c>
      <c r="AC810" s="9">
        <f t="shared" si="176"/>
        <v>69.8019801980198</v>
      </c>
      <c r="AD810" s="9">
        <f t="shared" si="168"/>
        <v>0</v>
      </c>
      <c r="AE810" s="10">
        <f t="shared" si="169"/>
        <v>2.02</v>
      </c>
    </row>
    <row r="811" spans="1:31">
      <c r="A811" s="4">
        <v>45894</v>
      </c>
      <c r="B811" s="5" t="s">
        <v>461</v>
      </c>
      <c r="C811" s="5" t="s">
        <v>462</v>
      </c>
      <c r="D811" s="5" t="s">
        <v>442</v>
      </c>
      <c r="E811" s="5">
        <v>1.14</v>
      </c>
      <c r="F811" s="5">
        <v>1.14</v>
      </c>
      <c r="G811" s="5">
        <v>1.64</v>
      </c>
      <c r="H811" s="5">
        <v>1.71</v>
      </c>
      <c r="I811" s="5" t="s">
        <v>41</v>
      </c>
      <c r="J811" s="5">
        <v>8</v>
      </c>
      <c r="K811" s="5" t="s">
        <v>38</v>
      </c>
      <c r="L811" s="5" t="s">
        <v>39</v>
      </c>
      <c r="M811" s="5" t="s">
        <v>40</v>
      </c>
      <c r="N811" s="5">
        <v>59</v>
      </c>
      <c r="O811" s="5">
        <v>76</v>
      </c>
      <c r="P811" s="5">
        <v>0</v>
      </c>
      <c r="Q811" s="5">
        <v>0</v>
      </c>
      <c r="R811" s="5">
        <v>0</v>
      </c>
      <c r="S811" s="5">
        <v>0</v>
      </c>
      <c r="T811">
        <f t="shared" si="170"/>
        <v>135</v>
      </c>
      <c r="U811">
        <f t="shared" si="171"/>
        <v>135</v>
      </c>
      <c r="V811" s="1">
        <f t="shared" si="172"/>
        <v>46012.4210526316</v>
      </c>
      <c r="W811" s="1">
        <f t="shared" si="173"/>
        <v>46012.4210526316</v>
      </c>
      <c r="X811" t="str">
        <f t="shared" si="174"/>
        <v>中滞销风险</v>
      </c>
      <c r="Y811" s="8" t="str">
        <f>_xlfn.IFS(COUNTIF($B$2:B811,B811)=1,"-",OR(AND(X810="高滞销风险",OR(X811="中滞销风险",X811="低滞销风险",X811="健康")),AND(X810="中滞销风险",OR(X811="低滞销风险",X811="健康")),AND(X810="低滞销风险",X811="健康")),"变好",X810=X811,"维持不变",OR(AND(X810="健康",OR(X811="低滞销风险",X811="中滞销风险",X811="高滞销风险")),AND(X810="低滞销风险",OR(X811="中滞销风险",X811="高滞销风险")),AND(X810="中滞销风险",X811="高滞销风险")),"变差")</f>
        <v>变差</v>
      </c>
      <c r="Z811" s="9">
        <f t="shared" si="166"/>
        <v>23.28</v>
      </c>
      <c r="AA811" s="9">
        <f t="shared" si="175"/>
        <v>0</v>
      </c>
      <c r="AB811" s="9">
        <f t="shared" si="167"/>
        <v>23.28</v>
      </c>
      <c r="AC811" s="9">
        <f t="shared" si="176"/>
        <v>118.421052631579</v>
      </c>
      <c r="AD811" s="9">
        <f t="shared" si="168"/>
        <v>20.4210526315801</v>
      </c>
      <c r="AE811" s="10">
        <f t="shared" si="169"/>
        <v>1.37755102040816</v>
      </c>
    </row>
    <row r="812" spans="1:31">
      <c r="A812" s="4">
        <v>45901</v>
      </c>
      <c r="B812" s="5" t="s">
        <v>461</v>
      </c>
      <c r="C812" s="5" t="s">
        <v>462</v>
      </c>
      <c r="D812" s="5" t="s">
        <v>442</v>
      </c>
      <c r="E812" s="5">
        <v>1.57</v>
      </c>
      <c r="F812" s="5">
        <v>1.57</v>
      </c>
      <c r="G812" s="5">
        <v>1.36</v>
      </c>
      <c r="H812" s="5">
        <v>1.71</v>
      </c>
      <c r="I812" s="5" t="s">
        <v>41</v>
      </c>
      <c r="J812" s="5">
        <v>11</v>
      </c>
      <c r="K812" s="5" t="s">
        <v>42</v>
      </c>
      <c r="L812" s="5" t="s">
        <v>43</v>
      </c>
      <c r="M812" s="5" t="s">
        <v>44</v>
      </c>
      <c r="N812" s="5">
        <v>82</v>
      </c>
      <c r="O812" s="5">
        <v>43</v>
      </c>
      <c r="P812" s="5">
        <v>0</v>
      </c>
      <c r="Q812" s="5">
        <v>0</v>
      </c>
      <c r="R812" s="5">
        <v>0</v>
      </c>
      <c r="S812" s="5">
        <v>0</v>
      </c>
      <c r="T812">
        <f t="shared" si="170"/>
        <v>125</v>
      </c>
      <c r="U812">
        <f t="shared" si="171"/>
        <v>125</v>
      </c>
      <c r="V812" s="1">
        <f t="shared" si="172"/>
        <v>45980.6178343949</v>
      </c>
      <c r="W812" s="1">
        <f t="shared" si="173"/>
        <v>45980.6178343949</v>
      </c>
      <c r="X812" t="str">
        <f t="shared" si="174"/>
        <v>健康</v>
      </c>
      <c r="Y812" s="8" t="str">
        <f>_xlfn.IFS(COUNTIF($B$2:B812,B812)=1,"-",OR(AND(X811="高滞销风险",OR(X812="中滞销风险",X812="低滞销风险",X812="健康")),AND(X811="中滞销风险",OR(X812="低滞销风险",X812="健康")),AND(X811="低滞销风险",X812="健康")),"变好",X811=X812,"维持不变",OR(AND(X811="健康",OR(X812="低滞销风险",X812="中滞销风险",X812="高滞销风险")),AND(X811="低滞销风险",OR(X812="中滞销风险",X812="高滞销风险")),AND(X811="中滞销风险",X812="高滞销风险")),"变差")</f>
        <v>变好</v>
      </c>
      <c r="Z812" s="9">
        <f t="shared" si="166"/>
        <v>0</v>
      </c>
      <c r="AA812" s="9">
        <f t="shared" si="175"/>
        <v>0</v>
      </c>
      <c r="AB812" s="9">
        <f t="shared" si="167"/>
        <v>0</v>
      </c>
      <c r="AC812" s="9">
        <f t="shared" si="176"/>
        <v>79.6178343949044</v>
      </c>
      <c r="AD812" s="9">
        <f t="shared" si="168"/>
        <v>0</v>
      </c>
      <c r="AE812" s="10">
        <f t="shared" si="169"/>
        <v>1.57</v>
      </c>
    </row>
    <row r="813" spans="1:31">
      <c r="A813" s="4">
        <v>45908</v>
      </c>
      <c r="B813" s="5" t="s">
        <v>461</v>
      </c>
      <c r="C813" s="5" t="s">
        <v>462</v>
      </c>
      <c r="D813" s="5" t="s">
        <v>442</v>
      </c>
      <c r="E813" s="5">
        <v>1.74</v>
      </c>
      <c r="F813" s="5">
        <v>1.86</v>
      </c>
      <c r="G813" s="5">
        <v>1.71</v>
      </c>
      <c r="H813" s="5">
        <v>1.68</v>
      </c>
      <c r="I813" s="5" t="s">
        <v>34</v>
      </c>
      <c r="J813" s="5">
        <v>13</v>
      </c>
      <c r="K813" s="5" t="s">
        <v>45</v>
      </c>
      <c r="L813" s="5" t="s">
        <v>46</v>
      </c>
      <c r="M813" s="5" t="s">
        <v>47</v>
      </c>
      <c r="N813" s="5">
        <v>77</v>
      </c>
      <c r="O813" s="5">
        <v>34</v>
      </c>
      <c r="P813" s="5">
        <v>0</v>
      </c>
      <c r="Q813" s="5">
        <v>0</v>
      </c>
      <c r="R813" s="5">
        <v>0</v>
      </c>
      <c r="S813" s="5">
        <v>0</v>
      </c>
      <c r="T813">
        <f t="shared" si="170"/>
        <v>111</v>
      </c>
      <c r="U813">
        <f t="shared" si="171"/>
        <v>111</v>
      </c>
      <c r="V813" s="1">
        <f t="shared" si="172"/>
        <v>45971.7931034483</v>
      </c>
      <c r="W813" s="1">
        <f t="shared" si="173"/>
        <v>45971.7931034483</v>
      </c>
      <c r="X813" t="str">
        <f t="shared" si="174"/>
        <v>健康</v>
      </c>
      <c r="Y813" s="8" t="str">
        <f>_xlfn.IFS(COUNTIF($B$2:B813,B813)=1,"-",OR(AND(X812="高滞销风险",OR(X813="中滞销风险",X813="低滞销风险",X813="健康")),AND(X812="中滞销风险",OR(X813="低滞销风险",X813="健康")),AND(X812="低滞销风险",X813="健康")),"变好",X812=X813,"维持不变",OR(AND(X812="健康",OR(X813="低滞销风险",X813="中滞销风险",X813="高滞销风险")),AND(X812="低滞销风险",OR(X813="中滞销风险",X813="高滞销风险")),AND(X812="中滞销风险",X813="高滞销风险")),"变差")</f>
        <v>维持不变</v>
      </c>
      <c r="Z813" s="9">
        <f t="shared" si="166"/>
        <v>0</v>
      </c>
      <c r="AA813" s="9">
        <f t="shared" si="175"/>
        <v>0</v>
      </c>
      <c r="AB813" s="9">
        <f t="shared" si="167"/>
        <v>0</v>
      </c>
      <c r="AC813" s="9">
        <f t="shared" si="176"/>
        <v>63.7931034482759</v>
      </c>
      <c r="AD813" s="9">
        <f t="shared" si="168"/>
        <v>0</v>
      </c>
      <c r="AE813" s="10">
        <f t="shared" si="169"/>
        <v>1.74</v>
      </c>
    </row>
    <row r="814" spans="1:31">
      <c r="A814" s="4">
        <v>45887</v>
      </c>
      <c r="B814" s="5" t="s">
        <v>463</v>
      </c>
      <c r="C814" s="5" t="s">
        <v>464</v>
      </c>
      <c r="D814" s="5" t="s">
        <v>442</v>
      </c>
      <c r="E814" s="5">
        <v>0.71</v>
      </c>
      <c r="F814" s="5">
        <v>0.71</v>
      </c>
      <c r="G814" s="5">
        <v>0.71</v>
      </c>
      <c r="H814" s="5">
        <v>1</v>
      </c>
      <c r="I814" s="5" t="s">
        <v>41</v>
      </c>
      <c r="J814" s="5">
        <v>5</v>
      </c>
      <c r="K814" s="5" t="s">
        <v>35</v>
      </c>
      <c r="L814" s="5" t="s">
        <v>36</v>
      </c>
      <c r="M814" s="5" t="s">
        <v>37</v>
      </c>
      <c r="N814" s="5">
        <v>59</v>
      </c>
      <c r="O814" s="5">
        <v>10</v>
      </c>
      <c r="P814" s="5">
        <v>0</v>
      </c>
      <c r="Q814" s="5">
        <v>150</v>
      </c>
      <c r="R814" s="5">
        <v>0</v>
      </c>
      <c r="S814" s="5">
        <v>0</v>
      </c>
      <c r="T814">
        <f t="shared" si="170"/>
        <v>69</v>
      </c>
      <c r="U814">
        <f t="shared" si="171"/>
        <v>219</v>
      </c>
      <c r="V814" s="1">
        <f t="shared" si="172"/>
        <v>45984.1830985916</v>
      </c>
      <c r="W814" s="1">
        <f t="shared" si="173"/>
        <v>46195.4507042254</v>
      </c>
      <c r="X814" t="str">
        <f t="shared" si="174"/>
        <v>高滞销风险</v>
      </c>
      <c r="Y814" s="8" t="str">
        <f>_xlfn.IFS(COUNTIF($B$2:B814,B814)=1,"-",OR(AND(X813="高滞销风险",OR(X814="中滞销风险",X814="低滞销风险",X814="健康")),AND(X813="中滞销风险",OR(X814="低滞销风险",X814="健康")),AND(X813="低滞销风险",X814="健康")),"变好",X813=X814,"维持不变",OR(AND(X813="健康",OR(X814="低滞销风险",X814="中滞销风险",X814="高滞销风险")),AND(X813="低滞销风险",OR(X814="中滞销风险",X814="高滞销风险")),AND(X813="中滞销风险",X814="高滞销风险")),"变差")</f>
        <v>-</v>
      </c>
      <c r="Z814" s="9">
        <f t="shared" si="166"/>
        <v>0</v>
      </c>
      <c r="AA814" s="9">
        <f t="shared" si="175"/>
        <v>144.45</v>
      </c>
      <c r="AB814" s="9">
        <f t="shared" si="167"/>
        <v>144.45</v>
      </c>
      <c r="AC814" s="9">
        <f t="shared" si="176"/>
        <v>308.450704225352</v>
      </c>
      <c r="AD814" s="9">
        <f t="shared" si="168"/>
        <v>203.450704225354</v>
      </c>
      <c r="AE814" s="10">
        <f t="shared" si="169"/>
        <v>2.08571428571429</v>
      </c>
    </row>
    <row r="815" spans="1:31">
      <c r="A815" s="4">
        <v>45894</v>
      </c>
      <c r="B815" s="5" t="s">
        <v>463</v>
      </c>
      <c r="C815" s="5" t="s">
        <v>464</v>
      </c>
      <c r="D815" s="5" t="s">
        <v>442</v>
      </c>
      <c r="E815" s="5">
        <v>1.48</v>
      </c>
      <c r="F815" s="5">
        <v>2</v>
      </c>
      <c r="G815" s="5">
        <v>1.36</v>
      </c>
      <c r="H815" s="5">
        <v>1.21</v>
      </c>
      <c r="I815" s="5" t="s">
        <v>34</v>
      </c>
      <c r="J815" s="5">
        <v>14</v>
      </c>
      <c r="K815" s="5" t="s">
        <v>38</v>
      </c>
      <c r="L815" s="5" t="s">
        <v>39</v>
      </c>
      <c r="M815" s="5" t="s">
        <v>40</v>
      </c>
      <c r="N815" s="5">
        <v>43</v>
      </c>
      <c r="O815" s="5">
        <v>23</v>
      </c>
      <c r="P815" s="5">
        <v>0</v>
      </c>
      <c r="Q815" s="5">
        <v>140</v>
      </c>
      <c r="R815" s="5">
        <v>0</v>
      </c>
      <c r="S815" s="5">
        <v>0</v>
      </c>
      <c r="T815">
        <f t="shared" si="170"/>
        <v>66</v>
      </c>
      <c r="U815">
        <f t="shared" si="171"/>
        <v>206</v>
      </c>
      <c r="V815" s="1">
        <f t="shared" si="172"/>
        <v>45938.5945945946</v>
      </c>
      <c r="W815" s="1">
        <f t="shared" si="173"/>
        <v>46033.1891891892</v>
      </c>
      <c r="X815" t="str">
        <f t="shared" si="174"/>
        <v>高滞销风险</v>
      </c>
      <c r="Y815" s="8" t="str">
        <f>_xlfn.IFS(COUNTIF($B$2:B815,B815)=1,"-",OR(AND(X814="高滞销风险",OR(X815="中滞销风险",X815="低滞销风险",X815="健康")),AND(X814="中滞销风险",OR(X815="低滞销风险",X815="健康")),AND(X814="低滞销风险",X815="健康")),"变好",X814=X815,"维持不变",OR(AND(X814="健康",OR(X815="低滞销风险",X815="中滞销风险",X815="高滞销风险")),AND(X814="低滞销风险",OR(X815="中滞销风险",X815="高滞销风险")),AND(X814="中滞销风险",X815="高滞销风险")),"变差")</f>
        <v>维持不变</v>
      </c>
      <c r="Z815" s="9">
        <f t="shared" si="166"/>
        <v>0</v>
      </c>
      <c r="AA815" s="9">
        <f t="shared" si="175"/>
        <v>60.96</v>
      </c>
      <c r="AB815" s="9">
        <f t="shared" si="167"/>
        <v>60.96</v>
      </c>
      <c r="AC815" s="9">
        <f t="shared" si="176"/>
        <v>139.189189189189</v>
      </c>
      <c r="AD815" s="9">
        <f t="shared" si="168"/>
        <v>41.1891891891864</v>
      </c>
      <c r="AE815" s="10">
        <f t="shared" si="169"/>
        <v>2.10204081632653</v>
      </c>
    </row>
    <row r="816" spans="1:31">
      <c r="A816" s="4">
        <v>45901</v>
      </c>
      <c r="B816" s="5" t="s">
        <v>463</v>
      </c>
      <c r="C816" s="5" t="s">
        <v>464</v>
      </c>
      <c r="D816" s="5" t="s">
        <v>442</v>
      </c>
      <c r="E816" s="5">
        <v>0.71</v>
      </c>
      <c r="F816" s="5">
        <v>0.71</v>
      </c>
      <c r="G816" s="5">
        <v>1.36</v>
      </c>
      <c r="H816" s="5">
        <v>1.04</v>
      </c>
      <c r="I816" s="5" t="s">
        <v>41</v>
      </c>
      <c r="J816" s="5">
        <v>5</v>
      </c>
      <c r="K816" s="5" t="s">
        <v>42</v>
      </c>
      <c r="L816" s="5" t="s">
        <v>43</v>
      </c>
      <c r="M816" s="5" t="s">
        <v>44</v>
      </c>
      <c r="N816" s="5">
        <v>39</v>
      </c>
      <c r="O816" s="5">
        <v>48</v>
      </c>
      <c r="P816" s="5">
        <v>0</v>
      </c>
      <c r="Q816" s="5">
        <v>115</v>
      </c>
      <c r="R816" s="5">
        <v>0</v>
      </c>
      <c r="S816" s="5">
        <v>0</v>
      </c>
      <c r="T816">
        <f t="shared" si="170"/>
        <v>87</v>
      </c>
      <c r="U816">
        <f t="shared" si="171"/>
        <v>202</v>
      </c>
      <c r="V816" s="1">
        <f t="shared" si="172"/>
        <v>46023.5352112676</v>
      </c>
      <c r="W816" s="1">
        <f t="shared" si="173"/>
        <v>46185.5070422535</v>
      </c>
      <c r="X816" t="str">
        <f t="shared" si="174"/>
        <v>高滞销风险</v>
      </c>
      <c r="Y816" s="8" t="str">
        <f>_xlfn.IFS(COUNTIF($B$2:B816,B816)=1,"-",OR(AND(X815="高滞销风险",OR(X816="中滞销风险",X816="低滞销风险",X816="健康")),AND(X815="中滞销风险",OR(X816="低滞销风险",X816="健康")),AND(X815="低滞销风险",X816="健康")),"变好",X815=X816,"维持不变",OR(AND(X815="健康",OR(X816="低滞销风险",X816="中滞销风险",X816="高滞销风险")),AND(X815="低滞销风险",OR(X816="中滞销风险",X816="高滞销风险")),AND(X815="中滞销风险",X816="高滞销风险")),"变差")</f>
        <v>维持不变</v>
      </c>
      <c r="Z816" s="9">
        <f t="shared" si="166"/>
        <v>22.39</v>
      </c>
      <c r="AA816" s="9">
        <f t="shared" si="175"/>
        <v>115</v>
      </c>
      <c r="AB816" s="9">
        <f t="shared" si="167"/>
        <v>137.39</v>
      </c>
      <c r="AC816" s="9">
        <f t="shared" si="176"/>
        <v>284.507042253521</v>
      </c>
      <c r="AD816" s="9">
        <f t="shared" si="168"/>
        <v>193.507042253521</v>
      </c>
      <c r="AE816" s="10">
        <f t="shared" si="169"/>
        <v>2.21978021978022</v>
      </c>
    </row>
    <row r="817" spans="1:31">
      <c r="A817" s="4">
        <v>45908</v>
      </c>
      <c r="B817" s="5" t="s">
        <v>463</v>
      </c>
      <c r="C817" s="5" t="s">
        <v>464</v>
      </c>
      <c r="D817" s="5" t="s">
        <v>442</v>
      </c>
      <c r="E817" s="5">
        <v>0.86</v>
      </c>
      <c r="F817" s="5">
        <v>0.86</v>
      </c>
      <c r="G817" s="5">
        <v>0.79</v>
      </c>
      <c r="H817" s="5">
        <v>1.07</v>
      </c>
      <c r="I817" s="5" t="s">
        <v>41</v>
      </c>
      <c r="J817" s="5">
        <v>6</v>
      </c>
      <c r="K817" s="5" t="s">
        <v>45</v>
      </c>
      <c r="L817" s="5" t="s">
        <v>46</v>
      </c>
      <c r="M817" s="5" t="s">
        <v>47</v>
      </c>
      <c r="N817" s="5">
        <v>38</v>
      </c>
      <c r="O817" s="5">
        <v>43</v>
      </c>
      <c r="P817" s="5">
        <v>0</v>
      </c>
      <c r="Q817" s="5">
        <v>115</v>
      </c>
      <c r="R817" s="5">
        <v>0</v>
      </c>
      <c r="S817" s="5">
        <v>0</v>
      </c>
      <c r="T817">
        <f t="shared" si="170"/>
        <v>81</v>
      </c>
      <c r="U817">
        <f t="shared" si="171"/>
        <v>196</v>
      </c>
      <c r="V817" s="1">
        <f t="shared" si="172"/>
        <v>46002.1860465116</v>
      </c>
      <c r="W817" s="1">
        <f t="shared" si="173"/>
        <v>46135.9069767442</v>
      </c>
      <c r="X817" t="str">
        <f t="shared" si="174"/>
        <v>高滞销风险</v>
      </c>
      <c r="Y817" s="8" t="str">
        <f>_xlfn.IFS(COUNTIF($B$2:B817,B817)=1,"-",OR(AND(X816="高滞销风险",OR(X817="中滞销风险",X817="低滞销风险",X817="健康")),AND(X816="中滞销风险",OR(X817="低滞销风险",X817="健康")),AND(X816="低滞销风险",X817="健康")),"变好",X816=X817,"维持不变",OR(AND(X816="健康",OR(X817="低滞销风险",X817="中滞销风险",X817="高滞销风险")),AND(X816="低滞销风险",OR(X817="中滞销风险",X817="高滞销风险")),AND(X816="中滞销风险",X817="高滞销风险")),"变差")</f>
        <v>维持不变</v>
      </c>
      <c r="Z817" s="9">
        <f t="shared" si="166"/>
        <v>8.76000000000001</v>
      </c>
      <c r="AA817" s="9">
        <f t="shared" si="175"/>
        <v>115</v>
      </c>
      <c r="AB817" s="9">
        <f t="shared" si="167"/>
        <v>123.76</v>
      </c>
      <c r="AC817" s="9">
        <f t="shared" si="176"/>
        <v>227.906976744186</v>
      </c>
      <c r="AD817" s="9">
        <f t="shared" si="168"/>
        <v>143.906976744183</v>
      </c>
      <c r="AE817" s="10">
        <f t="shared" si="169"/>
        <v>2.33333333333333</v>
      </c>
    </row>
    <row r="818" spans="1:31">
      <c r="A818" s="4">
        <v>45887</v>
      </c>
      <c r="B818" s="5" t="s">
        <v>465</v>
      </c>
      <c r="C818" s="5" t="s">
        <v>466</v>
      </c>
      <c r="D818" s="5" t="s">
        <v>442</v>
      </c>
      <c r="E818" s="5">
        <v>0.86</v>
      </c>
      <c r="F818" s="5">
        <v>0.86</v>
      </c>
      <c r="G818" s="5">
        <v>0.86</v>
      </c>
      <c r="H818" s="5">
        <v>0.96</v>
      </c>
      <c r="I818" s="5" t="s">
        <v>41</v>
      </c>
      <c r="J818" s="5">
        <v>6</v>
      </c>
      <c r="K818" s="5" t="s">
        <v>35</v>
      </c>
      <c r="L818" s="5" t="s">
        <v>36</v>
      </c>
      <c r="M818" s="5" t="s">
        <v>37</v>
      </c>
      <c r="N818" s="5">
        <v>41</v>
      </c>
      <c r="O818" s="5">
        <v>10</v>
      </c>
      <c r="P818" s="5">
        <v>0</v>
      </c>
      <c r="Q818" s="5">
        <v>180</v>
      </c>
      <c r="R818" s="5">
        <v>0</v>
      </c>
      <c r="S818" s="5">
        <v>0</v>
      </c>
      <c r="T818">
        <f t="shared" si="170"/>
        <v>51</v>
      </c>
      <c r="U818">
        <f t="shared" si="171"/>
        <v>231</v>
      </c>
      <c r="V818" s="1">
        <f t="shared" si="172"/>
        <v>45946.3023255814</v>
      </c>
      <c r="W818" s="1">
        <f t="shared" si="173"/>
        <v>46155.6046511628</v>
      </c>
      <c r="X818" t="str">
        <f t="shared" si="174"/>
        <v>高滞销风险</v>
      </c>
      <c r="Y818" s="8" t="str">
        <f>_xlfn.IFS(COUNTIF($B$2:B818,B818)=1,"-",OR(AND(X817="高滞销风险",OR(X818="中滞销风险",X818="低滞销风险",X818="健康")),AND(X817="中滞销风险",OR(X818="低滞销风险",X818="健康")),AND(X817="低滞销风险",X818="健康")),"变好",X817=X818,"维持不变",OR(AND(X817="健康",OR(X818="低滞销风险",X818="中滞销风险",X818="高滞销风险")),AND(X817="低滞销风险",OR(X818="中滞销风险",X818="高滞销风险")),AND(X817="中滞销风险",X818="高滞销风险")),"变差")</f>
        <v>-</v>
      </c>
      <c r="Z818" s="9">
        <f t="shared" si="166"/>
        <v>0</v>
      </c>
      <c r="AA818" s="9">
        <f t="shared" si="175"/>
        <v>140.7</v>
      </c>
      <c r="AB818" s="9">
        <f t="shared" si="167"/>
        <v>140.7</v>
      </c>
      <c r="AC818" s="9">
        <f t="shared" si="176"/>
        <v>268.604651162791</v>
      </c>
      <c r="AD818" s="9">
        <f t="shared" si="168"/>
        <v>163.604651162794</v>
      </c>
      <c r="AE818" s="10">
        <f t="shared" si="169"/>
        <v>2.2</v>
      </c>
    </row>
    <row r="819" spans="1:31">
      <c r="A819" s="4">
        <v>45894</v>
      </c>
      <c r="B819" s="5" t="s">
        <v>465</v>
      </c>
      <c r="C819" s="5" t="s">
        <v>466</v>
      </c>
      <c r="D819" s="5" t="s">
        <v>442</v>
      </c>
      <c r="E819" s="5">
        <v>1.25</v>
      </c>
      <c r="F819" s="5">
        <v>1.57</v>
      </c>
      <c r="G819" s="5">
        <v>1.21</v>
      </c>
      <c r="H819" s="5">
        <v>1.07</v>
      </c>
      <c r="I819" s="5" t="s">
        <v>34</v>
      </c>
      <c r="J819" s="5">
        <v>11</v>
      </c>
      <c r="K819" s="5" t="s">
        <v>38</v>
      </c>
      <c r="L819" s="5" t="s">
        <v>39</v>
      </c>
      <c r="M819" s="5" t="s">
        <v>40</v>
      </c>
      <c r="N819" s="5">
        <v>29</v>
      </c>
      <c r="O819" s="5">
        <v>30</v>
      </c>
      <c r="P819" s="5">
        <v>0</v>
      </c>
      <c r="Q819" s="5">
        <v>160</v>
      </c>
      <c r="R819" s="5">
        <v>0</v>
      </c>
      <c r="S819" s="5">
        <v>0</v>
      </c>
      <c r="T819">
        <f t="shared" si="170"/>
        <v>59</v>
      </c>
      <c r="U819">
        <f t="shared" si="171"/>
        <v>219</v>
      </c>
      <c r="V819" s="1">
        <f t="shared" si="172"/>
        <v>45941.2</v>
      </c>
      <c r="W819" s="1">
        <f t="shared" si="173"/>
        <v>46069.2</v>
      </c>
      <c r="X819" t="str">
        <f t="shared" si="174"/>
        <v>高滞销风险</v>
      </c>
      <c r="Y819" s="8" t="str">
        <f>_xlfn.IFS(COUNTIF($B$2:B819,B819)=1,"-",OR(AND(X818="高滞销风险",OR(X819="中滞销风险",X819="低滞销风险",X819="健康")),AND(X818="中滞销风险",OR(X819="低滞销风险",X819="健康")),AND(X818="低滞销风险",X819="健康")),"变好",X818=X819,"维持不变",OR(AND(X818="健康",OR(X819="低滞销风险",X819="中滞销风险",X819="高滞销风险")),AND(X818="低滞销风险",OR(X819="中滞销风险",X819="高滞销风险")),AND(X818="中滞销风险",X819="高滞销风险")),"变差")</f>
        <v>维持不变</v>
      </c>
      <c r="Z819" s="9">
        <f t="shared" si="166"/>
        <v>0</v>
      </c>
      <c r="AA819" s="9">
        <f t="shared" si="175"/>
        <v>96.5</v>
      </c>
      <c r="AB819" s="9">
        <f t="shared" si="167"/>
        <v>96.5</v>
      </c>
      <c r="AC819" s="9">
        <f t="shared" si="176"/>
        <v>175.2</v>
      </c>
      <c r="AD819" s="9">
        <f t="shared" si="168"/>
        <v>77.1999999999971</v>
      </c>
      <c r="AE819" s="10">
        <f t="shared" si="169"/>
        <v>2.23469387755102</v>
      </c>
    </row>
    <row r="820" spans="1:31">
      <c r="A820" s="4">
        <v>45901</v>
      </c>
      <c r="B820" s="5" t="s">
        <v>465</v>
      </c>
      <c r="C820" s="5" t="s">
        <v>466</v>
      </c>
      <c r="D820" s="5" t="s">
        <v>442</v>
      </c>
      <c r="E820" s="5">
        <v>1.24</v>
      </c>
      <c r="F820" s="5">
        <v>1.29</v>
      </c>
      <c r="G820" s="5">
        <v>1.43</v>
      </c>
      <c r="H820" s="5">
        <v>1.14</v>
      </c>
      <c r="I820" s="5" t="s">
        <v>34</v>
      </c>
      <c r="J820" s="5">
        <v>9</v>
      </c>
      <c r="K820" s="5" t="s">
        <v>42</v>
      </c>
      <c r="L820" s="5" t="s">
        <v>43</v>
      </c>
      <c r="M820" s="5" t="s">
        <v>44</v>
      </c>
      <c r="N820" s="5">
        <v>22</v>
      </c>
      <c r="O820" s="5">
        <v>50</v>
      </c>
      <c r="P820" s="5">
        <v>0</v>
      </c>
      <c r="Q820" s="5">
        <v>140</v>
      </c>
      <c r="R820" s="5">
        <v>0</v>
      </c>
      <c r="S820" s="5">
        <v>0</v>
      </c>
      <c r="T820">
        <f t="shared" si="170"/>
        <v>72</v>
      </c>
      <c r="U820">
        <f t="shared" si="171"/>
        <v>212</v>
      </c>
      <c r="V820" s="1">
        <f t="shared" si="172"/>
        <v>45959.064516129</v>
      </c>
      <c r="W820" s="1">
        <f t="shared" si="173"/>
        <v>46071.9677419355</v>
      </c>
      <c r="X820" t="str">
        <f t="shared" si="174"/>
        <v>高滞销风险</v>
      </c>
      <c r="Y820" s="8" t="str">
        <f>_xlfn.IFS(COUNTIF($B$2:B820,B820)=1,"-",OR(AND(X819="高滞销风险",OR(X820="中滞销风险",X820="低滞销风险",X820="健康")),AND(X819="中滞销风险",OR(X820="低滞销风险",X820="健康")),AND(X819="低滞销风险",X820="健康")),"变好",X819=X820,"维持不变",OR(AND(X819="健康",OR(X820="低滞销风险",X820="中滞销风险",X820="高滞销风险")),AND(X819="低滞销风险",OR(X820="中滞销风险",X820="高滞销风险")),AND(X819="中滞销风险",X820="高滞销风险")),"变差")</f>
        <v>维持不变</v>
      </c>
      <c r="Z820" s="9">
        <f t="shared" si="166"/>
        <v>0</v>
      </c>
      <c r="AA820" s="9">
        <f t="shared" si="175"/>
        <v>99.16</v>
      </c>
      <c r="AB820" s="9">
        <f t="shared" si="167"/>
        <v>99.16</v>
      </c>
      <c r="AC820" s="9">
        <f t="shared" si="176"/>
        <v>170.967741935484</v>
      </c>
      <c r="AD820" s="9">
        <f t="shared" si="168"/>
        <v>79.9677419354848</v>
      </c>
      <c r="AE820" s="10">
        <f t="shared" si="169"/>
        <v>2.32967032967033</v>
      </c>
    </row>
    <row r="821" spans="1:31">
      <c r="A821" s="4">
        <v>45908</v>
      </c>
      <c r="B821" s="5" t="s">
        <v>465</v>
      </c>
      <c r="C821" s="5" t="s">
        <v>466</v>
      </c>
      <c r="D821" s="5" t="s">
        <v>442</v>
      </c>
      <c r="E821" s="5">
        <v>1</v>
      </c>
      <c r="F821" s="5">
        <v>1</v>
      </c>
      <c r="G821" s="5">
        <v>1.14</v>
      </c>
      <c r="H821" s="5">
        <v>1.18</v>
      </c>
      <c r="I821" s="5" t="s">
        <v>41</v>
      </c>
      <c r="J821" s="5">
        <v>7</v>
      </c>
      <c r="K821" s="5" t="s">
        <v>45</v>
      </c>
      <c r="L821" s="5" t="s">
        <v>46</v>
      </c>
      <c r="M821" s="5" t="s">
        <v>47</v>
      </c>
      <c r="N821" s="5">
        <v>15</v>
      </c>
      <c r="O821" s="5">
        <v>48</v>
      </c>
      <c r="P821" s="5">
        <v>0</v>
      </c>
      <c r="Q821" s="5">
        <v>140</v>
      </c>
      <c r="R821" s="5">
        <v>0</v>
      </c>
      <c r="S821" s="5">
        <v>0</v>
      </c>
      <c r="T821">
        <f t="shared" si="170"/>
        <v>63</v>
      </c>
      <c r="U821">
        <f t="shared" si="171"/>
        <v>203</v>
      </c>
      <c r="V821" s="1">
        <f t="shared" si="172"/>
        <v>45971</v>
      </c>
      <c r="W821" s="1">
        <f t="shared" si="173"/>
        <v>46111</v>
      </c>
      <c r="X821" t="str">
        <f t="shared" si="174"/>
        <v>高滞销风险</v>
      </c>
      <c r="Y821" s="8" t="str">
        <f>_xlfn.IFS(COUNTIF($B$2:B821,B821)=1,"-",OR(AND(X820="高滞销风险",OR(X821="中滞销风险",X821="低滞销风险",X821="健康")),AND(X820="中滞销风险",OR(X821="低滞销风险",X821="健康")),AND(X820="低滞销风险",X821="健康")),"变好",X820=X821,"维持不变",OR(AND(X820="健康",OR(X821="低滞销风险",X821="中滞销风险",X821="高滞销风险")),AND(X820="低滞销风险",OR(X821="中滞销风险",X821="高滞销风险")),AND(X820="中滞销风险",X821="高滞销风险")),"变差")</f>
        <v>维持不变</v>
      </c>
      <c r="Z821" s="9">
        <f t="shared" si="166"/>
        <v>0</v>
      </c>
      <c r="AA821" s="9">
        <f t="shared" si="175"/>
        <v>119</v>
      </c>
      <c r="AB821" s="9">
        <f t="shared" si="167"/>
        <v>119</v>
      </c>
      <c r="AC821" s="9">
        <f t="shared" si="176"/>
        <v>203</v>
      </c>
      <c r="AD821" s="9">
        <f t="shared" si="168"/>
        <v>119</v>
      </c>
      <c r="AE821" s="10">
        <f t="shared" si="169"/>
        <v>2.41666666666667</v>
      </c>
    </row>
    <row r="822" spans="1:31">
      <c r="A822" s="4">
        <v>45887</v>
      </c>
      <c r="B822" s="5" t="s">
        <v>467</v>
      </c>
      <c r="C822" s="5" t="s">
        <v>468</v>
      </c>
      <c r="D822" s="5" t="s">
        <v>442</v>
      </c>
      <c r="E822" s="5">
        <v>1.5</v>
      </c>
      <c r="F822" s="5">
        <v>1.43</v>
      </c>
      <c r="G822" s="5">
        <v>1.71</v>
      </c>
      <c r="H822" s="5">
        <v>1.46</v>
      </c>
      <c r="I822" s="5" t="s">
        <v>34</v>
      </c>
      <c r="J822" s="5">
        <v>10</v>
      </c>
      <c r="K822" s="5" t="s">
        <v>35</v>
      </c>
      <c r="L822" s="5" t="s">
        <v>36</v>
      </c>
      <c r="M822" s="5" t="s">
        <v>37</v>
      </c>
      <c r="N822" s="5">
        <v>71</v>
      </c>
      <c r="O822" s="5">
        <v>50</v>
      </c>
      <c r="P822" s="5">
        <v>0</v>
      </c>
      <c r="Q822" s="5">
        <v>40</v>
      </c>
      <c r="R822" s="5">
        <v>0</v>
      </c>
      <c r="S822" s="5">
        <v>0</v>
      </c>
      <c r="T822">
        <f t="shared" si="170"/>
        <v>121</v>
      </c>
      <c r="U822">
        <f t="shared" si="171"/>
        <v>161</v>
      </c>
      <c r="V822" s="1">
        <f t="shared" si="172"/>
        <v>45967.6666666667</v>
      </c>
      <c r="W822" s="1">
        <f t="shared" si="173"/>
        <v>45994.3333333333</v>
      </c>
      <c r="X822" t="str">
        <f t="shared" si="174"/>
        <v>低滞销风险</v>
      </c>
      <c r="Y822" s="8" t="str">
        <f>_xlfn.IFS(COUNTIF($B$2:B822,B822)=1,"-",OR(AND(X821="高滞销风险",OR(X822="中滞销风险",X822="低滞销风险",X822="健康")),AND(X821="中滞销风险",OR(X822="低滞销风险",X822="健康")),AND(X821="低滞销风险",X822="健康")),"变好",X821=X822,"维持不变",OR(AND(X821="健康",OR(X822="低滞销风险",X822="中滞销风险",X822="高滞销风险")),AND(X821="低滞销风险",OR(X822="中滞销风险",X822="高滞销风险")),AND(X821="中滞销风险",X822="高滞销风险")),"变差")</f>
        <v>-</v>
      </c>
      <c r="Z822" s="9">
        <f t="shared" si="166"/>
        <v>0</v>
      </c>
      <c r="AA822" s="9">
        <f t="shared" si="175"/>
        <v>3.5</v>
      </c>
      <c r="AB822" s="9">
        <f t="shared" si="167"/>
        <v>3.5</v>
      </c>
      <c r="AC822" s="9">
        <f t="shared" si="176"/>
        <v>107.333333333333</v>
      </c>
      <c r="AD822" s="9">
        <f t="shared" si="168"/>
        <v>2.33333333333576</v>
      </c>
      <c r="AE822" s="10">
        <f t="shared" si="169"/>
        <v>1.53333333333333</v>
      </c>
    </row>
    <row r="823" spans="1:31">
      <c r="A823" s="4">
        <v>45894</v>
      </c>
      <c r="B823" s="5" t="s">
        <v>467</v>
      </c>
      <c r="C823" s="5" t="s">
        <v>468</v>
      </c>
      <c r="D823" s="5" t="s">
        <v>442</v>
      </c>
      <c r="E823" s="5">
        <v>0.71</v>
      </c>
      <c r="F823" s="5">
        <v>0.71</v>
      </c>
      <c r="G823" s="5">
        <v>1.07</v>
      </c>
      <c r="H823" s="5">
        <v>1.29</v>
      </c>
      <c r="I823" s="5" t="s">
        <v>41</v>
      </c>
      <c r="J823" s="5">
        <v>5</v>
      </c>
      <c r="K823" s="5" t="s">
        <v>38</v>
      </c>
      <c r="L823" s="5" t="s">
        <v>39</v>
      </c>
      <c r="M823" s="5" t="s">
        <v>40</v>
      </c>
      <c r="N823" s="5">
        <v>80</v>
      </c>
      <c r="O823" s="5">
        <v>40</v>
      </c>
      <c r="P823" s="5">
        <v>0</v>
      </c>
      <c r="Q823" s="5">
        <v>40</v>
      </c>
      <c r="R823" s="5">
        <v>0</v>
      </c>
      <c r="S823" s="5">
        <v>0</v>
      </c>
      <c r="T823">
        <f t="shared" si="170"/>
        <v>120</v>
      </c>
      <c r="U823">
        <f t="shared" si="171"/>
        <v>160</v>
      </c>
      <c r="V823" s="1">
        <f t="shared" si="172"/>
        <v>46063.014084507</v>
      </c>
      <c r="W823" s="1">
        <f t="shared" si="173"/>
        <v>46119.3521126761</v>
      </c>
      <c r="X823" t="str">
        <f t="shared" si="174"/>
        <v>高滞销风险</v>
      </c>
      <c r="Y823" s="8" t="str">
        <f>_xlfn.IFS(COUNTIF($B$2:B823,B823)=1,"-",OR(AND(X822="高滞销风险",OR(X823="中滞销风险",X823="低滞销风险",X823="健康")),AND(X822="中滞销风险",OR(X823="低滞销风险",X823="健康")),AND(X822="低滞销风险",X823="健康")),"变好",X822=X823,"维持不变",OR(AND(X822="健康",OR(X823="低滞销风险",X823="中滞销风险",X823="高滞销风险")),AND(X822="低滞销风险",OR(X823="中滞销风险",X823="高滞销风险")),AND(X822="中滞销风险",X823="高滞销风险")),"变差")</f>
        <v>变差</v>
      </c>
      <c r="Z823" s="9">
        <f t="shared" si="166"/>
        <v>50.42</v>
      </c>
      <c r="AA823" s="9">
        <f t="shared" si="175"/>
        <v>40</v>
      </c>
      <c r="AB823" s="9">
        <f t="shared" si="167"/>
        <v>90.42</v>
      </c>
      <c r="AC823" s="9">
        <f t="shared" si="176"/>
        <v>225.352112676056</v>
      </c>
      <c r="AD823" s="9">
        <f t="shared" si="168"/>
        <v>127.352112676053</v>
      </c>
      <c r="AE823" s="10">
        <f t="shared" si="169"/>
        <v>1.63265306122449</v>
      </c>
    </row>
    <row r="824" spans="1:31">
      <c r="A824" s="4">
        <v>45901</v>
      </c>
      <c r="B824" s="5" t="s">
        <v>467</v>
      </c>
      <c r="C824" s="5" t="s">
        <v>468</v>
      </c>
      <c r="D824" s="5" t="s">
        <v>442</v>
      </c>
      <c r="E824" s="5">
        <v>1</v>
      </c>
      <c r="F824" s="5">
        <v>1</v>
      </c>
      <c r="G824" s="5">
        <v>0.86</v>
      </c>
      <c r="H824" s="5">
        <v>1.29</v>
      </c>
      <c r="I824" s="5" t="s">
        <v>41</v>
      </c>
      <c r="J824" s="5">
        <v>7</v>
      </c>
      <c r="K824" s="5" t="s">
        <v>42</v>
      </c>
      <c r="L824" s="5" t="s">
        <v>43</v>
      </c>
      <c r="M824" s="5" t="s">
        <v>44</v>
      </c>
      <c r="N824" s="5">
        <v>84</v>
      </c>
      <c r="O824" s="5">
        <v>30</v>
      </c>
      <c r="P824" s="5">
        <v>0</v>
      </c>
      <c r="Q824" s="5">
        <v>40</v>
      </c>
      <c r="R824" s="5">
        <v>0</v>
      </c>
      <c r="S824" s="5">
        <v>0</v>
      </c>
      <c r="T824">
        <f t="shared" si="170"/>
        <v>114</v>
      </c>
      <c r="U824">
        <f t="shared" si="171"/>
        <v>154</v>
      </c>
      <c r="V824" s="1">
        <f t="shared" si="172"/>
        <v>46015</v>
      </c>
      <c r="W824" s="1">
        <f t="shared" si="173"/>
        <v>46055</v>
      </c>
      <c r="X824" t="str">
        <f t="shared" si="174"/>
        <v>高滞销风险</v>
      </c>
      <c r="Y824" s="8" t="str">
        <f>_xlfn.IFS(COUNTIF($B$2:B824,B824)=1,"-",OR(AND(X823="高滞销风险",OR(X824="中滞销风险",X824="低滞销风险",X824="健康")),AND(X823="中滞销风险",OR(X824="低滞销风险",X824="健康")),AND(X823="低滞销风险",X824="健康")),"变好",X823=X824,"维持不变",OR(AND(X823="健康",OR(X824="低滞销风险",X824="中滞销风险",X824="高滞销风险")),AND(X823="低滞销风险",OR(X824="中滞销风险",X824="高滞销风险")),AND(X823="中滞销风险",X824="高滞销风险")),"变差")</f>
        <v>维持不变</v>
      </c>
      <c r="Z824" s="9">
        <f t="shared" si="166"/>
        <v>23</v>
      </c>
      <c r="AA824" s="9">
        <f t="shared" si="175"/>
        <v>40</v>
      </c>
      <c r="AB824" s="9">
        <f t="shared" si="167"/>
        <v>63</v>
      </c>
      <c r="AC824" s="9">
        <f t="shared" si="176"/>
        <v>154</v>
      </c>
      <c r="AD824" s="9">
        <f t="shared" si="168"/>
        <v>63</v>
      </c>
      <c r="AE824" s="10">
        <f t="shared" si="169"/>
        <v>1.69230769230769</v>
      </c>
    </row>
    <row r="825" spans="1:31">
      <c r="A825" s="4">
        <v>45908</v>
      </c>
      <c r="B825" s="5" t="s">
        <v>467</v>
      </c>
      <c r="C825" s="5" t="s">
        <v>468</v>
      </c>
      <c r="D825" s="5" t="s">
        <v>442</v>
      </c>
      <c r="E825" s="5">
        <v>1.92</v>
      </c>
      <c r="F825" s="5">
        <v>2.71</v>
      </c>
      <c r="G825" s="5">
        <v>1.86</v>
      </c>
      <c r="H825" s="5">
        <v>1.46</v>
      </c>
      <c r="I825" s="5" t="s">
        <v>34</v>
      </c>
      <c r="J825" s="5">
        <v>19</v>
      </c>
      <c r="K825" s="5" t="s">
        <v>45</v>
      </c>
      <c r="L825" s="5" t="s">
        <v>46</v>
      </c>
      <c r="M825" s="5" t="s">
        <v>47</v>
      </c>
      <c r="N825" s="5">
        <v>67</v>
      </c>
      <c r="O825" s="5">
        <v>29</v>
      </c>
      <c r="P825" s="5">
        <v>0</v>
      </c>
      <c r="Q825" s="5">
        <v>40</v>
      </c>
      <c r="R825" s="5">
        <v>0</v>
      </c>
      <c r="S825" s="5">
        <v>0</v>
      </c>
      <c r="T825">
        <f t="shared" si="170"/>
        <v>96</v>
      </c>
      <c r="U825">
        <f t="shared" si="171"/>
        <v>136</v>
      </c>
      <c r="V825" s="1">
        <f t="shared" si="172"/>
        <v>45958</v>
      </c>
      <c r="W825" s="1">
        <f t="shared" si="173"/>
        <v>45978.8333333333</v>
      </c>
      <c r="X825" t="str">
        <f t="shared" si="174"/>
        <v>健康</v>
      </c>
      <c r="Y825" s="8" t="str">
        <f>_xlfn.IFS(COUNTIF($B$2:B825,B825)=1,"-",OR(AND(X824="高滞销风险",OR(X825="中滞销风险",X825="低滞销风险",X825="健康")),AND(X824="中滞销风险",OR(X825="低滞销风险",X825="健康")),AND(X824="低滞销风险",X825="健康")),"变好",X824=X825,"维持不变",OR(AND(X824="健康",OR(X825="低滞销风险",X825="中滞销风险",X825="高滞销风险")),AND(X824="低滞销风险",OR(X825="中滞销风险",X825="高滞销风险")),AND(X824="中滞销风险",X825="高滞销风险")),"变差")</f>
        <v>变好</v>
      </c>
      <c r="Z825" s="9">
        <f t="shared" si="166"/>
        <v>0</v>
      </c>
      <c r="AA825" s="9">
        <f t="shared" si="175"/>
        <v>0</v>
      </c>
      <c r="AB825" s="9">
        <f t="shared" si="167"/>
        <v>0</v>
      </c>
      <c r="AC825" s="9">
        <f t="shared" si="176"/>
        <v>70.8333333333333</v>
      </c>
      <c r="AD825" s="9">
        <f t="shared" si="168"/>
        <v>0</v>
      </c>
      <c r="AE825" s="10">
        <f t="shared" si="169"/>
        <v>1.92</v>
      </c>
    </row>
    <row r="826" spans="1:31">
      <c r="A826" s="4">
        <v>45887</v>
      </c>
      <c r="B826" s="5" t="s">
        <v>469</v>
      </c>
      <c r="C826" s="5" t="s">
        <v>470</v>
      </c>
      <c r="D826" s="5" t="s">
        <v>442</v>
      </c>
      <c r="E826" s="5">
        <v>2.15</v>
      </c>
      <c r="F826" s="5">
        <v>2.43</v>
      </c>
      <c r="G826" s="5">
        <v>2.29</v>
      </c>
      <c r="H826" s="5">
        <v>1.93</v>
      </c>
      <c r="I826" s="5" t="s">
        <v>34</v>
      </c>
      <c r="J826" s="5">
        <v>17</v>
      </c>
      <c r="K826" s="5" t="s">
        <v>35</v>
      </c>
      <c r="L826" s="5" t="s">
        <v>36</v>
      </c>
      <c r="M826" s="5" t="s">
        <v>37</v>
      </c>
      <c r="N826" s="5">
        <v>55</v>
      </c>
      <c r="O826" s="5">
        <v>70</v>
      </c>
      <c r="P826" s="5">
        <v>0</v>
      </c>
      <c r="Q826" s="5">
        <v>100</v>
      </c>
      <c r="R826" s="5">
        <v>0</v>
      </c>
      <c r="S826" s="5">
        <v>0</v>
      </c>
      <c r="T826">
        <f t="shared" si="170"/>
        <v>125</v>
      </c>
      <c r="U826">
        <f t="shared" si="171"/>
        <v>225</v>
      </c>
      <c r="V826" s="1">
        <f t="shared" si="172"/>
        <v>45945.1395348837</v>
      </c>
      <c r="W826" s="1">
        <f t="shared" si="173"/>
        <v>45991.6511627907</v>
      </c>
      <c r="X826" t="str">
        <f t="shared" si="174"/>
        <v>健康</v>
      </c>
      <c r="Y826" s="8" t="str">
        <f>_xlfn.IFS(COUNTIF($B$2:B826,B826)=1,"-",OR(AND(X825="高滞销风险",OR(X826="中滞销风险",X826="低滞销风险",X826="健康")),AND(X825="中滞销风险",OR(X826="低滞销风险",X826="健康")),AND(X825="低滞销风险",X826="健康")),"变好",X825=X826,"维持不变",OR(AND(X825="健康",OR(X826="低滞销风险",X826="中滞销风险",X826="高滞销风险")),AND(X825="低滞销风险",OR(X826="中滞销风险",X826="高滞销风险")),AND(X825="中滞销风险",X826="高滞销风险")),"变差")</f>
        <v>-</v>
      </c>
      <c r="Z826" s="9">
        <f t="shared" si="166"/>
        <v>0</v>
      </c>
      <c r="AA826" s="9">
        <f t="shared" si="175"/>
        <v>0</v>
      </c>
      <c r="AB826" s="9">
        <f t="shared" si="167"/>
        <v>0</v>
      </c>
      <c r="AC826" s="9">
        <f t="shared" si="176"/>
        <v>104.651162790698</v>
      </c>
      <c r="AD826" s="9">
        <f t="shared" si="168"/>
        <v>0</v>
      </c>
      <c r="AE826" s="10">
        <f t="shared" si="169"/>
        <v>2.15</v>
      </c>
    </row>
    <row r="827" spans="1:31">
      <c r="A827" s="4">
        <v>45894</v>
      </c>
      <c r="B827" s="5" t="s">
        <v>469</v>
      </c>
      <c r="C827" s="5" t="s">
        <v>470</v>
      </c>
      <c r="D827" s="5" t="s">
        <v>442</v>
      </c>
      <c r="E827" s="5">
        <v>1.43</v>
      </c>
      <c r="F827" s="5">
        <v>1.43</v>
      </c>
      <c r="G827" s="5">
        <v>1.93</v>
      </c>
      <c r="H827" s="5">
        <v>1.82</v>
      </c>
      <c r="I827" s="5" t="s">
        <v>41</v>
      </c>
      <c r="J827" s="5">
        <v>10</v>
      </c>
      <c r="K827" s="5" t="s">
        <v>38</v>
      </c>
      <c r="L827" s="5" t="s">
        <v>39</v>
      </c>
      <c r="M827" s="5" t="s">
        <v>40</v>
      </c>
      <c r="N827" s="5">
        <v>59</v>
      </c>
      <c r="O827" s="5">
        <v>84</v>
      </c>
      <c r="P827" s="5">
        <v>0</v>
      </c>
      <c r="Q827" s="5">
        <v>70</v>
      </c>
      <c r="R827" s="5">
        <v>0</v>
      </c>
      <c r="S827" s="5">
        <v>0</v>
      </c>
      <c r="T827">
        <f t="shared" si="170"/>
        <v>143</v>
      </c>
      <c r="U827">
        <f t="shared" si="171"/>
        <v>213</v>
      </c>
      <c r="V827" s="1">
        <f t="shared" si="172"/>
        <v>45994</v>
      </c>
      <c r="W827" s="1">
        <f t="shared" si="173"/>
        <v>46042.9510489511</v>
      </c>
      <c r="X827" t="str">
        <f t="shared" si="174"/>
        <v>高滞销风险</v>
      </c>
      <c r="Y827" s="8" t="str">
        <f>_xlfn.IFS(COUNTIF($B$2:B827,B827)=1,"-",OR(AND(X826="高滞销风险",OR(X827="中滞销风险",X827="低滞销风险",X827="健康")),AND(X826="中滞销风险",OR(X827="低滞销风险",X827="健康")),AND(X826="低滞销风险",X827="健康")),"变好",X826=X827,"维持不变",OR(AND(X826="健康",OR(X827="低滞销风险",X827="中滞销风险",X827="高滞销风险")),AND(X826="低滞销风险",OR(X827="中滞销风险",X827="高滞销风险")),AND(X826="中滞销风险",X827="高滞销风险")),"变差")</f>
        <v>变差</v>
      </c>
      <c r="Z827" s="9">
        <f t="shared" si="166"/>
        <v>2.86000000000001</v>
      </c>
      <c r="AA827" s="9">
        <f t="shared" si="175"/>
        <v>70</v>
      </c>
      <c r="AB827" s="9">
        <f t="shared" si="167"/>
        <v>72.86</v>
      </c>
      <c r="AC827" s="9">
        <f t="shared" si="176"/>
        <v>148.951048951049</v>
      </c>
      <c r="AD827" s="9">
        <f t="shared" si="168"/>
        <v>50.9510489510503</v>
      </c>
      <c r="AE827" s="10">
        <f t="shared" si="169"/>
        <v>2.1734693877551</v>
      </c>
    </row>
    <row r="828" spans="1:31">
      <c r="A828" s="4">
        <v>45901</v>
      </c>
      <c r="B828" s="5" t="s">
        <v>469</v>
      </c>
      <c r="C828" s="5" t="s">
        <v>470</v>
      </c>
      <c r="D828" s="5" t="s">
        <v>442</v>
      </c>
      <c r="E828" s="5">
        <v>2.34</v>
      </c>
      <c r="F828" s="5">
        <v>2.76</v>
      </c>
      <c r="G828" s="5">
        <v>2.09</v>
      </c>
      <c r="H828" s="5">
        <v>2.19</v>
      </c>
      <c r="I828" s="5" t="s">
        <v>34</v>
      </c>
      <c r="J828" s="5">
        <v>19.29</v>
      </c>
      <c r="K828" s="5" t="s">
        <v>42</v>
      </c>
      <c r="L828" s="5" t="s">
        <v>43</v>
      </c>
      <c r="M828" s="5" t="s">
        <v>44</v>
      </c>
      <c r="N828" s="5">
        <v>61</v>
      </c>
      <c r="O828" s="5">
        <v>68</v>
      </c>
      <c r="P828" s="5">
        <v>0</v>
      </c>
      <c r="Q828" s="5">
        <v>70</v>
      </c>
      <c r="R828" s="5">
        <v>0</v>
      </c>
      <c r="S828" s="5">
        <v>0</v>
      </c>
      <c r="T828">
        <f t="shared" si="170"/>
        <v>129</v>
      </c>
      <c r="U828">
        <f t="shared" si="171"/>
        <v>199</v>
      </c>
      <c r="V828" s="1">
        <f t="shared" si="172"/>
        <v>45956.1282051282</v>
      </c>
      <c r="W828" s="1">
        <f t="shared" si="173"/>
        <v>45986.0427350427</v>
      </c>
      <c r="X828" t="str">
        <f t="shared" si="174"/>
        <v>健康</v>
      </c>
      <c r="Y828" s="8" t="str">
        <f>_xlfn.IFS(COUNTIF($B$2:B828,B828)=1,"-",OR(AND(X827="高滞销风险",OR(X828="中滞销风险",X828="低滞销风险",X828="健康")),AND(X827="中滞销风险",OR(X828="低滞销风险",X828="健康")),AND(X827="低滞销风险",X828="健康")),"变好",X827=X828,"维持不变",OR(AND(X827="健康",OR(X828="低滞销风险",X828="中滞销风险",X828="高滞销风险")),AND(X827="低滞销风险",OR(X828="中滞销风险",X828="高滞销风险")),AND(X827="中滞销风险",X828="高滞销风险")),"变差")</f>
        <v>变好</v>
      </c>
      <c r="Z828" s="9">
        <f t="shared" si="166"/>
        <v>0</v>
      </c>
      <c r="AA828" s="9">
        <f t="shared" si="175"/>
        <v>0</v>
      </c>
      <c r="AB828" s="9">
        <f t="shared" si="167"/>
        <v>0</v>
      </c>
      <c r="AC828" s="9">
        <f t="shared" si="176"/>
        <v>85.042735042735</v>
      </c>
      <c r="AD828" s="9">
        <f t="shared" si="168"/>
        <v>0</v>
      </c>
      <c r="AE828" s="10">
        <f t="shared" si="169"/>
        <v>2.34</v>
      </c>
    </row>
    <row r="829" spans="1:31">
      <c r="A829" s="4">
        <v>45908</v>
      </c>
      <c r="B829" s="5" t="s">
        <v>469</v>
      </c>
      <c r="C829" s="5" t="s">
        <v>470</v>
      </c>
      <c r="D829" s="5" t="s">
        <v>442</v>
      </c>
      <c r="E829" s="5">
        <v>0.86</v>
      </c>
      <c r="F829" s="5">
        <v>0.86</v>
      </c>
      <c r="G829" s="5">
        <v>1.81</v>
      </c>
      <c r="H829" s="5">
        <v>1.87</v>
      </c>
      <c r="I829" s="5" t="s">
        <v>41</v>
      </c>
      <c r="J829" s="5">
        <v>6</v>
      </c>
      <c r="K829" s="5" t="s">
        <v>45</v>
      </c>
      <c r="L829" s="5" t="s">
        <v>46</v>
      </c>
      <c r="M829" s="5" t="s">
        <v>47</v>
      </c>
      <c r="N829" s="5">
        <v>57</v>
      </c>
      <c r="O829" s="5">
        <v>68</v>
      </c>
      <c r="P829" s="5">
        <v>0</v>
      </c>
      <c r="Q829" s="5">
        <v>70</v>
      </c>
      <c r="R829" s="5">
        <v>0</v>
      </c>
      <c r="S829" s="5">
        <v>0</v>
      </c>
      <c r="T829">
        <f t="shared" si="170"/>
        <v>125</v>
      </c>
      <c r="U829">
        <f t="shared" si="171"/>
        <v>195</v>
      </c>
      <c r="V829" s="1">
        <f t="shared" si="172"/>
        <v>46053.3488372093</v>
      </c>
      <c r="W829" s="1">
        <f t="shared" si="173"/>
        <v>46134.7441860465</v>
      </c>
      <c r="X829" t="str">
        <f t="shared" si="174"/>
        <v>高滞销风险</v>
      </c>
      <c r="Y829" s="8" t="str">
        <f>_xlfn.IFS(COUNTIF($B$2:B829,B829)=1,"-",OR(AND(X828="高滞销风险",OR(X829="中滞销风险",X829="低滞销风险",X829="健康")),AND(X828="中滞销风险",OR(X829="低滞销风险",X829="健康")),AND(X828="低滞销风险",X829="健康")),"变好",X828=X829,"维持不变",OR(AND(X828="健康",OR(X829="低滞销风险",X829="中滞销风险",X829="高滞销风险")),AND(X828="低滞销风险",OR(X829="中滞销风险",X829="高滞销风险")),AND(X828="中滞销风险",X829="高滞销风险")),"变差")</f>
        <v>变差</v>
      </c>
      <c r="Z829" s="9">
        <f t="shared" si="166"/>
        <v>52.76</v>
      </c>
      <c r="AA829" s="9">
        <f t="shared" si="175"/>
        <v>70</v>
      </c>
      <c r="AB829" s="9">
        <f t="shared" si="167"/>
        <v>122.76</v>
      </c>
      <c r="AC829" s="9">
        <f t="shared" si="176"/>
        <v>226.744186046512</v>
      </c>
      <c r="AD829" s="9">
        <f t="shared" si="168"/>
        <v>142.744186046511</v>
      </c>
      <c r="AE829" s="10">
        <f t="shared" si="169"/>
        <v>2.32142857142857</v>
      </c>
    </row>
    <row r="830" spans="1:31">
      <c r="A830" s="4">
        <v>45887</v>
      </c>
      <c r="B830" s="5" t="s">
        <v>471</v>
      </c>
      <c r="C830" s="5" t="s">
        <v>472</v>
      </c>
      <c r="D830" s="5" t="s">
        <v>442</v>
      </c>
      <c r="E830" s="5">
        <v>1.87</v>
      </c>
      <c r="F830" s="5">
        <v>2.43</v>
      </c>
      <c r="G830" s="5">
        <v>1.86</v>
      </c>
      <c r="H830" s="5">
        <v>1.54</v>
      </c>
      <c r="I830" s="5" t="s">
        <v>34</v>
      </c>
      <c r="J830" s="5">
        <v>17</v>
      </c>
      <c r="K830" s="5" t="s">
        <v>35</v>
      </c>
      <c r="L830" s="5" t="s">
        <v>36</v>
      </c>
      <c r="M830" s="5" t="s">
        <v>37</v>
      </c>
      <c r="N830" s="5">
        <v>84</v>
      </c>
      <c r="O830" s="5">
        <v>0</v>
      </c>
      <c r="P830" s="5">
        <v>0</v>
      </c>
      <c r="Q830" s="5">
        <v>59</v>
      </c>
      <c r="R830" s="5">
        <v>0</v>
      </c>
      <c r="S830" s="5">
        <v>0</v>
      </c>
      <c r="T830">
        <f t="shared" si="170"/>
        <v>84</v>
      </c>
      <c r="U830">
        <f t="shared" si="171"/>
        <v>143</v>
      </c>
      <c r="V830" s="1">
        <f t="shared" si="172"/>
        <v>45931.9197860963</v>
      </c>
      <c r="W830" s="1">
        <f t="shared" si="173"/>
        <v>45963.4705882353</v>
      </c>
      <c r="X830" t="str">
        <f t="shared" si="174"/>
        <v>健康</v>
      </c>
      <c r="Y830" s="8" t="str">
        <f>_xlfn.IFS(COUNTIF($B$2:B830,B830)=1,"-",OR(AND(X829="高滞销风险",OR(X830="中滞销风险",X830="低滞销风险",X830="健康")),AND(X829="中滞销风险",OR(X830="低滞销风险",X830="健康")),AND(X829="低滞销风险",X830="健康")),"变好",X829=X830,"维持不变",OR(AND(X829="健康",OR(X830="低滞销风险",X830="中滞销风险",X830="高滞销风险")),AND(X829="低滞销风险",OR(X830="中滞销风险",X830="高滞销风险")),AND(X829="中滞销风险",X830="高滞销风险")),"变差")</f>
        <v>-</v>
      </c>
      <c r="Z830" s="9">
        <f t="shared" si="166"/>
        <v>0</v>
      </c>
      <c r="AA830" s="9">
        <f t="shared" si="175"/>
        <v>0</v>
      </c>
      <c r="AB830" s="9">
        <f t="shared" si="167"/>
        <v>0</v>
      </c>
      <c r="AC830" s="9">
        <f t="shared" si="176"/>
        <v>76.4705882352941</v>
      </c>
      <c r="AD830" s="9">
        <f t="shared" si="168"/>
        <v>0</v>
      </c>
      <c r="AE830" s="10">
        <f t="shared" si="169"/>
        <v>1.87</v>
      </c>
    </row>
    <row r="831" spans="1:31">
      <c r="A831" s="4">
        <v>45894</v>
      </c>
      <c r="B831" s="5" t="s">
        <v>471</v>
      </c>
      <c r="C831" s="5" t="s">
        <v>472</v>
      </c>
      <c r="D831" s="5" t="s">
        <v>442</v>
      </c>
      <c r="E831" s="5">
        <v>1.57</v>
      </c>
      <c r="F831" s="5">
        <v>1.57</v>
      </c>
      <c r="G831" s="5">
        <v>2</v>
      </c>
      <c r="H831" s="5">
        <v>1.39</v>
      </c>
      <c r="I831" s="5" t="s">
        <v>34</v>
      </c>
      <c r="J831" s="5">
        <v>11</v>
      </c>
      <c r="K831" s="5" t="s">
        <v>38</v>
      </c>
      <c r="L831" s="5" t="s">
        <v>39</v>
      </c>
      <c r="M831" s="5" t="s">
        <v>40</v>
      </c>
      <c r="N831" s="5">
        <v>72</v>
      </c>
      <c r="O831" s="5">
        <v>55</v>
      </c>
      <c r="P831" s="5">
        <v>0</v>
      </c>
      <c r="Q831" s="5">
        <v>4</v>
      </c>
      <c r="R831" s="5">
        <v>0</v>
      </c>
      <c r="S831" s="5">
        <v>0</v>
      </c>
      <c r="T831">
        <f t="shared" si="170"/>
        <v>127</v>
      </c>
      <c r="U831">
        <f t="shared" si="171"/>
        <v>131</v>
      </c>
      <c r="V831" s="1">
        <f t="shared" si="172"/>
        <v>45974.8917197452</v>
      </c>
      <c r="W831" s="1">
        <f t="shared" si="173"/>
        <v>45977.4394904459</v>
      </c>
      <c r="X831" t="str">
        <f t="shared" si="174"/>
        <v>健康</v>
      </c>
      <c r="Y831" s="8" t="str">
        <f>_xlfn.IFS(COUNTIF($B$2:B831,B831)=1,"-",OR(AND(X830="高滞销风险",OR(X831="中滞销风险",X831="低滞销风险",X831="健康")),AND(X830="中滞销风险",OR(X831="低滞销风险",X831="健康")),AND(X830="低滞销风险",X831="健康")),"变好",X830=X831,"维持不变",OR(AND(X830="健康",OR(X831="低滞销风险",X831="中滞销风险",X831="高滞销风险")),AND(X830="低滞销风险",OR(X831="中滞销风险",X831="高滞销风险")),AND(X830="中滞销风险",X831="高滞销风险")),"变差")</f>
        <v>维持不变</v>
      </c>
      <c r="Z831" s="9">
        <f t="shared" si="166"/>
        <v>0</v>
      </c>
      <c r="AA831" s="9">
        <f t="shared" si="175"/>
        <v>0</v>
      </c>
      <c r="AB831" s="9">
        <f t="shared" si="167"/>
        <v>0</v>
      </c>
      <c r="AC831" s="9">
        <f t="shared" si="176"/>
        <v>83.4394904458599</v>
      </c>
      <c r="AD831" s="9">
        <f t="shared" si="168"/>
        <v>0</v>
      </c>
      <c r="AE831" s="10">
        <f t="shared" si="169"/>
        <v>1.57</v>
      </c>
    </row>
    <row r="832" spans="1:31">
      <c r="A832" s="4">
        <v>45901</v>
      </c>
      <c r="B832" s="5" t="s">
        <v>471</v>
      </c>
      <c r="C832" s="5" t="s">
        <v>472</v>
      </c>
      <c r="D832" s="5" t="s">
        <v>442</v>
      </c>
      <c r="E832" s="5">
        <v>1.43</v>
      </c>
      <c r="F832" s="5">
        <v>1.43</v>
      </c>
      <c r="G832" s="5">
        <v>1.5</v>
      </c>
      <c r="H832" s="5">
        <v>1.68</v>
      </c>
      <c r="I832" s="5" t="s">
        <v>41</v>
      </c>
      <c r="J832" s="5">
        <v>10</v>
      </c>
      <c r="K832" s="5" t="s">
        <v>42</v>
      </c>
      <c r="L832" s="5" t="s">
        <v>43</v>
      </c>
      <c r="M832" s="5" t="s">
        <v>44</v>
      </c>
      <c r="N832" s="5">
        <v>67</v>
      </c>
      <c r="O832" s="5">
        <v>55</v>
      </c>
      <c r="P832" s="5">
        <v>0</v>
      </c>
      <c r="Q832" s="5">
        <v>4</v>
      </c>
      <c r="R832" s="5">
        <v>0</v>
      </c>
      <c r="S832" s="5">
        <v>0</v>
      </c>
      <c r="T832">
        <f t="shared" si="170"/>
        <v>122</v>
      </c>
      <c r="U832">
        <f t="shared" si="171"/>
        <v>126</v>
      </c>
      <c r="V832" s="1">
        <f t="shared" si="172"/>
        <v>45986.3146853147</v>
      </c>
      <c r="W832" s="1">
        <f t="shared" si="173"/>
        <v>45989.1118881119</v>
      </c>
      <c r="X832" t="str">
        <f t="shared" si="174"/>
        <v>健康</v>
      </c>
      <c r="Y832" s="8" t="str">
        <f>_xlfn.IFS(COUNTIF($B$2:B832,B832)=1,"-",OR(AND(X831="高滞销风险",OR(X832="中滞销风险",X832="低滞销风险",X832="健康")),AND(X831="中滞销风险",OR(X832="低滞销风险",X832="健康")),AND(X831="低滞销风险",X832="健康")),"变好",X831=X832,"维持不变",OR(AND(X831="健康",OR(X832="低滞销风险",X832="中滞销风险",X832="高滞销风险")),AND(X831="低滞销风险",OR(X832="中滞销风险",X832="高滞销风险")),AND(X831="中滞销风险",X832="高滞销风险")),"变差")</f>
        <v>维持不变</v>
      </c>
      <c r="Z832" s="9">
        <f t="shared" si="166"/>
        <v>0</v>
      </c>
      <c r="AA832" s="9">
        <f t="shared" si="175"/>
        <v>0</v>
      </c>
      <c r="AB832" s="9">
        <f t="shared" si="167"/>
        <v>0</v>
      </c>
      <c r="AC832" s="9">
        <f t="shared" si="176"/>
        <v>88.1118881118881</v>
      </c>
      <c r="AD832" s="9">
        <f t="shared" si="168"/>
        <v>0</v>
      </c>
      <c r="AE832" s="10">
        <f t="shared" si="169"/>
        <v>1.43</v>
      </c>
    </row>
    <row r="833" spans="1:31">
      <c r="A833" s="4">
        <v>45908</v>
      </c>
      <c r="B833" s="5" t="s">
        <v>471</v>
      </c>
      <c r="C833" s="5" t="s">
        <v>472</v>
      </c>
      <c r="D833" s="5" t="s">
        <v>442</v>
      </c>
      <c r="E833" s="5">
        <v>1.14</v>
      </c>
      <c r="F833" s="5">
        <v>1.14</v>
      </c>
      <c r="G833" s="5">
        <v>1.29</v>
      </c>
      <c r="H833" s="5">
        <v>1.64</v>
      </c>
      <c r="I833" s="5" t="s">
        <v>41</v>
      </c>
      <c r="J833" s="5">
        <v>8</v>
      </c>
      <c r="K833" s="5" t="s">
        <v>45</v>
      </c>
      <c r="L833" s="5" t="s">
        <v>46</v>
      </c>
      <c r="M833" s="5" t="s">
        <v>47</v>
      </c>
      <c r="N833" s="5">
        <v>60</v>
      </c>
      <c r="O833" s="5">
        <v>55</v>
      </c>
      <c r="P833" s="5">
        <v>0</v>
      </c>
      <c r="Q833" s="5">
        <v>4</v>
      </c>
      <c r="R833" s="5">
        <v>0</v>
      </c>
      <c r="S833" s="5">
        <v>0</v>
      </c>
      <c r="T833">
        <f t="shared" si="170"/>
        <v>115</v>
      </c>
      <c r="U833">
        <f t="shared" si="171"/>
        <v>119</v>
      </c>
      <c r="V833" s="1">
        <f t="shared" si="172"/>
        <v>46008.8771929825</v>
      </c>
      <c r="W833" s="1">
        <f t="shared" si="173"/>
        <v>46012.3859649123</v>
      </c>
      <c r="X833" t="str">
        <f t="shared" si="174"/>
        <v>中滞销风险</v>
      </c>
      <c r="Y833" s="8" t="str">
        <f>_xlfn.IFS(COUNTIF($B$2:B833,B833)=1,"-",OR(AND(X832="高滞销风险",OR(X833="中滞销风险",X833="低滞销风险",X833="健康")),AND(X832="中滞销风险",OR(X833="低滞销风险",X833="健康")),AND(X832="低滞销风险",X833="健康")),"变好",X832=X833,"维持不变",OR(AND(X832="健康",OR(X833="低滞销风险",X833="中滞销风险",X833="高滞销风险")),AND(X832="低滞销风险",OR(X833="中滞销风险",X833="高滞销风险")),AND(X832="中滞销风险",X833="高滞销风险")),"变差")</f>
        <v>变差</v>
      </c>
      <c r="Z833" s="9">
        <f t="shared" si="166"/>
        <v>19.24</v>
      </c>
      <c r="AA833" s="9">
        <f t="shared" si="175"/>
        <v>4</v>
      </c>
      <c r="AB833" s="9">
        <f t="shared" si="167"/>
        <v>23.24</v>
      </c>
      <c r="AC833" s="9">
        <f t="shared" si="176"/>
        <v>104.385964912281</v>
      </c>
      <c r="AD833" s="9">
        <f t="shared" si="168"/>
        <v>20.3859649122824</v>
      </c>
      <c r="AE833" s="10">
        <f t="shared" si="169"/>
        <v>1.41666666666667</v>
      </c>
    </row>
    <row r="834" spans="1:31">
      <c r="A834" s="4">
        <v>45887</v>
      </c>
      <c r="B834" s="5" t="s">
        <v>473</v>
      </c>
      <c r="C834" s="5" t="s">
        <v>474</v>
      </c>
      <c r="D834" s="5" t="s">
        <v>442</v>
      </c>
      <c r="E834" s="5">
        <v>2.29</v>
      </c>
      <c r="F834" s="5">
        <v>2.29</v>
      </c>
      <c r="G834" s="5">
        <v>2.57</v>
      </c>
      <c r="H834" s="5">
        <v>2.75</v>
      </c>
      <c r="I834" s="5" t="s">
        <v>41</v>
      </c>
      <c r="J834" s="5">
        <v>16</v>
      </c>
      <c r="K834" s="5" t="s">
        <v>35</v>
      </c>
      <c r="L834" s="5" t="s">
        <v>36</v>
      </c>
      <c r="M834" s="5" t="s">
        <v>37</v>
      </c>
      <c r="N834" s="5">
        <v>45</v>
      </c>
      <c r="O834" s="5">
        <v>129</v>
      </c>
      <c r="P834" s="5">
        <v>0</v>
      </c>
      <c r="Q834" s="5">
        <v>63</v>
      </c>
      <c r="R834" s="5">
        <v>0</v>
      </c>
      <c r="S834" s="5">
        <v>0</v>
      </c>
      <c r="T834">
        <f t="shared" si="170"/>
        <v>174</v>
      </c>
      <c r="U834">
        <f t="shared" si="171"/>
        <v>237</v>
      </c>
      <c r="V834" s="1">
        <f t="shared" si="172"/>
        <v>45962.9825327511</v>
      </c>
      <c r="W834" s="1">
        <f t="shared" si="173"/>
        <v>45990.4934497817</v>
      </c>
      <c r="X834" t="str">
        <f t="shared" si="174"/>
        <v>健康</v>
      </c>
      <c r="Y834" s="8" t="str">
        <f>_xlfn.IFS(COUNTIF($B$2:B834,B834)=1,"-",OR(AND(X833="高滞销风险",OR(X834="中滞销风险",X834="低滞销风险",X834="健康")),AND(X833="中滞销风险",OR(X834="低滞销风险",X834="健康")),AND(X833="低滞销风险",X834="健康")),"变好",X833=X834,"维持不变",OR(AND(X833="健康",OR(X834="低滞销风险",X834="中滞销风险",X834="高滞销风险")),AND(X833="低滞销风险",OR(X834="中滞销风险",X834="高滞销风险")),AND(X833="中滞销风险",X834="高滞销风险")),"变差")</f>
        <v>-</v>
      </c>
      <c r="Z834" s="9">
        <f t="shared" si="166"/>
        <v>0</v>
      </c>
      <c r="AA834" s="9">
        <f t="shared" si="175"/>
        <v>0</v>
      </c>
      <c r="AB834" s="9">
        <f t="shared" si="167"/>
        <v>0</v>
      </c>
      <c r="AC834" s="9">
        <f t="shared" si="176"/>
        <v>103.493449781659</v>
      </c>
      <c r="AD834" s="9">
        <f t="shared" si="168"/>
        <v>0</v>
      </c>
      <c r="AE834" s="10">
        <f t="shared" si="169"/>
        <v>2.29</v>
      </c>
    </row>
    <row r="835" spans="1:31">
      <c r="A835" s="4">
        <v>45894</v>
      </c>
      <c r="B835" s="5" t="s">
        <v>473</v>
      </c>
      <c r="C835" s="5" t="s">
        <v>474</v>
      </c>
      <c r="D835" s="5" t="s">
        <v>442</v>
      </c>
      <c r="E835" s="5">
        <v>1.29</v>
      </c>
      <c r="F835" s="5">
        <v>1.29</v>
      </c>
      <c r="G835" s="5">
        <v>1.79</v>
      </c>
      <c r="H835" s="5">
        <v>2.21</v>
      </c>
      <c r="I835" s="5" t="s">
        <v>41</v>
      </c>
      <c r="J835" s="5">
        <v>9</v>
      </c>
      <c r="K835" s="5" t="s">
        <v>38</v>
      </c>
      <c r="L835" s="5" t="s">
        <v>39</v>
      </c>
      <c r="M835" s="5" t="s">
        <v>40</v>
      </c>
      <c r="N835" s="5">
        <v>49</v>
      </c>
      <c r="O835" s="5">
        <v>117</v>
      </c>
      <c r="P835" s="5">
        <v>0</v>
      </c>
      <c r="Q835" s="5">
        <v>63</v>
      </c>
      <c r="R835" s="5">
        <v>0</v>
      </c>
      <c r="S835" s="5">
        <v>0</v>
      </c>
      <c r="T835">
        <f t="shared" si="170"/>
        <v>166</v>
      </c>
      <c r="U835">
        <f t="shared" si="171"/>
        <v>229</v>
      </c>
      <c r="V835" s="1">
        <f t="shared" si="172"/>
        <v>46022.6821705426</v>
      </c>
      <c r="W835" s="1">
        <f t="shared" si="173"/>
        <v>46071.519379845</v>
      </c>
      <c r="X835" t="str">
        <f t="shared" si="174"/>
        <v>高滞销风险</v>
      </c>
      <c r="Y835" s="8" t="str">
        <f>_xlfn.IFS(COUNTIF($B$2:B835,B835)=1,"-",OR(AND(X834="高滞销风险",OR(X835="中滞销风险",X835="低滞销风险",X835="健康")),AND(X834="中滞销风险",OR(X835="低滞销风险",X835="健康")),AND(X834="低滞销风险",X835="健康")),"变好",X834=X835,"维持不变",OR(AND(X834="健康",OR(X835="低滞销风险",X835="中滞销风险",X835="高滞销风险")),AND(X834="低滞销风险",OR(X835="中滞销风险",X835="高滞销风险")),AND(X834="中滞销风险",X835="高滞销风险")),"变差")</f>
        <v>变差</v>
      </c>
      <c r="Z835" s="9">
        <f t="shared" ref="Z835:Z881" si="177">IF(V835&gt;=DATE(2025,12,1),T835-(DATE(2025,12,1)-A835)*E835,0)</f>
        <v>39.58</v>
      </c>
      <c r="AA835" s="9">
        <f t="shared" si="175"/>
        <v>63</v>
      </c>
      <c r="AB835" s="9">
        <f t="shared" ref="AB835:AB881" si="178">IF(W835&gt;=DATE(2025,12,1),U835-(DATE(2025,12,1)-A835)*E835,0)</f>
        <v>102.58</v>
      </c>
      <c r="AC835" s="9">
        <f t="shared" si="176"/>
        <v>177.519379844961</v>
      </c>
      <c r="AD835" s="9">
        <f t="shared" ref="AD835:AD881" si="179">IF(W835&gt;DATE(2025,12,1),W835-DATE(2025,12,1),0)</f>
        <v>79.5193798449618</v>
      </c>
      <c r="AE835" s="10">
        <f t="shared" ref="AE835:AE881" si="180">IF(X835="健康",E835,U835/(DATE(2025,12,1)-A835))</f>
        <v>2.33673469387755</v>
      </c>
    </row>
    <row r="836" spans="1:31">
      <c r="A836" s="4">
        <v>45901</v>
      </c>
      <c r="B836" s="5" t="s">
        <v>473</v>
      </c>
      <c r="C836" s="5" t="s">
        <v>474</v>
      </c>
      <c r="D836" s="5" t="s">
        <v>442</v>
      </c>
      <c r="E836" s="5">
        <v>1.71</v>
      </c>
      <c r="F836" s="5">
        <v>1.71</v>
      </c>
      <c r="G836" s="5">
        <v>1.5</v>
      </c>
      <c r="H836" s="5">
        <v>2.04</v>
      </c>
      <c r="I836" s="5" t="s">
        <v>41</v>
      </c>
      <c r="J836" s="5">
        <v>12</v>
      </c>
      <c r="K836" s="5" t="s">
        <v>42</v>
      </c>
      <c r="L836" s="5" t="s">
        <v>43</v>
      </c>
      <c r="M836" s="5" t="s">
        <v>44</v>
      </c>
      <c r="N836" s="5">
        <v>77</v>
      </c>
      <c r="O836" s="5">
        <v>79</v>
      </c>
      <c r="P836" s="5">
        <v>0</v>
      </c>
      <c r="Q836" s="5">
        <v>63</v>
      </c>
      <c r="R836" s="5">
        <v>0</v>
      </c>
      <c r="S836" s="5">
        <v>0</v>
      </c>
      <c r="T836">
        <f t="shared" si="170"/>
        <v>156</v>
      </c>
      <c r="U836">
        <f t="shared" si="171"/>
        <v>219</v>
      </c>
      <c r="V836" s="1">
        <f t="shared" si="172"/>
        <v>45992.2280701754</v>
      </c>
      <c r="W836" s="1">
        <f t="shared" si="173"/>
        <v>46029.0701754386</v>
      </c>
      <c r="X836" t="str">
        <f t="shared" si="174"/>
        <v>高滞销风险</v>
      </c>
      <c r="Y836" s="8" t="str">
        <f>_xlfn.IFS(COUNTIF($B$2:B836,B836)=1,"-",OR(AND(X835="高滞销风险",OR(X836="中滞销风险",X836="低滞销风险",X836="健康")),AND(X835="中滞销风险",OR(X836="低滞销风险",X836="健康")),AND(X835="低滞销风险",X836="健康")),"变好",X835=X836,"维持不变",OR(AND(X835="健康",OR(X836="低滞销风险",X836="中滞销风险",X836="高滞销风险")),AND(X835="低滞销风险",OR(X836="中滞销风险",X836="高滞销风险")),AND(X835="中滞销风险",X836="高滞销风险")),"变差")</f>
        <v>维持不变</v>
      </c>
      <c r="Z836" s="9">
        <f t="shared" si="177"/>
        <v>0.390000000000015</v>
      </c>
      <c r="AA836" s="9">
        <f t="shared" si="175"/>
        <v>63</v>
      </c>
      <c r="AB836" s="9">
        <f t="shared" si="178"/>
        <v>63.39</v>
      </c>
      <c r="AC836" s="9">
        <f t="shared" si="176"/>
        <v>128.070175438596</v>
      </c>
      <c r="AD836" s="9">
        <f t="shared" si="179"/>
        <v>37.0701754385955</v>
      </c>
      <c r="AE836" s="10">
        <f t="shared" si="180"/>
        <v>2.40659340659341</v>
      </c>
    </row>
    <row r="837" spans="1:31">
      <c r="A837" s="4">
        <v>45908</v>
      </c>
      <c r="B837" s="5" t="s">
        <v>473</v>
      </c>
      <c r="C837" s="5" t="s">
        <v>474</v>
      </c>
      <c r="D837" s="5" t="s">
        <v>442</v>
      </c>
      <c r="E837" s="5">
        <v>1.88</v>
      </c>
      <c r="F837" s="5">
        <v>2</v>
      </c>
      <c r="G837" s="5">
        <v>1.86</v>
      </c>
      <c r="H837" s="5">
        <v>1.82</v>
      </c>
      <c r="I837" s="5" t="s">
        <v>34</v>
      </c>
      <c r="J837" s="5">
        <v>14</v>
      </c>
      <c r="K837" s="5" t="s">
        <v>45</v>
      </c>
      <c r="L837" s="5" t="s">
        <v>46</v>
      </c>
      <c r="M837" s="5" t="s">
        <v>47</v>
      </c>
      <c r="N837" s="5">
        <v>112</v>
      </c>
      <c r="O837" s="5">
        <v>32</v>
      </c>
      <c r="P837" s="5">
        <v>0</v>
      </c>
      <c r="Q837" s="5">
        <v>63</v>
      </c>
      <c r="R837" s="5">
        <v>0</v>
      </c>
      <c r="S837" s="5">
        <v>0</v>
      </c>
      <c r="T837">
        <f t="shared" si="170"/>
        <v>144</v>
      </c>
      <c r="U837">
        <f t="shared" si="171"/>
        <v>207</v>
      </c>
      <c r="V837" s="1">
        <f t="shared" si="172"/>
        <v>45984.5957446809</v>
      </c>
      <c r="W837" s="1">
        <f t="shared" si="173"/>
        <v>46018.1063829787</v>
      </c>
      <c r="X837" t="str">
        <f t="shared" si="174"/>
        <v>中滞销风险</v>
      </c>
      <c r="Y837" s="8" t="str">
        <f>_xlfn.IFS(COUNTIF($B$2:B837,B837)=1,"-",OR(AND(X836="高滞销风险",OR(X837="中滞销风险",X837="低滞销风险",X837="健康")),AND(X836="中滞销风险",OR(X837="低滞销风险",X837="健康")),AND(X836="低滞销风险",X837="健康")),"变好",X836=X837,"维持不变",OR(AND(X836="健康",OR(X837="低滞销风险",X837="中滞销风险",X837="高滞销风险")),AND(X836="低滞销风险",OR(X837="中滞销风险",X837="高滞销风险")),AND(X836="中滞销风险",X837="高滞销风险")),"变差")</f>
        <v>变好</v>
      </c>
      <c r="Z837" s="9">
        <f t="shared" si="177"/>
        <v>0</v>
      </c>
      <c r="AA837" s="9">
        <f t="shared" si="175"/>
        <v>49.08</v>
      </c>
      <c r="AB837" s="9">
        <f t="shared" si="178"/>
        <v>49.08</v>
      </c>
      <c r="AC837" s="9">
        <f t="shared" si="176"/>
        <v>110.106382978723</v>
      </c>
      <c r="AD837" s="9">
        <f t="shared" si="179"/>
        <v>26.1063829787236</v>
      </c>
      <c r="AE837" s="10">
        <f t="shared" si="180"/>
        <v>2.46428571428571</v>
      </c>
    </row>
    <row r="838" spans="1:31">
      <c r="A838" s="4">
        <v>45887</v>
      </c>
      <c r="B838" s="5" t="s">
        <v>475</v>
      </c>
      <c r="C838" s="5" t="s">
        <v>476</v>
      </c>
      <c r="D838" s="5" t="s">
        <v>442</v>
      </c>
      <c r="E838" s="5">
        <v>0.34</v>
      </c>
      <c r="F838" s="5">
        <v>0.43</v>
      </c>
      <c r="G838" s="5">
        <v>0.36</v>
      </c>
      <c r="H838" s="5">
        <v>0.29</v>
      </c>
      <c r="I838" s="5" t="s">
        <v>34</v>
      </c>
      <c r="J838" s="5">
        <v>3</v>
      </c>
      <c r="K838" s="5" t="s">
        <v>35</v>
      </c>
      <c r="L838" s="5" t="s">
        <v>36</v>
      </c>
      <c r="M838" s="5" t="s">
        <v>37</v>
      </c>
      <c r="N838" s="5">
        <v>35</v>
      </c>
      <c r="O838" s="5">
        <v>0</v>
      </c>
      <c r="P838" s="5">
        <v>0</v>
      </c>
      <c r="Q838" s="5">
        <v>164</v>
      </c>
      <c r="R838" s="5">
        <v>0</v>
      </c>
      <c r="S838" s="5">
        <v>0</v>
      </c>
      <c r="T838">
        <f t="shared" si="170"/>
        <v>35</v>
      </c>
      <c r="U838">
        <f t="shared" si="171"/>
        <v>199</v>
      </c>
      <c r="V838" s="1">
        <f t="shared" si="172"/>
        <v>45989.9411764706</v>
      </c>
      <c r="W838" s="1">
        <f t="shared" si="173"/>
        <v>46472.2941176471</v>
      </c>
      <c r="X838" t="str">
        <f t="shared" si="174"/>
        <v>高滞销风险</v>
      </c>
      <c r="Y838" s="8" t="str">
        <f>_xlfn.IFS(COUNTIF($B$2:B838,B838)=1,"-",OR(AND(X837="高滞销风险",OR(X838="中滞销风险",X838="低滞销风险",X838="健康")),AND(X837="中滞销风险",OR(X838="低滞销风险",X838="健康")),AND(X837="低滞销风险",X838="健康")),"变好",X837=X838,"维持不变",OR(AND(X837="健康",OR(X838="低滞销风险",X838="中滞销风险",X838="高滞销风险")),AND(X837="低滞销风险",OR(X838="中滞销风险",X838="高滞销风险")),AND(X837="中滞销风险",X838="高滞销风险")),"变差")</f>
        <v>-</v>
      </c>
      <c r="Z838" s="9">
        <f t="shared" si="177"/>
        <v>0</v>
      </c>
      <c r="AA838" s="9">
        <f t="shared" si="175"/>
        <v>163.3</v>
      </c>
      <c r="AB838" s="9">
        <f t="shared" si="178"/>
        <v>163.3</v>
      </c>
      <c r="AC838" s="9">
        <f t="shared" si="176"/>
        <v>585.294117647059</v>
      </c>
      <c r="AD838" s="9">
        <f t="shared" si="179"/>
        <v>480.294117647056</v>
      </c>
      <c r="AE838" s="10">
        <f t="shared" si="180"/>
        <v>1.8952380952381</v>
      </c>
    </row>
    <row r="839" spans="1:31">
      <c r="A839" s="4">
        <v>45894</v>
      </c>
      <c r="B839" s="5" t="s">
        <v>475</v>
      </c>
      <c r="C839" s="5" t="s">
        <v>476</v>
      </c>
      <c r="D839" s="5" t="s">
        <v>442</v>
      </c>
      <c r="E839" s="5">
        <v>0.14</v>
      </c>
      <c r="F839" s="5">
        <v>0.14</v>
      </c>
      <c r="G839" s="5">
        <v>0.29</v>
      </c>
      <c r="H839" s="5">
        <v>0.32</v>
      </c>
      <c r="I839" s="5" t="s">
        <v>41</v>
      </c>
      <c r="J839" s="5">
        <v>1</v>
      </c>
      <c r="K839" s="5" t="s">
        <v>38</v>
      </c>
      <c r="L839" s="5" t="s">
        <v>39</v>
      </c>
      <c r="M839" s="5" t="s">
        <v>40</v>
      </c>
      <c r="N839" s="5">
        <v>33</v>
      </c>
      <c r="O839" s="5">
        <v>0</v>
      </c>
      <c r="P839" s="5">
        <v>0</v>
      </c>
      <c r="Q839" s="5">
        <v>164</v>
      </c>
      <c r="R839" s="5">
        <v>0</v>
      </c>
      <c r="S839" s="5">
        <v>0</v>
      </c>
      <c r="T839">
        <f t="shared" si="170"/>
        <v>33</v>
      </c>
      <c r="U839">
        <f t="shared" si="171"/>
        <v>197</v>
      </c>
      <c r="V839" s="1">
        <f t="shared" si="172"/>
        <v>46129.7142857143</v>
      </c>
      <c r="W839" s="1">
        <f t="shared" si="173"/>
        <v>47301.1428571429</v>
      </c>
      <c r="X839" t="str">
        <f t="shared" si="174"/>
        <v>高滞销风险</v>
      </c>
      <c r="Y839" s="8" t="str">
        <f>_xlfn.IFS(COUNTIF($B$2:B839,B839)=1,"-",OR(AND(X838="高滞销风险",OR(X839="中滞销风险",X839="低滞销风险",X839="健康")),AND(X838="中滞销风险",OR(X839="低滞销风险",X839="健康")),AND(X838="低滞销风险",X839="健康")),"变好",X838=X839,"维持不变",OR(AND(X838="健康",OR(X839="低滞销风险",X839="中滞销风险",X839="高滞销风险")),AND(X838="低滞销风险",OR(X839="中滞销风险",X839="高滞销风险")),AND(X838="中滞销风险",X839="高滞销风险")),"变差")</f>
        <v>维持不变</v>
      </c>
      <c r="Z839" s="9">
        <f t="shared" si="177"/>
        <v>19.28</v>
      </c>
      <c r="AA839" s="9">
        <f t="shared" si="175"/>
        <v>164</v>
      </c>
      <c r="AB839" s="9">
        <f t="shared" si="178"/>
        <v>183.28</v>
      </c>
      <c r="AC839" s="9">
        <f t="shared" si="176"/>
        <v>1407.14285714286</v>
      </c>
      <c r="AD839" s="9">
        <f t="shared" si="179"/>
        <v>1309.14285714286</v>
      </c>
      <c r="AE839" s="10">
        <f t="shared" si="180"/>
        <v>2.01020408163265</v>
      </c>
    </row>
    <row r="840" spans="1:31">
      <c r="A840" s="4">
        <v>45901</v>
      </c>
      <c r="B840" s="5" t="s">
        <v>475</v>
      </c>
      <c r="C840" s="5" t="s">
        <v>476</v>
      </c>
      <c r="D840" s="5" t="s">
        <v>442</v>
      </c>
      <c r="E840" s="5">
        <v>0.14</v>
      </c>
      <c r="F840" s="5">
        <v>0.14</v>
      </c>
      <c r="G840" s="5">
        <v>0.14</v>
      </c>
      <c r="H840" s="5">
        <v>0.25</v>
      </c>
      <c r="I840" s="5" t="s">
        <v>41</v>
      </c>
      <c r="J840" s="5">
        <v>1</v>
      </c>
      <c r="K840" s="5" t="s">
        <v>42</v>
      </c>
      <c r="L840" s="5" t="s">
        <v>43</v>
      </c>
      <c r="M840" s="5" t="s">
        <v>44</v>
      </c>
      <c r="N840" s="5">
        <v>32</v>
      </c>
      <c r="O840" s="5">
        <v>0</v>
      </c>
      <c r="P840" s="5">
        <v>0</v>
      </c>
      <c r="Q840" s="5">
        <v>164</v>
      </c>
      <c r="R840" s="5">
        <v>0</v>
      </c>
      <c r="S840" s="5">
        <v>0</v>
      </c>
      <c r="T840">
        <f t="shared" si="170"/>
        <v>32</v>
      </c>
      <c r="U840">
        <f t="shared" si="171"/>
        <v>196</v>
      </c>
      <c r="V840" s="1">
        <f t="shared" si="172"/>
        <v>46129.5714285714</v>
      </c>
      <c r="W840" s="1">
        <f t="shared" si="173"/>
        <v>47301</v>
      </c>
      <c r="X840" t="str">
        <f t="shared" si="174"/>
        <v>高滞销风险</v>
      </c>
      <c r="Y840" s="8" t="str">
        <f>_xlfn.IFS(COUNTIF($B$2:B840,B840)=1,"-",OR(AND(X839="高滞销风险",OR(X840="中滞销风险",X840="低滞销风险",X840="健康")),AND(X839="中滞销风险",OR(X840="低滞销风险",X840="健康")),AND(X839="低滞销风险",X840="健康")),"变好",X839=X840,"维持不变",OR(AND(X839="健康",OR(X840="低滞销风险",X840="中滞销风险",X840="高滞销风险")),AND(X839="低滞销风险",OR(X840="中滞销风险",X840="高滞销风险")),AND(X839="中滞销风险",X840="高滞销风险")),"变差")</f>
        <v>维持不变</v>
      </c>
      <c r="Z840" s="9">
        <f t="shared" si="177"/>
        <v>19.26</v>
      </c>
      <c r="AA840" s="9">
        <f t="shared" si="175"/>
        <v>164</v>
      </c>
      <c r="AB840" s="9">
        <f t="shared" si="178"/>
        <v>183.26</v>
      </c>
      <c r="AC840" s="9">
        <f t="shared" si="176"/>
        <v>1400</v>
      </c>
      <c r="AD840" s="9">
        <f t="shared" si="179"/>
        <v>1309</v>
      </c>
      <c r="AE840" s="10">
        <f t="shared" si="180"/>
        <v>2.15384615384615</v>
      </c>
    </row>
    <row r="841" spans="1:31">
      <c r="A841" s="4">
        <v>45908</v>
      </c>
      <c r="B841" s="5" t="s">
        <v>475</v>
      </c>
      <c r="C841" s="5" t="s">
        <v>476</v>
      </c>
      <c r="D841" s="5" t="s">
        <v>442</v>
      </c>
      <c r="E841" s="5">
        <v>0.14</v>
      </c>
      <c r="F841" s="5">
        <v>0.14</v>
      </c>
      <c r="G841" s="5">
        <v>0.14</v>
      </c>
      <c r="H841" s="5">
        <v>0.21</v>
      </c>
      <c r="I841" s="5" t="s">
        <v>41</v>
      </c>
      <c r="J841" s="5">
        <v>1</v>
      </c>
      <c r="K841" s="5" t="s">
        <v>45</v>
      </c>
      <c r="L841" s="5" t="s">
        <v>46</v>
      </c>
      <c r="M841" s="5" t="s">
        <v>47</v>
      </c>
      <c r="N841" s="5">
        <v>29</v>
      </c>
      <c r="O841" s="5">
        <v>0</v>
      </c>
      <c r="P841" s="5">
        <v>0</v>
      </c>
      <c r="Q841" s="5">
        <v>164</v>
      </c>
      <c r="R841" s="5">
        <v>0</v>
      </c>
      <c r="S841" s="5">
        <v>0</v>
      </c>
      <c r="T841">
        <f t="shared" si="170"/>
        <v>29</v>
      </c>
      <c r="U841">
        <f t="shared" si="171"/>
        <v>193</v>
      </c>
      <c r="V841" s="1">
        <f t="shared" si="172"/>
        <v>46115.1428571429</v>
      </c>
      <c r="W841" s="1">
        <f t="shared" si="173"/>
        <v>47286.5714285714</v>
      </c>
      <c r="X841" t="str">
        <f t="shared" si="174"/>
        <v>高滞销风险</v>
      </c>
      <c r="Y841" s="8" t="str">
        <f>_xlfn.IFS(COUNTIF($B$2:B841,B841)=1,"-",OR(AND(X840="高滞销风险",OR(X841="中滞销风险",X841="低滞销风险",X841="健康")),AND(X840="中滞销风险",OR(X841="低滞销风险",X841="健康")),AND(X840="低滞销风险",X841="健康")),"变好",X840=X841,"维持不变",OR(AND(X840="健康",OR(X841="低滞销风险",X841="中滞销风险",X841="高滞销风险")),AND(X840="低滞销风险",OR(X841="中滞销风险",X841="高滞销风险")),AND(X840="中滞销风险",X841="高滞销风险")),"变差")</f>
        <v>维持不变</v>
      </c>
      <c r="Z841" s="9">
        <f t="shared" si="177"/>
        <v>17.24</v>
      </c>
      <c r="AA841" s="9">
        <f t="shared" si="175"/>
        <v>164</v>
      </c>
      <c r="AB841" s="9">
        <f t="shared" si="178"/>
        <v>181.24</v>
      </c>
      <c r="AC841" s="9">
        <f t="shared" si="176"/>
        <v>1378.57142857143</v>
      </c>
      <c r="AD841" s="9">
        <f t="shared" si="179"/>
        <v>1294.57142857143</v>
      </c>
      <c r="AE841" s="10">
        <f t="shared" si="180"/>
        <v>2.29761904761905</v>
      </c>
    </row>
    <row r="842" spans="1:31">
      <c r="A842" s="4">
        <v>45887</v>
      </c>
      <c r="B842" s="5" t="s">
        <v>477</v>
      </c>
      <c r="C842" s="5" t="s">
        <v>478</v>
      </c>
      <c r="D842" s="5" t="s">
        <v>442</v>
      </c>
      <c r="E842" s="5">
        <v>5</v>
      </c>
      <c r="F842" s="5">
        <v>5</v>
      </c>
      <c r="G842" s="5">
        <v>5.5</v>
      </c>
      <c r="H842" s="5">
        <v>5.71</v>
      </c>
      <c r="I842" s="5" t="s">
        <v>41</v>
      </c>
      <c r="J842" s="5">
        <v>35</v>
      </c>
      <c r="K842" s="5" t="s">
        <v>35</v>
      </c>
      <c r="L842" s="5" t="s">
        <v>36</v>
      </c>
      <c r="M842" s="5" t="s">
        <v>37</v>
      </c>
      <c r="N842" s="5">
        <v>91</v>
      </c>
      <c r="O842" s="5">
        <v>303</v>
      </c>
      <c r="P842" s="5">
        <v>0</v>
      </c>
      <c r="Q842" s="5">
        <v>0</v>
      </c>
      <c r="R842" s="5">
        <v>0</v>
      </c>
      <c r="S842" s="5">
        <v>150</v>
      </c>
      <c r="T842">
        <f t="shared" si="170"/>
        <v>394</v>
      </c>
      <c r="U842">
        <f t="shared" si="171"/>
        <v>544</v>
      </c>
      <c r="V842" s="1">
        <f t="shared" si="172"/>
        <v>45965.8</v>
      </c>
      <c r="W842" s="1">
        <f t="shared" si="173"/>
        <v>45995.8</v>
      </c>
      <c r="X842" t="str">
        <f t="shared" si="174"/>
        <v>低滞销风险</v>
      </c>
      <c r="Y842" s="8" t="str">
        <f>_xlfn.IFS(COUNTIF($B$2:B842,B842)=1,"-",OR(AND(X841="高滞销风险",OR(X842="中滞销风险",X842="低滞销风险",X842="健康")),AND(X841="中滞销风险",OR(X842="低滞销风险",X842="健康")),AND(X841="低滞销风险",X842="健康")),"变好",X841=X842,"维持不变",OR(AND(X841="健康",OR(X842="低滞销风险",X842="中滞销风险",X842="高滞销风险")),AND(X841="低滞销风险",OR(X842="中滞销风险",X842="高滞销风险")),AND(X841="中滞销风险",X842="高滞销风险")),"变差")</f>
        <v>-</v>
      </c>
      <c r="Z842" s="9">
        <f t="shared" si="177"/>
        <v>0</v>
      </c>
      <c r="AA842" s="9">
        <f t="shared" si="175"/>
        <v>19</v>
      </c>
      <c r="AB842" s="9">
        <f t="shared" si="178"/>
        <v>19</v>
      </c>
      <c r="AC842" s="9">
        <f t="shared" si="176"/>
        <v>108.8</v>
      </c>
      <c r="AD842" s="9">
        <f t="shared" si="179"/>
        <v>3.80000000000291</v>
      </c>
      <c r="AE842" s="10">
        <f t="shared" si="180"/>
        <v>5.18095238095238</v>
      </c>
    </row>
    <row r="843" spans="1:31">
      <c r="A843" s="4">
        <v>45894</v>
      </c>
      <c r="B843" s="5" t="s">
        <v>477</v>
      </c>
      <c r="C843" s="5" t="s">
        <v>478</v>
      </c>
      <c r="D843" s="5" t="s">
        <v>442</v>
      </c>
      <c r="E843" s="5">
        <v>5.71</v>
      </c>
      <c r="F843" s="5">
        <v>5.71</v>
      </c>
      <c r="G843" s="5">
        <v>5.36</v>
      </c>
      <c r="H843" s="5">
        <v>5.79</v>
      </c>
      <c r="I843" s="5" t="s">
        <v>41</v>
      </c>
      <c r="J843" s="5">
        <v>40</v>
      </c>
      <c r="K843" s="5" t="s">
        <v>38</v>
      </c>
      <c r="L843" s="5" t="s">
        <v>39</v>
      </c>
      <c r="M843" s="5" t="s">
        <v>40</v>
      </c>
      <c r="N843" s="5">
        <v>100</v>
      </c>
      <c r="O843" s="5">
        <v>286</v>
      </c>
      <c r="P843" s="5">
        <v>0</v>
      </c>
      <c r="Q843" s="5">
        <v>120</v>
      </c>
      <c r="R843" s="5">
        <v>0</v>
      </c>
      <c r="S843" s="5">
        <v>0</v>
      </c>
      <c r="T843">
        <f t="shared" si="170"/>
        <v>386</v>
      </c>
      <c r="U843">
        <f t="shared" si="171"/>
        <v>506</v>
      </c>
      <c r="V843" s="1">
        <f t="shared" si="172"/>
        <v>45961.6007005254</v>
      </c>
      <c r="W843" s="1">
        <f t="shared" si="173"/>
        <v>45982.6164623468</v>
      </c>
      <c r="X843" t="str">
        <f t="shared" si="174"/>
        <v>健康</v>
      </c>
      <c r="Y843" s="8" t="str">
        <f>_xlfn.IFS(COUNTIF($B$2:B843,B843)=1,"-",OR(AND(X842="高滞销风险",OR(X843="中滞销风险",X843="低滞销风险",X843="健康")),AND(X842="中滞销风险",OR(X843="低滞销风险",X843="健康")),AND(X842="低滞销风险",X843="健康")),"变好",X842=X843,"维持不变",OR(AND(X842="健康",OR(X843="低滞销风险",X843="中滞销风险",X843="高滞销风险")),AND(X842="低滞销风险",OR(X843="中滞销风险",X843="高滞销风险")),AND(X842="中滞销风险",X843="高滞销风险")),"变差")</f>
        <v>变好</v>
      </c>
      <c r="Z843" s="9">
        <f t="shared" si="177"/>
        <v>0</v>
      </c>
      <c r="AA843" s="9">
        <f t="shared" si="175"/>
        <v>0</v>
      </c>
      <c r="AB843" s="9">
        <f t="shared" si="178"/>
        <v>0</v>
      </c>
      <c r="AC843" s="9">
        <f t="shared" si="176"/>
        <v>88.6164623467601</v>
      </c>
      <c r="AD843" s="9">
        <f t="shared" si="179"/>
        <v>0</v>
      </c>
      <c r="AE843" s="10">
        <f t="shared" si="180"/>
        <v>5.71</v>
      </c>
    </row>
    <row r="844" spans="1:31">
      <c r="A844" s="4">
        <v>45901</v>
      </c>
      <c r="B844" s="5" t="s">
        <v>477</v>
      </c>
      <c r="C844" s="5" t="s">
        <v>478</v>
      </c>
      <c r="D844" s="5" t="s">
        <v>442</v>
      </c>
      <c r="E844" s="5">
        <v>5.19</v>
      </c>
      <c r="F844" s="5">
        <v>5.19</v>
      </c>
      <c r="G844" s="5">
        <v>5.45</v>
      </c>
      <c r="H844" s="5">
        <v>5.48</v>
      </c>
      <c r="I844" s="5" t="s">
        <v>41</v>
      </c>
      <c r="J844" s="5">
        <v>36.31</v>
      </c>
      <c r="K844" s="5" t="s">
        <v>42</v>
      </c>
      <c r="L844" s="5" t="s">
        <v>43</v>
      </c>
      <c r="M844" s="5" t="s">
        <v>44</v>
      </c>
      <c r="N844" s="5">
        <v>134</v>
      </c>
      <c r="O844" s="5">
        <v>252</v>
      </c>
      <c r="P844" s="5">
        <v>0</v>
      </c>
      <c r="Q844" s="5">
        <v>90</v>
      </c>
      <c r="R844" s="5">
        <v>0</v>
      </c>
      <c r="S844" s="5">
        <v>0</v>
      </c>
      <c r="T844">
        <f t="shared" si="170"/>
        <v>386</v>
      </c>
      <c r="U844">
        <f t="shared" si="171"/>
        <v>476</v>
      </c>
      <c r="V844" s="1">
        <f t="shared" si="172"/>
        <v>45975.3737957611</v>
      </c>
      <c r="W844" s="1">
        <f t="shared" si="173"/>
        <v>45992.7148362235</v>
      </c>
      <c r="X844" t="str">
        <f t="shared" si="174"/>
        <v>低滞销风险</v>
      </c>
      <c r="Y844" s="8" t="str">
        <f>_xlfn.IFS(COUNTIF($B$2:B844,B844)=1,"-",OR(AND(X843="高滞销风险",OR(X844="中滞销风险",X844="低滞销风险",X844="健康")),AND(X843="中滞销风险",OR(X844="低滞销风险",X844="健康")),AND(X843="低滞销风险",X844="健康")),"变好",X843=X844,"维持不变",OR(AND(X843="健康",OR(X844="低滞销风险",X844="中滞销风险",X844="高滞销风险")),AND(X843="低滞销风险",OR(X844="中滞销风险",X844="高滞销风险")),AND(X843="中滞销风险",X844="高滞销风险")),"变差")</f>
        <v>变差</v>
      </c>
      <c r="Z844" s="9">
        <f t="shared" si="177"/>
        <v>0</v>
      </c>
      <c r="AA844" s="9">
        <f t="shared" si="175"/>
        <v>3.70999999999998</v>
      </c>
      <c r="AB844" s="9">
        <f t="shared" si="178"/>
        <v>3.70999999999998</v>
      </c>
      <c r="AC844" s="9">
        <f t="shared" si="176"/>
        <v>91.7148362235067</v>
      </c>
      <c r="AD844" s="9">
        <f t="shared" si="179"/>
        <v>0.714836223509337</v>
      </c>
      <c r="AE844" s="10">
        <f t="shared" si="180"/>
        <v>5.23076923076923</v>
      </c>
    </row>
    <row r="845" spans="1:31">
      <c r="A845" s="4">
        <v>45908</v>
      </c>
      <c r="B845" s="5" t="s">
        <v>477</v>
      </c>
      <c r="C845" s="5" t="s">
        <v>478</v>
      </c>
      <c r="D845" s="5" t="s">
        <v>442</v>
      </c>
      <c r="E845" s="5">
        <v>4.57</v>
      </c>
      <c r="F845" s="5">
        <v>4.57</v>
      </c>
      <c r="G845" s="5">
        <v>4.88</v>
      </c>
      <c r="H845" s="5">
        <v>5.12</v>
      </c>
      <c r="I845" s="5" t="s">
        <v>41</v>
      </c>
      <c r="J845" s="5">
        <v>32</v>
      </c>
      <c r="K845" s="5" t="s">
        <v>45</v>
      </c>
      <c r="L845" s="5" t="s">
        <v>46</v>
      </c>
      <c r="M845" s="5" t="s">
        <v>47</v>
      </c>
      <c r="N845" s="5">
        <v>157</v>
      </c>
      <c r="O845" s="5">
        <v>197</v>
      </c>
      <c r="P845" s="5">
        <v>0</v>
      </c>
      <c r="Q845" s="5">
        <v>90</v>
      </c>
      <c r="R845" s="5">
        <v>0</v>
      </c>
      <c r="S845" s="5">
        <v>0</v>
      </c>
      <c r="T845">
        <f t="shared" si="170"/>
        <v>354</v>
      </c>
      <c r="U845">
        <f t="shared" si="171"/>
        <v>444</v>
      </c>
      <c r="V845" s="1">
        <f t="shared" si="172"/>
        <v>45985.4617067834</v>
      </c>
      <c r="W845" s="1">
        <f t="shared" si="173"/>
        <v>46005.1553610503</v>
      </c>
      <c r="X845" t="str">
        <f t="shared" si="174"/>
        <v>低滞销风险</v>
      </c>
      <c r="Y845" s="8" t="str">
        <f>_xlfn.IFS(COUNTIF($B$2:B845,B845)=1,"-",OR(AND(X844="高滞销风险",OR(X845="中滞销风险",X845="低滞销风险",X845="健康")),AND(X844="中滞销风险",OR(X845="低滞销风险",X845="健康")),AND(X844="低滞销风险",X845="健康")),"变好",X844=X845,"维持不变",OR(AND(X844="健康",OR(X845="低滞销风险",X845="中滞销风险",X845="高滞销风险")),AND(X844="低滞销风险",OR(X845="中滞销风险",X845="高滞销风险")),AND(X844="中滞销风险",X845="高滞销风险")),"变差")</f>
        <v>维持不变</v>
      </c>
      <c r="Z845" s="9">
        <f t="shared" si="177"/>
        <v>0</v>
      </c>
      <c r="AA845" s="9">
        <f t="shared" si="175"/>
        <v>60.12</v>
      </c>
      <c r="AB845" s="9">
        <f t="shared" si="178"/>
        <v>60.12</v>
      </c>
      <c r="AC845" s="9">
        <f t="shared" si="176"/>
        <v>97.1553610503282</v>
      </c>
      <c r="AD845" s="9">
        <f t="shared" si="179"/>
        <v>13.1553610503252</v>
      </c>
      <c r="AE845" s="10">
        <f t="shared" si="180"/>
        <v>5.28571428571429</v>
      </c>
    </row>
    <row r="846" spans="1:31">
      <c r="A846" s="4">
        <v>45887</v>
      </c>
      <c r="B846" s="5" t="s">
        <v>479</v>
      </c>
      <c r="C846" s="5" t="s">
        <v>480</v>
      </c>
      <c r="D846" s="5" t="s">
        <v>442</v>
      </c>
      <c r="E846" s="5">
        <v>2.66</v>
      </c>
      <c r="F846" s="5">
        <v>3.14</v>
      </c>
      <c r="G846" s="5">
        <v>2.79</v>
      </c>
      <c r="H846" s="5">
        <v>2.32</v>
      </c>
      <c r="I846" s="5" t="s">
        <v>34</v>
      </c>
      <c r="J846" s="5">
        <v>22</v>
      </c>
      <c r="K846" s="5" t="s">
        <v>35</v>
      </c>
      <c r="L846" s="5" t="s">
        <v>36</v>
      </c>
      <c r="M846" s="5" t="s">
        <v>37</v>
      </c>
      <c r="N846" s="5">
        <v>115</v>
      </c>
      <c r="O846" s="5">
        <v>25</v>
      </c>
      <c r="P846" s="5">
        <v>0</v>
      </c>
      <c r="Q846" s="5">
        <v>98</v>
      </c>
      <c r="R846" s="5">
        <v>0</v>
      </c>
      <c r="S846" s="5">
        <v>0</v>
      </c>
      <c r="T846">
        <f t="shared" si="170"/>
        <v>140</v>
      </c>
      <c r="U846">
        <f t="shared" si="171"/>
        <v>238</v>
      </c>
      <c r="V846" s="1">
        <f t="shared" si="172"/>
        <v>45939.6315789474</v>
      </c>
      <c r="W846" s="1">
        <f t="shared" si="173"/>
        <v>45976.4736842105</v>
      </c>
      <c r="X846" t="str">
        <f t="shared" si="174"/>
        <v>健康</v>
      </c>
      <c r="Y846" s="8" t="str">
        <f>_xlfn.IFS(COUNTIF($B$2:B846,B846)=1,"-",OR(AND(X845="高滞销风险",OR(X846="中滞销风险",X846="低滞销风险",X846="健康")),AND(X845="中滞销风险",OR(X846="低滞销风险",X846="健康")),AND(X845="低滞销风险",X846="健康")),"变好",X845=X846,"维持不变",OR(AND(X845="健康",OR(X846="低滞销风险",X846="中滞销风险",X846="高滞销风险")),AND(X845="低滞销风险",OR(X846="中滞销风险",X846="高滞销风险")),AND(X845="中滞销风险",X846="高滞销风险")),"变差")</f>
        <v>-</v>
      </c>
      <c r="Z846" s="9">
        <f t="shared" si="177"/>
        <v>0</v>
      </c>
      <c r="AA846" s="9">
        <f t="shared" si="175"/>
        <v>0</v>
      </c>
      <c r="AB846" s="9">
        <f t="shared" si="178"/>
        <v>0</v>
      </c>
      <c r="AC846" s="9">
        <f t="shared" si="176"/>
        <v>89.4736842105263</v>
      </c>
      <c r="AD846" s="9">
        <f t="shared" si="179"/>
        <v>0</v>
      </c>
      <c r="AE846" s="10">
        <f t="shared" si="180"/>
        <v>2.66</v>
      </c>
    </row>
    <row r="847" spans="1:31">
      <c r="A847" s="4">
        <v>45894</v>
      </c>
      <c r="B847" s="5" t="s">
        <v>479</v>
      </c>
      <c r="C847" s="5" t="s">
        <v>480</v>
      </c>
      <c r="D847" s="5" t="s">
        <v>442</v>
      </c>
      <c r="E847" s="5">
        <v>2.78</v>
      </c>
      <c r="F847" s="5">
        <v>3</v>
      </c>
      <c r="G847" s="5">
        <v>3.07</v>
      </c>
      <c r="H847" s="5">
        <v>2.54</v>
      </c>
      <c r="I847" s="5" t="s">
        <v>34</v>
      </c>
      <c r="J847" s="5">
        <v>21</v>
      </c>
      <c r="K847" s="5" t="s">
        <v>38</v>
      </c>
      <c r="L847" s="5" t="s">
        <v>39</v>
      </c>
      <c r="M847" s="5" t="s">
        <v>40</v>
      </c>
      <c r="N847" s="5">
        <v>85</v>
      </c>
      <c r="O847" s="5">
        <v>75</v>
      </c>
      <c r="P847" s="5">
        <v>0</v>
      </c>
      <c r="Q847" s="5">
        <v>48</v>
      </c>
      <c r="R847" s="5">
        <v>0</v>
      </c>
      <c r="S847" s="5">
        <v>0</v>
      </c>
      <c r="T847">
        <f t="shared" si="170"/>
        <v>160</v>
      </c>
      <c r="U847">
        <f t="shared" si="171"/>
        <v>208</v>
      </c>
      <c r="V847" s="1">
        <f t="shared" si="172"/>
        <v>45951.5539568345</v>
      </c>
      <c r="W847" s="1">
        <f t="shared" si="173"/>
        <v>45968.8201438849</v>
      </c>
      <c r="X847" t="str">
        <f t="shared" si="174"/>
        <v>健康</v>
      </c>
      <c r="Y847" s="8" t="str">
        <f>_xlfn.IFS(COUNTIF($B$2:B847,B847)=1,"-",OR(AND(X846="高滞销风险",OR(X847="中滞销风险",X847="低滞销风险",X847="健康")),AND(X846="中滞销风险",OR(X847="低滞销风险",X847="健康")),AND(X846="低滞销风险",X847="健康")),"变好",X846=X847,"维持不变",OR(AND(X846="健康",OR(X847="低滞销风险",X847="中滞销风险",X847="高滞销风险")),AND(X846="低滞销风险",OR(X847="中滞销风险",X847="高滞销风险")),AND(X846="中滞销风险",X847="高滞销风险")),"变差")</f>
        <v>维持不变</v>
      </c>
      <c r="Z847" s="9">
        <f t="shared" si="177"/>
        <v>0</v>
      </c>
      <c r="AA847" s="9">
        <f t="shared" si="175"/>
        <v>0</v>
      </c>
      <c r="AB847" s="9">
        <f t="shared" si="178"/>
        <v>0</v>
      </c>
      <c r="AC847" s="9">
        <f t="shared" si="176"/>
        <v>74.8201438848921</v>
      </c>
      <c r="AD847" s="9">
        <f t="shared" si="179"/>
        <v>0</v>
      </c>
      <c r="AE847" s="10">
        <f t="shared" si="180"/>
        <v>2.78</v>
      </c>
    </row>
    <row r="848" spans="1:31">
      <c r="A848" s="4">
        <v>45901</v>
      </c>
      <c r="B848" s="5" t="s">
        <v>479</v>
      </c>
      <c r="C848" s="5" t="s">
        <v>480</v>
      </c>
      <c r="D848" s="5" t="s">
        <v>442</v>
      </c>
      <c r="E848" s="5">
        <v>2.57</v>
      </c>
      <c r="F848" s="5">
        <v>2.57</v>
      </c>
      <c r="G848" s="5">
        <v>2.79</v>
      </c>
      <c r="H848" s="5">
        <v>2.79</v>
      </c>
      <c r="I848" s="5" t="s">
        <v>41</v>
      </c>
      <c r="J848" s="5">
        <v>18</v>
      </c>
      <c r="K848" s="5" t="s">
        <v>42</v>
      </c>
      <c r="L848" s="5" t="s">
        <v>43</v>
      </c>
      <c r="M848" s="5" t="s">
        <v>44</v>
      </c>
      <c r="N848" s="5">
        <v>47</v>
      </c>
      <c r="O848" s="5">
        <v>143</v>
      </c>
      <c r="P848" s="5">
        <v>0</v>
      </c>
      <c r="Q848" s="5">
        <v>3</v>
      </c>
      <c r="R848" s="5">
        <v>0</v>
      </c>
      <c r="S848" s="5">
        <v>0</v>
      </c>
      <c r="T848">
        <f t="shared" si="170"/>
        <v>190</v>
      </c>
      <c r="U848">
        <f t="shared" si="171"/>
        <v>193</v>
      </c>
      <c r="V848" s="1">
        <f t="shared" si="172"/>
        <v>45974.9299610895</v>
      </c>
      <c r="W848" s="1">
        <f t="shared" si="173"/>
        <v>45976.0972762646</v>
      </c>
      <c r="X848" t="str">
        <f t="shared" si="174"/>
        <v>健康</v>
      </c>
      <c r="Y848" s="8" t="str">
        <f>_xlfn.IFS(COUNTIF($B$2:B848,B848)=1,"-",OR(AND(X847="高滞销风险",OR(X848="中滞销风险",X848="低滞销风险",X848="健康")),AND(X847="中滞销风险",OR(X848="低滞销风险",X848="健康")),AND(X847="低滞销风险",X848="健康")),"变好",X847=X848,"维持不变",OR(AND(X847="健康",OR(X848="低滞销风险",X848="中滞销风险",X848="高滞销风险")),AND(X847="低滞销风险",OR(X848="中滞销风险",X848="高滞销风险")),AND(X847="中滞销风险",X848="高滞销风险")),"变差")</f>
        <v>维持不变</v>
      </c>
      <c r="Z848" s="9">
        <f t="shared" si="177"/>
        <v>0</v>
      </c>
      <c r="AA848" s="9">
        <f t="shared" si="175"/>
        <v>0</v>
      </c>
      <c r="AB848" s="9">
        <f t="shared" si="178"/>
        <v>0</v>
      </c>
      <c r="AC848" s="9">
        <f t="shared" si="176"/>
        <v>75.0972762645914</v>
      </c>
      <c r="AD848" s="9">
        <f t="shared" si="179"/>
        <v>0</v>
      </c>
      <c r="AE848" s="10">
        <f t="shared" si="180"/>
        <v>2.57</v>
      </c>
    </row>
    <row r="849" spans="1:31">
      <c r="A849" s="4">
        <v>45908</v>
      </c>
      <c r="B849" s="5" t="s">
        <v>479</v>
      </c>
      <c r="C849" s="5" t="s">
        <v>480</v>
      </c>
      <c r="D849" s="5" t="s">
        <v>442</v>
      </c>
      <c r="E849" s="5">
        <v>2.14</v>
      </c>
      <c r="F849" s="5">
        <v>2.14</v>
      </c>
      <c r="G849" s="5">
        <v>2.36</v>
      </c>
      <c r="H849" s="5">
        <v>2.71</v>
      </c>
      <c r="I849" s="5" t="s">
        <v>41</v>
      </c>
      <c r="J849" s="5">
        <v>15</v>
      </c>
      <c r="K849" s="5" t="s">
        <v>45</v>
      </c>
      <c r="L849" s="5" t="s">
        <v>46</v>
      </c>
      <c r="M849" s="5" t="s">
        <v>47</v>
      </c>
      <c r="N849" s="5">
        <v>30</v>
      </c>
      <c r="O849" s="5">
        <v>143</v>
      </c>
      <c r="P849" s="5">
        <v>0</v>
      </c>
      <c r="Q849" s="5">
        <v>3</v>
      </c>
      <c r="R849" s="5">
        <v>0</v>
      </c>
      <c r="S849" s="5">
        <v>0</v>
      </c>
      <c r="T849">
        <f t="shared" si="170"/>
        <v>173</v>
      </c>
      <c r="U849">
        <f t="shared" si="171"/>
        <v>176</v>
      </c>
      <c r="V849" s="1">
        <f t="shared" si="172"/>
        <v>45988.8411214953</v>
      </c>
      <c r="W849" s="1">
        <f t="shared" si="173"/>
        <v>45990.2429906542</v>
      </c>
      <c r="X849" t="str">
        <f t="shared" si="174"/>
        <v>健康</v>
      </c>
      <c r="Y849" s="8" t="str">
        <f>_xlfn.IFS(COUNTIF($B$2:B849,B849)=1,"-",OR(AND(X848="高滞销风险",OR(X849="中滞销风险",X849="低滞销风险",X849="健康")),AND(X848="中滞销风险",OR(X849="低滞销风险",X849="健康")),AND(X848="低滞销风险",X849="健康")),"变好",X848=X849,"维持不变",OR(AND(X848="健康",OR(X849="低滞销风险",X849="中滞销风险",X849="高滞销风险")),AND(X848="低滞销风险",OR(X849="中滞销风险",X849="高滞销风险")),AND(X848="中滞销风险",X849="高滞销风险")),"变差")</f>
        <v>维持不变</v>
      </c>
      <c r="Z849" s="9">
        <f t="shared" si="177"/>
        <v>0</v>
      </c>
      <c r="AA849" s="9">
        <f t="shared" si="175"/>
        <v>0</v>
      </c>
      <c r="AB849" s="9">
        <f t="shared" si="178"/>
        <v>0</v>
      </c>
      <c r="AC849" s="9">
        <f t="shared" si="176"/>
        <v>82.2429906542056</v>
      </c>
      <c r="AD849" s="9">
        <f t="shared" si="179"/>
        <v>0</v>
      </c>
      <c r="AE849" s="10">
        <f t="shared" si="180"/>
        <v>2.14</v>
      </c>
    </row>
    <row r="850" spans="1:31">
      <c r="A850" s="4">
        <v>45887</v>
      </c>
      <c r="B850" s="5" t="s">
        <v>481</v>
      </c>
      <c r="C850" s="5" t="s">
        <v>482</v>
      </c>
      <c r="D850" s="5" t="s">
        <v>442</v>
      </c>
      <c r="E850" s="5">
        <v>6</v>
      </c>
      <c r="F850" s="5">
        <v>6</v>
      </c>
      <c r="G850" s="5">
        <v>6.86</v>
      </c>
      <c r="H850" s="5">
        <v>6.75</v>
      </c>
      <c r="I850" s="5" t="s">
        <v>41</v>
      </c>
      <c r="J850" s="5">
        <v>42</v>
      </c>
      <c r="K850" s="5" t="s">
        <v>35</v>
      </c>
      <c r="L850" s="5" t="s">
        <v>36</v>
      </c>
      <c r="M850" s="5" t="s">
        <v>37</v>
      </c>
      <c r="N850" s="5">
        <v>156</v>
      </c>
      <c r="O850" s="5">
        <v>417</v>
      </c>
      <c r="P850" s="5">
        <v>0</v>
      </c>
      <c r="Q850" s="5">
        <v>20</v>
      </c>
      <c r="R850" s="5">
        <v>0</v>
      </c>
      <c r="S850" s="5">
        <v>0</v>
      </c>
      <c r="T850">
        <f t="shared" si="170"/>
        <v>573</v>
      </c>
      <c r="U850">
        <f t="shared" si="171"/>
        <v>593</v>
      </c>
      <c r="V850" s="1">
        <f t="shared" si="172"/>
        <v>45982.5</v>
      </c>
      <c r="W850" s="1">
        <f t="shared" si="173"/>
        <v>45985.8333333333</v>
      </c>
      <c r="X850" t="str">
        <f t="shared" si="174"/>
        <v>健康</v>
      </c>
      <c r="Y850" s="8" t="str">
        <f>_xlfn.IFS(COUNTIF($B$2:B850,B850)=1,"-",OR(AND(X849="高滞销风险",OR(X850="中滞销风险",X850="低滞销风险",X850="健康")),AND(X849="中滞销风险",OR(X850="低滞销风险",X850="健康")),AND(X849="低滞销风险",X850="健康")),"变好",X849=X850,"维持不变",OR(AND(X849="健康",OR(X850="低滞销风险",X850="中滞销风险",X850="高滞销风险")),AND(X849="低滞销风险",OR(X850="中滞销风险",X850="高滞销风险")),AND(X849="中滞销风险",X850="高滞销风险")),"变差")</f>
        <v>-</v>
      </c>
      <c r="Z850" s="9">
        <f t="shared" si="177"/>
        <v>0</v>
      </c>
      <c r="AA850" s="9">
        <f t="shared" si="175"/>
        <v>0</v>
      </c>
      <c r="AB850" s="9">
        <f t="shared" si="178"/>
        <v>0</v>
      </c>
      <c r="AC850" s="9">
        <f t="shared" si="176"/>
        <v>98.8333333333333</v>
      </c>
      <c r="AD850" s="9">
        <f t="shared" si="179"/>
        <v>0</v>
      </c>
      <c r="AE850" s="10">
        <f t="shared" si="180"/>
        <v>6</v>
      </c>
    </row>
    <row r="851" spans="1:31">
      <c r="A851" s="4">
        <v>45894</v>
      </c>
      <c r="B851" s="5" t="s">
        <v>481</v>
      </c>
      <c r="C851" s="5" t="s">
        <v>482</v>
      </c>
      <c r="D851" s="5" t="s">
        <v>442</v>
      </c>
      <c r="E851" s="5">
        <v>6.86</v>
      </c>
      <c r="F851" s="5">
        <v>6.86</v>
      </c>
      <c r="G851" s="5">
        <v>6.43</v>
      </c>
      <c r="H851" s="5">
        <v>7.14</v>
      </c>
      <c r="I851" s="5" t="s">
        <v>41</v>
      </c>
      <c r="J851" s="5">
        <v>48</v>
      </c>
      <c r="K851" s="5" t="s">
        <v>38</v>
      </c>
      <c r="L851" s="5" t="s">
        <v>39</v>
      </c>
      <c r="M851" s="5" t="s">
        <v>40</v>
      </c>
      <c r="N851" s="5">
        <v>138</v>
      </c>
      <c r="O851" s="5">
        <v>378</v>
      </c>
      <c r="P851" s="5">
        <v>0</v>
      </c>
      <c r="Q851" s="5">
        <v>20</v>
      </c>
      <c r="R851" s="5">
        <v>0</v>
      </c>
      <c r="S851" s="5">
        <v>0</v>
      </c>
      <c r="T851">
        <f t="shared" si="170"/>
        <v>516</v>
      </c>
      <c r="U851">
        <f t="shared" si="171"/>
        <v>536</v>
      </c>
      <c r="V851" s="1">
        <f t="shared" si="172"/>
        <v>45969.2186588921</v>
      </c>
      <c r="W851" s="1">
        <f t="shared" si="173"/>
        <v>45972.1341107872</v>
      </c>
      <c r="X851" t="str">
        <f t="shared" si="174"/>
        <v>健康</v>
      </c>
      <c r="Y851" s="8" t="str">
        <f>_xlfn.IFS(COUNTIF($B$2:B851,B851)=1,"-",OR(AND(X850="高滞销风险",OR(X851="中滞销风险",X851="低滞销风险",X851="健康")),AND(X850="中滞销风险",OR(X851="低滞销风险",X851="健康")),AND(X850="低滞销风险",X851="健康")),"变好",X850=X851,"维持不变",OR(AND(X850="健康",OR(X851="低滞销风险",X851="中滞销风险",X851="高滞销风险")),AND(X850="低滞销风险",OR(X851="中滞销风险",X851="高滞销风险")),AND(X850="中滞销风险",X851="高滞销风险")),"变差")</f>
        <v>维持不变</v>
      </c>
      <c r="Z851" s="9">
        <f t="shared" si="177"/>
        <v>0</v>
      </c>
      <c r="AA851" s="9">
        <f t="shared" si="175"/>
        <v>0</v>
      </c>
      <c r="AB851" s="9">
        <f t="shared" si="178"/>
        <v>0</v>
      </c>
      <c r="AC851" s="9">
        <f t="shared" si="176"/>
        <v>78.134110787172</v>
      </c>
      <c r="AD851" s="9">
        <f t="shared" si="179"/>
        <v>0</v>
      </c>
      <c r="AE851" s="10">
        <f t="shared" si="180"/>
        <v>6.86</v>
      </c>
    </row>
    <row r="852" spans="1:31">
      <c r="A852" s="4">
        <v>45901</v>
      </c>
      <c r="B852" s="5" t="s">
        <v>481</v>
      </c>
      <c r="C852" s="5" t="s">
        <v>482</v>
      </c>
      <c r="D852" s="5" t="s">
        <v>442</v>
      </c>
      <c r="E852" s="5">
        <v>6.14</v>
      </c>
      <c r="F852" s="5">
        <v>6.14</v>
      </c>
      <c r="G852" s="5">
        <v>6.5</v>
      </c>
      <c r="H852" s="5">
        <v>6.68</v>
      </c>
      <c r="I852" s="5" t="s">
        <v>41</v>
      </c>
      <c r="J852" s="5">
        <v>43</v>
      </c>
      <c r="K852" s="5" t="s">
        <v>42</v>
      </c>
      <c r="L852" s="5" t="s">
        <v>43</v>
      </c>
      <c r="M852" s="5" t="s">
        <v>44</v>
      </c>
      <c r="N852" s="5">
        <v>156</v>
      </c>
      <c r="O852" s="5">
        <v>331</v>
      </c>
      <c r="P852" s="5">
        <v>0</v>
      </c>
      <c r="Q852" s="5">
        <v>20</v>
      </c>
      <c r="R852" s="5">
        <v>0</v>
      </c>
      <c r="S852" s="5">
        <v>0</v>
      </c>
      <c r="T852">
        <f t="shared" si="170"/>
        <v>487</v>
      </c>
      <c r="U852">
        <f t="shared" si="171"/>
        <v>507</v>
      </c>
      <c r="V852" s="1">
        <f t="shared" si="172"/>
        <v>45980.3159609121</v>
      </c>
      <c r="W852" s="1">
        <f t="shared" si="173"/>
        <v>45983.5732899023</v>
      </c>
      <c r="X852" t="str">
        <f t="shared" si="174"/>
        <v>健康</v>
      </c>
      <c r="Y852" s="8" t="str">
        <f>_xlfn.IFS(COUNTIF($B$2:B852,B852)=1,"-",OR(AND(X851="高滞销风险",OR(X852="中滞销风险",X852="低滞销风险",X852="健康")),AND(X851="中滞销风险",OR(X852="低滞销风险",X852="健康")),AND(X851="低滞销风险",X852="健康")),"变好",X851=X852,"维持不变",OR(AND(X851="健康",OR(X852="低滞销风险",X852="中滞销风险",X852="高滞销风险")),AND(X851="低滞销风险",OR(X852="中滞销风险",X852="高滞销风险")),AND(X851="中滞销风险",X852="高滞销风险")),"变差")</f>
        <v>维持不变</v>
      </c>
      <c r="Z852" s="9">
        <f t="shared" si="177"/>
        <v>0</v>
      </c>
      <c r="AA852" s="9">
        <f t="shared" si="175"/>
        <v>0</v>
      </c>
      <c r="AB852" s="9">
        <f t="shared" si="178"/>
        <v>0</v>
      </c>
      <c r="AC852" s="9">
        <f t="shared" si="176"/>
        <v>82.5732899022801</v>
      </c>
      <c r="AD852" s="9">
        <f t="shared" si="179"/>
        <v>0</v>
      </c>
      <c r="AE852" s="10">
        <f t="shared" si="180"/>
        <v>6.14</v>
      </c>
    </row>
    <row r="853" spans="1:31">
      <c r="A853" s="4">
        <v>45908</v>
      </c>
      <c r="B853" s="5" t="s">
        <v>481</v>
      </c>
      <c r="C853" s="5" t="s">
        <v>482</v>
      </c>
      <c r="D853" s="5" t="s">
        <v>442</v>
      </c>
      <c r="E853" s="5">
        <v>6.96</v>
      </c>
      <c r="F853" s="5">
        <v>7.57</v>
      </c>
      <c r="G853" s="5">
        <v>6.86</v>
      </c>
      <c r="H853" s="5">
        <v>6.64</v>
      </c>
      <c r="I853" s="5" t="s">
        <v>34</v>
      </c>
      <c r="J853" s="5">
        <v>53</v>
      </c>
      <c r="K853" s="5" t="s">
        <v>45</v>
      </c>
      <c r="L853" s="5" t="s">
        <v>46</v>
      </c>
      <c r="M853" s="5" t="s">
        <v>47</v>
      </c>
      <c r="N853" s="5">
        <v>118</v>
      </c>
      <c r="O853" s="5">
        <v>303</v>
      </c>
      <c r="P853" s="5">
        <v>0</v>
      </c>
      <c r="Q853" s="5">
        <v>20</v>
      </c>
      <c r="R853" s="5">
        <v>0</v>
      </c>
      <c r="S853" s="5">
        <v>0</v>
      </c>
      <c r="T853">
        <f t="shared" si="170"/>
        <v>421</v>
      </c>
      <c r="U853">
        <f t="shared" si="171"/>
        <v>441</v>
      </c>
      <c r="V853" s="1">
        <f t="shared" si="172"/>
        <v>45968.4885057471</v>
      </c>
      <c r="W853" s="1">
        <f t="shared" si="173"/>
        <v>45971.3620689655</v>
      </c>
      <c r="X853" t="str">
        <f t="shared" si="174"/>
        <v>健康</v>
      </c>
      <c r="Y853" s="8" t="str">
        <f>_xlfn.IFS(COUNTIF($B$2:B853,B853)=1,"-",OR(AND(X852="高滞销风险",OR(X853="中滞销风险",X853="低滞销风险",X853="健康")),AND(X852="中滞销风险",OR(X853="低滞销风险",X853="健康")),AND(X852="低滞销风险",X853="健康")),"变好",X852=X853,"维持不变",OR(AND(X852="健康",OR(X853="低滞销风险",X853="中滞销风险",X853="高滞销风险")),AND(X852="低滞销风险",OR(X853="中滞销风险",X853="高滞销风险")),AND(X852="中滞销风险",X853="高滞销风险")),"变差")</f>
        <v>维持不变</v>
      </c>
      <c r="Z853" s="9">
        <f t="shared" si="177"/>
        <v>0</v>
      </c>
      <c r="AA853" s="9">
        <f t="shared" si="175"/>
        <v>0</v>
      </c>
      <c r="AB853" s="9">
        <f t="shared" si="178"/>
        <v>0</v>
      </c>
      <c r="AC853" s="9">
        <f t="shared" si="176"/>
        <v>63.3620689655172</v>
      </c>
      <c r="AD853" s="9">
        <f t="shared" si="179"/>
        <v>0</v>
      </c>
      <c r="AE853" s="10">
        <f t="shared" si="180"/>
        <v>6.96</v>
      </c>
    </row>
    <row r="854" spans="1:31">
      <c r="A854" s="4">
        <v>45887</v>
      </c>
      <c r="B854" s="5" t="s">
        <v>483</v>
      </c>
      <c r="C854" s="5" t="s">
        <v>484</v>
      </c>
      <c r="D854" s="5" t="s">
        <v>442</v>
      </c>
      <c r="E854" s="5">
        <v>9.85</v>
      </c>
      <c r="F854" s="5">
        <v>10.57</v>
      </c>
      <c r="G854" s="5">
        <v>8.86</v>
      </c>
      <c r="H854" s="5">
        <v>9.82</v>
      </c>
      <c r="I854" s="5" t="s">
        <v>34</v>
      </c>
      <c r="J854" s="5">
        <v>74</v>
      </c>
      <c r="K854" s="5" t="s">
        <v>35</v>
      </c>
      <c r="L854" s="5" t="s">
        <v>36</v>
      </c>
      <c r="M854" s="5" t="s">
        <v>37</v>
      </c>
      <c r="N854" s="5">
        <v>219</v>
      </c>
      <c r="O854" s="5">
        <v>448</v>
      </c>
      <c r="P854" s="5">
        <v>0</v>
      </c>
      <c r="Q854" s="5">
        <v>340</v>
      </c>
      <c r="R854" s="5">
        <v>0</v>
      </c>
      <c r="S854" s="5">
        <v>0</v>
      </c>
      <c r="T854">
        <f t="shared" si="170"/>
        <v>667</v>
      </c>
      <c r="U854">
        <f t="shared" si="171"/>
        <v>1007</v>
      </c>
      <c r="V854" s="1">
        <f t="shared" si="172"/>
        <v>45954.7157360406</v>
      </c>
      <c r="W854" s="1">
        <f t="shared" si="173"/>
        <v>45989.2335025381</v>
      </c>
      <c r="X854" t="str">
        <f t="shared" si="174"/>
        <v>健康</v>
      </c>
      <c r="Y854" s="8" t="str">
        <f>_xlfn.IFS(COUNTIF($B$2:B854,B854)=1,"-",OR(AND(X853="高滞销风险",OR(X854="中滞销风险",X854="低滞销风险",X854="健康")),AND(X853="中滞销风险",OR(X854="低滞销风险",X854="健康")),AND(X853="低滞销风险",X854="健康")),"变好",X853=X854,"维持不变",OR(AND(X853="健康",OR(X854="低滞销风险",X854="中滞销风险",X854="高滞销风险")),AND(X853="低滞销风险",OR(X854="中滞销风险",X854="高滞销风险")),AND(X853="中滞销风险",X854="高滞销风险")),"变差")</f>
        <v>-</v>
      </c>
      <c r="Z854" s="9">
        <f t="shared" si="177"/>
        <v>0</v>
      </c>
      <c r="AA854" s="9">
        <f t="shared" si="175"/>
        <v>0</v>
      </c>
      <c r="AB854" s="9">
        <f t="shared" si="178"/>
        <v>0</v>
      </c>
      <c r="AC854" s="9">
        <f t="shared" si="176"/>
        <v>102.233502538071</v>
      </c>
      <c r="AD854" s="9">
        <f t="shared" si="179"/>
        <v>0</v>
      </c>
      <c r="AE854" s="10">
        <f t="shared" si="180"/>
        <v>9.85</v>
      </c>
    </row>
    <row r="855" spans="1:31">
      <c r="A855" s="4">
        <v>45894</v>
      </c>
      <c r="B855" s="5" t="s">
        <v>483</v>
      </c>
      <c r="C855" s="5" t="s">
        <v>484</v>
      </c>
      <c r="D855" s="5" t="s">
        <v>442</v>
      </c>
      <c r="E855" s="5">
        <v>9.12</v>
      </c>
      <c r="F855" s="5">
        <v>9</v>
      </c>
      <c r="G855" s="5">
        <v>9.79</v>
      </c>
      <c r="H855" s="5">
        <v>8.93</v>
      </c>
      <c r="I855" s="5" t="s">
        <v>34</v>
      </c>
      <c r="J855" s="5">
        <v>63</v>
      </c>
      <c r="K855" s="5" t="s">
        <v>38</v>
      </c>
      <c r="L855" s="5" t="s">
        <v>39</v>
      </c>
      <c r="M855" s="5" t="s">
        <v>40</v>
      </c>
      <c r="N855" s="5">
        <v>324</v>
      </c>
      <c r="O855" s="5">
        <v>347</v>
      </c>
      <c r="P855" s="5">
        <v>0</v>
      </c>
      <c r="Q855" s="5">
        <v>270</v>
      </c>
      <c r="R855" s="5">
        <v>0</v>
      </c>
      <c r="S855" s="5">
        <v>0</v>
      </c>
      <c r="T855">
        <f t="shared" si="170"/>
        <v>671</v>
      </c>
      <c r="U855">
        <f t="shared" si="171"/>
        <v>941</v>
      </c>
      <c r="V855" s="1">
        <f t="shared" si="172"/>
        <v>45967.5745614035</v>
      </c>
      <c r="W855" s="1">
        <f t="shared" si="173"/>
        <v>45997.1798245614</v>
      </c>
      <c r="X855" t="str">
        <f t="shared" si="174"/>
        <v>低滞销风险</v>
      </c>
      <c r="Y855" s="8" t="str">
        <f>_xlfn.IFS(COUNTIF($B$2:B855,B855)=1,"-",OR(AND(X854="高滞销风险",OR(X855="中滞销风险",X855="低滞销风险",X855="健康")),AND(X854="中滞销风险",OR(X855="低滞销风险",X855="健康")),AND(X854="低滞销风险",X855="健康")),"变好",X854=X855,"维持不变",OR(AND(X854="健康",OR(X855="低滞销风险",X855="中滞销风险",X855="高滞销风险")),AND(X854="低滞销风险",OR(X855="中滞销风险",X855="高滞销风险")),AND(X854="中滞销风险",X855="高滞销风险")),"变差")</f>
        <v>变差</v>
      </c>
      <c r="Z855" s="9">
        <f t="shared" si="177"/>
        <v>0</v>
      </c>
      <c r="AA855" s="9">
        <f t="shared" si="175"/>
        <v>47.2400000000001</v>
      </c>
      <c r="AB855" s="9">
        <f t="shared" si="178"/>
        <v>47.2400000000001</v>
      </c>
      <c r="AC855" s="9">
        <f t="shared" si="176"/>
        <v>103.179824561404</v>
      </c>
      <c r="AD855" s="9">
        <f t="shared" si="179"/>
        <v>5.17982456140453</v>
      </c>
      <c r="AE855" s="10">
        <f t="shared" si="180"/>
        <v>9.60204081632653</v>
      </c>
    </row>
    <row r="856" spans="1:31">
      <c r="A856" s="4">
        <v>45901</v>
      </c>
      <c r="B856" s="5" t="s">
        <v>483</v>
      </c>
      <c r="C856" s="5" t="s">
        <v>484</v>
      </c>
      <c r="D856" s="5" t="s">
        <v>442</v>
      </c>
      <c r="E856" s="5">
        <v>10.31</v>
      </c>
      <c r="F856" s="5">
        <v>11.57</v>
      </c>
      <c r="G856" s="5">
        <v>10.29</v>
      </c>
      <c r="H856" s="5">
        <v>9.57</v>
      </c>
      <c r="I856" s="5" t="s">
        <v>34</v>
      </c>
      <c r="J856" s="5">
        <v>81</v>
      </c>
      <c r="K856" s="5" t="s">
        <v>42</v>
      </c>
      <c r="L856" s="5" t="s">
        <v>43</v>
      </c>
      <c r="M856" s="5" t="s">
        <v>44</v>
      </c>
      <c r="N856" s="5">
        <v>491</v>
      </c>
      <c r="O856" s="5">
        <v>152</v>
      </c>
      <c r="P856" s="5">
        <v>0</v>
      </c>
      <c r="Q856" s="5">
        <v>220</v>
      </c>
      <c r="R856" s="5">
        <v>0</v>
      </c>
      <c r="S856" s="5">
        <v>0</v>
      </c>
      <c r="T856">
        <f t="shared" si="170"/>
        <v>643</v>
      </c>
      <c r="U856">
        <f t="shared" si="171"/>
        <v>863</v>
      </c>
      <c r="V856" s="1">
        <f t="shared" si="172"/>
        <v>45963.3666343356</v>
      </c>
      <c r="W856" s="1">
        <f t="shared" si="173"/>
        <v>45984.7051406402</v>
      </c>
      <c r="X856" t="str">
        <f t="shared" si="174"/>
        <v>健康</v>
      </c>
      <c r="Y856" s="8" t="str">
        <f>_xlfn.IFS(COUNTIF($B$2:B856,B856)=1,"-",OR(AND(X855="高滞销风险",OR(X856="中滞销风险",X856="低滞销风险",X856="健康")),AND(X855="中滞销风险",OR(X856="低滞销风险",X856="健康")),AND(X855="低滞销风险",X856="健康")),"变好",X855=X856,"维持不变",OR(AND(X855="健康",OR(X856="低滞销风险",X856="中滞销风险",X856="高滞销风险")),AND(X855="低滞销风险",OR(X856="中滞销风险",X856="高滞销风险")),AND(X855="中滞销风险",X856="高滞销风险")),"变差")</f>
        <v>变好</v>
      </c>
      <c r="Z856" s="9">
        <f t="shared" si="177"/>
        <v>0</v>
      </c>
      <c r="AA856" s="9">
        <f t="shared" si="175"/>
        <v>0</v>
      </c>
      <c r="AB856" s="9">
        <f t="shared" si="178"/>
        <v>0</v>
      </c>
      <c r="AC856" s="9">
        <f t="shared" si="176"/>
        <v>83.7051406401552</v>
      </c>
      <c r="AD856" s="9">
        <f t="shared" si="179"/>
        <v>0</v>
      </c>
      <c r="AE856" s="10">
        <f t="shared" si="180"/>
        <v>10.31</v>
      </c>
    </row>
    <row r="857" spans="1:31">
      <c r="A857" s="4">
        <v>45908</v>
      </c>
      <c r="B857" s="5" t="s">
        <v>483</v>
      </c>
      <c r="C857" s="5" t="s">
        <v>484</v>
      </c>
      <c r="D857" s="5" t="s">
        <v>442</v>
      </c>
      <c r="E857" s="5">
        <v>12.55</v>
      </c>
      <c r="F857" s="5">
        <v>14.29</v>
      </c>
      <c r="G857" s="5">
        <v>12.93</v>
      </c>
      <c r="H857" s="5">
        <v>11.36</v>
      </c>
      <c r="I857" s="5" t="s">
        <v>34</v>
      </c>
      <c r="J857" s="5">
        <v>100</v>
      </c>
      <c r="K857" s="5" t="s">
        <v>45</v>
      </c>
      <c r="L857" s="5" t="s">
        <v>46</v>
      </c>
      <c r="M857" s="5" t="s">
        <v>47</v>
      </c>
      <c r="N857" s="5">
        <v>406</v>
      </c>
      <c r="O857" s="5">
        <v>227</v>
      </c>
      <c r="P857" s="5">
        <v>0</v>
      </c>
      <c r="Q857" s="5">
        <v>120</v>
      </c>
      <c r="R857" s="5">
        <v>0</v>
      </c>
      <c r="S857" s="5">
        <v>150</v>
      </c>
      <c r="T857">
        <f t="shared" si="170"/>
        <v>633</v>
      </c>
      <c r="U857">
        <f t="shared" si="171"/>
        <v>903</v>
      </c>
      <c r="V857" s="1">
        <f t="shared" si="172"/>
        <v>45958.438247012</v>
      </c>
      <c r="W857" s="1">
        <f t="shared" si="173"/>
        <v>45979.9521912351</v>
      </c>
      <c r="X857" t="str">
        <f t="shared" si="174"/>
        <v>健康</v>
      </c>
      <c r="Y857" s="8" t="str">
        <f>_xlfn.IFS(COUNTIF($B$2:B857,B857)=1,"-",OR(AND(X856="高滞销风险",OR(X857="中滞销风险",X857="低滞销风险",X857="健康")),AND(X856="中滞销风险",OR(X857="低滞销风险",X857="健康")),AND(X856="低滞销风险",X857="健康")),"变好",X856=X857,"维持不变",OR(AND(X856="健康",OR(X857="低滞销风险",X857="中滞销风险",X857="高滞销风险")),AND(X856="低滞销风险",OR(X857="中滞销风险",X857="高滞销风险")),AND(X856="中滞销风险",X857="高滞销风险")),"变差")</f>
        <v>维持不变</v>
      </c>
      <c r="Z857" s="9">
        <f t="shared" si="177"/>
        <v>0</v>
      </c>
      <c r="AA857" s="9">
        <f t="shared" si="175"/>
        <v>0</v>
      </c>
      <c r="AB857" s="9">
        <f t="shared" si="178"/>
        <v>0</v>
      </c>
      <c r="AC857" s="9">
        <f t="shared" si="176"/>
        <v>71.9521912350598</v>
      </c>
      <c r="AD857" s="9">
        <f t="shared" si="179"/>
        <v>0</v>
      </c>
      <c r="AE857" s="10">
        <f t="shared" si="180"/>
        <v>12.55</v>
      </c>
    </row>
    <row r="858" spans="1:31">
      <c r="A858" s="4">
        <v>45887</v>
      </c>
      <c r="B858" s="5" t="s">
        <v>485</v>
      </c>
      <c r="C858" s="5" t="s">
        <v>486</v>
      </c>
      <c r="D858" s="5" t="s">
        <v>442</v>
      </c>
      <c r="E858" s="5">
        <v>3.11</v>
      </c>
      <c r="F858" s="5">
        <v>3.57</v>
      </c>
      <c r="G858" s="5">
        <v>3.1</v>
      </c>
      <c r="H858" s="5">
        <v>2.84</v>
      </c>
      <c r="I858" s="5" t="s">
        <v>34</v>
      </c>
      <c r="J858" s="5">
        <v>25</v>
      </c>
      <c r="K858" s="5" t="s">
        <v>35</v>
      </c>
      <c r="L858" s="5" t="s">
        <v>36</v>
      </c>
      <c r="M858" s="5" t="s">
        <v>37</v>
      </c>
      <c r="N858" s="5">
        <v>101</v>
      </c>
      <c r="O858" s="5">
        <v>54</v>
      </c>
      <c r="P858" s="5">
        <v>0</v>
      </c>
      <c r="Q858" s="5">
        <v>174</v>
      </c>
      <c r="R858" s="5">
        <v>0</v>
      </c>
      <c r="S858" s="5">
        <v>0</v>
      </c>
      <c r="T858">
        <f t="shared" si="170"/>
        <v>155</v>
      </c>
      <c r="U858">
        <f t="shared" si="171"/>
        <v>329</v>
      </c>
      <c r="V858" s="1">
        <f t="shared" si="172"/>
        <v>45936.8392282958</v>
      </c>
      <c r="W858" s="1">
        <f t="shared" si="173"/>
        <v>45992.7877813505</v>
      </c>
      <c r="X858" t="str">
        <f t="shared" si="174"/>
        <v>低滞销风险</v>
      </c>
      <c r="Y858" s="8" t="str">
        <f>_xlfn.IFS(COUNTIF($B$2:B858,B858)=1,"-",OR(AND(X857="高滞销风险",OR(X858="中滞销风险",X858="低滞销风险",X858="健康")),AND(X857="中滞销风险",OR(X858="低滞销风险",X858="健康")),AND(X857="低滞销风险",X858="健康")),"变好",X857=X858,"维持不变",OR(AND(X857="健康",OR(X858="低滞销风险",X858="中滞销风险",X858="高滞销风险")),AND(X857="低滞销风险",OR(X858="中滞销风险",X858="高滞销风险")),AND(X857="中滞销风险",X858="高滞销风险")),"变差")</f>
        <v>-</v>
      </c>
      <c r="Z858" s="9">
        <f t="shared" si="177"/>
        <v>0</v>
      </c>
      <c r="AA858" s="9">
        <f t="shared" si="175"/>
        <v>2.44999999999999</v>
      </c>
      <c r="AB858" s="9">
        <f t="shared" si="178"/>
        <v>2.44999999999999</v>
      </c>
      <c r="AC858" s="9">
        <f t="shared" si="176"/>
        <v>105.787781350482</v>
      </c>
      <c r="AD858" s="9">
        <f t="shared" si="179"/>
        <v>0.787781350481964</v>
      </c>
      <c r="AE858" s="10">
        <f t="shared" si="180"/>
        <v>3.13333333333333</v>
      </c>
    </row>
    <row r="859" spans="1:31">
      <c r="A859" s="4">
        <v>45894</v>
      </c>
      <c r="B859" s="5" t="s">
        <v>485</v>
      </c>
      <c r="C859" s="5" t="s">
        <v>486</v>
      </c>
      <c r="D859" s="5" t="s">
        <v>442</v>
      </c>
      <c r="E859" s="5">
        <v>2.57</v>
      </c>
      <c r="F859" s="5">
        <v>2.57</v>
      </c>
      <c r="G859" s="5">
        <v>3.07</v>
      </c>
      <c r="H859" s="5">
        <v>2.87</v>
      </c>
      <c r="I859" s="5" t="s">
        <v>41</v>
      </c>
      <c r="J859" s="5">
        <v>18</v>
      </c>
      <c r="K859" s="5" t="s">
        <v>38</v>
      </c>
      <c r="L859" s="5" t="s">
        <v>39</v>
      </c>
      <c r="M859" s="5" t="s">
        <v>40</v>
      </c>
      <c r="N859" s="5">
        <v>80</v>
      </c>
      <c r="O859" s="5">
        <v>124</v>
      </c>
      <c r="P859" s="5">
        <v>0</v>
      </c>
      <c r="Q859" s="5">
        <v>104</v>
      </c>
      <c r="R859" s="5">
        <v>0</v>
      </c>
      <c r="S859" s="5">
        <v>0</v>
      </c>
      <c r="T859">
        <f t="shared" si="170"/>
        <v>204</v>
      </c>
      <c r="U859">
        <f t="shared" si="171"/>
        <v>308</v>
      </c>
      <c r="V859" s="1">
        <f t="shared" si="172"/>
        <v>45973.3774319066</v>
      </c>
      <c r="W859" s="1">
        <f t="shared" si="173"/>
        <v>46013.8443579767</v>
      </c>
      <c r="X859" t="str">
        <f t="shared" si="174"/>
        <v>中滞销风险</v>
      </c>
      <c r="Y859" s="8" t="str">
        <f>_xlfn.IFS(COUNTIF($B$2:B859,B859)=1,"-",OR(AND(X858="高滞销风险",OR(X859="中滞销风险",X859="低滞销风险",X859="健康")),AND(X858="中滞销风险",OR(X859="低滞销风险",X859="健康")),AND(X858="低滞销风险",X859="健康")),"变好",X858=X859,"维持不变",OR(AND(X858="健康",OR(X859="低滞销风险",X859="中滞销风险",X859="高滞销风险")),AND(X858="低滞销风险",OR(X859="中滞销风险",X859="高滞销风险")),AND(X858="中滞销风险",X859="高滞销风险")),"变差")</f>
        <v>变差</v>
      </c>
      <c r="Z859" s="9">
        <f t="shared" si="177"/>
        <v>0</v>
      </c>
      <c r="AA859" s="9">
        <f t="shared" si="175"/>
        <v>56.14</v>
      </c>
      <c r="AB859" s="9">
        <f t="shared" si="178"/>
        <v>56.14</v>
      </c>
      <c r="AC859" s="9">
        <f t="shared" si="176"/>
        <v>119.844357976654</v>
      </c>
      <c r="AD859" s="9">
        <f t="shared" si="179"/>
        <v>21.8443579766536</v>
      </c>
      <c r="AE859" s="10">
        <f t="shared" si="180"/>
        <v>3.14285714285714</v>
      </c>
    </row>
    <row r="860" spans="1:31">
      <c r="A860" s="4">
        <v>45901</v>
      </c>
      <c r="B860" s="5" t="s">
        <v>485</v>
      </c>
      <c r="C860" s="5" t="s">
        <v>486</v>
      </c>
      <c r="D860" s="5" t="s">
        <v>442</v>
      </c>
      <c r="E860" s="5">
        <v>3.3</v>
      </c>
      <c r="F860" s="5">
        <v>3.71</v>
      </c>
      <c r="G860" s="5">
        <v>3.14</v>
      </c>
      <c r="H860" s="5">
        <v>3.12</v>
      </c>
      <c r="I860" s="5" t="s">
        <v>34</v>
      </c>
      <c r="J860" s="5">
        <v>26</v>
      </c>
      <c r="K860" s="5" t="s">
        <v>42</v>
      </c>
      <c r="L860" s="5" t="s">
        <v>43</v>
      </c>
      <c r="M860" s="5" t="s">
        <v>44</v>
      </c>
      <c r="N860" s="5">
        <v>66</v>
      </c>
      <c r="O860" s="5">
        <v>146</v>
      </c>
      <c r="P860" s="5">
        <v>0</v>
      </c>
      <c r="Q860" s="5">
        <v>74</v>
      </c>
      <c r="R860" s="5">
        <v>0</v>
      </c>
      <c r="S860" s="5">
        <v>0</v>
      </c>
      <c r="T860">
        <f t="shared" si="170"/>
        <v>212</v>
      </c>
      <c r="U860">
        <f t="shared" si="171"/>
        <v>286</v>
      </c>
      <c r="V860" s="1">
        <f t="shared" si="172"/>
        <v>45965.2424242424</v>
      </c>
      <c r="W860" s="1">
        <f t="shared" si="173"/>
        <v>45987.6666666667</v>
      </c>
      <c r="X860" t="str">
        <f t="shared" si="174"/>
        <v>健康</v>
      </c>
      <c r="Y860" s="8" t="str">
        <f>_xlfn.IFS(COUNTIF($B$2:B860,B860)=1,"-",OR(AND(X859="高滞销风险",OR(X860="中滞销风险",X860="低滞销风险",X860="健康")),AND(X859="中滞销风险",OR(X860="低滞销风险",X860="健康")),AND(X859="低滞销风险",X860="健康")),"变好",X859=X860,"维持不变",OR(AND(X859="健康",OR(X860="低滞销风险",X860="中滞销风险",X860="高滞销风险")),AND(X859="低滞销风险",OR(X860="中滞销风险",X860="高滞销风险")),AND(X859="中滞销风险",X860="高滞销风险")),"变差")</f>
        <v>变好</v>
      </c>
      <c r="Z860" s="9">
        <f t="shared" si="177"/>
        <v>0</v>
      </c>
      <c r="AA860" s="9">
        <f t="shared" si="175"/>
        <v>0</v>
      </c>
      <c r="AB860" s="9">
        <f t="shared" si="178"/>
        <v>0</v>
      </c>
      <c r="AC860" s="9">
        <f t="shared" si="176"/>
        <v>86.6666666666667</v>
      </c>
      <c r="AD860" s="9">
        <f t="shared" si="179"/>
        <v>0</v>
      </c>
      <c r="AE860" s="10">
        <f t="shared" si="180"/>
        <v>3.3</v>
      </c>
    </row>
    <row r="861" spans="1:31">
      <c r="A861" s="4">
        <v>45908</v>
      </c>
      <c r="B861" s="5" t="s">
        <v>485</v>
      </c>
      <c r="C861" s="5" t="s">
        <v>486</v>
      </c>
      <c r="D861" s="5" t="s">
        <v>442</v>
      </c>
      <c r="E861" s="5">
        <v>3.85</v>
      </c>
      <c r="F861" s="5">
        <v>4.29</v>
      </c>
      <c r="G861" s="5">
        <v>4</v>
      </c>
      <c r="H861" s="5">
        <v>3.54</v>
      </c>
      <c r="I861" s="5" t="s">
        <v>34</v>
      </c>
      <c r="J861" s="5">
        <v>30</v>
      </c>
      <c r="K861" s="5" t="s">
        <v>45</v>
      </c>
      <c r="L861" s="5" t="s">
        <v>46</v>
      </c>
      <c r="M861" s="5" t="s">
        <v>47</v>
      </c>
      <c r="N861" s="5">
        <v>53</v>
      </c>
      <c r="O861" s="5">
        <v>148</v>
      </c>
      <c r="P861" s="5">
        <v>0</v>
      </c>
      <c r="Q861" s="5">
        <v>54</v>
      </c>
      <c r="R861" s="5">
        <v>0</v>
      </c>
      <c r="S861" s="5">
        <v>0</v>
      </c>
      <c r="T861">
        <f t="shared" si="170"/>
        <v>201</v>
      </c>
      <c r="U861">
        <f t="shared" si="171"/>
        <v>255</v>
      </c>
      <c r="V861" s="1">
        <f t="shared" si="172"/>
        <v>45960.2077922078</v>
      </c>
      <c r="W861" s="1">
        <f t="shared" si="173"/>
        <v>45974.2337662338</v>
      </c>
      <c r="X861" t="str">
        <f t="shared" si="174"/>
        <v>健康</v>
      </c>
      <c r="Y861" s="8" t="str">
        <f>_xlfn.IFS(COUNTIF($B$2:B861,B861)=1,"-",OR(AND(X860="高滞销风险",OR(X861="中滞销风险",X861="低滞销风险",X861="健康")),AND(X860="中滞销风险",OR(X861="低滞销风险",X861="健康")),AND(X860="低滞销风险",X861="健康")),"变好",X860=X861,"维持不变",OR(AND(X860="健康",OR(X861="低滞销风险",X861="中滞销风险",X861="高滞销风险")),AND(X860="低滞销风险",OR(X861="中滞销风险",X861="高滞销风险")),AND(X860="中滞销风险",X861="高滞销风险")),"变差")</f>
        <v>维持不变</v>
      </c>
      <c r="Z861" s="9">
        <f t="shared" si="177"/>
        <v>0</v>
      </c>
      <c r="AA861" s="9">
        <f t="shared" si="175"/>
        <v>0</v>
      </c>
      <c r="AB861" s="9">
        <f t="shared" si="178"/>
        <v>0</v>
      </c>
      <c r="AC861" s="9">
        <f t="shared" si="176"/>
        <v>66.2337662337662</v>
      </c>
      <c r="AD861" s="9">
        <f t="shared" si="179"/>
        <v>0</v>
      </c>
      <c r="AE861" s="10">
        <f t="shared" si="180"/>
        <v>3.85</v>
      </c>
    </row>
    <row r="862" spans="1:31">
      <c r="A862" s="4">
        <v>45887</v>
      </c>
      <c r="B862" s="5" t="s">
        <v>487</v>
      </c>
      <c r="C862" s="5" t="s">
        <v>488</v>
      </c>
      <c r="D862" s="5" t="s">
        <v>442</v>
      </c>
      <c r="E862" s="5">
        <v>2.79</v>
      </c>
      <c r="F862" s="5">
        <v>3.29</v>
      </c>
      <c r="G862" s="5">
        <v>2.21</v>
      </c>
      <c r="H862" s="5">
        <v>2.71</v>
      </c>
      <c r="I862" s="5" t="s">
        <v>34</v>
      </c>
      <c r="J862" s="5">
        <v>23</v>
      </c>
      <c r="K862" s="5" t="s">
        <v>35</v>
      </c>
      <c r="L862" s="5" t="s">
        <v>36</v>
      </c>
      <c r="M862" s="5" t="s">
        <v>37</v>
      </c>
      <c r="N862" s="5">
        <v>80</v>
      </c>
      <c r="O862" s="5">
        <v>92</v>
      </c>
      <c r="P862" s="5">
        <v>0</v>
      </c>
      <c r="Q862" s="5">
        <v>0</v>
      </c>
      <c r="R862" s="5">
        <v>0</v>
      </c>
      <c r="S862" s="5">
        <v>0</v>
      </c>
      <c r="T862">
        <f t="shared" si="170"/>
        <v>172</v>
      </c>
      <c r="U862">
        <f t="shared" si="171"/>
        <v>172</v>
      </c>
      <c r="V862" s="1">
        <f t="shared" si="172"/>
        <v>45948.6487455197</v>
      </c>
      <c r="W862" s="1">
        <f t="shared" si="173"/>
        <v>45948.6487455197</v>
      </c>
      <c r="X862" t="str">
        <f t="shared" si="174"/>
        <v>健康</v>
      </c>
      <c r="Y862" s="8" t="str">
        <f>_xlfn.IFS(COUNTIF($B$2:B862,B862)=1,"-",OR(AND(X861="高滞销风险",OR(X862="中滞销风险",X862="低滞销风险",X862="健康")),AND(X861="中滞销风险",OR(X862="低滞销风险",X862="健康")),AND(X861="低滞销风险",X862="健康")),"变好",X861=X862,"维持不变",OR(AND(X861="健康",OR(X862="低滞销风险",X862="中滞销风险",X862="高滞销风险")),AND(X861="低滞销风险",OR(X862="中滞销风险",X862="高滞销风险")),AND(X861="中滞销风险",X862="高滞销风险")),"变差")</f>
        <v>-</v>
      </c>
      <c r="Z862" s="9">
        <f t="shared" si="177"/>
        <v>0</v>
      </c>
      <c r="AA862" s="9">
        <f t="shared" si="175"/>
        <v>0</v>
      </c>
      <c r="AB862" s="9">
        <f t="shared" si="178"/>
        <v>0</v>
      </c>
      <c r="AC862" s="9">
        <f t="shared" si="176"/>
        <v>61.6487455197133</v>
      </c>
      <c r="AD862" s="9">
        <f t="shared" si="179"/>
        <v>0</v>
      </c>
      <c r="AE862" s="10">
        <f t="shared" si="180"/>
        <v>2.79</v>
      </c>
    </row>
    <row r="863" spans="1:31">
      <c r="A863" s="4">
        <v>45894</v>
      </c>
      <c r="B863" s="5" t="s">
        <v>487</v>
      </c>
      <c r="C863" s="5" t="s">
        <v>488</v>
      </c>
      <c r="D863" s="5" t="s">
        <v>442</v>
      </c>
      <c r="E863" s="5">
        <v>3.49</v>
      </c>
      <c r="F863" s="5">
        <v>4.29</v>
      </c>
      <c r="G863" s="5">
        <v>3.79</v>
      </c>
      <c r="H863" s="5">
        <v>2.89</v>
      </c>
      <c r="I863" s="5" t="s">
        <v>34</v>
      </c>
      <c r="J863" s="5">
        <v>30</v>
      </c>
      <c r="K863" s="5" t="s">
        <v>38</v>
      </c>
      <c r="L863" s="5" t="s">
        <v>39</v>
      </c>
      <c r="M863" s="5" t="s">
        <v>40</v>
      </c>
      <c r="N863" s="5">
        <v>57</v>
      </c>
      <c r="O863" s="5">
        <v>80</v>
      </c>
      <c r="P863" s="5">
        <v>0</v>
      </c>
      <c r="Q863" s="5">
        <v>0</v>
      </c>
      <c r="R863" s="5">
        <v>0</v>
      </c>
      <c r="S863" s="5">
        <v>150</v>
      </c>
      <c r="T863">
        <f t="shared" si="170"/>
        <v>137</v>
      </c>
      <c r="U863">
        <f t="shared" si="171"/>
        <v>287</v>
      </c>
      <c r="V863" s="1">
        <f t="shared" si="172"/>
        <v>45933.2550143266</v>
      </c>
      <c r="W863" s="1">
        <f t="shared" si="173"/>
        <v>45976.2349570201</v>
      </c>
      <c r="X863" t="str">
        <f t="shared" si="174"/>
        <v>健康</v>
      </c>
      <c r="Y863" s="8" t="str">
        <f>_xlfn.IFS(COUNTIF($B$2:B863,B863)=1,"-",OR(AND(X862="高滞销风险",OR(X863="中滞销风险",X863="低滞销风险",X863="健康")),AND(X862="中滞销风险",OR(X863="低滞销风险",X863="健康")),AND(X862="低滞销风险",X863="健康")),"变好",X862=X863,"维持不变",OR(AND(X862="健康",OR(X863="低滞销风险",X863="中滞销风险",X863="高滞销风险")),AND(X862="低滞销风险",OR(X863="中滞销风险",X863="高滞销风险")),AND(X862="中滞销风险",X863="高滞销风险")),"变差")</f>
        <v>维持不变</v>
      </c>
      <c r="Z863" s="9">
        <f t="shared" si="177"/>
        <v>0</v>
      </c>
      <c r="AA863" s="9">
        <f t="shared" si="175"/>
        <v>0</v>
      </c>
      <c r="AB863" s="9">
        <f t="shared" si="178"/>
        <v>0</v>
      </c>
      <c r="AC863" s="9">
        <f t="shared" si="176"/>
        <v>82.2349570200573</v>
      </c>
      <c r="AD863" s="9">
        <f t="shared" si="179"/>
        <v>0</v>
      </c>
      <c r="AE863" s="10">
        <f t="shared" si="180"/>
        <v>3.49</v>
      </c>
    </row>
    <row r="864" spans="1:31">
      <c r="A864" s="4">
        <v>45901</v>
      </c>
      <c r="B864" s="5" t="s">
        <v>487</v>
      </c>
      <c r="C864" s="5" t="s">
        <v>488</v>
      </c>
      <c r="D864" s="5" t="s">
        <v>442</v>
      </c>
      <c r="E864" s="5">
        <v>3.47</v>
      </c>
      <c r="F864" s="5">
        <v>3.71</v>
      </c>
      <c r="G864" s="5">
        <v>4</v>
      </c>
      <c r="H864" s="5">
        <v>3.11</v>
      </c>
      <c r="I864" s="5" t="s">
        <v>34</v>
      </c>
      <c r="J864" s="5">
        <v>26</v>
      </c>
      <c r="K864" s="5" t="s">
        <v>42</v>
      </c>
      <c r="L864" s="5" t="s">
        <v>43</v>
      </c>
      <c r="M864" s="5" t="s">
        <v>44</v>
      </c>
      <c r="N864" s="5">
        <v>71</v>
      </c>
      <c r="O864" s="5">
        <v>46</v>
      </c>
      <c r="P864" s="5">
        <v>0</v>
      </c>
      <c r="Q864" s="5">
        <v>0</v>
      </c>
      <c r="R864" s="5">
        <v>0</v>
      </c>
      <c r="S864" s="5">
        <v>150</v>
      </c>
      <c r="T864">
        <f t="shared" si="170"/>
        <v>117</v>
      </c>
      <c r="U864">
        <f t="shared" si="171"/>
        <v>267</v>
      </c>
      <c r="V864" s="1">
        <f t="shared" si="172"/>
        <v>45934.7175792507</v>
      </c>
      <c r="W864" s="1">
        <f t="shared" si="173"/>
        <v>45977.9452449568</v>
      </c>
      <c r="X864" t="str">
        <f t="shared" si="174"/>
        <v>健康</v>
      </c>
      <c r="Y864" s="8" t="str">
        <f>_xlfn.IFS(COUNTIF($B$2:B864,B864)=1,"-",OR(AND(X863="高滞销风险",OR(X864="中滞销风险",X864="低滞销风险",X864="健康")),AND(X863="中滞销风险",OR(X864="低滞销风险",X864="健康")),AND(X863="低滞销风险",X864="健康")),"变好",X863=X864,"维持不变",OR(AND(X863="健康",OR(X864="低滞销风险",X864="中滞销风险",X864="高滞销风险")),AND(X863="低滞销风险",OR(X864="中滞销风险",X864="高滞销风险")),AND(X863="中滞销风险",X864="高滞销风险")),"变差")</f>
        <v>维持不变</v>
      </c>
      <c r="Z864" s="9">
        <f t="shared" si="177"/>
        <v>0</v>
      </c>
      <c r="AA864" s="9">
        <f t="shared" si="175"/>
        <v>0</v>
      </c>
      <c r="AB864" s="9">
        <f t="shared" si="178"/>
        <v>0</v>
      </c>
      <c r="AC864" s="9">
        <f t="shared" si="176"/>
        <v>76.9452449567723</v>
      </c>
      <c r="AD864" s="9">
        <f t="shared" si="179"/>
        <v>0</v>
      </c>
      <c r="AE864" s="10">
        <f t="shared" si="180"/>
        <v>3.47</v>
      </c>
    </row>
    <row r="865" spans="1:31">
      <c r="A865" s="4">
        <v>45908</v>
      </c>
      <c r="B865" s="5" t="s">
        <v>487</v>
      </c>
      <c r="C865" s="5" t="s">
        <v>488</v>
      </c>
      <c r="D865" s="5" t="s">
        <v>442</v>
      </c>
      <c r="E865" s="5">
        <v>3.29</v>
      </c>
      <c r="F865" s="5">
        <v>3.29</v>
      </c>
      <c r="G865" s="5">
        <v>3.5</v>
      </c>
      <c r="H865" s="5">
        <v>3.64</v>
      </c>
      <c r="I865" s="5" t="s">
        <v>41</v>
      </c>
      <c r="J865" s="5">
        <v>23</v>
      </c>
      <c r="K865" s="5" t="s">
        <v>45</v>
      </c>
      <c r="L865" s="5" t="s">
        <v>46</v>
      </c>
      <c r="M865" s="5" t="s">
        <v>47</v>
      </c>
      <c r="N865" s="5">
        <v>79</v>
      </c>
      <c r="O865" s="5">
        <v>144</v>
      </c>
      <c r="P865" s="5">
        <v>0</v>
      </c>
      <c r="Q865" s="5">
        <v>20</v>
      </c>
      <c r="R865" s="5">
        <v>0</v>
      </c>
      <c r="S865" s="5">
        <v>0</v>
      </c>
      <c r="T865">
        <f t="shared" si="170"/>
        <v>223</v>
      </c>
      <c r="U865">
        <f t="shared" si="171"/>
        <v>243</v>
      </c>
      <c r="V865" s="1">
        <f t="shared" si="172"/>
        <v>45975.7811550152</v>
      </c>
      <c r="W865" s="1">
        <f t="shared" si="173"/>
        <v>45981.8601823708</v>
      </c>
      <c r="X865" t="str">
        <f t="shared" si="174"/>
        <v>健康</v>
      </c>
      <c r="Y865" s="8" t="str">
        <f>_xlfn.IFS(COUNTIF($B$2:B865,B865)=1,"-",OR(AND(X864="高滞销风险",OR(X865="中滞销风险",X865="低滞销风险",X865="健康")),AND(X864="中滞销风险",OR(X865="低滞销风险",X865="健康")),AND(X864="低滞销风险",X865="健康")),"变好",X864=X865,"维持不变",OR(AND(X864="健康",OR(X865="低滞销风险",X865="中滞销风险",X865="高滞销风险")),AND(X864="低滞销风险",OR(X865="中滞销风险",X865="高滞销风险")),AND(X864="中滞销风险",X865="高滞销风险")),"变差")</f>
        <v>维持不变</v>
      </c>
      <c r="Z865" s="9">
        <f t="shared" si="177"/>
        <v>0</v>
      </c>
      <c r="AA865" s="9">
        <f t="shared" si="175"/>
        <v>0</v>
      </c>
      <c r="AB865" s="9">
        <f t="shared" si="178"/>
        <v>0</v>
      </c>
      <c r="AC865" s="9">
        <f t="shared" si="176"/>
        <v>73.8601823708207</v>
      </c>
      <c r="AD865" s="9">
        <f t="shared" si="179"/>
        <v>0</v>
      </c>
      <c r="AE865" s="10">
        <f t="shared" si="180"/>
        <v>3.29</v>
      </c>
    </row>
    <row r="866" spans="1:31">
      <c r="A866" s="4">
        <v>45887</v>
      </c>
      <c r="B866" s="5" t="s">
        <v>489</v>
      </c>
      <c r="C866" s="5" t="s">
        <v>490</v>
      </c>
      <c r="D866" s="5" t="s">
        <v>442</v>
      </c>
      <c r="E866" s="5">
        <v>3.71</v>
      </c>
      <c r="F866" s="5">
        <v>3.71</v>
      </c>
      <c r="G866" s="5">
        <v>4.36</v>
      </c>
      <c r="H866" s="5">
        <v>4.75</v>
      </c>
      <c r="I866" s="5" t="s">
        <v>41</v>
      </c>
      <c r="J866" s="5">
        <v>26</v>
      </c>
      <c r="K866" s="5" t="s">
        <v>35</v>
      </c>
      <c r="L866" s="5" t="s">
        <v>36</v>
      </c>
      <c r="M866" s="5" t="s">
        <v>37</v>
      </c>
      <c r="N866" s="5">
        <v>90</v>
      </c>
      <c r="O866" s="5">
        <v>233</v>
      </c>
      <c r="P866" s="5">
        <v>0</v>
      </c>
      <c r="Q866" s="5">
        <v>60</v>
      </c>
      <c r="R866" s="5">
        <v>0</v>
      </c>
      <c r="S866" s="5">
        <v>0</v>
      </c>
      <c r="T866">
        <f t="shared" si="170"/>
        <v>323</v>
      </c>
      <c r="U866">
        <f t="shared" si="171"/>
        <v>383</v>
      </c>
      <c r="V866" s="1">
        <f t="shared" si="172"/>
        <v>45974.0619946092</v>
      </c>
      <c r="W866" s="1">
        <f t="shared" si="173"/>
        <v>45990.2345013477</v>
      </c>
      <c r="X866" t="str">
        <f t="shared" si="174"/>
        <v>健康</v>
      </c>
      <c r="Y866" s="8" t="str">
        <f>_xlfn.IFS(COUNTIF($B$2:B866,B866)=1,"-",OR(AND(X865="高滞销风险",OR(X866="中滞销风险",X866="低滞销风险",X866="健康")),AND(X865="中滞销风险",OR(X866="低滞销风险",X866="健康")),AND(X865="低滞销风险",X866="健康")),"变好",X865=X866,"维持不变",OR(AND(X865="健康",OR(X866="低滞销风险",X866="中滞销风险",X866="高滞销风险")),AND(X865="低滞销风险",OR(X866="中滞销风险",X866="高滞销风险")),AND(X865="中滞销风险",X866="高滞销风险")),"变差")</f>
        <v>-</v>
      </c>
      <c r="Z866" s="9">
        <f t="shared" si="177"/>
        <v>0</v>
      </c>
      <c r="AA866" s="9">
        <f t="shared" si="175"/>
        <v>0</v>
      </c>
      <c r="AB866" s="9">
        <f t="shared" si="178"/>
        <v>0</v>
      </c>
      <c r="AC866" s="9">
        <f t="shared" si="176"/>
        <v>103.234501347709</v>
      </c>
      <c r="AD866" s="9">
        <f t="shared" si="179"/>
        <v>0</v>
      </c>
      <c r="AE866" s="10">
        <f t="shared" si="180"/>
        <v>3.71</v>
      </c>
    </row>
    <row r="867" spans="1:31">
      <c r="A867" s="4">
        <v>45894</v>
      </c>
      <c r="B867" s="5" t="s">
        <v>489</v>
      </c>
      <c r="C867" s="5" t="s">
        <v>490</v>
      </c>
      <c r="D867" s="5" t="s">
        <v>442</v>
      </c>
      <c r="E867" s="5">
        <v>4.29</v>
      </c>
      <c r="F867" s="5">
        <v>4.29</v>
      </c>
      <c r="G867" s="5">
        <v>4</v>
      </c>
      <c r="H867" s="5">
        <v>4.46</v>
      </c>
      <c r="I867" s="5" t="s">
        <v>41</v>
      </c>
      <c r="J867" s="5">
        <v>30</v>
      </c>
      <c r="K867" s="5" t="s">
        <v>38</v>
      </c>
      <c r="L867" s="5" t="s">
        <v>39</v>
      </c>
      <c r="M867" s="5" t="s">
        <v>40</v>
      </c>
      <c r="N867" s="5">
        <v>78</v>
      </c>
      <c r="O867" s="5">
        <v>212</v>
      </c>
      <c r="P867" s="5">
        <v>0</v>
      </c>
      <c r="Q867" s="5">
        <v>60</v>
      </c>
      <c r="R867" s="5">
        <v>0</v>
      </c>
      <c r="S867" s="5">
        <v>0</v>
      </c>
      <c r="T867">
        <f t="shared" si="170"/>
        <v>290</v>
      </c>
      <c r="U867">
        <f t="shared" si="171"/>
        <v>350</v>
      </c>
      <c r="V867" s="1">
        <f t="shared" si="172"/>
        <v>45961.5990675991</v>
      </c>
      <c r="W867" s="1">
        <f t="shared" si="173"/>
        <v>45975.5850815851</v>
      </c>
      <c r="X867" t="str">
        <f t="shared" si="174"/>
        <v>健康</v>
      </c>
      <c r="Y867" s="8" t="str">
        <f>_xlfn.IFS(COUNTIF($B$2:B867,B867)=1,"-",OR(AND(X866="高滞销风险",OR(X867="中滞销风险",X867="低滞销风险",X867="健康")),AND(X866="中滞销风险",OR(X867="低滞销风险",X867="健康")),AND(X866="低滞销风险",X867="健康")),"变好",X866=X867,"维持不变",OR(AND(X866="健康",OR(X867="低滞销风险",X867="中滞销风险",X867="高滞销风险")),AND(X866="低滞销风险",OR(X867="中滞销风险",X867="高滞销风险")),AND(X866="中滞销风险",X867="高滞销风险")),"变差")</f>
        <v>维持不变</v>
      </c>
      <c r="Z867" s="9">
        <f t="shared" si="177"/>
        <v>0</v>
      </c>
      <c r="AA867" s="9">
        <f t="shared" si="175"/>
        <v>0</v>
      </c>
      <c r="AB867" s="9">
        <f t="shared" si="178"/>
        <v>0</v>
      </c>
      <c r="AC867" s="9">
        <f t="shared" si="176"/>
        <v>81.5850815850816</v>
      </c>
      <c r="AD867" s="9">
        <f t="shared" si="179"/>
        <v>0</v>
      </c>
      <c r="AE867" s="10">
        <f t="shared" si="180"/>
        <v>4.29</v>
      </c>
    </row>
    <row r="868" spans="1:31">
      <c r="A868" s="4">
        <v>45901</v>
      </c>
      <c r="B868" s="5" t="s">
        <v>489</v>
      </c>
      <c r="C868" s="5" t="s">
        <v>490</v>
      </c>
      <c r="D868" s="5" t="s">
        <v>442</v>
      </c>
      <c r="E868" s="5">
        <v>3.57</v>
      </c>
      <c r="F868" s="5">
        <v>3.57</v>
      </c>
      <c r="G868" s="5">
        <v>3.93</v>
      </c>
      <c r="H868" s="5">
        <v>4.14</v>
      </c>
      <c r="I868" s="5" t="s">
        <v>41</v>
      </c>
      <c r="J868" s="5">
        <v>25</v>
      </c>
      <c r="K868" s="5" t="s">
        <v>42</v>
      </c>
      <c r="L868" s="5" t="s">
        <v>43</v>
      </c>
      <c r="M868" s="5" t="s">
        <v>44</v>
      </c>
      <c r="N868" s="5">
        <v>94</v>
      </c>
      <c r="O868" s="5">
        <v>208</v>
      </c>
      <c r="P868" s="5">
        <v>0</v>
      </c>
      <c r="Q868" s="5">
        <v>30</v>
      </c>
      <c r="R868" s="5">
        <v>0</v>
      </c>
      <c r="S868" s="5">
        <v>0</v>
      </c>
      <c r="T868">
        <f t="shared" si="170"/>
        <v>302</v>
      </c>
      <c r="U868">
        <f t="shared" si="171"/>
        <v>332</v>
      </c>
      <c r="V868" s="1">
        <f t="shared" si="172"/>
        <v>45985.593837535</v>
      </c>
      <c r="W868" s="1">
        <f t="shared" si="173"/>
        <v>45993.9971988796</v>
      </c>
      <c r="X868" t="str">
        <f t="shared" si="174"/>
        <v>低滞销风险</v>
      </c>
      <c r="Y868" s="8" t="str">
        <f>_xlfn.IFS(COUNTIF($B$2:B868,B868)=1,"-",OR(AND(X867="高滞销风险",OR(X868="中滞销风险",X868="低滞销风险",X868="健康")),AND(X867="中滞销风险",OR(X868="低滞销风险",X868="健康")),AND(X867="低滞销风险",X868="健康")),"变好",X867=X868,"维持不变",OR(AND(X867="健康",OR(X868="低滞销风险",X868="中滞销风险",X868="高滞销风险")),AND(X867="低滞销风险",OR(X868="中滞销风险",X868="高滞销风险")),AND(X867="中滞销风险",X868="高滞销风险")),"变差")</f>
        <v>变差</v>
      </c>
      <c r="Z868" s="9">
        <f t="shared" si="177"/>
        <v>0</v>
      </c>
      <c r="AA868" s="9">
        <f t="shared" si="175"/>
        <v>7.13</v>
      </c>
      <c r="AB868" s="9">
        <f t="shared" si="178"/>
        <v>7.13</v>
      </c>
      <c r="AC868" s="9">
        <f t="shared" si="176"/>
        <v>92.9971988795518</v>
      </c>
      <c r="AD868" s="9">
        <f t="shared" si="179"/>
        <v>1.99719887955143</v>
      </c>
      <c r="AE868" s="10">
        <f t="shared" si="180"/>
        <v>3.64835164835165</v>
      </c>
    </row>
    <row r="869" spans="1:31">
      <c r="A869" s="4">
        <v>45908</v>
      </c>
      <c r="B869" s="5" t="s">
        <v>489</v>
      </c>
      <c r="C869" s="5" t="s">
        <v>490</v>
      </c>
      <c r="D869" s="5" t="s">
        <v>442</v>
      </c>
      <c r="E869" s="5">
        <v>4.2</v>
      </c>
      <c r="F869" s="5">
        <v>4.57</v>
      </c>
      <c r="G869" s="5">
        <v>4.07</v>
      </c>
      <c r="H869" s="5">
        <v>4.04</v>
      </c>
      <c r="I869" s="5" t="s">
        <v>34</v>
      </c>
      <c r="J869" s="5">
        <v>32</v>
      </c>
      <c r="K869" s="5" t="s">
        <v>45</v>
      </c>
      <c r="L869" s="5" t="s">
        <v>46</v>
      </c>
      <c r="M869" s="5" t="s">
        <v>47</v>
      </c>
      <c r="N869" s="5">
        <v>114</v>
      </c>
      <c r="O869" s="5">
        <v>184</v>
      </c>
      <c r="P869" s="5">
        <v>0</v>
      </c>
      <c r="Q869" s="5">
        <v>0</v>
      </c>
      <c r="R869" s="5">
        <v>0</v>
      </c>
      <c r="S869" s="5">
        <v>0</v>
      </c>
      <c r="T869">
        <f t="shared" si="170"/>
        <v>298</v>
      </c>
      <c r="U869">
        <f t="shared" si="171"/>
        <v>298</v>
      </c>
      <c r="V869" s="1">
        <f t="shared" si="172"/>
        <v>45978.9523809524</v>
      </c>
      <c r="W869" s="1">
        <f t="shared" si="173"/>
        <v>45978.9523809524</v>
      </c>
      <c r="X869" t="str">
        <f t="shared" si="174"/>
        <v>健康</v>
      </c>
      <c r="Y869" s="8" t="str">
        <f>_xlfn.IFS(COUNTIF($B$2:B869,B869)=1,"-",OR(AND(X868="高滞销风险",OR(X869="中滞销风险",X869="低滞销风险",X869="健康")),AND(X868="中滞销风险",OR(X869="低滞销风险",X869="健康")),AND(X868="低滞销风险",X869="健康")),"变好",X868=X869,"维持不变",OR(AND(X868="健康",OR(X869="低滞销风险",X869="中滞销风险",X869="高滞销风险")),AND(X868="低滞销风险",OR(X869="中滞销风险",X869="高滞销风险")),AND(X868="中滞销风险",X869="高滞销风险")),"变差")</f>
        <v>变好</v>
      </c>
      <c r="Z869" s="9">
        <f t="shared" si="177"/>
        <v>0</v>
      </c>
      <c r="AA869" s="9">
        <f t="shared" si="175"/>
        <v>0</v>
      </c>
      <c r="AB869" s="9">
        <f t="shared" si="178"/>
        <v>0</v>
      </c>
      <c r="AC869" s="9">
        <f t="shared" si="176"/>
        <v>70.9523809523809</v>
      </c>
      <c r="AD869" s="9">
        <f t="shared" si="179"/>
        <v>0</v>
      </c>
      <c r="AE869" s="10">
        <f t="shared" si="180"/>
        <v>4.2</v>
      </c>
    </row>
    <row r="870" spans="1:31">
      <c r="A870" s="4">
        <v>45887</v>
      </c>
      <c r="B870" s="5" t="s">
        <v>491</v>
      </c>
      <c r="C870" s="5" t="s">
        <v>492</v>
      </c>
      <c r="D870" s="5" t="s">
        <v>442</v>
      </c>
      <c r="E870" s="5">
        <v>1.86</v>
      </c>
      <c r="F870" s="5">
        <v>1.86</v>
      </c>
      <c r="G870" s="5">
        <v>2.57</v>
      </c>
      <c r="H870" s="5">
        <v>2.57</v>
      </c>
      <c r="I870" s="5" t="s">
        <v>41</v>
      </c>
      <c r="J870" s="5">
        <v>13</v>
      </c>
      <c r="K870" s="5" t="s">
        <v>35</v>
      </c>
      <c r="L870" s="5" t="s">
        <v>36</v>
      </c>
      <c r="M870" s="5" t="s">
        <v>37</v>
      </c>
      <c r="N870" s="5">
        <v>68</v>
      </c>
      <c r="O870" s="5">
        <v>130</v>
      </c>
      <c r="P870" s="5">
        <v>0</v>
      </c>
      <c r="Q870" s="5">
        <v>84</v>
      </c>
      <c r="R870" s="5">
        <v>0</v>
      </c>
      <c r="S870" s="5">
        <v>0</v>
      </c>
      <c r="T870">
        <f t="shared" si="170"/>
        <v>198</v>
      </c>
      <c r="U870">
        <f t="shared" si="171"/>
        <v>282</v>
      </c>
      <c r="V870" s="1">
        <f t="shared" si="172"/>
        <v>45993.4516129032</v>
      </c>
      <c r="W870" s="1">
        <f t="shared" si="173"/>
        <v>46038.6129032258</v>
      </c>
      <c r="X870" t="str">
        <f t="shared" si="174"/>
        <v>高滞销风险</v>
      </c>
      <c r="Y870" s="8" t="str">
        <f>_xlfn.IFS(COUNTIF($B$2:B870,B870)=1,"-",OR(AND(X869="高滞销风险",OR(X870="中滞销风险",X870="低滞销风险",X870="健康")),AND(X869="中滞销风险",OR(X870="低滞销风险",X870="健康")),AND(X869="低滞销风险",X870="健康")),"变好",X869=X870,"维持不变",OR(AND(X869="健康",OR(X870="低滞销风险",X870="中滞销风险",X870="高滞销风险")),AND(X869="低滞销风险",OR(X870="中滞销风险",X870="高滞销风险")),AND(X869="中滞销风险",X870="高滞销风险")),"变差")</f>
        <v>-</v>
      </c>
      <c r="Z870" s="9">
        <f t="shared" si="177"/>
        <v>2.69999999999999</v>
      </c>
      <c r="AA870" s="9">
        <f t="shared" si="175"/>
        <v>84</v>
      </c>
      <c r="AB870" s="9">
        <f t="shared" si="178"/>
        <v>86.7</v>
      </c>
      <c r="AC870" s="9">
        <f t="shared" si="176"/>
        <v>151.612903225806</v>
      </c>
      <c r="AD870" s="9">
        <f t="shared" si="179"/>
        <v>46.6129032258032</v>
      </c>
      <c r="AE870" s="10">
        <f t="shared" si="180"/>
        <v>2.68571428571429</v>
      </c>
    </row>
    <row r="871" spans="1:31">
      <c r="A871" s="4">
        <v>45894</v>
      </c>
      <c r="B871" s="5" t="s">
        <v>491</v>
      </c>
      <c r="C871" s="5" t="s">
        <v>492</v>
      </c>
      <c r="D871" s="5" t="s">
        <v>442</v>
      </c>
      <c r="E871" s="5">
        <v>2.54</v>
      </c>
      <c r="F871" s="5">
        <v>2.71</v>
      </c>
      <c r="G871" s="5">
        <v>2.29</v>
      </c>
      <c r="H871" s="5">
        <v>2.54</v>
      </c>
      <c r="I871" s="5" t="s">
        <v>34</v>
      </c>
      <c r="J871" s="5">
        <v>19</v>
      </c>
      <c r="K871" s="5" t="s">
        <v>38</v>
      </c>
      <c r="L871" s="5" t="s">
        <v>39</v>
      </c>
      <c r="M871" s="5" t="s">
        <v>40</v>
      </c>
      <c r="N871" s="5">
        <v>61</v>
      </c>
      <c r="O871" s="5">
        <v>118</v>
      </c>
      <c r="P871" s="5">
        <v>0</v>
      </c>
      <c r="Q871" s="5">
        <v>84</v>
      </c>
      <c r="R871" s="5">
        <v>0</v>
      </c>
      <c r="S871" s="5">
        <v>0</v>
      </c>
      <c r="T871">
        <f>N871+O871+P871</f>
        <v>179</v>
      </c>
      <c r="U871">
        <f>T871+Q871+R871+S871</f>
        <v>263</v>
      </c>
      <c r="V871" s="1">
        <f>A871+T871/E871</f>
        <v>45964.4724409449</v>
      </c>
      <c r="W871" s="1">
        <f>A871+U871/E871</f>
        <v>45997.5433070866</v>
      </c>
      <c r="X871" t="str">
        <f>_xlfn.IFS(AD871&gt;=30,"高滞销风险",AD871&gt;=15,"中滞销风险",AD871&gt;0,"低滞销风险",AD871=0,"健康")</f>
        <v>低滞销风险</v>
      </c>
      <c r="Y871" s="8" t="str">
        <f>_xlfn.IFS(COUNTIF($B$2:B871,B871)=1,"-",OR(AND(X870="高滞销风险",OR(X871="中滞销风险",X871="低滞销风险",X871="健康")),AND(X870="中滞销风险",OR(X871="低滞销风险",X871="健康")),AND(X870="低滞销风险",X871="健康")),"变好",X870=X871,"维持不变",OR(AND(X870="健康",OR(X871="低滞销风险",X871="中滞销风险",X871="高滞销风险")),AND(X870="低滞销风险",OR(X871="中滞销风险",X871="高滞销风险")),AND(X870="中滞销风险",X871="高滞销风险")),"变差")</f>
        <v>变好</v>
      </c>
      <c r="Z871" s="9">
        <f t="shared" si="177"/>
        <v>0</v>
      </c>
      <c r="AA871" s="9">
        <f>AB871-Z871</f>
        <v>14.08</v>
      </c>
      <c r="AB871" s="9">
        <f t="shared" si="178"/>
        <v>14.08</v>
      </c>
      <c r="AC871" s="9">
        <f>U871/E871</f>
        <v>103.543307086614</v>
      </c>
      <c r="AD871" s="9">
        <f t="shared" si="179"/>
        <v>5.54330708661291</v>
      </c>
      <c r="AE871" s="10">
        <f t="shared" si="180"/>
        <v>2.68367346938775</v>
      </c>
    </row>
    <row r="872" spans="1:31">
      <c r="A872" s="4">
        <v>45901</v>
      </c>
      <c r="B872" s="5" t="s">
        <v>491</v>
      </c>
      <c r="C872" s="5" t="s">
        <v>492</v>
      </c>
      <c r="D872" s="5" t="s">
        <v>442</v>
      </c>
      <c r="E872" s="5">
        <v>2.43</v>
      </c>
      <c r="F872" s="5">
        <v>2.43</v>
      </c>
      <c r="G872" s="5">
        <v>2.57</v>
      </c>
      <c r="H872" s="5">
        <v>2.57</v>
      </c>
      <c r="I872" s="5" t="s">
        <v>41</v>
      </c>
      <c r="J872" s="5">
        <v>17</v>
      </c>
      <c r="K872" s="5" t="s">
        <v>42</v>
      </c>
      <c r="L872" s="5" t="s">
        <v>43</v>
      </c>
      <c r="M872" s="5" t="s">
        <v>44</v>
      </c>
      <c r="N872" s="5">
        <v>69</v>
      </c>
      <c r="O872" s="5">
        <v>114</v>
      </c>
      <c r="P872" s="5">
        <v>0</v>
      </c>
      <c r="Q872" s="5">
        <v>64</v>
      </c>
      <c r="R872" s="5">
        <v>0</v>
      </c>
      <c r="S872" s="5">
        <v>0</v>
      </c>
      <c r="T872">
        <f>N872+O872+P872</f>
        <v>183</v>
      </c>
      <c r="U872">
        <f>T872+Q872+R872+S872</f>
        <v>247</v>
      </c>
      <c r="V872" s="1">
        <f>A872+T872/E872</f>
        <v>45976.3086419753</v>
      </c>
      <c r="W872" s="1">
        <f>A872+U872/E872</f>
        <v>46002.646090535</v>
      </c>
      <c r="X872" t="str">
        <f>_xlfn.IFS(AD872&gt;=30,"高滞销风险",AD872&gt;=15,"中滞销风险",AD872&gt;0,"低滞销风险",AD872=0,"健康")</f>
        <v>低滞销风险</v>
      </c>
      <c r="Y872" s="8" t="str">
        <f>_xlfn.IFS(COUNTIF($B$2:B872,B872)=1,"-",OR(AND(X871="高滞销风险",OR(X872="中滞销风险",X872="低滞销风险",X872="健康")),AND(X871="中滞销风险",OR(X872="低滞销风险",X872="健康")),AND(X871="低滞销风险",X872="健康")),"变好",X871=X872,"维持不变",OR(AND(X871="健康",OR(X872="低滞销风险",X872="中滞销风险",X872="高滞销风险")),AND(X871="低滞销风险",OR(X872="中滞销风险",X872="高滞销风险")),AND(X871="中滞销风险",X872="高滞销风险")),"变差")</f>
        <v>维持不变</v>
      </c>
      <c r="Z872" s="9">
        <f t="shared" si="177"/>
        <v>0</v>
      </c>
      <c r="AA872" s="9">
        <f>AB872-Z872</f>
        <v>25.87</v>
      </c>
      <c r="AB872" s="9">
        <f t="shared" si="178"/>
        <v>25.87</v>
      </c>
      <c r="AC872" s="9">
        <f>U872/E872</f>
        <v>101.646090534979</v>
      </c>
      <c r="AD872" s="9">
        <f t="shared" si="179"/>
        <v>10.6460905349813</v>
      </c>
      <c r="AE872" s="10">
        <f t="shared" si="180"/>
        <v>2.71428571428571</v>
      </c>
    </row>
    <row r="873" spans="1:31">
      <c r="A873" s="4">
        <v>45908</v>
      </c>
      <c r="B873" s="5" t="s">
        <v>491</v>
      </c>
      <c r="C873" s="5" t="s">
        <v>492</v>
      </c>
      <c r="D873" s="5" t="s">
        <v>442</v>
      </c>
      <c r="E873" s="5">
        <v>2.92</v>
      </c>
      <c r="F873" s="5">
        <v>3.43</v>
      </c>
      <c r="G873" s="5">
        <v>2.93</v>
      </c>
      <c r="H873" s="5">
        <v>2.61</v>
      </c>
      <c r="I873" s="5" t="s">
        <v>34</v>
      </c>
      <c r="J873" s="5">
        <v>24</v>
      </c>
      <c r="K873" s="5" t="s">
        <v>45</v>
      </c>
      <c r="L873" s="5" t="s">
        <v>46</v>
      </c>
      <c r="M873" s="5" t="s">
        <v>47</v>
      </c>
      <c r="N873" s="5">
        <v>69</v>
      </c>
      <c r="O873" s="5">
        <v>96</v>
      </c>
      <c r="P873" s="5">
        <v>0</v>
      </c>
      <c r="Q873" s="5">
        <v>64</v>
      </c>
      <c r="R873" s="5">
        <v>0</v>
      </c>
      <c r="S873" s="5">
        <v>0</v>
      </c>
      <c r="T873">
        <f>N873+O873+P873</f>
        <v>165</v>
      </c>
      <c r="U873">
        <f>T873+Q873+R873+S873</f>
        <v>229</v>
      </c>
      <c r="V873" s="1">
        <f>A873+T873/E873</f>
        <v>45964.5068493151</v>
      </c>
      <c r="W873" s="1">
        <f>A873+U873/E873</f>
        <v>45986.4246575342</v>
      </c>
      <c r="X873" t="str">
        <f>_xlfn.IFS(AD873&gt;=30,"高滞销风险",AD873&gt;=15,"中滞销风险",AD873&gt;0,"低滞销风险",AD873=0,"健康")</f>
        <v>健康</v>
      </c>
      <c r="Y873" s="8" t="str">
        <f>_xlfn.IFS(COUNTIF($B$2:B873,B873)=1,"-",OR(AND(X872="高滞销风险",OR(X873="中滞销风险",X873="低滞销风险",X873="健康")),AND(X872="中滞销风险",OR(X873="低滞销风险",X873="健康")),AND(X872="低滞销风险",X873="健康")),"变好",X872=X873,"维持不变",OR(AND(X872="健康",OR(X873="低滞销风险",X873="中滞销风险",X873="高滞销风险")),AND(X872="低滞销风险",OR(X873="中滞销风险",X873="高滞销风险")),AND(X872="中滞销风险",X873="高滞销风险")),"变差")</f>
        <v>变好</v>
      </c>
      <c r="Z873" s="9">
        <f t="shared" si="177"/>
        <v>0</v>
      </c>
      <c r="AA873" s="9">
        <f>AB873-Z873</f>
        <v>0</v>
      </c>
      <c r="AB873" s="9">
        <f t="shared" si="178"/>
        <v>0</v>
      </c>
      <c r="AC873" s="9">
        <f>U873/E873</f>
        <v>78.4246575342466</v>
      </c>
      <c r="AD873" s="9">
        <f t="shared" si="179"/>
        <v>0</v>
      </c>
      <c r="AE873" s="10">
        <f t="shared" si="180"/>
        <v>2.92</v>
      </c>
    </row>
    <row r="874" spans="1:31">
      <c r="A874" s="4">
        <v>45887</v>
      </c>
      <c r="B874" s="5" t="s">
        <v>493</v>
      </c>
      <c r="C874" s="5" t="s">
        <v>494</v>
      </c>
      <c r="D874" s="5" t="s">
        <v>442</v>
      </c>
      <c r="E874" s="5">
        <v>0.71</v>
      </c>
      <c r="F874" s="5">
        <v>0.71</v>
      </c>
      <c r="G874" s="5">
        <v>1.21</v>
      </c>
      <c r="H874" s="5">
        <v>1.82</v>
      </c>
      <c r="I874" s="5" t="s">
        <v>41</v>
      </c>
      <c r="J874" s="5">
        <v>5</v>
      </c>
      <c r="K874" s="5" t="s">
        <v>35</v>
      </c>
      <c r="L874" s="5" t="s">
        <v>36</v>
      </c>
      <c r="M874" s="5" t="s">
        <v>37</v>
      </c>
      <c r="N874" s="5">
        <v>49</v>
      </c>
      <c r="O874" s="5">
        <v>72</v>
      </c>
      <c r="P874" s="5">
        <v>0</v>
      </c>
      <c r="Q874" s="5">
        <v>80</v>
      </c>
      <c r="R874" s="5">
        <v>0</v>
      </c>
      <c r="S874" s="5">
        <v>0</v>
      </c>
      <c r="T874">
        <f>N874+O874+P874</f>
        <v>121</v>
      </c>
      <c r="U874">
        <f>T874+Q874+R874+S874</f>
        <v>201</v>
      </c>
      <c r="V874" s="1">
        <f>A874+T874/E874</f>
        <v>46057.4225352113</v>
      </c>
      <c r="W874" s="1">
        <f>A874+U874/E874</f>
        <v>46170.0985915493</v>
      </c>
      <c r="X874" t="str">
        <f>_xlfn.IFS(AD874&gt;=30,"高滞销风险",AD874&gt;=15,"中滞销风险",AD874&gt;0,"低滞销风险",AD874=0,"健康")</f>
        <v>高滞销风险</v>
      </c>
      <c r="Y874" s="8" t="str">
        <f>_xlfn.IFS(COUNTIF($B$2:B874,B874)=1,"-",OR(AND(X873="高滞销风险",OR(X874="中滞销风险",X874="低滞销风险",X874="健康")),AND(X873="中滞销风险",OR(X874="低滞销风险",X874="健康")),AND(X873="低滞销风险",X874="健康")),"变好",X873=X874,"维持不变",OR(AND(X873="健康",OR(X874="低滞销风险",X874="中滞销风险",X874="高滞销风险")),AND(X873="低滞销风险",OR(X874="中滞销风险",X874="高滞销风险")),AND(X873="中滞销风险",X874="高滞销风险")),"变差")</f>
        <v>-</v>
      </c>
      <c r="Z874" s="9">
        <f t="shared" si="177"/>
        <v>46.45</v>
      </c>
      <c r="AA874" s="9">
        <f>AB874-Z874</f>
        <v>80</v>
      </c>
      <c r="AB874" s="9">
        <f t="shared" si="178"/>
        <v>126.45</v>
      </c>
      <c r="AC874" s="9">
        <f>U874/E874</f>
        <v>283.098591549296</v>
      </c>
      <c r="AD874" s="9">
        <f t="shared" si="179"/>
        <v>178.098591549293</v>
      </c>
      <c r="AE874" s="10">
        <f t="shared" si="180"/>
        <v>1.91428571428571</v>
      </c>
    </row>
    <row r="875" spans="1:31">
      <c r="A875" s="4">
        <v>45894</v>
      </c>
      <c r="B875" s="5" t="s">
        <v>493</v>
      </c>
      <c r="C875" s="5" t="s">
        <v>494</v>
      </c>
      <c r="D875" s="5" t="s">
        <v>442</v>
      </c>
      <c r="E875" s="5">
        <v>1.45</v>
      </c>
      <c r="F875" s="5">
        <v>1.57</v>
      </c>
      <c r="G875" s="5">
        <v>1.14</v>
      </c>
      <c r="H875" s="5">
        <v>1.5</v>
      </c>
      <c r="I875" s="5" t="s">
        <v>34</v>
      </c>
      <c r="J875" s="5">
        <v>11</v>
      </c>
      <c r="K875" s="5" t="s">
        <v>38</v>
      </c>
      <c r="L875" s="5" t="s">
        <v>39</v>
      </c>
      <c r="M875" s="5" t="s">
        <v>40</v>
      </c>
      <c r="N875" s="5">
        <v>65</v>
      </c>
      <c r="O875" s="5">
        <v>46</v>
      </c>
      <c r="P875" s="5">
        <v>0</v>
      </c>
      <c r="Q875" s="5">
        <v>80</v>
      </c>
      <c r="R875" s="5">
        <v>0</v>
      </c>
      <c r="S875" s="5">
        <v>0</v>
      </c>
      <c r="T875">
        <f>N875+O875+P875</f>
        <v>111</v>
      </c>
      <c r="U875">
        <f>T875+Q875+R875+S875</f>
        <v>191</v>
      </c>
      <c r="V875" s="1">
        <f>A875+T875/E875</f>
        <v>45970.5517241379</v>
      </c>
      <c r="W875" s="1">
        <f>A875+U875/E875</f>
        <v>46025.724137931</v>
      </c>
      <c r="X875" t="str">
        <f>_xlfn.IFS(AD875&gt;=30,"高滞销风险",AD875&gt;=15,"中滞销风险",AD875&gt;0,"低滞销风险",AD875=0,"健康")</f>
        <v>高滞销风险</v>
      </c>
      <c r="Y875" s="8" t="str">
        <f>_xlfn.IFS(COUNTIF($B$2:B875,B875)=1,"-",OR(AND(X874="高滞销风险",OR(X875="中滞销风险",X875="低滞销风险",X875="健康")),AND(X874="中滞销风险",OR(X875="低滞销风险",X875="健康")),AND(X874="低滞销风险",X875="健康")),"变好",X874=X875,"维持不变",OR(AND(X874="健康",OR(X875="低滞销风险",X875="中滞销风险",X875="高滞销风险")),AND(X874="低滞销风险",OR(X875="中滞销风险",X875="高滞销风险")),AND(X874="中滞销风险",X875="高滞销风险")),"变差")</f>
        <v>维持不变</v>
      </c>
      <c r="Z875" s="9">
        <f t="shared" si="177"/>
        <v>0</v>
      </c>
      <c r="AA875" s="9">
        <f>AB875-Z875</f>
        <v>48.9</v>
      </c>
      <c r="AB875" s="9">
        <f t="shared" si="178"/>
        <v>48.9</v>
      </c>
      <c r="AC875" s="9">
        <f>U875/E875</f>
        <v>131.724137931034</v>
      </c>
      <c r="AD875" s="9">
        <f t="shared" si="179"/>
        <v>33.7241379310362</v>
      </c>
      <c r="AE875" s="10">
        <f t="shared" si="180"/>
        <v>1.94897959183673</v>
      </c>
    </row>
    <row r="876" spans="1:31">
      <c r="A876" s="4">
        <v>45901</v>
      </c>
      <c r="B876" s="5" t="s">
        <v>493</v>
      </c>
      <c r="C876" s="5" t="s">
        <v>494</v>
      </c>
      <c r="D876" s="5" t="s">
        <v>442</v>
      </c>
      <c r="E876" s="5">
        <v>1.56</v>
      </c>
      <c r="F876" s="5">
        <v>1.71</v>
      </c>
      <c r="G876" s="5">
        <v>1.64</v>
      </c>
      <c r="H876" s="5">
        <v>1.43</v>
      </c>
      <c r="I876" s="5" t="s">
        <v>34</v>
      </c>
      <c r="J876" s="5">
        <v>12</v>
      </c>
      <c r="K876" s="5" t="s">
        <v>42</v>
      </c>
      <c r="L876" s="5" t="s">
        <v>43</v>
      </c>
      <c r="M876" s="5" t="s">
        <v>44</v>
      </c>
      <c r="N876" s="5">
        <v>67</v>
      </c>
      <c r="O876" s="5">
        <v>33</v>
      </c>
      <c r="P876" s="5">
        <v>0</v>
      </c>
      <c r="Q876" s="5">
        <v>80</v>
      </c>
      <c r="R876" s="5">
        <v>0</v>
      </c>
      <c r="S876" s="5">
        <v>0</v>
      </c>
      <c r="T876">
        <f>N876+O876+P876</f>
        <v>100</v>
      </c>
      <c r="U876">
        <f>T876+Q876+R876+S876</f>
        <v>180</v>
      </c>
      <c r="V876" s="1">
        <f>A876+T876/E876</f>
        <v>45965.1025641026</v>
      </c>
      <c r="W876" s="1">
        <f>A876+U876/E876</f>
        <v>46016.3846153846</v>
      </c>
      <c r="X876" t="str">
        <f>_xlfn.IFS(AD876&gt;=30,"高滞销风险",AD876&gt;=15,"中滞销风险",AD876&gt;0,"低滞销风险",AD876=0,"健康")</f>
        <v>中滞销风险</v>
      </c>
      <c r="Y876" s="8" t="str">
        <f>_xlfn.IFS(COUNTIF($B$2:B876,B876)=1,"-",OR(AND(X875="高滞销风险",OR(X876="中滞销风险",X876="低滞销风险",X876="健康")),AND(X875="中滞销风险",OR(X876="低滞销风险",X876="健康")),AND(X875="低滞销风险",X876="健康")),"变好",X875=X876,"维持不变",OR(AND(X875="健康",OR(X876="低滞销风险",X876="中滞销风险",X876="高滞销风险")),AND(X875="低滞销风险",OR(X876="中滞销风险",X876="高滞销风险")),AND(X875="中滞销风险",X876="高滞销风险")),"变差")</f>
        <v>变好</v>
      </c>
      <c r="Z876" s="9">
        <f t="shared" si="177"/>
        <v>0</v>
      </c>
      <c r="AA876" s="9">
        <f>AB876-Z876</f>
        <v>38.04</v>
      </c>
      <c r="AB876" s="9">
        <f t="shared" si="178"/>
        <v>38.04</v>
      </c>
      <c r="AC876" s="9">
        <f>U876/E876</f>
        <v>115.384615384615</v>
      </c>
      <c r="AD876" s="9">
        <f t="shared" si="179"/>
        <v>24.3846153846171</v>
      </c>
      <c r="AE876" s="10">
        <f t="shared" si="180"/>
        <v>1.97802197802198</v>
      </c>
    </row>
    <row r="877" spans="1:31">
      <c r="A877" s="4">
        <v>45908</v>
      </c>
      <c r="B877" s="5" t="s">
        <v>493</v>
      </c>
      <c r="C877" s="5" t="s">
        <v>494</v>
      </c>
      <c r="D877" s="5" t="s">
        <v>442</v>
      </c>
      <c r="E877" s="5">
        <v>1.72</v>
      </c>
      <c r="F877" s="5">
        <v>2</v>
      </c>
      <c r="G877" s="5">
        <v>1.86</v>
      </c>
      <c r="H877" s="5">
        <v>1.5</v>
      </c>
      <c r="I877" s="5" t="s">
        <v>34</v>
      </c>
      <c r="J877" s="5">
        <v>14</v>
      </c>
      <c r="K877" s="5" t="s">
        <v>45</v>
      </c>
      <c r="L877" s="5" t="s">
        <v>46</v>
      </c>
      <c r="M877" s="5" t="s">
        <v>47</v>
      </c>
      <c r="N877" s="5">
        <v>76</v>
      </c>
      <c r="O877" s="5">
        <v>12</v>
      </c>
      <c r="P877" s="5">
        <v>0</v>
      </c>
      <c r="Q877" s="5">
        <v>80</v>
      </c>
      <c r="R877" s="5">
        <v>0</v>
      </c>
      <c r="S877" s="5">
        <v>0</v>
      </c>
      <c r="T877">
        <f>N877+O877+P877</f>
        <v>88</v>
      </c>
      <c r="U877">
        <f>T877+Q877+R877+S877</f>
        <v>168</v>
      </c>
      <c r="V877" s="1">
        <f>A877+T877/E877</f>
        <v>45959.1627906977</v>
      </c>
      <c r="W877" s="1">
        <f>A877+U877/E877</f>
        <v>46005.6744186046</v>
      </c>
      <c r="X877" t="str">
        <f>_xlfn.IFS(AD877&gt;=30,"高滞销风险",AD877&gt;=15,"中滞销风险",AD877&gt;0,"低滞销风险",AD877=0,"健康")</f>
        <v>低滞销风险</v>
      </c>
      <c r="Y877" s="8" t="str">
        <f>_xlfn.IFS(COUNTIF($B$2:B877,B877)=1,"-",OR(AND(X876="高滞销风险",OR(X877="中滞销风险",X877="低滞销风险",X877="健康")),AND(X876="中滞销风险",OR(X877="低滞销风险",X877="健康")),AND(X876="低滞销风险",X877="健康")),"变好",X876=X877,"维持不变",OR(AND(X876="健康",OR(X877="低滞销风险",X877="中滞销风险",X877="高滞销风险")),AND(X876="低滞销风险",OR(X877="中滞销风险",X877="高滞销风险")),AND(X876="中滞销风险",X877="高滞销风险")),"变差")</f>
        <v>变好</v>
      </c>
      <c r="Z877" s="9">
        <f t="shared" si="177"/>
        <v>0</v>
      </c>
      <c r="AA877" s="9">
        <f>AB877-Z877</f>
        <v>23.52</v>
      </c>
      <c r="AB877" s="9">
        <f t="shared" si="178"/>
        <v>23.52</v>
      </c>
      <c r="AC877" s="9">
        <f>U877/E877</f>
        <v>97.6744186046512</v>
      </c>
      <c r="AD877" s="9">
        <f t="shared" si="179"/>
        <v>13.674418604649</v>
      </c>
      <c r="AE877" s="10">
        <f t="shared" si="180"/>
        <v>2</v>
      </c>
    </row>
    <row r="878" spans="1:31">
      <c r="A878" s="4">
        <v>45887</v>
      </c>
      <c r="B878" s="5" t="s">
        <v>495</v>
      </c>
      <c r="C878" s="5" t="s">
        <v>496</v>
      </c>
      <c r="D878" s="5" t="s">
        <v>442</v>
      </c>
      <c r="E878" s="5">
        <v>2.25</v>
      </c>
      <c r="F878" s="5">
        <v>2.57</v>
      </c>
      <c r="G878" s="5">
        <v>2.21</v>
      </c>
      <c r="H878" s="5">
        <v>2.07</v>
      </c>
      <c r="I878" s="5" t="s">
        <v>34</v>
      </c>
      <c r="J878" s="5">
        <v>18</v>
      </c>
      <c r="K878" s="5" t="s">
        <v>35</v>
      </c>
      <c r="L878" s="5" t="s">
        <v>36</v>
      </c>
      <c r="M878" s="5" t="s">
        <v>37</v>
      </c>
      <c r="N878" s="5">
        <v>62</v>
      </c>
      <c r="O878" s="5">
        <v>72</v>
      </c>
      <c r="P878" s="5">
        <v>0</v>
      </c>
      <c r="Q878" s="5">
        <v>80</v>
      </c>
      <c r="R878" s="5">
        <v>0</v>
      </c>
      <c r="S878" s="5">
        <v>0</v>
      </c>
      <c r="T878">
        <f>N878+O878+P878</f>
        <v>134</v>
      </c>
      <c r="U878">
        <f>T878+Q878+R878+S878</f>
        <v>214</v>
      </c>
      <c r="V878" s="1">
        <f>A878+T878/E878</f>
        <v>45946.5555555556</v>
      </c>
      <c r="W878" s="1">
        <f>A878+U878/E878</f>
        <v>45982.1111111111</v>
      </c>
      <c r="X878" t="str">
        <f>_xlfn.IFS(AD878&gt;=30,"高滞销风险",AD878&gt;=15,"中滞销风险",AD878&gt;0,"低滞销风险",AD878=0,"健康")</f>
        <v>健康</v>
      </c>
      <c r="Y878" s="8" t="str">
        <f>_xlfn.IFS(COUNTIF($B$2:B878,B878)=1,"-",OR(AND(X877="高滞销风险",OR(X878="中滞销风险",X878="低滞销风险",X878="健康")),AND(X877="中滞销风险",OR(X878="低滞销风险",X878="健康")),AND(X877="低滞销风险",X878="健康")),"变好",X877=X878,"维持不变",OR(AND(X877="健康",OR(X878="低滞销风险",X878="中滞销风险",X878="高滞销风险")),AND(X877="低滞销风险",OR(X878="中滞销风险",X878="高滞销风险")),AND(X877="中滞销风险",X878="高滞销风险")),"变差")</f>
        <v>-</v>
      </c>
      <c r="Z878" s="9">
        <f t="shared" si="177"/>
        <v>0</v>
      </c>
      <c r="AA878" s="9">
        <f>AB878-Z878</f>
        <v>0</v>
      </c>
      <c r="AB878" s="9">
        <f t="shared" si="178"/>
        <v>0</v>
      </c>
      <c r="AC878" s="9">
        <f>U878/E878</f>
        <v>95.1111111111111</v>
      </c>
      <c r="AD878" s="9">
        <f t="shared" si="179"/>
        <v>0</v>
      </c>
      <c r="AE878" s="10">
        <f t="shared" si="180"/>
        <v>2.25</v>
      </c>
    </row>
    <row r="879" spans="1:31">
      <c r="A879" s="4">
        <v>45894</v>
      </c>
      <c r="B879" s="5" t="s">
        <v>495</v>
      </c>
      <c r="C879" s="5" t="s">
        <v>496</v>
      </c>
      <c r="D879" s="5" t="s">
        <v>442</v>
      </c>
      <c r="E879" s="5">
        <v>2.68</v>
      </c>
      <c r="F879" s="5">
        <v>3.29</v>
      </c>
      <c r="G879" s="5">
        <v>2.93</v>
      </c>
      <c r="H879" s="5">
        <v>2.21</v>
      </c>
      <c r="I879" s="5" t="s">
        <v>34</v>
      </c>
      <c r="J879" s="5">
        <v>23</v>
      </c>
      <c r="K879" s="5" t="s">
        <v>38</v>
      </c>
      <c r="L879" s="5" t="s">
        <v>39</v>
      </c>
      <c r="M879" s="5" t="s">
        <v>40</v>
      </c>
      <c r="N879" s="5">
        <v>47</v>
      </c>
      <c r="O879" s="5">
        <v>104</v>
      </c>
      <c r="P879" s="5">
        <v>0</v>
      </c>
      <c r="Q879" s="5">
        <v>40</v>
      </c>
      <c r="R879" s="5">
        <v>0</v>
      </c>
      <c r="S879" s="5">
        <v>0</v>
      </c>
      <c r="T879">
        <f>N879+O879+P879</f>
        <v>151</v>
      </c>
      <c r="U879">
        <f>T879+Q879+R879+S879</f>
        <v>191</v>
      </c>
      <c r="V879" s="1">
        <f>A879+T879/E879</f>
        <v>45950.3432835821</v>
      </c>
      <c r="W879" s="1">
        <f>A879+U879/E879</f>
        <v>45965.2686567164</v>
      </c>
      <c r="X879" t="str">
        <f>_xlfn.IFS(AD879&gt;=30,"高滞销风险",AD879&gt;=15,"中滞销风险",AD879&gt;0,"低滞销风险",AD879=0,"健康")</f>
        <v>健康</v>
      </c>
      <c r="Y879" s="8" t="str">
        <f>_xlfn.IFS(COUNTIF($B$2:B879,B879)=1,"-",OR(AND(X878="高滞销风险",OR(X879="中滞销风险",X879="低滞销风险",X879="健康")),AND(X878="中滞销风险",OR(X879="低滞销风险",X879="健康")),AND(X878="低滞销风险",X879="健康")),"变好",X878=X879,"维持不变",OR(AND(X878="健康",OR(X879="低滞销风险",X879="中滞销风险",X879="高滞销风险")),AND(X878="低滞销风险",OR(X879="中滞销风险",X879="高滞销风险")),AND(X878="中滞销风险",X879="高滞销风险")),"变差")</f>
        <v>维持不变</v>
      </c>
      <c r="Z879" s="9">
        <f t="shared" si="177"/>
        <v>0</v>
      </c>
      <c r="AA879" s="9">
        <f>AB879-Z879</f>
        <v>0</v>
      </c>
      <c r="AB879" s="9">
        <f t="shared" si="178"/>
        <v>0</v>
      </c>
      <c r="AC879" s="9">
        <f>U879/E879</f>
        <v>71.2686567164179</v>
      </c>
      <c r="AD879" s="9">
        <f t="shared" si="179"/>
        <v>0</v>
      </c>
      <c r="AE879" s="10">
        <f t="shared" si="180"/>
        <v>2.68</v>
      </c>
    </row>
    <row r="880" spans="1:31">
      <c r="A880" s="4">
        <v>45901</v>
      </c>
      <c r="B880" s="5" t="s">
        <v>495</v>
      </c>
      <c r="C880" s="5" t="s">
        <v>496</v>
      </c>
      <c r="D880" s="5" t="s">
        <v>442</v>
      </c>
      <c r="E880" s="5">
        <v>2.29</v>
      </c>
      <c r="F880" s="5">
        <v>2.29</v>
      </c>
      <c r="G880" s="5">
        <v>2.79</v>
      </c>
      <c r="H880" s="5">
        <v>2.5</v>
      </c>
      <c r="I880" s="5" t="s">
        <v>41</v>
      </c>
      <c r="J880" s="5">
        <v>16</v>
      </c>
      <c r="K880" s="5" t="s">
        <v>42</v>
      </c>
      <c r="L880" s="5" t="s">
        <v>43</v>
      </c>
      <c r="M880" s="5" t="s">
        <v>44</v>
      </c>
      <c r="N880" s="5">
        <v>50</v>
      </c>
      <c r="O880" s="5">
        <v>124</v>
      </c>
      <c r="P880" s="5">
        <v>0</v>
      </c>
      <c r="Q880" s="5">
        <v>0</v>
      </c>
      <c r="R880" s="5">
        <v>0</v>
      </c>
      <c r="S880" s="5">
        <v>100</v>
      </c>
      <c r="T880">
        <f>N880+O880+P880</f>
        <v>174</v>
      </c>
      <c r="U880">
        <f>T880+Q880+R880+S880</f>
        <v>274</v>
      </c>
      <c r="V880" s="1">
        <f>A880+T880/E880</f>
        <v>45976.9825327511</v>
      </c>
      <c r="W880" s="1">
        <f>A880+U880/E880</f>
        <v>46020.6506550218</v>
      </c>
      <c r="X880" t="str">
        <f>_xlfn.IFS(AD880&gt;=30,"高滞销风险",AD880&gt;=15,"中滞销风险",AD880&gt;0,"低滞销风险",AD880=0,"健康")</f>
        <v>中滞销风险</v>
      </c>
      <c r="Y880" s="8" t="str">
        <f>_xlfn.IFS(COUNTIF($B$2:B880,B880)=1,"-",OR(AND(X879="高滞销风险",OR(X880="中滞销风险",X880="低滞销风险",X880="健康")),AND(X879="中滞销风险",OR(X880="低滞销风险",X880="健康")),AND(X879="低滞销风险",X880="健康")),"变好",X879=X880,"维持不变",OR(AND(X879="健康",OR(X880="低滞销风险",X880="中滞销风险",X880="高滞销风险")),AND(X879="低滞销风险",OR(X880="中滞销风险",X880="高滞销风险")),AND(X879="中滞销风险",X880="高滞销风险")),"变差")</f>
        <v>变差</v>
      </c>
      <c r="Z880" s="9">
        <f t="shared" si="177"/>
        <v>0</v>
      </c>
      <c r="AA880" s="9">
        <f>AB880-Z880</f>
        <v>65.61</v>
      </c>
      <c r="AB880" s="9">
        <f t="shared" si="178"/>
        <v>65.61</v>
      </c>
      <c r="AC880" s="9">
        <f>U880/E880</f>
        <v>119.650655021834</v>
      </c>
      <c r="AD880" s="9">
        <f t="shared" si="179"/>
        <v>28.6506550218328</v>
      </c>
      <c r="AE880" s="10">
        <f t="shared" si="180"/>
        <v>3.01098901098901</v>
      </c>
    </row>
    <row r="881" spans="1:31">
      <c r="A881" s="4">
        <v>45908</v>
      </c>
      <c r="B881" s="5" t="s">
        <v>495</v>
      </c>
      <c r="C881" s="5" t="s">
        <v>496</v>
      </c>
      <c r="D881" s="5" t="s">
        <v>442</v>
      </c>
      <c r="E881" s="5">
        <v>2.43</v>
      </c>
      <c r="F881" s="5">
        <v>2.43</v>
      </c>
      <c r="G881" s="5">
        <v>2.36</v>
      </c>
      <c r="H881" s="5">
        <v>2.64</v>
      </c>
      <c r="I881" s="5" t="s">
        <v>41</v>
      </c>
      <c r="J881" s="5">
        <v>17</v>
      </c>
      <c r="K881" s="5" t="s">
        <v>45</v>
      </c>
      <c r="L881" s="5" t="s">
        <v>46</v>
      </c>
      <c r="M881" s="5" t="s">
        <v>47</v>
      </c>
      <c r="N881" s="5">
        <v>54</v>
      </c>
      <c r="O881" s="5">
        <v>106</v>
      </c>
      <c r="P881" s="5">
        <v>0</v>
      </c>
      <c r="Q881" s="5">
        <v>100</v>
      </c>
      <c r="R881" s="5">
        <v>0</v>
      </c>
      <c r="S881" s="5">
        <v>0</v>
      </c>
      <c r="T881">
        <f>N881+O881+P881</f>
        <v>160</v>
      </c>
      <c r="U881">
        <f>T881+Q881+R881+S881</f>
        <v>260</v>
      </c>
      <c r="V881" s="1">
        <f>A881+T881/E881</f>
        <v>45973.8436213992</v>
      </c>
      <c r="W881" s="1">
        <f>A881+U881/E881</f>
        <v>46014.9958847737</v>
      </c>
      <c r="X881" t="str">
        <f>_xlfn.IFS(AD881&gt;=30,"高滞销风险",AD881&gt;=15,"中滞销风险",AD881&gt;0,"低滞销风险",AD881=0,"健康")</f>
        <v>中滞销风险</v>
      </c>
      <c r="Y881" s="8" t="str">
        <f>_xlfn.IFS(COUNTIF($B$2:B881,B881)=1,"-",OR(AND(X880="高滞销风险",OR(X881="中滞销风险",X881="低滞销风险",X881="健康")),AND(X880="中滞销风险",OR(X881="低滞销风险",X881="健康")),AND(X880="低滞销风险",X881="健康")),"变好",X880=X881,"维持不变",OR(AND(X880="健康",OR(X881="低滞销风险",X881="中滞销风险",X881="高滞销风险")),AND(X880="低滞销风险",OR(X881="中滞销风险",X881="高滞销风险")),AND(X880="中滞销风险",X881="高滞销风险")),"变差")</f>
        <v>维持不变</v>
      </c>
      <c r="Z881" s="9">
        <f t="shared" si="177"/>
        <v>0</v>
      </c>
      <c r="AA881" s="9">
        <f>AB881-Z881</f>
        <v>55.88</v>
      </c>
      <c r="AB881" s="9">
        <f t="shared" si="178"/>
        <v>55.88</v>
      </c>
      <c r="AC881" s="9">
        <f>U881/E881</f>
        <v>106.995884773663</v>
      </c>
      <c r="AD881" s="9">
        <f t="shared" si="179"/>
        <v>22.9958847736634</v>
      </c>
      <c r="AE881" s="10">
        <f t="shared" si="180"/>
        <v>3.0952380952381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当前数据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yjbq</cp:lastModifiedBy>
  <dcterms:created xsi:type="dcterms:W3CDTF">2025-09-03T06:02:00Z</dcterms:created>
  <dcterms:modified xsi:type="dcterms:W3CDTF">2025-09-08T06:08:19Z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402412EBECF44EF987135033041BE20B</vt:lpwstr>
  </property>
  <property fmtid="{D5CDD505-2E9C-101B-9397-08002B2CF9AE}" pid="3" name="KSOProductBuildVer">
    <vt:lpwstr>2052-11.1.0.12173</vt:lpwstr>
  </property>
</Properties>
</file>