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urso Excel Santander\projeto simulador de investimentos\"/>
    </mc:Choice>
  </mc:AlternateContent>
  <bookViews>
    <workbookView xWindow="-20610" yWindow="3585" windowWidth="20730" windowHeight="11760" tabRatio="345"/>
  </bookViews>
  <sheets>
    <sheet name="APP" sheetId="1" r:id="rId1"/>
    <sheet name="BASE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14" i="1" l="1"/>
  <c r="C37" i="1"/>
  <c r="C38" i="1"/>
  <c r="C39" i="1"/>
  <c r="C40" i="1"/>
  <c r="C41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<sst xmlns="http://schemas.openxmlformats.org/spreadsheetml/2006/main" count="69" uniqueCount="33">
  <si>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</si>
  <si>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</si>
  <si>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</si>
  <si>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</si>
  <si>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</si>
  <si>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</si>
  <si>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</si>
  <si>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</si>
  <si>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</si>
  <si>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</si>
  <si>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</si>
  <si>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</si>
  <si>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</si>
  <si>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</si>
  <si>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</si>
  <si>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</si>
  <si>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</si>
  <si>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</si>
  <si>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</si>
  <si>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</si>
  <si>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</si>
  <si>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</si>
  <si>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</si>
  <si>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</si>
  <si>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</si>
  <si>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</si>
  <si>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</si>
  <si>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</si>
  <si>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</si>
  <si>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</si>
  <si>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</si>
  <si>
    <t>CENÁRIOS</t>
  </si>
  <si>
    <t>DIVIDENDO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</si>
</sst>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rgb="FFFF0000"/>
      <name val="Century Gothic"/>
      <family val="2"/>
      <scheme val="minor"/>
    </font>
    <font>
      <b/>
      <sz val="19"/>
      <color theme="0"/>
      <name val="Segoe UI Semi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9BD1B1"/>
        <bgColor indexed="64"/>
      </patternFill>
    </fill>
    <fill>
      <patternFill patternType="solid">
        <fgColor theme="3" tint="0.89999084444715716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/>
      <bottom style="medium">
        <color theme="9" tint="-0.2499465926084170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6" fillId="3" borderId="4" xfId="0" applyFont="1" applyFill="1" applyBorder="1" applyAlignment="1">
      <alignment horizontal="left" indent="3"/>
    </xf>
    <xf numFmtId="164" fontId="7" fillId="3" borderId="5" xfId="0" applyNumberFormat="1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left" indent="3"/>
    </xf>
    <xf numFmtId="164" fontId="7" fillId="3" borderId="8" xfId="0" applyNumberFormat="1" applyFont="1" applyFill="1" applyBorder="1" applyAlignment="1">
      <alignment horizontal="center"/>
    </xf>
    <xf numFmtId="164" fontId="7" fillId="3" borderId="9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left" indent="3"/>
    </xf>
    <xf numFmtId="164" fontId="7" fillId="3" borderId="11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10" fontId="8" fillId="0" borderId="18" xfId="0" applyNumberFormat="1" applyFont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  <xf numFmtId="8" fontId="8" fillId="3" borderId="21" xfId="0" applyNumberFormat="1" applyFont="1" applyFill="1" applyBorder="1" applyAlignment="1">
      <alignment horizontal="center"/>
    </xf>
    <xf numFmtId="164" fontId="7" fillId="0" borderId="15" xfId="1" applyNumberFormat="1" applyFont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0" fontId="10" fillId="0" borderId="0" xfId="0" applyFont="1" applyFill="1"/>
    <xf numFmtId="0" fontId="10" fillId="0" borderId="0" xfId="3" applyFont="1" applyFill="1"/>
    <xf numFmtId="9" fontId="10" fillId="0" borderId="0" xfId="2" applyFont="1" applyFill="1"/>
    <xf numFmtId="0" fontId="5" fillId="8" borderId="2" xfId="0" applyFont="1" applyFill="1" applyBorder="1" applyAlignment="1">
      <alignment horizontal="center" vertical="center"/>
    </xf>
    <xf numFmtId="9" fontId="7" fillId="0" borderId="18" xfId="0" applyNumberFormat="1" applyFont="1" applyBorder="1" applyAlignment="1">
      <alignment horizontal="center"/>
    </xf>
    <xf numFmtId="0" fontId="4" fillId="5" borderId="0" xfId="4"/>
    <xf numFmtId="0" fontId="4" fillId="5" borderId="0" xfId="4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3" fillId="9" borderId="0" xfId="0" applyFont="1" applyFill="1"/>
    <xf numFmtId="164" fontId="3" fillId="9" borderId="0" xfId="1" applyNumberFormat="1" applyFont="1" applyFill="1" applyAlignment="1">
      <alignment horizontal="center"/>
    </xf>
    <xf numFmtId="164" fontId="1" fillId="6" borderId="0" xfId="5" applyNumberFormat="1" applyAlignment="1">
      <alignment horizontal="center"/>
    </xf>
    <xf numFmtId="0" fontId="0" fillId="0" borderId="22" xfId="0" applyBorder="1" applyAlignment="1">
      <alignment horizontal="center"/>
    </xf>
    <xf numFmtId="9" fontId="0" fillId="0" borderId="23" xfId="0" applyNumberFormat="1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9" fontId="0" fillId="0" borderId="26" xfId="0" applyNumberFormat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29" xfId="0" applyNumberFormat="1" applyBorder="1" applyAlignment="1">
      <alignment horizontal="center"/>
    </xf>
    <xf numFmtId="164" fontId="0" fillId="4" borderId="3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4" fillId="7" borderId="0" xfId="6"/>
    <xf numFmtId="0" fontId="4" fillId="7" borderId="0" xfId="6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9" fontId="0" fillId="0" borderId="31" xfId="0" applyNumberFormat="1" applyBorder="1" applyAlignment="1">
      <alignment horizontal="center"/>
    </xf>
    <xf numFmtId="0" fontId="11" fillId="8" borderId="1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indent="3"/>
    </xf>
    <xf numFmtId="0" fontId="6" fillId="4" borderId="14" xfId="0" applyFont="1" applyFill="1" applyBorder="1" applyAlignment="1">
      <alignment horizontal="left" indent="3"/>
    </xf>
    <xf numFmtId="0" fontId="6" fillId="4" borderId="16" xfId="0" applyFont="1" applyFill="1" applyBorder="1" applyAlignment="1">
      <alignment horizontal="left" indent="3"/>
    </xf>
    <xf numFmtId="0" fontId="6" fillId="4" borderId="17" xfId="0" applyFont="1" applyFill="1" applyBorder="1" applyAlignment="1">
      <alignment horizontal="left" indent="3"/>
    </xf>
    <xf numFmtId="0" fontId="9" fillId="3" borderId="19" xfId="0" applyFont="1" applyFill="1" applyBorder="1" applyAlignment="1">
      <alignment horizontal="left" indent="3"/>
    </xf>
    <xf numFmtId="0" fontId="9" fillId="3" borderId="20" xfId="0" applyFont="1" applyFill="1" applyBorder="1" applyAlignment="1">
      <alignment horizontal="left" indent="3"/>
    </xf>
    <xf numFmtId="0" fontId="11" fillId="8" borderId="2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left" indent="3"/>
    </xf>
    <xf numFmtId="0" fontId="6" fillId="4" borderId="20" xfId="0" applyFont="1" applyFill="1" applyBorder="1" applyAlignment="1">
      <alignment horizontal="left" indent="3"/>
    </xf>
    <xf numFmtId="0" fontId="9" fillId="3" borderId="16" xfId="0" applyFont="1" applyFill="1" applyBorder="1" applyAlignment="1">
      <alignment horizontal="left" indent="3"/>
    </xf>
    <xf numFmtId="0" fontId="9" fillId="3" borderId="17" xfId="0" applyFont="1" applyFill="1" applyBorder="1" applyAlignment="1">
      <alignment horizontal="left" indent="3"/>
    </xf>
  </cellXfs>
  <cellStyles count="7">
    <cellStyle name="40% - Ênfase4" xfId="5" builtinId="43"/>
    <cellStyle name="Ênfase4" xfId="4" builtinId="41"/>
    <cellStyle name="Ênfase6" xfId="6" builtinId="49"/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9BD1B1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0000"/>
                      <a:lumMod val="100000"/>
                    </a:schemeClr>
                  </a:gs>
                  <a:gs pos="50000">
                    <a:schemeClr val="accent1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1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l">
                  <a:rot lat="0" lon="0" rev="4200000"/>
                </a:lightRig>
              </a:scene3d>
              <a:sp3d prstMaterial="flat">
                <a:bevelT w="50800" h="63500" prst="riblet"/>
              </a:sp3d>
            </c:spPr>
            <c:extLst>
              <c:ext xmlns:c16="http://schemas.microsoft.com/office/drawing/2014/chart" uri="{C3380CC4-5D6E-409C-BE32-E72D297353CC}">
                <c16:uniqueId val="{00000001-5BFF-4B2B-BC8C-9965E0A217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0000"/>
                      <a:lumMod val="100000"/>
                    </a:schemeClr>
                  </a:gs>
                  <a:gs pos="50000">
                    <a:schemeClr val="accent2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2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l">
                  <a:rot lat="0" lon="0" rev="4200000"/>
                </a:lightRig>
              </a:scene3d>
              <a:sp3d prstMaterial="flat">
                <a:bevelT w="50800" h="63500" prst="riblet"/>
              </a:sp3d>
            </c:spPr>
            <c:extLst>
              <c:ext xmlns:c16="http://schemas.microsoft.com/office/drawing/2014/chart" uri="{C3380CC4-5D6E-409C-BE32-E72D297353CC}">
                <c16:uniqueId val="{00000003-5BFF-4B2B-BC8C-9965E0A217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0000"/>
                      <a:lumMod val="100000"/>
                    </a:schemeClr>
                  </a:gs>
                  <a:gs pos="50000">
                    <a:schemeClr val="accent3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3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l">
                  <a:rot lat="0" lon="0" rev="4200000"/>
                </a:lightRig>
              </a:scene3d>
              <a:sp3d prstMaterial="flat">
                <a:bevelT w="50800" h="63500" prst="riblet"/>
              </a:sp3d>
            </c:spPr>
            <c:extLst>
              <c:ext xmlns:c16="http://schemas.microsoft.com/office/drawing/2014/chart" uri="{C3380CC4-5D6E-409C-BE32-E72D297353CC}">
                <c16:uniqueId val="{00000005-5BFF-4B2B-BC8C-9965E0A217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0000"/>
                      <a:lumMod val="100000"/>
                    </a:schemeClr>
                  </a:gs>
                  <a:gs pos="50000">
                    <a:schemeClr val="accent4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4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l">
                  <a:rot lat="0" lon="0" rev="4200000"/>
                </a:lightRig>
              </a:scene3d>
              <a:sp3d prstMaterial="flat">
                <a:bevelT w="50800" h="63500" prst="riblet"/>
              </a:sp3d>
            </c:spPr>
            <c:extLst>
              <c:ext xmlns:c16="http://schemas.microsoft.com/office/drawing/2014/chart" uri="{C3380CC4-5D6E-409C-BE32-E72D297353CC}">
                <c16:uniqueId val="{00000007-5BFF-4B2B-BC8C-9965E0A217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0000"/>
                      <a:lumMod val="100000"/>
                    </a:schemeClr>
                  </a:gs>
                  <a:gs pos="50000">
                    <a:schemeClr val="accent5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5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l">
                  <a:rot lat="0" lon="0" rev="4200000"/>
                </a:lightRig>
              </a:scene3d>
              <a:sp3d prstMaterial="flat">
                <a:bevelT w="50800" h="63500" prst="riblet"/>
              </a:sp3d>
            </c:spPr>
            <c:extLst>
              <c:ext xmlns:c16="http://schemas.microsoft.com/office/drawing/2014/chart" uri="{C3380CC4-5D6E-409C-BE32-E72D297353CC}">
                <c16:uniqueId val="{00000009-5BFF-4B2B-BC8C-9965E0A217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0000"/>
                      <a:lumMod val="100000"/>
                    </a:schemeClr>
                  </a:gs>
                  <a:gs pos="50000">
                    <a:schemeClr val="accent6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6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l">
                  <a:rot lat="0" lon="0" rev="4200000"/>
                </a:lightRig>
              </a:scene3d>
              <a:sp3d prstMaterial="flat">
                <a:bevelT w="50800" h="63500" prst="riblet"/>
              </a:sp3d>
            </c:spPr>
            <c:extLst>
              <c:ext xmlns:c16="http://schemas.microsoft.com/office/drawing/2014/chart" uri="{C3380CC4-5D6E-409C-BE32-E72D297353CC}">
                <c16:uniqueId val="{0000000B-5BFF-4B2B-BC8C-9965E0A217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351682</xdr:colOff>
      <xdr:row>42</xdr:row>
      <xdr:rowOff>71994</xdr:rowOff>
    </xdr:from>
    <xdr:to>
      <xdr:col>3</xdr:col>
      <xdr:colOff>926811</xdr:colOff>
      <xdr:row>55</xdr:row>
      <xdr:rowOff>9855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311728</xdr:colOff>
      <xdr:row>1</xdr:row>
      <xdr:rowOff>69273</xdr:rowOff>
    </xdr:from>
    <xdr:to>
      <xdr:col>4</xdr:col>
      <xdr:colOff>121227</xdr:colOff>
      <xdr:row>8</xdr:row>
      <xdr:rowOff>60615</xdr:rowOff>
    </xdr:to>
    <xdr:pic>
      <xdr:nvPicPr>
        <xdr:cNvPr id="3" name="Imagem 2" descr="D:\curso Excel Santander\simulador de investimentos\easy invest (1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04" b="31876"/>
        <a:stretch/>
      </xdr:blipFill>
      <xdr:spPr bwMode="auto">
        <a:xfrm>
          <a:off x="311728" y="277091"/>
          <a:ext cx="6433704" cy="1446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R42"/>
  <sheetViews>
    <sheetView showGridLines="0" showRowColHeaders="0" tabSelected="1" topLeftCell="A16" zoomScale="110" zoomScaleNormal="110" workbookViewId="0">
      <selection activeCell="D12" sqref="D12"/>
    </sheetView>
  </sheetViews>
  <sheetFormatPr defaultColWidth="0" defaultRowHeight="16.5" x14ac:dyDescent="0.3"/>
  <cols>
    <col min="1" max="1" width="5.375" customWidth="1"/>
    <col min="2" max="2" width="46.875" customWidth="1"/>
    <col min="3" max="3" width="19.625" bestFit="1" customWidth="1"/>
    <col min="4" max="18" width="15" customWidth="1"/>
    <col min="19" max="16384" width="8.75" hidden="1"/>
  </cols>
  <sheetData>
    <row r="10" spans="2:4" ht="17.25" thickBot="1" x14ac:dyDescent="0.35"/>
    <row r="11" spans="2:4" ht="29.25" x14ac:dyDescent="0.3">
      <c r="B11" s="50" t="s">
        <v>0</v>
      </c>
      <c r="C11" s="51"/>
      <c r="D11" s="58"/>
    </row>
    <row r="12" spans="2:4" ht="17.25" x14ac:dyDescent="0.3">
      <c r="B12" s="52" t="s">
        <v>1</v>
      </c>
      <c r="C12" s="53"/>
      <c r="D12" s="19">
        <v>2000</v>
      </c>
    </row>
    <row r="13" spans="2:4" ht="17.25" x14ac:dyDescent="0.3">
      <c r="B13" s="54" t="s">
        <v>2</v>
      </c>
      <c r="C13" s="55"/>
      <c r="D13" s="25">
        <v>0.01</v>
      </c>
    </row>
    <row r="14" spans="2:4" ht="18" thickBot="1" x14ac:dyDescent="0.35">
      <c r="B14" s="59" t="s">
        <v>3</v>
      </c>
      <c r="C14" s="60"/>
      <c r="D14" s="20">
        <f>D12*30%</f>
        <v>600</v>
      </c>
    </row>
    <row r="15" spans="2:4" ht="17.25" thickBot="1" x14ac:dyDescent="0.35"/>
    <row r="16" spans="2:4" ht="28.5" customHeight="1" x14ac:dyDescent="0.3">
      <c r="B16" s="50" t="s">
        <v>4</v>
      </c>
      <c r="C16" s="51"/>
      <c r="D16" s="58"/>
    </row>
    <row r="17" spans="1:15" ht="17.25" x14ac:dyDescent="0.3">
      <c r="B17" s="52" t="s">
        <v>5</v>
      </c>
      <c r="C17" s="53"/>
      <c r="D17" s="14">
        <v>600</v>
      </c>
    </row>
    <row r="18" spans="1:15" ht="17.25" x14ac:dyDescent="0.3">
      <c r="B18" s="54" t="s">
        <v>6</v>
      </c>
      <c r="C18" s="55"/>
      <c r="D18" s="15">
        <v>7</v>
      </c>
    </row>
    <row r="19" spans="1:15" ht="17.25" x14ac:dyDescent="0.3">
      <c r="B19" s="54" t="s">
        <v>7</v>
      </c>
      <c r="C19" s="55"/>
      <c r="D19" s="16">
        <v>1.0789999999999999E-2</v>
      </c>
    </row>
    <row r="20" spans="1:15" ht="17.25" x14ac:dyDescent="0.3">
      <c r="B20" s="61" t="s">
        <v>8</v>
      </c>
      <c r="C20" s="62"/>
      <c r="D20" s="17">
        <f>FV(taxa_mensal,qtd_anos*12,aporte*-1)</f>
        <v>81370.220404561827</v>
      </c>
    </row>
    <row r="21" spans="1:15" ht="18" thickBot="1" x14ac:dyDescent="0.35">
      <c r="B21" s="56" t="s">
        <v>9</v>
      </c>
      <c r="C21" s="57"/>
      <c r="D21" s="18">
        <f>patrimonio*rendimento_carteira</f>
        <v>813.70220404561826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7.25" thickBot="1" x14ac:dyDescent="0.35"/>
    <row r="23" spans="1:15" ht="29.25" x14ac:dyDescent="0.3">
      <c r="B23" s="50" t="s">
        <v>31</v>
      </c>
      <c r="C23" s="51"/>
      <c r="D23" s="24" t="s">
        <v>32</v>
      </c>
    </row>
    <row r="24" spans="1:15" ht="17.25" x14ac:dyDescent="0.3">
      <c r="A24" s="1">
        <v>2</v>
      </c>
      <c r="B24" s="5" t="s">
        <v>10</v>
      </c>
      <c r="C24" s="6">
        <f>FV($D$19,$A24*12,$D$17*-1)</f>
        <v>16336.57637858713</v>
      </c>
      <c r="D24" s="7">
        <f>C24*rendimento_carteira</f>
        <v>163.36576378587131</v>
      </c>
    </row>
    <row r="25" spans="1:15" ht="17.25" x14ac:dyDescent="0.3">
      <c r="A25" s="1">
        <v>5</v>
      </c>
      <c r="B25" s="8" t="s">
        <v>11</v>
      </c>
      <c r="C25" s="9">
        <f>FV($D$19,$A25*12,$D$17*-1)</f>
        <v>50266.148399092584</v>
      </c>
      <c r="D25" s="10">
        <f>C25*rendimento_carteira</f>
        <v>502.66148399092583</v>
      </c>
    </row>
    <row r="26" spans="1:15" ht="17.25" x14ac:dyDescent="0.3">
      <c r="A26" s="1">
        <v>10</v>
      </c>
      <c r="B26" s="8" t="s">
        <v>12</v>
      </c>
      <c r="C26" s="9">
        <f>FV($D$19,$A26*12,$D$17*-1)</f>
        <v>145970.52751810331</v>
      </c>
      <c r="D26" s="10">
        <f>C26*rendimento_carteira</f>
        <v>1459.7052751810331</v>
      </c>
    </row>
    <row r="27" spans="1:15" ht="17.25" x14ac:dyDescent="0.3">
      <c r="A27" s="1">
        <v>20</v>
      </c>
      <c r="B27" s="8" t="s">
        <v>13</v>
      </c>
      <c r="C27" s="9">
        <f>FV($D$19,$A27*12,$D$17*-1)</f>
        <v>675119.04005824833</v>
      </c>
      <c r="D27" s="10">
        <f>C27*rendimento_carteira</f>
        <v>6751.1904005824836</v>
      </c>
    </row>
    <row r="28" spans="1:15" ht="18" thickBot="1" x14ac:dyDescent="0.35">
      <c r="A28" s="1">
        <v>30</v>
      </c>
      <c r="B28" s="11" t="s">
        <v>14</v>
      </c>
      <c r="C28" s="12">
        <f>FV($D$19,$A28*12,$D$17*-1)</f>
        <v>2593301.7930028285</v>
      </c>
      <c r="D28" s="13">
        <f>C28*rendimento_carteira</f>
        <v>25933.017930028287</v>
      </c>
    </row>
    <row r="32" spans="1:15" x14ac:dyDescent="0.3">
      <c r="B32" s="26" t="s">
        <v>15</v>
      </c>
      <c r="C32" s="27" t="s">
        <v>16</v>
      </c>
      <c r="D32" s="26"/>
    </row>
    <row r="33" spans="2:4" x14ac:dyDescent="0.3">
      <c r="B33" s="30" t="s">
        <v>17</v>
      </c>
      <c r="C33" s="31">
        <f>aporte</f>
        <v>600</v>
      </c>
      <c r="D33" s="30"/>
    </row>
    <row r="35" spans="2:4" x14ac:dyDescent="0.3">
      <c r="B35" s="29" t="s">
        <v>18</v>
      </c>
      <c r="C35" s="29" t="s">
        <v>19</v>
      </c>
      <c r="D35" s="29" t="s">
        <v>20</v>
      </c>
    </row>
    <row r="36" spans="2:4" x14ac:dyDescent="0.3">
      <c r="B36" s="33" t="s">
        <v>21</v>
      </c>
      <c r="C36" s="34">
        <f>VLOOKUP($C$32&amp;"-"&amp;B36,BASE!$A:$D,4,FALSE)</f>
        <v>0.32</v>
      </c>
      <c r="D36" s="35">
        <f>C36*$C$33</f>
        <v>192</v>
      </c>
    </row>
    <row r="37" spans="2:4" x14ac:dyDescent="0.3">
      <c r="B37" s="36" t="s">
        <v>22</v>
      </c>
      <c r="C37" s="37">
        <f>VLOOKUP($C$32&amp;"-"&amp;B37,BASE!$A:$D,4,FALSE)</f>
        <v>0.35</v>
      </c>
      <c r="D37" s="38">
        <f t="shared" ref="D37:D41" si="0">C37*$C$33</f>
        <v>210</v>
      </c>
    </row>
    <row r="38" spans="2:4" x14ac:dyDescent="0.3">
      <c r="B38" s="36" t="s">
        <v>23</v>
      </c>
      <c r="C38" s="37">
        <f>VLOOKUP($C$32&amp;"-"&amp;B38,BASE!$A:$D,4,FALSE)</f>
        <v>0.08</v>
      </c>
      <c r="D38" s="38">
        <f t="shared" si="0"/>
        <v>48</v>
      </c>
    </row>
    <row r="39" spans="2:4" x14ac:dyDescent="0.3">
      <c r="B39" s="36" t="s">
        <v>24</v>
      </c>
      <c r="C39" s="37">
        <f>VLOOKUP($C$32&amp;"-"&amp;B39,BASE!$A:$D,4,FALSE)</f>
        <v>0.05</v>
      </c>
      <c r="D39" s="38">
        <f t="shared" si="0"/>
        <v>30</v>
      </c>
    </row>
    <row r="40" spans="2:4" x14ac:dyDescent="0.3">
      <c r="B40" s="36" t="s">
        <v>25</v>
      </c>
      <c r="C40" s="37">
        <f>VLOOKUP($C$32&amp;"-"&amp;B40,BASE!$A:$D,4,FALSE)</f>
        <v>0.1</v>
      </c>
      <c r="D40" s="38">
        <f t="shared" si="0"/>
        <v>60</v>
      </c>
    </row>
    <row r="41" spans="2:4" x14ac:dyDescent="0.3">
      <c r="B41" s="39" t="s">
        <v>26</v>
      </c>
      <c r="C41" s="40">
        <f>VLOOKUP($C$32&amp;"-"&amp;B41,BASE!$A:$D,4,FALSE)</f>
        <v>0.1</v>
      </c>
      <c r="D41" s="41">
        <f t="shared" si="0"/>
        <v>60</v>
      </c>
    </row>
    <row r="42" spans="2:4" x14ac:dyDescent="0.3">
      <c r="B42" s="28"/>
      <c r="C42" s="28"/>
      <c r="D42" s="32">
        <f>SUM(D36:D41)</f>
        <v>600</v>
      </c>
    </row>
  </sheetData>
  <mergeCells count="11">
    <mergeCell ref="B11:D11"/>
    <mergeCell ref="B12:C12"/>
    <mergeCell ref="B13:C13"/>
    <mergeCell ref="B14:C14"/>
    <mergeCell ref="B20:C20"/>
    <mergeCell ref="B16:D16"/>
    <mergeCell ref="B23:C23"/>
    <mergeCell ref="B17:C17"/>
    <mergeCell ref="B18:C18"/>
    <mergeCell ref="B19:C19"/>
    <mergeCell ref="B21:C21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zoomScale="115" zoomScaleNormal="115" workbookViewId="0">
      <selection activeCell="E11" sqref="E11"/>
    </sheetView>
  </sheetViews>
  <sheetFormatPr defaultRowHeight="16.5" x14ac:dyDescent="0.3"/>
  <cols>
    <col min="1" max="1" width="29.25" customWidth="1"/>
    <col min="2" max="2" width="13.125" bestFit="1" customWidth="1"/>
    <col min="3" max="3" width="19.5" bestFit="1" customWidth="1"/>
    <col min="7" max="7" width="15.375" customWidth="1"/>
  </cols>
  <sheetData>
    <row r="2" spans="1:8" x14ac:dyDescent="0.3">
      <c r="A2" s="45" t="s">
        <v>27</v>
      </c>
      <c r="B2" s="45" t="s">
        <v>15</v>
      </c>
      <c r="C2" s="46" t="s">
        <v>18</v>
      </c>
      <c r="D2" s="46" t="s">
        <v>28</v>
      </c>
    </row>
    <row r="3" spans="1:8" x14ac:dyDescent="0.3">
      <c r="A3" t="str">
        <f>B3&amp;"-"&amp;C3</f>
        <v>Conservador-PAPEL</v>
      </c>
      <c r="B3" t="s">
        <v>29</v>
      </c>
      <c r="C3" s="2" t="s">
        <v>21</v>
      </c>
      <c r="D3" s="4">
        <v>0.3</v>
      </c>
    </row>
    <row r="4" spans="1:8" x14ac:dyDescent="0.3">
      <c r="A4" t="str">
        <f t="shared" ref="A4:A20" si="0">B4&amp;"-"&amp;C4</f>
        <v>Conservador-TIJOLO</v>
      </c>
      <c r="B4" t="s">
        <v>29</v>
      </c>
      <c r="C4" s="2" t="s">
        <v>22</v>
      </c>
      <c r="D4" s="4">
        <v>0.5</v>
      </c>
      <c r="G4" s="21"/>
      <c r="H4" s="21"/>
    </row>
    <row r="5" spans="1:8" x14ac:dyDescent="0.3">
      <c r="A5" t="str">
        <f t="shared" si="0"/>
        <v>Conservador-HÍBRIDOS</v>
      </c>
      <c r="B5" t="s">
        <v>29</v>
      </c>
      <c r="C5" s="2" t="s">
        <v>23</v>
      </c>
      <c r="D5" s="4">
        <v>0.1</v>
      </c>
      <c r="G5" s="22"/>
      <c r="H5" s="23"/>
    </row>
    <row r="6" spans="1:8" x14ac:dyDescent="0.3">
      <c r="A6" t="str">
        <f t="shared" si="0"/>
        <v>Conservador-FOFs</v>
      </c>
      <c r="B6" t="s">
        <v>29</v>
      </c>
      <c r="C6" s="2" t="s">
        <v>24</v>
      </c>
      <c r="D6" s="4">
        <v>0.1</v>
      </c>
    </row>
    <row r="7" spans="1:8" x14ac:dyDescent="0.3">
      <c r="A7" t="str">
        <f t="shared" si="0"/>
        <v>Conservador-DESENVOLVIMENTO</v>
      </c>
      <c r="B7" t="s">
        <v>29</v>
      </c>
      <c r="C7" s="2" t="s">
        <v>25</v>
      </c>
      <c r="D7" s="4">
        <v>0</v>
      </c>
    </row>
    <row r="8" spans="1:8" ht="17.25" thickBot="1" x14ac:dyDescent="0.35">
      <c r="A8" s="47" t="str">
        <f t="shared" si="0"/>
        <v>Conservador-HOTELARIAS</v>
      </c>
      <c r="B8" s="47" t="s">
        <v>29</v>
      </c>
      <c r="C8" s="48" t="s">
        <v>26</v>
      </c>
      <c r="D8" s="49">
        <v>0</v>
      </c>
    </row>
    <row r="9" spans="1:8" x14ac:dyDescent="0.3">
      <c r="A9" t="str">
        <f t="shared" si="0"/>
        <v>Moderado-PAPEL</v>
      </c>
      <c r="B9" t="s">
        <v>16</v>
      </c>
      <c r="C9" s="2" t="s">
        <v>21</v>
      </c>
      <c r="D9" s="4">
        <v>0.32</v>
      </c>
    </row>
    <row r="10" spans="1:8" x14ac:dyDescent="0.3">
      <c r="A10" s="42" t="str">
        <f t="shared" si="0"/>
        <v>Moderado-TIJOLO</v>
      </c>
      <c r="B10" s="42" t="s">
        <v>16</v>
      </c>
      <c r="C10" s="43" t="s">
        <v>22</v>
      </c>
      <c r="D10" s="44">
        <v>0.35</v>
      </c>
    </row>
    <row r="11" spans="1:8" x14ac:dyDescent="0.3">
      <c r="A11" t="str">
        <f t="shared" si="0"/>
        <v>Moderado-HÍBRIDOS</v>
      </c>
      <c r="B11" t="s">
        <v>16</v>
      </c>
      <c r="C11" s="2" t="s">
        <v>23</v>
      </c>
      <c r="D11" s="4">
        <v>0.08</v>
      </c>
    </row>
    <row r="12" spans="1:8" x14ac:dyDescent="0.3">
      <c r="A12" t="str">
        <f t="shared" si="0"/>
        <v>Moderado-FOFs</v>
      </c>
      <c r="B12" t="s">
        <v>16</v>
      </c>
      <c r="C12" s="2" t="s">
        <v>24</v>
      </c>
      <c r="D12" s="4">
        <v>0.05</v>
      </c>
    </row>
    <row r="13" spans="1:8" x14ac:dyDescent="0.3">
      <c r="A13" t="str">
        <f t="shared" si="0"/>
        <v>Moderado-DESENVOLVIMENTO</v>
      </c>
      <c r="B13" t="s">
        <v>16</v>
      </c>
      <c r="C13" s="2" t="s">
        <v>25</v>
      </c>
      <c r="D13" s="4">
        <v>0.1</v>
      </c>
    </row>
    <row r="14" spans="1:8" ht="17.25" thickBot="1" x14ac:dyDescent="0.35">
      <c r="A14" s="47" t="str">
        <f t="shared" si="0"/>
        <v>Moderado-HOTELARIAS</v>
      </c>
      <c r="B14" s="47" t="s">
        <v>16</v>
      </c>
      <c r="C14" s="48" t="s">
        <v>26</v>
      </c>
      <c r="D14" s="49">
        <v>0.1</v>
      </c>
    </row>
    <row r="15" spans="1:8" x14ac:dyDescent="0.3">
      <c r="A15" t="str">
        <f t="shared" si="0"/>
        <v>Agressivo-PAPEL</v>
      </c>
      <c r="B15" t="s">
        <v>30</v>
      </c>
      <c r="C15" s="2" t="s">
        <v>21</v>
      </c>
      <c r="D15" s="4">
        <v>0.5</v>
      </c>
    </row>
    <row r="16" spans="1:8" x14ac:dyDescent="0.3">
      <c r="A16" t="str">
        <f t="shared" si="0"/>
        <v>Agressivo-TIJOLO</v>
      </c>
      <c r="B16" t="s">
        <v>30</v>
      </c>
      <c r="C16" s="2" t="s">
        <v>22</v>
      </c>
      <c r="D16" s="4">
        <v>0.1</v>
      </c>
    </row>
    <row r="17" spans="1:4" x14ac:dyDescent="0.3">
      <c r="A17" t="str">
        <f t="shared" si="0"/>
        <v>Agressivo-HÍBRIDOS</v>
      </c>
      <c r="B17" t="s">
        <v>30</v>
      </c>
      <c r="C17" s="2" t="s">
        <v>23</v>
      </c>
      <c r="D17" s="4">
        <v>0.05</v>
      </c>
    </row>
    <row r="18" spans="1:4" x14ac:dyDescent="0.3">
      <c r="A18" t="str">
        <f t="shared" si="0"/>
        <v>Agressivo-FOFs</v>
      </c>
      <c r="B18" t="s">
        <v>30</v>
      </c>
      <c r="C18" s="2" t="s">
        <v>24</v>
      </c>
      <c r="D18" s="4">
        <v>0.05</v>
      </c>
    </row>
    <row r="19" spans="1:4" x14ac:dyDescent="0.3">
      <c r="A19" t="str">
        <f t="shared" si="0"/>
        <v>Agressivo-DESENVOLVIMENTO</v>
      </c>
      <c r="B19" t="s">
        <v>30</v>
      </c>
      <c r="C19" s="2" t="s">
        <v>25</v>
      </c>
      <c r="D19" s="4">
        <v>0.2</v>
      </c>
    </row>
    <row r="20" spans="1:4" x14ac:dyDescent="0.3">
      <c r="A20" t="str">
        <f t="shared" si="0"/>
        <v>Agressivo-HOTELARIAS</v>
      </c>
      <c r="B20" t="s">
        <v>30</v>
      </c>
      <c r="C20" s="2" t="s">
        <v>26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19483571-f922-4e8e-9c1c-26f0a225213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51b35d3-0456-4d6a-bc2f-da927e91d158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BASE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>Usuário</cp:lastModifiedBy>
  <cp:revision/>
  <dcterms:created xsi:type="dcterms:W3CDTF">2025-04-16T18:38:03Z</dcterms:created>
  <dcterms:modified xsi:type="dcterms:W3CDTF">2025-06-26T19:13:31Z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