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.en\Downloads\"/>
    </mc:Choice>
  </mc:AlternateContent>
  <xr:revisionPtr revIDLastSave="0" documentId="13_ncr:1_{F7C0393A-AB6E-4D30-BABF-88E3572AD83F}" xr6:coauthVersionLast="47" xr6:coauthVersionMax="47" xr10:uidLastSave="{00000000-0000-0000-0000-000000000000}"/>
  <bookViews>
    <workbookView xWindow="9015" yWindow="105" windowWidth="19215" windowHeight="15540" firstSheet="3" activeTab="4" xr2:uid="{00000000-000D-0000-FFFF-FFFF00000000}"/>
  </bookViews>
  <sheets>
    <sheet name="PivotTable1" sheetId="3" r:id="rId1"/>
    <sheet name="PivotTable2" sheetId="5" r:id="rId2"/>
    <sheet name="PivotTable3" sheetId="9" r:id="rId3"/>
    <sheet name="Bonus" sheetId="10" r:id="rId4"/>
    <sheet name="Bonus Statsitical" sheetId="11" r:id="rId5"/>
    <sheet name="Crowdfunding" sheetId="1" r:id="rId6"/>
  </sheets>
  <calcPr calcId="191029"/>
  <pivotCaches>
    <pivotCache cacheId="2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1" l="1"/>
  <c r="H15" i="11"/>
  <c r="H10" i="11"/>
  <c r="H11" i="11"/>
  <c r="J7" i="11"/>
  <c r="I7" i="11"/>
  <c r="H7" i="11"/>
  <c r="H3" i="11"/>
  <c r="G7" i="11"/>
  <c r="J3" i="11"/>
  <c r="I3" i="11"/>
  <c r="G3" i="11"/>
  <c r="D4" i="10"/>
  <c r="D5" i="10"/>
  <c r="D6" i="10"/>
  <c r="D7" i="10"/>
  <c r="D8" i="10"/>
  <c r="D9" i="10"/>
  <c r="D10" i="10"/>
  <c r="D11" i="10"/>
  <c r="D12" i="10"/>
  <c r="C4" i="10"/>
  <c r="C5" i="10"/>
  <c r="C6" i="10"/>
  <c r="C7" i="10"/>
  <c r="C8" i="10"/>
  <c r="C9" i="10"/>
  <c r="C10" i="10"/>
  <c r="C11" i="10"/>
  <c r="C12" i="10"/>
  <c r="B4" i="10"/>
  <c r="B5" i="10"/>
  <c r="B6" i="10"/>
  <c r="B7" i="10"/>
  <c r="E7" i="10" s="1"/>
  <c r="F7" i="10" s="1"/>
  <c r="B8" i="10"/>
  <c r="E8" i="10" s="1"/>
  <c r="F8" i="10" s="1"/>
  <c r="B9" i="10"/>
  <c r="B10" i="10"/>
  <c r="B11" i="10"/>
  <c r="B12" i="10"/>
  <c r="D3" i="10"/>
  <c r="C3" i="10"/>
  <c r="B3" i="10"/>
  <c r="D13" i="10"/>
  <c r="D2" i="10"/>
  <c r="C13" i="10"/>
  <c r="C2" i="10"/>
  <c r="B13" i="10"/>
  <c r="E13" i="10" s="1"/>
  <c r="F13" i="10" s="1"/>
  <c r="B2" i="10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E9" i="10" l="1"/>
  <c r="F9" i="10" s="1"/>
  <c r="E10" i="10"/>
  <c r="F10" i="10" s="1"/>
  <c r="E2" i="10"/>
  <c r="G2" i="10" s="1"/>
  <c r="E6" i="10"/>
  <c r="F6" i="10" s="1"/>
  <c r="E4" i="10"/>
  <c r="F4" i="10" s="1"/>
  <c r="E11" i="10"/>
  <c r="F11" i="10" s="1"/>
  <c r="E5" i="10"/>
  <c r="H5" i="10" s="1"/>
  <c r="E12" i="10"/>
  <c r="F12" i="10" s="1"/>
  <c r="E3" i="10"/>
  <c r="F3" i="10" s="1"/>
  <c r="G13" i="10"/>
  <c r="H10" i="10"/>
  <c r="H9" i="10"/>
  <c r="G9" i="10"/>
  <c r="H8" i="10"/>
  <c r="H6" i="10"/>
  <c r="H7" i="10"/>
  <c r="H13" i="10"/>
  <c r="H2" i="10"/>
  <c r="G10" i="10"/>
  <c r="G8" i="10"/>
  <c r="G7" i="10"/>
  <c r="G6" i="10"/>
  <c r="F2" i="10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1" i="10" l="1"/>
  <c r="G11" i="10"/>
  <c r="G4" i="10"/>
  <c r="H4" i="10"/>
  <c r="G5" i="10"/>
  <c r="F5" i="10"/>
  <c r="G3" i="10"/>
  <c r="G12" i="10"/>
  <c r="H12" i="10"/>
  <c r="H3" i="10"/>
</calcChain>
</file>

<file path=xl/sharedStrings.xml><?xml version="1.0" encoding="utf-8"?>
<sst xmlns="http://schemas.openxmlformats.org/spreadsheetml/2006/main" count="9072" uniqueCount="2120">
  <si>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</si>
  <si>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</si>
  <si>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</si>
  <si>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</si>
  <si>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</si>
  <si>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</si>
  <si>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</si>
  <si>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</si>
  <si>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</si>
  <si>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</si>
  <si>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</si>
  <si>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</si>
  <si>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</si>
  <si>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</si>
  <si>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</si>
  <si>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</si>
  <si>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</si>
  <si>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</si>
  <si>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</si>
  <si>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</si>
  <si>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</si>
  <si>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</si>
  <si>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</si>
  <si>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</si>
  <si>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</si>
  <si>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</si>
  <si>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</si>
  <si>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</si>
  <si>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</si>
  <si>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</si>
  <si>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</si>
  <si>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</si>
  <si>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</si>
  <si>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</si>
  <si>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</si>
  <si>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</si>
  <si>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</si>
  <si>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</si>
  <si>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</si>
  <si>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</si>
  <si>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</si>
  <si>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</si>
  <si>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</si>
  <si>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</si>
  <si>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</si>
  <si>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</si>
  <si>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</si>
  <si>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</si>
  <si>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</si>
  <si>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</si>
  <si>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</si>
  <si>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</si>
  <si>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</si>
  <si>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</si>
  <si>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</si>
  <si>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</si>
  <si>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</si>
  <si>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</si>
  <si>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</si>
  <si>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</si>
  <si>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</si>
  <si>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</si>
  <si>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</si>
  <si>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</si>
  <si>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</si>
  <si>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</si>
  <si>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</si>
  <si>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</si>
  <si>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</si>
  <si>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</si>
  <si>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</si>
  <si>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</si>
  <si>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</si>
  <si>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</si>
  <si>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</si>
  <si>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</si>
  <si>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</si>
  <si>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</si>
  <si>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</si>
  <si>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</si>
  <si>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</si>
  <si>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</si>
  <si>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</si>
  <si>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</si>
  <si>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</si>
  <si>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</si>
  <si>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</si>
  <si>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</si>
  <si>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</si>
  <si>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</si>
  <si>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</si>
  <si>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</si>
  <si>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</si>
  <si>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</si>
  <si>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</si>
  <si>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</si>
  <si>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</si>
  <si>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</si>
  <si>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</si>
  <si>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</si>
  <si>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</si>
  <si>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</si>
  <si>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</si>
  <si>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</si>
  <si>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</si>
  <si>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</si>
  <si>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</si>
  <si>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</si>
  <si>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</si>
  <si>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</si>
  <si>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</si>
  <si>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</si>
  <si>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</si>
  <si>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</si>
  <si>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</si>
  <si>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</si>
  <si>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</si>
  <si>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</si>
  <si>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</si>
  <si>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</si>
  <si>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</si>
  <si>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</si>
  <si>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</si>
  <si>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</si>
  <si>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</si>
  <si>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</si>
  <si>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</si>
  <si>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</si>
  <si>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</si>
  <si>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</si>
  <si>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</si>
  <si>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</si>
  <si>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</si>
  <si>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</si>
  <si>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</si>
  <si>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</si>
  <si>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</si>
  <si>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</si>
  <si>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</si>
  <si>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</si>
  <si>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</si>
  <si>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</si>
  <si>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</si>
  <si>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</si>
  <si>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</si>
  <si>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</si>
  <si>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</si>
  <si>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</si>
  <si>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</si>
  <si>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</si>
  <si>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</si>
  <si>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</si>
  <si>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</si>
  <si>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</si>
  <si>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</si>
  <si>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</si>
  <si>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</si>
  <si>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</si>
  <si>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</si>
  <si>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</si>
  <si>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</si>
  <si>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</si>
  <si>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</si>
  <si>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</si>
  <si>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</si>
  <si>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</si>
  <si>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</si>
  <si>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</si>
  <si>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</si>
  <si>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</si>
  <si>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</si>
  <si>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</si>
  <si>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</si>
  <si>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</si>
  <si>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</si>
  <si>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</si>
  <si>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</si>
  <si>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</si>
  <si>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</si>
  <si>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</si>
  <si>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</si>
  <si>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</si>
  <si>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</si>
  <si>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</si>
  <si>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</si>
  <si>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</si>
  <si>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</si>
  <si>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</si>
  <si>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</si>
  <si>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</si>
  <si>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</si>
  <si>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</si>
  <si>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</si>
  <si>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</si>
  <si>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</si>
  <si>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</si>
  <si>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</si>
  <si>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</si>
  <si>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</si>
  <si>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</si>
  <si>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</si>
  <si>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</si>
  <si>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</si>
  <si>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</si>
  <si>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</si>
  <si>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</si>
  <si>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</si>
  <si>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</si>
  <si>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</si>
  <si>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</si>
  <si>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</si>
  <si>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</si>
  <si>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</si>
  <si>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</si>
  <si>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</si>
  <si>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</si>
  <si>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</si>
  <si>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</si>
  <si>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</si>
  <si>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</si>
  <si>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</si>
  <si>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</si>
  <si>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</si>
  <si>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</si>
  <si>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</si>
  <si>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</si>
  <si>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</si>
  <si>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</si>
  <si>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</si>
  <si>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</si>
  <si>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</si>
  <si>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</si>
  <si>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</si>
  <si>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</si>
  <si>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</si>
  <si>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</si>
  <si>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</si>
  <si>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</si>
  <si>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</si>
  <si>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</si>
  <si>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</si>
  <si>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</si>
  <si>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</si>
  <si>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</si>
  <si>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</si>
  <si>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</si>
  <si>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</si>
  <si>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</si>
  <si>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</si>
  <si>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</si>
  <si>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</si>
  <si>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</si>
  <si>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</si>
  <si>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</si>
  <si>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</si>
  <si>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</si>
  <si>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</si>
  <si>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</si>
  <si>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</si>
  <si>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</si>
  <si>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</si>
  <si>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</si>
  <si>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</si>
  <si>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</si>
  <si>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</si>
  <si>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</si>
  <si>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</si>
  <si>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</si>
  <si>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</si>
  <si>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</si>
  <si>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</si>
  <si>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</si>
  <si>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</si>
  <si>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</si>
  <si>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</si>
  <si>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</si>
  <si>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</si>
  <si>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</si>
  <si>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</si>
  <si>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</si>
  <si>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</si>
  <si>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</si>
  <si>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</si>
  <si>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</si>
  <si>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</si>
  <si>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</si>
  <si>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</si>
  <si>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</si>
  <si>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</si>
  <si>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</si>
  <si>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</si>
  <si>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</si>
  <si>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</si>
  <si>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</si>
  <si>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</si>
  <si>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</si>
  <si>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</si>
  <si>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</si>
  <si>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</si>
  <si>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</si>
  <si>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</si>
  <si>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</si>
  <si>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</si>
  <si>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</si>
  <si>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</si>
  <si>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</si>
  <si>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</si>
  <si>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</si>
  <si>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</si>
  <si>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</si>
  <si>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</si>
  <si>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</si>
  <si>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</si>
  <si>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</si>
  <si>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</si>
  <si>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</si>
  <si>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</si>
  <si>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</si>
  <si>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</si>
  <si>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</si>
  <si>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</si>
  <si>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</si>
  <si>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</si>
  <si>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</si>
  <si>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</si>
  <si>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</si>
  <si>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</si>
  <si>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</si>
  <si>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</si>
  <si>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</si>
  <si>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</si>
  <si>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</si>
  <si>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</si>
  <si>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</si>
  <si>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</si>
  <si>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</si>
  <si>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</si>
  <si>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</si>
  <si>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</si>
  <si>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</si>
  <si>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</si>
  <si>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</si>
  <si>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</si>
  <si>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</si>
  <si>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</si>
  <si>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</si>
  <si>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</si>
  <si>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</si>
  <si>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</si>
  <si>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</si>
  <si>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</si>
  <si>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</si>
  <si>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</si>
  <si>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</si>
  <si>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</si>
  <si>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</si>
  <si>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</si>
  <si>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</si>
  <si>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</si>
  <si>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</si>
  <si>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</si>
  <si>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</si>
  <si>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</si>
  <si>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</si>
  <si>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</si>
  <si>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</si>
  <si>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</si>
  <si>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</si>
  <si>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</si>
  <si>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</si>
  <si>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</si>
  <si>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</si>
  <si>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</si>
  <si>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</si>
  <si>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</si>
  <si>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</si>
  <si>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</si>
  <si>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</si>
  <si>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</si>
  <si>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</si>
  <si>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</si>
  <si>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</si>
  <si>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</si>
  <si>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</si>
  <si>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</si>
  <si>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</si>
  <si>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</si>
  <si>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</si>
  <si>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</si>
  <si>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</si>
  <si>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</si>
  <si>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</si>
  <si>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</si>
  <si>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</si>
  <si>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</si>
  <si>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</si>
  <si>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</si>
  <si>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</si>
  <si>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</si>
  <si>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</si>
  <si>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</si>
  <si>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</si>
  <si>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</si>
  <si>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</si>
  <si>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</si>
  <si>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</si>
  <si>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</si>
  <si>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</si>
  <si>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</si>
  <si>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</si>
  <si>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</si>
  <si>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</si>
  <si>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</si>
  <si>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</si>
  <si>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</si>
  <si>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</si>
  <si>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</si>
  <si>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</si>
  <si>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</si>
  <si>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</si>
  <si>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</si>
  <si>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</si>
  <si>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</si>
  <si>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</si>
  <si>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</si>
  <si>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</si>
  <si>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</si>
  <si>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</si>
  <si>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</si>
  <si>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</si>
  <si>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</si>
  <si>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</si>
  <si>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</si>
  <si>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</si>
  <si>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</si>
  <si>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</si>
  <si>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</si>
  <si>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</si>
  <si>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</si>
  <si>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</si>
  <si>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</si>
  <si>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</si>
  <si>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</si>
  <si>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</si>
  <si>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</si>
  <si>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</si>
  <si>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</si>
  <si>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</si>
  <si>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</si>
  <si>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</si>
  <si>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</si>
  <si>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</si>
  <si>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</si>
  <si>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</si>
  <si>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</si>
  <si>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</si>
  <si>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</si>
  <si>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</si>
  <si>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</si>
  <si>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</si>
  <si>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</si>
  <si>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</si>
  <si>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</si>
  <si>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</si>
  <si>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</si>
  <si>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</si>
  <si>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</si>
  <si>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</si>
  <si>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</si>
  <si>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</si>
  <si>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</si>
  <si>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</si>
  <si>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</si>
  <si>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</si>
  <si>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</si>
  <si>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</si>
  <si>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</si>
  <si>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</si>
  <si>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</si>
  <si>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</si>
  <si>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</si>
  <si>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</si>
  <si>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</si>
  <si>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</si>
  <si>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</si>
  <si>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</si>
  <si>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</si>
  <si>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</si>
  <si>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</si>
  <si>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</si>
  <si>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</si>
  <si>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</si>
  <si>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</si>
  <si>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</si>
  <si>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</si>
  <si>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</si>
  <si>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</si>
  <si>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</si>
  <si>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</si>
  <si>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</si>
  <si>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</si>
  <si>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</si>
  <si>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</si>
  <si>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</si>
  <si>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</si>
  <si>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</si>
  <si>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</si>
  <si>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</si>
  <si>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</si>
  <si>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</si>
  <si>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</si>
  <si>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</si>
  <si>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</si>
  <si>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</si>
  <si>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</si>
  <si>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</si>
  <si>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</si>
  <si>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</si>
  <si>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</si>
  <si>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</si>
  <si>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</si>
  <si>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</si>
  <si>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</si>
  <si>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</si>
  <si>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</si>
  <si>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</si>
  <si>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</si>
  <si>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</si>
  <si>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</si>
  <si>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</si>
  <si>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</si>
  <si>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</si>
  <si>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</si>
  <si>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</si>
  <si>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</si>
  <si>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</si>
  <si>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</si>
  <si>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</si>
  <si>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</si>
  <si>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</si>
  <si>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</si>
  <si>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</si>
  <si>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</si>
  <si>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</si>
  <si>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</si>
  <si>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</si>
  <si>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</si>
  <si>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</si>
  <si>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</si>
  <si>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</si>
  <si>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</si>
  <si>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</si>
  <si>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</si>
  <si>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</si>
  <si>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</si>
  <si>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</si>
  <si>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</si>
  <si>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</si>
  <si>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</si>
  <si>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</si>
  <si>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</si>
  <si>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</si>
  <si>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</si>
  <si>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</si>
  <si>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</si>
  <si>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</si>
  <si>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</si>
  <si>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</si>
  <si>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</si>
  <si>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</si>
  <si>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</si>
  <si>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</si>
  <si>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</si>
  <si>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</si>
  <si>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</si>
  <si>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</si>
  <si>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</si>
  <si>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</si>
  <si>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</si>
  <si>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</si>
  <si>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</si>
  <si>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</si>
  <si>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</si>
  <si>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</si>
  <si>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</si>
  <si>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</si>
  <si>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</si>
  <si>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</si>
  <si>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</si>
  <si>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</si>
  <si>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</si>
  <si>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</si>
  <si>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</si>
  <si>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</si>
  <si>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</si>
  <si>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</si>
  <si>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</si>
  <si>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</si>
  <si>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</si>
  <si>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</si>
  <si>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</si>
  <si>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</si>
  <si>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</si>
  <si>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</si>
  <si>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</si>
  <si>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</si>
  <si>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</si>
  <si>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</si>
  <si>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</si>
  <si>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</si>
  <si>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</si>
  <si>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</si>
  <si>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</si>
  <si>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</si>
  <si>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</si>
  <si>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</si>
  <si>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</si>
  <si>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</si>
  <si>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</si>
  <si>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</si>
  <si>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</si>
  <si>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</si>
  <si>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</si>
  <si>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</si>
  <si>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</si>
  <si>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</si>
  <si>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</si>
  <si>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</si>
  <si>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</si>
  <si>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</si>
  <si>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</si>
  <si>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</si>
  <si>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</si>
  <si>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</si>
  <si>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</si>
  <si>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</si>
  <si>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</si>
  <si>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</si>
  <si>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</si>
  <si>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</si>
  <si>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</si>
  <si>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</si>
  <si>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</si>
  <si>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</si>
  <si>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</si>
  <si>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</si>
  <si>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</si>
  <si>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</si>
  <si>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</si>
  <si>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</si>
  <si>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</si>
  <si>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</si>
  <si>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</si>
  <si>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</si>
  <si>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</si>
  <si>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</si>
  <si>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</si>
  <si>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</si>
  <si>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</si>
  <si>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</si>
  <si>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</si>
  <si>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</si>
  <si>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</si>
  <si>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</si>
  <si>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</si>
  <si>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</si>
  <si>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</si>
  <si>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</si>
  <si>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</si>
  <si>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</si>
  <si>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</si>
  <si>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</si>
  <si>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</si>
  <si>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</si>
  <si>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</si>
  <si>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</si>
  <si>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</si>
  <si>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</si>
  <si>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</si>
  <si>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</si>
  <si>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</si>
  <si>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</si>
  <si>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</si>
  <si>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</si>
  <si>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</si>
  <si>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</si>
  <si>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</si>
  <si>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</si>
  <si>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</si>
  <si>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</si>
  <si>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</si>
  <si>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</si>
  <si>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</si>
  <si>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</si>
  <si>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</si>
  <si>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</si>
  <si>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</si>
  <si>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</si>
  <si>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</si>
  <si>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</si>
  <si>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</si>
  <si>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</si>
  <si>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</si>
  <si>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</si>
  <si>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</si>
  <si>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</si>
  <si>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</si>
  <si>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</si>
  <si>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</si>
  <si>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</si>
  <si>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</si>
  <si>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</si>
  <si>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</si>
  <si>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</si>
  <si>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</si>
  <si>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</si>
  <si>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</si>
  <si>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</si>
  <si>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</si>
  <si>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</si>
  <si>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</si>
  <si>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</si>
  <si>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</si>
  <si>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</si>
  <si>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</si>
  <si>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</si>
  <si>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</si>
  <si>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</si>
  <si>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</si>
  <si>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</si>
  <si>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</si>
  <si>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</si>
  <si>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</si>
  <si>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</si>
  <si>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</si>
  <si>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</si>
  <si>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</si>
  <si>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</si>
  <si>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</si>
  <si>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</si>
  <si>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</si>
  <si>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</si>
  <si>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</si>
  <si>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</si>
  <si>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</si>
  <si>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</si>
  <si>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</si>
  <si>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</si>
  <si>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</si>
  <si>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</si>
  <si>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</si>
  <si>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</si>
  <si>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</si>
  <si>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</si>
  <si>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</si>
  <si>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</si>
  <si>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</si>
  <si>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</si>
  <si>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</si>
  <si>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</si>
  <si>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</si>
  <si>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</si>
  <si>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</si>
  <si>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</si>
  <si>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</si>
  <si>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</si>
  <si>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</si>
  <si>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</si>
  <si>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</si>
  <si>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</si>
  <si>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</si>
  <si>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</si>
  <si>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</si>
  <si>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</si>
  <si>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</si>
  <si>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</si>
  <si>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</si>
  <si>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</si>
  <si>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</si>
  <si>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</si>
  <si>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</si>
  <si>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</si>
  <si>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</si>
  <si>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</si>
  <si>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</si>
  <si>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</si>
  <si>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</si>
  <si>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</si>
  <si>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</si>
  <si>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</si>
  <si>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</si>
  <si>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</si>
  <si>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</si>
  <si>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</si>
  <si>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</si>
  <si>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</si>
  <si>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</si>
  <si>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</si>
  <si>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</si>
  <si>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</si>
  <si>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</si>
  <si>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</si>
  <si>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</si>
  <si>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</si>
  <si>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</si>
  <si>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</si>
  <si>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</si>
  <si>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</si>
  <si>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</si>
  <si>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</si>
  <si>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</si>
  <si>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</si>
  <si>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</si>
  <si>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</si>
  <si>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</si>
  <si>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</si>
  <si>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</si>
  <si>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</si>
  <si>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</si>
  <si>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</si>
  <si>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</si>
  <si>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</si>
  <si>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</si>
  <si>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</si>
  <si>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</si>
  <si>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</si>
  <si>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</si>
  <si>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</si>
  <si>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</si>
  <si>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</si>
  <si>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</si>
  <si>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</si>
  <si>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</si>
  <si>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</si>
  <si>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</si>
  <si>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</si>
  <si>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</si>
  <si>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</si>
  <si>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</si>
  <si>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</si>
  <si>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</si>
  <si>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</si>
  <si>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</si>
  <si>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</si>
  <si>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</si>
  <si>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</si>
  <si>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</si>
  <si>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</si>
  <si>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</si>
  <si>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</si>
  <si>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</si>
  <si>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</si>
  <si>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</si>
  <si>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</si>
  <si>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</si>
  <si>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</si>
  <si>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</si>
  <si>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</si>
  <si>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</si>
  <si>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</si>
  <si>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</si>
  <si>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</si>
  <si>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</si>
  <si>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</si>
  <si>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</si>
  <si>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</si>
  <si>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</si>
  <si>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</si>
  <si>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</si>
  <si>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</si>
  <si>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</si>
  <si>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</si>
  <si>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</si>
  <si>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</si>
  <si>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</si>
  <si>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</si>
  <si>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</si>
  <si>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</si>
  <si>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</si>
  <si>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</si>
  <si>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</si>
  <si>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</si>
  <si>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</si>
  <si>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</si>
  <si>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</si>
  <si>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</si>
  <si>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</si>
  <si>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</si>
  <si>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</si>
  <si>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</si>
  <si>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</si>
  <si>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</si>
  <si>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</si>
  <si>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</si>
  <si>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</si>
  <si>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</si>
  <si>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</si>
  <si>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</si>
  <si>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</si>
  <si>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</si>
  <si>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</si>
  <si>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</si>
  <si>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</si>
  <si>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</si>
  <si>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</si>
  <si>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</si>
  <si>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</si>
  <si>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</si>
  <si>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</si>
  <si>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</si>
  <si>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</si>
  <si>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</si>
  <si>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</si>
  <si>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</si>
  <si>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</si>
  <si>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</si>
  <si>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</si>
  <si>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</si>
  <si>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</si>
  <si>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</si>
  <si>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</si>
  <si>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</si>
  <si>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</si>
  <si>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</si>
  <si>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</si>
  <si>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</si>
  <si>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</si>
  <si>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</si>
  <si>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</si>
  <si>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</si>
  <si>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</si>
  <si>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</si>
  <si>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</si>
  <si>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</si>
  <si>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</si>
  <si>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</si>
  <si>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</si>
  <si>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</si>
  <si>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</si>
  <si>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</si>
  <si>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</si>
  <si>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</si>
  <si>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</si>
  <si>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</si>
  <si>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</si>
  <si>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</si>
  <si>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</si>
  <si>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</si>
  <si>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</si>
  <si>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</si>
  <si>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</si>
  <si>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</si>
  <si>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</si>
  <si>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</si>
  <si>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</si>
  <si>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</si>
  <si>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</si>
  <si>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</si>
  <si>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</si>
  <si>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</si>
  <si>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</si>
  <si>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</si>
  <si>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</si>
  <si>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</si>
  <si>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</si>
  <si>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</si>
  <si>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</si>
  <si>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</si>
  <si>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</si>
  <si>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</si>
  <si>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</si>
  <si>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</si>
  <si>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</si>
  <si>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</si>
  <si>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</si>
  <si>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</si>
  <si>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</si>
  <si>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</si>
  <si>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</si>
  <si>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</si>
  <si>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</si>
  <si>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</si>
  <si>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</si>
  <si>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</si>
  <si>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</si>
  <si>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</si>
  <si>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</si>
  <si>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</si>
  <si>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</si>
  <si>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</si>
  <si>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</si>
  <si>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</si>
  <si>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</si>
  <si>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</si>
  <si>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</si>
  <si>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</si>
  <si>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</si>
  <si>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</si>
  <si>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</si>
  <si>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</si>
  <si>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</si>
  <si>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</si>
  <si>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</si>
  <si>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</si>
  <si>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</si>
  <si>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</si>
  <si>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</si>
  <si>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</si>
  <si>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</si>
  <si>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</si>
  <si>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</si>
  <si>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</si>
  <si>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</si>
  <si>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</si>
  <si>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</si>
  <si>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</si>
  <si>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</si>
  <si>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</si>
  <si>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</si>
  <si>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</si>
  <si>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</si>
  <si>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</si>
  <si>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</si>
  <si>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</si>
  <si>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</si>
  <si>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</si>
  <si>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</si>
  <si>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</si>
  <si>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</si>
  <si>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</si>
  <si>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</si>
  <si>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</si>
  <si>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</si>
  <si>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</si>
  <si>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</si>
  <si>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</si>
  <si>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</si>
  <si>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</si>
  <si>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</si>
  <si>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</si>
  <si>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</si>
  <si>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</si>
  <si>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</si>
  <si>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</si>
  <si>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</si>
  <si>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</si>
  <si>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</si>
  <si>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</si>
  <si>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</si>
  <si>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</si>
  <si>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</si>
  <si>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</si>
  <si>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</si>
  <si>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</si>
  <si>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</si>
  <si>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</si>
  <si>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</si>
  <si>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</si>
  <si>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</si>
  <si>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</si>
  <si>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</si>
  <si>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</si>
  <si>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</si>
  <si>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</si>
  <si>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</si>
  <si>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</si>
  <si>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</si>
  <si>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</si>
  <si>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</si>
  <si>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</si>
  <si>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</si>
  <si>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</si>
  <si>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</si>
  <si>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</si>
  <si>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</si>
  <si>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</si>
  <si>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</si>
  <si>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</si>
  <si>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</si>
  <si>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</si>
  <si>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</si>
  <si>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</si>
  <si>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</si>
  <si>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</si>
  <si>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</si>
  <si>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</si>
  <si>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</si>
  <si>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</si>
  <si>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</si>
  <si>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</si>
  <si>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</si>
  <si>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</si>
  <si>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</si>
  <si>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</si>
  <si>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</si>
  <si>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</si>
  <si>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</si>
  <si>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</si>
  <si>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</si>
  <si>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</si>
  <si>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</si>
  <si>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</si>
  <si>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</si>
  <si>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</si>
  <si>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</si>
  <si>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</si>
  <si>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</si>
  <si>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</si>
  <si>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</si>
  <si>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</si>
  <si>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</si>
  <si>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</si>
  <si>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</si>
  <si>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</si>
  <si>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</si>
  <si>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</si>
  <si>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</si>
  <si>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</si>
  <si>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</si>
  <si>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</si>
  <si>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</si>
  <si>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</si>
  <si>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</si>
  <si>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</si>
  <si>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</si>
  <si>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</si>
  <si>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</si>
  <si>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</si>
  <si>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</si>
  <si>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</si>
  <si>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</si>
  <si>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</si>
  <si>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</si>
  <si>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</si>
  <si>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</si>
  <si>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</si>
  <si>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</si>
  <si>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</si>
  <si>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</si>
  <si>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</si>
  <si>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</si>
  <si>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</si>
  <si>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</si>
  <si>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</si>
  <si>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</si>
  <si>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</si>
  <si>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</si>
  <si>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</si>
  <si>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</si>
  <si>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</si>
  <si>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</si>
  <si>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</si>
  <si>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</si>
  <si>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</si>
  <si>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</si>
  <si>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</si>
  <si>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</si>
  <si>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</si>
  <si>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</si>
  <si>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</si>
  <si>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</si>
  <si>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</si>
  <si>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</si>
  <si>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</si>
  <si>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</si>
  <si>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</si>
  <si>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</si>
  <si>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</si>
  <si>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</si>
  <si>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</si>
  <si>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</si>
  <si>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</si>
  <si>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</si>
  <si>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</si>
  <si>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</si>
  <si>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</si>
  <si>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</si>
  <si>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</si>
  <si>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</si>
  <si>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</si>
  <si>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</si>
  <si>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</si>
  <si>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</si>
  <si>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</si>
  <si>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</si>
  <si>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</si>
  <si>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</si>
  <si>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</si>
  <si>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</si>
  <si>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</si>
  <si>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</si>
  <si>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</si>
  <si>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</si>
  <si>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</si>
  <si>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</si>
  <si>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</si>
  <si>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</si>
  <si>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</si>
  <si>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</si>
  <si>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</si>
  <si>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</si>
  <si>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</si>
  <si>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</si>
  <si>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</si>
  <si>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</si>
  <si>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</si>
  <si>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</si>
  <si>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</si>
  <si>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</si>
  <si>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</si>
  <si>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</si>
  <si>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</si>
  <si>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</si>
  <si>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</si>
  <si>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</si>
  <si>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</si>
  <si>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</si>
  <si>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</si>
  <si>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</si>
  <si>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</si>
  <si>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</si>
  <si>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</si>
  <si>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</si>
  <si>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</si>
  <si>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</si>
  <si>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</si>
  <si>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</si>
  <si>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</si>
  <si>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</si>
  <si>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</si>
  <si>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</si>
  <si>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</si>
  <si>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</si>
  <si>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</si>
  <si>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</si>
  <si>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</si>
  <si>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</si>
  <si>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</si>
  <si>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</si>
  <si>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</si>
  <si>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</si>
  <si>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</si>
  <si>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</si>
  <si>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</si>
  <si>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</si>
  <si>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</si>
  <si>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</si>
  <si>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</si>
  <si>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</si>
  <si>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</si>
  <si>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</si>
  <si>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</si>
  <si>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</si>
  <si>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</si>
  <si>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</si>
  <si>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</si>
  <si>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</si>
  <si>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</si>
  <si>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</si>
  <si>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</si>
  <si>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</si>
  <si>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</si>
  <si>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</si>
  <si>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</si>
  <si>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</si>
  <si>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</si>
  <si>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</si>
  <si>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</si>
  <si>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</si>
  <si>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</si>
  <si>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</si>
  <si>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</si>
  <si>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</si>
  <si>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</si>
  <si>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</si>
  <si>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</si>
  <si>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</si>
  <si>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</si>
  <si>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</si>
  <si>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</si>
  <si>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</si>
  <si>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</si>
  <si>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</si>
  <si>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</si>
  <si>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</si>
  <si>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</si>
  <si>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</si>
  <si>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</si>
  <si>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</si>
  <si>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</si>
  <si>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</si>
  <si>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</si>
  <si>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</si>
  <si>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</si>
  <si>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</si>
  <si>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</si>
  <si>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</si>
  <si>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</si>
  <si>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</si>
  <si>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</si>
  <si>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</si>
  <si>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</si>
  <si>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</si>
  <si>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</si>
  <si>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</si>
  <si>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</si>
  <si>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</si>
  <si>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</si>
  <si>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</si>
  <si>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</si>
  <si>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</si>
  <si>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</si>
  <si>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</si>
  <si>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</si>
  <si>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</si>
  <si>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</si>
  <si>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</si>
  <si>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</si>
  <si>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</si>
  <si>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</si>
  <si>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</si>
  <si>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</si>
  <si>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</si>
  <si>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</si>
  <si>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</si>
  <si>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</si>
  <si>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</si>
  <si>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</si>
  <si>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</si>
  <si>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</si>
  <si>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</si>
  <si>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</si>
  <si>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</si>
  <si>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</si>
  <si>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</si>
  <si>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</si>
  <si>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</si>
  <si>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</si>
  <si>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</si>
  <si>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</si>
  <si>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</si>
  <si>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</si>
  <si>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</si>
  <si>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</si>
  <si>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</si>
  <si>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</si>
  <si>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</si>
  <si>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</si>
  <si>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</si>
  <si>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</si>
  <si>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</si>
  <si>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</si>
  <si>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</si>
  <si>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</si>
  <si>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</si>
  <si>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</si>
  <si>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</si>
  <si>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</si>
  <si>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</si>
  <si>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</si>
  <si>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</si>
  <si>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</si>
  <si>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</si>
  <si>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</si>
  <si>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</si>
  <si>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</si>
  <si>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</si>
  <si>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</si>
  <si>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</si>
  <si>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</si>
  <si>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</si>
  <si>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</si>
  <si>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</si>
  <si>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</si>
  <si>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</si>
  <si>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</si>
  <si>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</si>
  <si>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</si>
  <si>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</si>
  <si>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</si>
  <si>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</si>
  <si>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</si>
  <si>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</si>
  <si>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</si>
  <si>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</si>
  <si>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</si>
  <si>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</si>
  <si>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</si>
  <si>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</si>
  <si>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</si>
  <si>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</si>
  <si>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</si>
  <si>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</si>
  <si>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</si>
  <si>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</si>
  <si>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</si>
  <si>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</si>
  <si>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</si>
  <si>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</si>
  <si>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</si>
  <si>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</si>
  <si>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</si>
  <si>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</si>
  <si>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</si>
  <si>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</si>
  <si>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</si>
  <si>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</si>
  <si>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</si>
  <si>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</si>
  <si>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</si>
  <si>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</si>
  <si>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</si>
  <si>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</si>
  <si>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</si>
  <si>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</si>
  <si>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</si>
  <si>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</si>
  <si>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</si>
  <si>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</si>
  <si>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</si>
  <si>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</si>
  <si>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</si>
  <si>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</si>
  <si>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</si>
  <si>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</si>
  <si>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</si>
  <si>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</si>
  <si>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</si>
  <si>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</si>
  <si>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</si>
  <si>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</si>
  <si>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</si>
  <si>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</si>
  <si>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</si>
  <si>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</si>
  <si>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</si>
  <si>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</si>
  <si>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</si>
  <si>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</si>
  <si>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</si>
  <si>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</si>
  <si>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</si>
  <si>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</si>
  <si>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</si>
  <si>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</si>
  <si>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</si>
  <si>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</si>
  <si>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</si>
  <si>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</si>
  <si>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</si>
  <si>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</si>
  <si>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</si>
  <si>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</si>
  <si>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</si>
  <si>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</si>
  <si>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</si>
  <si>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</si>
  <si>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</si>
  <si>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</si>
  <si>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</si>
  <si>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</si>
  <si>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</si>
  <si>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</si>
  <si>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</si>
  <si>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</si>
  <si>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</si>
  <si>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</si>
  <si>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</si>
  <si>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</si>
  <si>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</si>
  <si>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</si>
  <si>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</si>
  <si>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</si>
  <si>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</si>
  <si>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</si>
  <si>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</si>
  <si>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</si>
  <si>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</si>
  <si>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</si>
  <si>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</si>
  <si>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</si>
  <si>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</si>
  <si>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</si>
  <si>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</si>
  <si>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</si>
  <si>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</si>
  <si>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</si>
  <si>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</si>
  <si>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</si>
  <si>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</si>
  <si>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</si>
  <si>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</si>
  <si>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</si>
  <si>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</si>
  <si>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</si>
  <si>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</si>
  <si>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</si>
  <si>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</si>
  <si>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</si>
  <si>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</si>
  <si>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</si>
  <si>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</si>
  <si>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</si>
  <si>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</si>
  <si>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</si>
  <si>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</si>
  <si>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</si>
  <si>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</si>
  <si>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</si>
  <si>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</si>
  <si>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</si>
  <si>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</si>
  <si>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</si>
  <si>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</si>
  <si>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</si>
  <si>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</si>
  <si>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</si>
  <si>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</si>
  <si>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</si>
  <si>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</si>
  <si>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</si>
  <si>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</si>
  <si>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</si>
  <si>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</si>
  <si>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</si>
  <si>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</si>
  <si>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</si>
  <si>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</si>
  <si>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</si>
  <si>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</si>
  <si>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</si>
  <si>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</si>
  <si>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</si>
  <si>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</si>
  <si>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</si>
  <si>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</si>
  <si>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</si>
  <si>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</si>
  <si>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</si>
  <si>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</si>
  <si>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</si>
  <si>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</si>
  <si>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</si>
  <si>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</si>
  <si>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</si>
  <si>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</si>
  <si>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</si>
  <si>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</si>
  <si>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</si>
  <si>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</si>
  <si>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</si>
  <si>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</si>
  <si>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</si>
  <si>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</si>
  <si>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</si>
  <si>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</si>
  <si>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</si>
  <si>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</si>
  <si>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</si>
  <si>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</si>
  <si>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</si>
  <si>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</si>
  <si>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</si>
  <si>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</si>
  <si>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</si>
  <si>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</si>
  <si>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</si>
  <si>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</si>
  <si>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</si>
  <si>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</si>
  <si>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</si>
  <si>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</si>
  <si>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</si>
  <si>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</si>
  <si>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</si>
  <si>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</si>
  <si>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</si>
  <si>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</si>
  <si>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</si>
  <si>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</si>
  <si>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</si>
  <si>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</si>
  <si>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</si>
  <si>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</si>
  <si>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</si>
  <si>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</si>
  <si>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</si>
  <si>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</si>
  <si>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</si>
  <si>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</si>
  <si>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</si>
  <si>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</si>
  <si>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</si>
  <si>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</si>
  <si>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</si>
  <si>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</si>
  <si>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</si>
  <si>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</si>
  <si>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</si>
  <si>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</si>
  <si>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</si>
  <si>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</si>
  <si>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</si>
  <si>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</si>
  <si>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</si>
  <si>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</si>
  <si>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</si>
  <si>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</si>
  <si>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</si>
  <si>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</si>
  <si>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</si>
  <si>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</si>
  <si>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</si>
  <si>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</si>
  <si>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</si>
  <si>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</si>
  <si>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</si>
  <si>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</si>
  <si>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</si>
  <si>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</si>
  <si>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</si>
  <si>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</si>
  <si>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</si>
  <si>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</si>
  <si>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</si>
  <si>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</si>
  <si>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</si>
  <si>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</si>
  <si>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</si>
  <si>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</si>
  <si>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</si>
  <si>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</si>
  <si>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</si>
  <si>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</si>
  <si>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</si>
  <si>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</si>
  <si>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</si>
  <si>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</si>
  <si>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</si>
  <si>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</si>
  <si>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</si>
  <si>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</si>
  <si>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</si>
  <si>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</si>
  <si>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</si>
  <si>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</si>
  <si>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</si>
  <si>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</si>
  <si>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</si>
  <si>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</si>
  <si>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</si>
  <si>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</si>
  <si>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</si>
  <si>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</si>
  <si>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</si>
  <si>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</si>
  <si>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</si>
  <si>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</si>
  <si>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</si>
  <si>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</si>
  <si>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</si>
  <si>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</si>
  <si>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</si>
  <si>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</si>
  <si>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</si>
  <si>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</si>
  <si>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</si>
  <si>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</si>
  <si>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</si>
  <si>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</si>
  <si>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</si>
  <si>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</si>
  <si>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</si>
  <si>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</si>
  <si>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</si>
  <si>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</si>
  <si>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</si>
  <si>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</si>
  <si>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</si>
  <si>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</si>
  <si>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</si>
  <si>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</si>
  <si>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</si>
  <si>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</si>
  <si>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</si>
  <si>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</si>
  <si>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</si>
  <si>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</si>
  <si>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</si>
  <si>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</si>
  <si>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</si>
  <si>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</si>
  <si>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</si>
  <si>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</si>
  <si>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</si>
  <si>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</si>
  <si>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</si>
  <si>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</si>
  <si>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</si>
  <si>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</si>
  <si>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</si>
  <si>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</si>
  <si>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</si>
  <si>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</si>
  <si>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</si>
  <si>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</si>
  <si>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</si>
  <si>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</si>
  <si>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</si>
  <si>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</si>
  <si>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</si>
  <si>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</si>
  <si>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</si>
  <si>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</si>
  <si>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</si>
  <si>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</si>
  <si>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</si>
  <si>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</si>
  <si>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</si>
  <si>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</si>
  <si>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</si>
  <si>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</si>
  <si>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</si>
  <si>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</si>
  <si>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</si>
  <si>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</si>
  <si>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</si>
  <si>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</si>
  <si>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</si>
  <si>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</si>
  <si>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</si>
  <si>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</si>
  <si>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</si>
  <si>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</si>
  <si>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</si>
  <si>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</si>
  <si>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</si>
  <si>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</si>
  <si>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</si>
  <si>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</si>
  <si>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</si>
  <si>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</si>
  <si>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</si>
  <si>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</si>
  <si>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</si>
  <si>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</si>
  <si>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</si>
  <si>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</si>
  <si>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</si>
  <si>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</si>
  <si>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</si>
  <si>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</si>
  <si>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</si>
  <si>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</si>
  <si>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</si>
  <si>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</si>
  <si>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</si>
  <si>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</si>
  <si>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</si>
  <si>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</si>
  <si>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</si>
  <si>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</si>
  <si>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</si>
  <si>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</si>
  <si>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</si>
  <si>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</si>
  <si>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</si>
  <si>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</si>
  <si>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</si>
  <si>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</si>
  <si>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</si>
  <si>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</si>
  <si>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</si>
  <si>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</si>
  <si>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</si>
  <si>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</si>
  <si>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</si>
  <si>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</si>
  <si>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</si>
  <si>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</si>
  <si>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</si>
  <si>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</si>
  <si>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</si>
  <si>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</si>
  <si>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</si>
  <si>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</si>
  <si>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</si>
  <si>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</si>
  <si>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</si>
  <si>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</si>
  <si>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</si>
  <si>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</si>
  <si>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</si>
  <si>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</si>
  <si>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</si>
  <si>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</si>
  <si>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</si>
  <si>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</si>
  <si>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</si>
  <si>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</si>
  <si>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</si>
  <si>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</si>
  <si>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</si>
  <si>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</si>
  <si>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</si>
  <si>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</si>
  <si>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</si>
  <si>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</si>
  <si>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</si>
  <si>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</si>
  <si>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</si>
  <si>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</si>
  <si>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</si>
  <si>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</si>
  <si>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</si>
  <si>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</si>
  <si>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</si>
  <si>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</si>
  <si>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</si>
  <si>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</si>
  <si>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</si>
  <si>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</si>
  <si>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</si>
  <si>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</si>
  <si>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</si>
  <si>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</si>
  <si>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</si>
  <si>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</si>
  <si>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</si>
  <si>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</si>
  <si>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</si>
  <si>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</si>
  <si>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</si>
  <si>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</si>
  <si>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</si>
  <si>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</si>
  <si>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</si>
  <si>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</si>
  <si>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</si>
  <si>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</si>
  <si>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</si>
  <si>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</si>
  <si>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</si>
  <si>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</si>
  <si>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</si>
  <si>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</si>
  <si>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</si>
  <si>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</si>
  <si>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</si>
  <si>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</si>
  <si>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</si>
  <si>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</si>
  <si>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</si>
  <si>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</si>
  <si>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</si>
  <si>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</si>
  <si>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</si>
  <si>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</si>
  <si>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</si>
  <si>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</si>
  <si>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</si>
  <si>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</si>
  <si>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</si>
  <si>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</si>
  <si>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</si>
  <si>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</si>
  <si>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</si>
  <si>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</si>
  <si>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</si>
  <si>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</si>
  <si>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</si>
  <si>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</si>
  <si>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</si>
  <si>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</si>
  <si>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</si>
  <si>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</si>
  <si>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</si>
  <si>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</si>
  <si>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</si>
  <si>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</si>
  <si>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</si>
  <si>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</si>
  <si>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</si>
  <si>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</si>
  <si>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</si>
  <si>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</si>
  <si>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</si>
  <si>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</si>
  <si>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</si>
  <si>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</si>
  <si>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</si>
  <si>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</si>
  <si>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</si>
  <si>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</si>
  <si>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</si>
  <si>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</si>
  <si>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</si>
  <si>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</si>
  <si>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</si>
  <si>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</si>
  <si>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</si>
  <si>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</si>
  <si>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</si>
  <si>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</si>
  <si>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</si>
  <si>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</si>
  <si>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</si>
  <si>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</si>
  <si>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</si>
  <si>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</si>
  <si>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</si>
  <si>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</si>
  <si>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</si>
  <si>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</si>
  <si>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</si>
  <si>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</si>
  <si>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</si>
  <si>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</si>
  <si>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</si>
  <si>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</si>
  <si>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</si>
  <si>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</si>
  <si>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</si>
  <si>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</si>
  <si>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</si>
  <si>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</si>
  <si>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</si>
  <si>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</si>
  <si>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</si>
  <si>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</si>
  <si>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</si>
  <si>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</si>
  <si>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</si>
  <si>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</si>
  <si>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</si>
  <si>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</si>
  <si>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</si>
  <si>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</si>
  <si>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</si>
  <si>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</si>
  <si>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</si>
  <si>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</si>
  <si>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</si>
  <si>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</si>
  <si>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</si>
  <si>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</si>
  <si>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</si>
  <si>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</si>
  <si>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</si>
  <si>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</si>
  <si>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</si>
  <si>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</si>
  <si>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</si>
  <si>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</si>
  <si>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</si>
  <si>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</si>
  <si>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</si>
  <si>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</si>
  <si>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</si>
  <si>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</si>
  <si>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</si>
  <si>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</si>
  <si>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</si>
  <si>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</si>
  <si>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</si>
  <si>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</si>
  <si>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</si>
  <si>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</si>
  <si>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</si>
  <si>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</si>
  <si>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</si>
  <si>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</si>
  <si>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</si>
  <si>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</si>
  <si>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</si>
  <si>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</si>
  <si>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</si>
  <si>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</si>
  <si>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</si>
  <si>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</si>
  <si>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</si>
  <si>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</si>
  <si>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</si>
  <si>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</si>
  <si>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</si>
  <si>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</si>
  <si>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</si>
  <si>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</si>
  <si>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</si>
  <si>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</si>
  <si>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</si>
  <si>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</si>
  <si>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</si>
  <si>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</si>
  <si>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</si>
  <si>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</si>
  <si>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</si>
  <si>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</si>
  <si>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</si>
  <si>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</si>
  <si>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</si>
  <si>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</si>
  <si>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</si>
  <si>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</si>
  <si>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</si>
  <si>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</si>
  <si>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</si>
  <si>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</si>
  <si>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</si>
  <si>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</si>
  <si>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</si>
  <si>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</si>
  <si>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</si>
  <si>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</si>
  <si>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</si>
  <si>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</si>
  <si>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</si>
  <si>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</si>
  <si>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</si>
  <si>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</si>
  <si>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</si>
  <si>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</si>
  <si>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</si>
  <si>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</si>
  <si>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</si>
  <si>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</si>
  <si>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</si>
  <si>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</si>
  <si>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</si>
  <si>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</si>
  <si>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</si>
  <si>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</si>
  <si>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</si>
  <si>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</si>
  <si>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</si>
  <si>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</si>
  <si>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</si>
  <si>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</si>
  <si>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</si>
  <si>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</si>
  <si>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</si>
  <si>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</si>
  <si>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</si>
  <si>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</si>
  <si>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</si>
  <si>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</si>
  <si>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</si>
  <si>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</si>
  <si>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</si>
  <si>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</si>
  <si>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</si>
  <si>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</si>
  <si>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</si>
  <si>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</si>
  <si>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</si>
  <si>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</si>
  <si>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</si>
  <si>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</si>
  <si>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</si>
  <si>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</si>
  <si>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</si>
  <si>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</si>
  <si>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</si>
  <si>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</si>
  <si>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</si>
  <si>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</si>
  <si>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</si>
  <si>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</si>
  <si>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</si>
  <si>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</si>
  <si>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</si>
  <si>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</si>
  <si>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</si>
  <si>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</si>
  <si>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</si>
  <si>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</si>
  <si>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</si>
  <si>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</si>
  <si>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</si>
  <si>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</si>
  <si>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</si>
  <si>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</si>
  <si>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</si>
  <si>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</si>
  <si>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</si>
  <si>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</si>
  <si>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</si>
  <si>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</si>
  <si>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</si>
  <si>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</si>
  <si>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</si>
  <si>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</si>
  <si>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</si>
  <si>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</si>
  <si>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</si>
  <si>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</si>
  <si>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</si>
  <si>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</si>
  <si>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</si>
  <si>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</si>
  <si>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</si>
  <si>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</si>
  <si>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</si>
  <si>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</si>
  <si>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</si>
  <si>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</si>
  <si>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</si>
  <si>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</si>
  <si>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Bakers_count</t>
  </si>
  <si>
    <t>Successful Campaigns</t>
  </si>
  <si>
    <t>Mean number of backers</t>
  </si>
  <si>
    <t>Median number of backers</t>
  </si>
  <si>
    <t>Min number of backers</t>
  </si>
  <si>
    <t>Max number of backers</t>
  </si>
  <si>
    <t>Failed Campaigns</t>
  </si>
  <si>
    <t>Variance</t>
  </si>
  <si>
    <t>Standard deviation</t>
  </si>
  <si>
    <t>Questions:</t>
  </si>
  <si>
    <t xml:space="preserve">There are more variables to make the campaign successful or unsuccessul. For example, one variable can be country, or campaign type, category etc. It does make sense to analyse further. </t>
  </si>
  <si>
    <t xml:space="preserve">I think mean better summarizes the data. We can see what was the average number of successul or unsuccessful backers. As for Median we can't tell much.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</si>
</sst>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2B2B2B"/>
      <name val="Arial"/>
      <family val="2"/>
    </font>
    <font>
      <sz val="11"/>
      <color rgb="FF454545"/>
      <name val="Courier New"/>
      <family val="3"/>
    </font>
    <font>
      <sz val="11"/>
      <color rgb="FF2B2B2B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0" fontId="21" fillId="0" borderId="0" xfId="0" applyFont="1"/>
    <xf numFmtId="0" fontId="0" fillId="33" borderId="0" xfId="0" applyFont="1" applyFill="1"/>
    <xf numFmtId="0" fontId="0" fillId="0" borderId="0" xfId="0" applyFont="1"/>
    <xf numFmtId="0" fontId="0" fillId="0" borderId="10" xfId="0" applyFont="1" applyBorder="1"/>
    <xf numFmtId="10" fontId="19" fillId="0" borderId="0" xfId="0" applyNumberFormat="1" applyFont="1"/>
    <xf numFmtId="0" fontId="0" fillId="33" borderId="10" xfId="0" applyFont="1" applyFill="1" applyBorder="1"/>
    <xf numFmtId="0" fontId="16" fillId="0" borderId="0" xfId="0" applyFont="1"/>
    <xf numFmtId="0" fontId="22" fillId="0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numFmt numFmtId="1" formatCode="0"/>
    </dxf>
    <dxf>
      <numFmt numFmtId="1" formatCode="0"/>
    </dxf>
    <dxf>
      <numFmt numFmtId="1" formatCode="0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numFmt numFmtId="165" formatCode="mm/dd/yy;@"/>
    </dxf>
    <dxf>
      <numFmt numFmtId="166" formatCode="[$-409]d\-mmm;@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B2B2B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CrowdfundingBook.xlsx]PivotTable1!PivotTable2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E1-4070-9DFC-A5A15F3D70E6}"/>
            </c:ext>
          </c:extLst>
        </c:ser>
        <c:ser>
          <c:idx val="1"/>
          <c:order val="1"/>
          <c:tx>
            <c:strRef>
              <c:f>PivotTable1!$C$3:$C$4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CE1-4070-9DFC-A5A15F3D70E6}"/>
            </c:ext>
          </c:extLst>
        </c:ser>
        <c:ser>
          <c:idx val="2"/>
          <c:order val="2"/>
          <c:tx>
            <c:strRef>
              <c:f>PivotTable1!$D$3:$D$4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CE1-4070-9DFC-A5A15F3D70E6}"/>
            </c:ext>
          </c:extLst>
        </c:ser>
        <c:ser>
          <c:idx val="3"/>
          <c:order val="3"/>
          <c:tx>
            <c:strRef>
              <c:f>PivotTable1!$E$3:$E$4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CE1-4070-9DFC-A5A15F3D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7096304"/>
        <c:axId val="577095056"/>
      </c:barChart>
      <c:catAx>
        <c:axId val="5770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95056"/>
        <c:crosses val="autoZero"/>
        <c:auto val="1"/>
        <c:lblAlgn val="ctr"/>
        <c:lblOffset val="100"/>
        <c:noMultiLvlLbl val="0"/>
      </c:catAx>
      <c:valAx>
        <c:axId val="5770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CrowdfundingBook.xlsx]PivotTable2!PivotTable3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7-4FF1-848F-742255677D65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7-4FF1-848F-742255677D65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7-4FF1-848F-742255677D65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D7-4FF1-848F-7422556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2552256"/>
        <c:axId val="572552672"/>
      </c:barChart>
      <c:catAx>
        <c:axId val="5725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52672"/>
        <c:crosses val="autoZero"/>
        <c:auto val="1"/>
        <c:lblAlgn val="ctr"/>
        <c:lblOffset val="100"/>
        <c:noMultiLvlLbl val="0"/>
      </c:catAx>
      <c:valAx>
        <c:axId val="5725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CrowdfundingBook.xlsx]PivotTable3!PivotTable7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8-447D-AC04-82BC3B80A207}"/>
            </c:ext>
          </c:extLst>
        </c:ser>
        <c:ser>
          <c:idx val="1"/>
          <c:order val="1"/>
          <c:tx>
            <c:strRef>
              <c:f>PivotTable3!$C$4:$C$5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8-447D-AC04-82BC3B80A207}"/>
            </c:ext>
          </c:extLst>
        </c:ser>
        <c:ser>
          <c:idx val="2"/>
          <c:order val="2"/>
          <c:tx>
            <c:strRef>
              <c:f>PivotTable3!$D$4:$D$5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8-447D-AC04-82BC3B80A207}"/>
            </c:ext>
          </c:extLst>
        </c:ser>
        <c:ser>
          <c:idx val="3"/>
          <c:order val="3"/>
          <c:tx>
            <c:strRef>
              <c:f>PivotTable3!$E$4:$E$5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E8-447D-AC04-82BC3B80A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662832"/>
        <c:axId val="951658672"/>
      </c:lineChart>
      <c:catAx>
        <c:axId val="9516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58672"/>
        <c:crosses val="autoZero"/>
        <c:auto val="1"/>
        <c:lblAlgn val="ctr"/>
        <c:lblOffset val="100"/>
        <c:noMultiLvlLbl val="0"/>
      </c:catAx>
      <c:valAx>
        <c:axId val="9516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B-4528-A681-7235CA379479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B-4528-A681-7235CA379479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B-4528-A681-7235CA379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02272"/>
        <c:axId val="930107264"/>
      </c:lineChart>
      <c:catAx>
        <c:axId val="9301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07264"/>
        <c:crosses val="autoZero"/>
        <c:auto val="1"/>
        <c:lblAlgn val="ctr"/>
        <c:lblOffset val="100"/>
        <c:noMultiLvlLbl val="0"/>
      </c:catAx>
      <c:valAx>
        <c:axId val="9301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2</xdr:row>
      <xdr:rowOff>17318</xdr:rowOff>
    </xdr:from>
    <xdr:to>
      <xdr:col>8</xdr:col>
      <xdr:colOff>276223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5AA7C-CE00-0A22-8614-CBAD5B8F0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7</xdr:row>
      <xdr:rowOff>104775</xdr:rowOff>
    </xdr:from>
    <xdr:to>
      <xdr:col>14</xdr:col>
      <xdr:colOff>28575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E779D-0BB3-AC13-2FDF-7444F6ED2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20</xdr:row>
      <xdr:rowOff>0</xdr:rowOff>
    </xdr:from>
    <xdr:to>
      <xdr:col>6</xdr:col>
      <xdr:colOff>257175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2DCE9-D41A-5C7C-5C14-778F1903F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1400176</xdr:colOff>
      <xdr:row>13</xdr:row>
      <xdr:rowOff>114300</xdr:rowOff>
    </xdr:from>
    <xdr:to>
      <xdr:col>7</xdr:col>
      <xdr:colOff>1428750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5DB32-5089-AED5-C5BE-139830742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 En" refreshedDate="44855.498752777778" createdVersion="8" refreshedVersion="8" minRefreshableVersion="3" recordCount="1000" xr:uid="{E82974A9-E69C-4068-B11F-95E752FC32E2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388C8-CE1A-4B1C-83DE-A4A083D43F0D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2">
    <pivotField showAll="0"/>
    <pivotField showAll="0"/>
    <pivotField showAll="0"/>
    <pivotField showAll="0"/>
    <pivotField showAll="0"/>
    <pivotField numFmtId="1" showAll="0"/>
    <pivotField axis="axisCol" dataField="1" subtotalTop="0" showAll="0" includeNewItemsInFilter="1" countASubtotal="1">
      <items count="5">
        <item x="3"/>
        <item x="0"/>
        <item x="2"/>
        <item x="1"/>
        <item t="countA"/>
      </items>
    </pivotField>
    <pivotField showAll="0"/>
    <pivotField showAll="0"/>
    <pivotField showAll="0"/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BB6E0-8752-44B8-9FE5-5B7E6A79C3A1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8C12A-9DE6-4166-83B6-6DED1E0056EB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9939A1-35E2-432F-B1C6-44DA1CFE2E8E}" name="Table4" displayName="Table4" ref="A1:H13" totalsRowShown="0" headerRowDxfId="33" dataDxfId="32">
  <autoFilter ref="A1:H13" xr:uid="{3F9939A1-35E2-432F-B1C6-44DA1CFE2E8E}"/>
  <tableColumns count="8">
    <tableColumn id="1" xr3:uid="{C7A01E9F-551B-4A36-B2EB-AAA776BEBAFA}" name="Goal " dataDxfId="31"/>
    <tableColumn id="2" xr3:uid="{12A4F237-209D-4E1E-8DFA-DAD65D1F37FF}" name="Number Successful" dataDxfId="18">
      <calculatedColumnFormula>COUNTIFS(Table1[outcome],"successful",Table1[goal],"&gt;"&amp;1000)</calculatedColumnFormula>
    </tableColumn>
    <tableColumn id="3" xr3:uid="{B27C9F5A-D262-42CC-890D-11A85CAA1DE8}" name="Number Failed" dataDxfId="30"/>
    <tableColumn id="4" xr3:uid="{D62D4F6F-AE5F-4123-A7F9-BFF9B2CB3EC4}" name="Number Canceled" dataDxfId="29"/>
    <tableColumn id="5" xr3:uid="{37B49671-B253-4C89-9132-2599FC2F75E9}" name="Total Projects" dataDxfId="28">
      <calculatedColumnFormula>SUM(Table4[[#This Row],[Number Successful]:[Number Canceled]])</calculatedColumnFormula>
    </tableColumn>
    <tableColumn id="6" xr3:uid="{7253D4B7-950C-49CA-94B4-452BC2D52687}" name="Percentage Successful" dataDxfId="27">
      <calculatedColumnFormula>Table4[[#This Row],[Number Successful]]*100%/Table4[[#This Row],[Total Projects]]</calculatedColumnFormula>
    </tableColumn>
    <tableColumn id="7" xr3:uid="{3F50B1BC-32E3-4E80-964E-739D41E2225A}" name="Percentage Failed" dataDxfId="26">
      <calculatedColumnFormula>Table4[[#This Row],[Number Failed]]*100%/Table4[[#This Row],[Total Projects]]</calculatedColumnFormula>
    </tableColumn>
    <tableColumn id="8" xr3:uid="{80574100-A4B3-4207-A4E1-37810C324D95}" name="Percentage Canceled" dataDxfId="25">
      <calculatedColumnFormula>Table4[[#This Row],[Number Canceled]]*100%/Table4[[#This Row],[Total Projects]]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E7B89E-5575-4F4F-B9FC-732B07C749AB}" name="Table3" displayName="Table3" ref="G2:J3" totalsRowShown="0">
  <autoFilter ref="G2:J3" xr:uid="{CDE7B89E-5575-4F4F-B9FC-732B07C749AB}"/>
  <tableColumns count="4">
    <tableColumn id="1" xr3:uid="{65EEE2BA-38BA-4FEE-832A-9BF840ECFDF9}" name="Mean number of backers" dataDxfId="2">
      <calculatedColumnFormula>AVERAGE(B2:B566)</calculatedColumnFormula>
    </tableColumn>
    <tableColumn id="2" xr3:uid="{21593F1A-C81F-4DA9-A069-8300B8FD8698}" name="Median number of backers">
      <calculatedColumnFormula>MEDIAN(B2:B566)</calculatedColumnFormula>
    </tableColumn>
    <tableColumn id="3" xr3:uid="{A2AE2CBC-17E4-46C4-87A0-0C00A2F969FB}" name="Min number of backers">
      <calculatedColumnFormula>MIN(B2:B566)</calculatedColumnFormula>
    </tableColumn>
    <tableColumn id="4" xr3:uid="{57E369F4-1AC6-49D5-A645-9F57FFD97438}" name="Max number of backers">
      <calculatedColumnFormula>MAX(B2:B566)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F50DF9-FA41-4199-B4F1-5EFAC45235B7}" name="Table6" displayName="Table6" ref="G6:J7" totalsRowShown="0">
  <autoFilter ref="G6:J7" xr:uid="{80F50DF9-FA41-4199-B4F1-5EFAC45235B7}"/>
  <tableColumns count="4">
    <tableColumn id="1" xr3:uid="{BEE63638-9038-48D2-A5A2-2CEDFE4353C7}" name="Mean number of backers" dataDxfId="1">
      <calculatedColumnFormula>AVERAGE(E2:E365)</calculatedColumnFormula>
    </tableColumn>
    <tableColumn id="2" xr3:uid="{B05DFDE8-2CC5-4D38-BB48-1A8E7F8B5DA0}" name="Median number of backers" dataDxfId="0">
      <calculatedColumnFormula>MEDIAN(E2:E365)</calculatedColumnFormula>
    </tableColumn>
    <tableColumn id="3" xr3:uid="{E7264F10-79A6-480B-80D9-C2656C3BEBD7}" name="Min number of backers">
      <calculatedColumnFormula>MIN(E2:E365)</calculatedColumnFormula>
    </tableColumn>
    <tableColumn id="4" xr3:uid="{FC5CEEAF-64A3-4B61-AC46-003248F5FBF7}" name="Max number of backers">
      <calculatedColumnFormula>MAX(E2:E365)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AA7C71-AFDB-4515-8FC0-A3964B78E468}" name="Table1" displayName="Table1" ref="A1:T1001" totalsRowShown="0" headerRowDxfId="24">
  <autoFilter ref="A1:T1001" xr:uid="{5DAA7C71-AFDB-4515-8FC0-A3964B78E468}"/>
  <tableColumns count="20">
    <tableColumn id="1" xr3:uid="{7E509F35-9E2C-486A-B0B5-D0D70DF7922F}" name="id"/>
    <tableColumn id="2" xr3:uid="{AD9E6739-23A9-4615-9600-18FD08C92DF3}" name="name"/>
    <tableColumn id="3" xr3:uid="{BE61C353-2996-42E6-A68E-49F24E3856A7}" name="blurb" dataDxfId="23"/>
    <tableColumn id="4" xr3:uid="{1904D8A3-0F22-4EA7-BD90-2071C6E4FEBC}" name="goal"/>
    <tableColumn id="5" xr3:uid="{9D43A9F4-0C20-460D-9203-62D59AA38CA2}" name="pledged"/>
    <tableColumn id="6" xr3:uid="{ED13CFC4-028E-4917-9312-FC5EC0B40631}" name="Percent Funded" dataDxfId="22">
      <calculatedColumnFormula>E2/D2*100</calculatedColumnFormula>
    </tableColumn>
    <tableColumn id="7" xr3:uid="{ADA0BF10-11CD-4066-A613-D1C40DE8A0DD}" name="outcome"/>
    <tableColumn id="8" xr3:uid="{EAC7DB8D-C322-440C-8BC4-7060AB5D4223}" name="backers_count"/>
    <tableColumn id="9" xr3:uid="{0CD1ACA6-4F51-4D8B-BCD5-F2F04FE0070A}" name="Average Donation" dataDxfId="21">
      <calculatedColumnFormula>E2/H2</calculatedColumnFormula>
    </tableColumn>
    <tableColumn id="10" xr3:uid="{FD3D003F-6A8C-4781-A7E0-FFE55536ECDE}" name="country"/>
    <tableColumn id="11" xr3:uid="{4904849E-E607-4CBA-868D-3ADDB29DA63C}" name="currency"/>
    <tableColumn id="12" xr3:uid="{C837E7BD-493F-4BF7-96A4-1B42E4EAE772}" name="launched_at"/>
    <tableColumn id="13" xr3:uid="{18C5E8C6-505B-47B5-B5EC-B8B89FAC150B}" name="deadline"/>
    <tableColumn id="20" xr3:uid="{EDD5B2F1-416C-480B-B305-A2588422215D}" name="Date Created Conversion" dataDxfId="20">
      <calculatedColumnFormula>(((L2/60)/60)/24)+DATE(1970,1,1)</calculatedColumnFormula>
    </tableColumn>
    <tableColumn id="19" xr3:uid="{D2A5F0D3-5347-4BAC-BB2C-451B4F4B214E}" name="Date Ended Conversion" dataDxfId="19">
      <calculatedColumnFormula>(((M2/60)/60)/24)+DATE(1970,1,1)</calculatedColumnFormula>
    </tableColumn>
    <tableColumn id="14" xr3:uid="{99E22919-C0A4-4E68-9CD0-305214B3416B}" name="staff_pick"/>
    <tableColumn id="15" xr3:uid="{29DB83B5-355C-4EAF-A3FF-942A3D4A4880}" name="spotlight"/>
    <tableColumn id="16" xr3:uid="{52C4F9FA-09AB-4C6C-8E85-B2A35EC40EC1}" name="category &amp; sub-category"/>
    <tableColumn id="17" xr3:uid="{5908E753-A7D4-4B7B-9BB2-52DF51E60326}" name="Parent Category"/>
    <tableColumn id="18" xr3:uid="{97D48BA8-81CB-4698-B7FD-400204ED857C}" name="Sub-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7274-EB83-424F-A230-E618B5CCA561}">
  <dimension ref="A3:F14"/>
  <sheetViews>
    <sheetView zoomScale="85" zoomScaleNormal="85" workbookViewId="0">
      <selection activeCell="D27" sqref="D27"/>
    </sheetView>
  </sheetViews>
  <sheetFormatPr defaultRowHeight="15.75" x14ac:dyDescent="0.25"/>
  <cols>
    <col min="1" max="1" width="16.875" bestFit="1" customWidth="1"/>
    <col min="2" max="2" width="16" bestFit="1" customWidth="1"/>
    <col min="3" max="3" width="5.75" bestFit="1" customWidth="1"/>
    <col min="4" max="4" width="4" bestFit="1" customWidth="1"/>
    <col min="5" max="5" width="9.875" bestFit="1" customWidth="1"/>
    <col min="6" max="6" width="11.25" bestFit="1" customWidth="1"/>
    <col min="7" max="15" width="30.5" bestFit="1" customWidth="1"/>
    <col min="16" max="16" width="14.125" bestFit="1" customWidth="1"/>
    <col min="17" max="38" width="30.5" bestFit="1" customWidth="1"/>
    <col min="39" max="39" width="11.25" bestFit="1" customWidth="1"/>
    <col min="40" max="50" width="30.5" bestFit="1" customWidth="1"/>
    <col min="51" max="51" width="9.5" bestFit="1" customWidth="1"/>
    <col min="52" max="75" width="30.5" bestFit="1" customWidth="1"/>
    <col min="76" max="76" width="15" bestFit="1" customWidth="1"/>
    <col min="77" max="77" width="11" bestFit="1" customWidth="1"/>
  </cols>
  <sheetData>
    <row r="3" spans="1:6" x14ac:dyDescent="0.25">
      <c r="A3" s="6" t="s">
        <v>2068</v>
      </c>
      <c r="B3" s="6" t="s">
        <v>2069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3923-7EEB-4A51-8655-3CCF1D761104}">
  <dimension ref="A1:F30"/>
  <sheetViews>
    <sheetView workbookViewId="0">
      <selection activeCell="H26" sqref="H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2068</v>
      </c>
      <c r="B4" s="6" t="s">
        <v>2069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733D-9569-4851-857A-40AA7C1FE556}">
  <dimension ref="A1:F18"/>
  <sheetViews>
    <sheetView topLeftCell="A10" workbookViewId="0">
      <selection activeCell="F36" sqref="F3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>
        <v>2070</v>
      </c>
    </row>
    <row r="2" spans="1:6" x14ac:dyDescent="0.25">
      <c r="A2" s="6" t="s">
        <v>2085</v>
      </c>
      <c r="B2" t="s">
        <v>2070</v>
      </c>
    </row>
    <row r="4" spans="1:6" x14ac:dyDescent="0.25">
      <c r="A4" s="6" t="s">
        <v>2068</v>
      </c>
      <c r="B4" s="6" t="s">
        <v>2069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ht="12.75" customHeight="1" x14ac:dyDescent="0.25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11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8D9F-7A85-48A0-9A4D-3CAFB8D9A93F}">
  <dimension ref="A1:H31"/>
  <sheetViews>
    <sheetView topLeftCell="D1" workbookViewId="0">
      <selection activeCell="G29" sqref="G29"/>
    </sheetView>
  </sheetViews>
  <sheetFormatPr defaultRowHeight="15.75" x14ac:dyDescent="0.25"/>
  <cols>
    <col min="1" max="1" width="14.125" bestFit="1" customWidth="1"/>
    <col min="2" max="2" width="18.875" customWidth="1"/>
    <col min="3" max="3" width="14.625" customWidth="1"/>
    <col min="4" max="4" width="17.5" customWidth="1"/>
    <col min="5" max="5" width="14" customWidth="1"/>
    <col min="6" max="6" width="21.75" customWidth="1"/>
    <col min="7" max="7" width="17.5" customWidth="1"/>
    <col min="8" max="8" width="20.375" customWidth="1"/>
  </cols>
  <sheetData>
    <row r="1" spans="1:8" x14ac:dyDescent="0.25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25">
      <c r="A2" s="12" t="s">
        <v>2094</v>
      </c>
      <c r="B2" s="12">
        <f>COUNTIFS(Table1[outcome],"successful",Table1[goal],"&lt;"&amp;1000)</f>
        <v>30</v>
      </c>
      <c r="C2" s="12">
        <f>COUNTIFS(Table1[outcome],"failed",Table1[goal],"&lt;"&amp;1000)</f>
        <v>20</v>
      </c>
      <c r="D2" s="12">
        <f>COUNTIFS(Table1[outcome],"canceled",Table1[goal],"&lt;"&amp;1000)</f>
        <v>1</v>
      </c>
      <c r="E2" s="12">
        <f>SUM(Table4[[#This Row],[Number Successful]:[Number Canceled]])</f>
        <v>51</v>
      </c>
      <c r="F2" s="18">
        <f>Table4[[#This Row],[Number Successful]]*100%/Table4[[#This Row],[Total Projects]]</f>
        <v>0.58823529411764708</v>
      </c>
      <c r="G2" s="18">
        <f>Table4[[#This Row],[Number Failed]]*100%/Table4[[#This Row],[Total Projects]]</f>
        <v>0.39215686274509803</v>
      </c>
      <c r="H2" s="18">
        <f>Table4[[#This Row],[Number Canceled]]*100%/Table4[[#This Row],[Total Projects]]</f>
        <v>1.9607843137254902E-2</v>
      </c>
    </row>
    <row r="3" spans="1:8" x14ac:dyDescent="0.25">
      <c r="A3" s="12" t="s">
        <v>2095</v>
      </c>
      <c r="B3" s="12">
        <f>COUNTIFS(Table1[outcome],"successful",Table1[goal],"&gt;="&amp;Bonus!A22,Table1[goal],"&lt;"&amp;Bonus!B22)</f>
        <v>191</v>
      </c>
      <c r="C3" s="12">
        <f>COUNTIFS(Table1[outcome],"failed",Table1[goal],"&gt;="&amp;Bonus!A22,Table1[goal],"&lt;"&amp;Bonus!B22)</f>
        <v>38</v>
      </c>
      <c r="D3" s="12">
        <f>COUNTIFS(Table1[outcome],"canceled",Table1[goal],"&gt;="&amp;Bonus!A22,Table1[goal],"&lt;"&amp;Bonus!B22)</f>
        <v>2</v>
      </c>
      <c r="E3" s="12">
        <f>SUM(Table4[[#This Row],[Number Successful]:[Number Canceled]])</f>
        <v>231</v>
      </c>
      <c r="F3" s="18">
        <f>Table4[[#This Row],[Number Successful]]*100%/Table4[[#This Row],[Total Projects]]</f>
        <v>0.82683982683982682</v>
      </c>
      <c r="G3" s="18">
        <f>Table4[[#This Row],[Number Failed]]*100%/Table4[[#This Row],[Total Projects]]</f>
        <v>0.16450216450216451</v>
      </c>
      <c r="H3" s="18">
        <f>Table4[[#This Row],[Number Canceled]]*100%/Table4[[#This Row],[Total Projects]]</f>
        <v>8.658008658008658E-3</v>
      </c>
    </row>
    <row r="4" spans="1:8" x14ac:dyDescent="0.25">
      <c r="A4" s="12" t="s">
        <v>2096</v>
      </c>
      <c r="B4" s="12">
        <f>COUNTIFS(Table1[outcome],"successful",Table1[goal],"&gt;="&amp;Bonus!A23,Table1[goal],"&lt;"&amp;Bonus!B23)</f>
        <v>164</v>
      </c>
      <c r="C4" s="12">
        <f>COUNTIFS(Table1[outcome],"failed",Table1[goal],"&gt;="&amp;Bonus!A23,Table1[goal],"&lt;"&amp;Bonus!B23)</f>
        <v>126</v>
      </c>
      <c r="D4" s="12">
        <f>COUNTIFS(Table1[outcome],"canceled",Table1[goal],"&gt;="&amp;Bonus!A23,Table1[goal],"&lt;"&amp;Bonus!B23)</f>
        <v>25</v>
      </c>
      <c r="E4" s="12">
        <f>SUM(Table4[[#This Row],[Number Successful]:[Number Canceled]])</f>
        <v>315</v>
      </c>
      <c r="F4" s="18">
        <f>Table4[[#This Row],[Number Successful]]*100%/Table4[[#This Row],[Total Projects]]</f>
        <v>0.52063492063492067</v>
      </c>
      <c r="G4" s="18">
        <f>Table4[[#This Row],[Number Failed]]*100%/Table4[[#This Row],[Total Projects]]</f>
        <v>0.4</v>
      </c>
      <c r="H4" s="18">
        <f>Table4[[#This Row],[Number Canceled]]*100%/Table4[[#This Row],[Total Projects]]</f>
        <v>7.9365079365079361E-2</v>
      </c>
    </row>
    <row r="5" spans="1:8" x14ac:dyDescent="0.25">
      <c r="A5" s="13" t="s">
        <v>2097</v>
      </c>
      <c r="B5" s="12">
        <f>COUNTIFS(Table1[outcome],"successful",Table1[goal],"&gt;="&amp;Bonus!A24,Table1[goal],"&lt;"&amp;Bonus!B24)</f>
        <v>4</v>
      </c>
      <c r="C5" s="12">
        <f>COUNTIFS(Table1[outcome],"failed",Table1[goal],"&gt;="&amp;Bonus!A24,Table1[goal],"&lt;"&amp;Bonus!B24)</f>
        <v>5</v>
      </c>
      <c r="D5" s="12">
        <f>COUNTIFS(Table1[outcome],"canceled",Table1[goal],"&gt;="&amp;Bonus!A24,Table1[goal],"&lt;"&amp;Bonus!B24)</f>
        <v>0</v>
      </c>
      <c r="E5" s="12">
        <f>SUM(Table4[[#This Row],[Number Successful]:[Number Canceled]])</f>
        <v>9</v>
      </c>
      <c r="F5" s="18">
        <f>Table4[[#This Row],[Number Successful]]*100%/Table4[[#This Row],[Total Projects]]</f>
        <v>0.44444444444444442</v>
      </c>
      <c r="G5" s="18">
        <f>Table4[[#This Row],[Number Failed]]*100%/Table4[[#This Row],[Total Projects]]</f>
        <v>0.55555555555555558</v>
      </c>
      <c r="H5" s="18">
        <f>Table4[[#This Row],[Number Canceled]]*100%/Table4[[#This Row],[Total Projects]]</f>
        <v>0</v>
      </c>
    </row>
    <row r="6" spans="1:8" x14ac:dyDescent="0.25">
      <c r="A6" s="13" t="s">
        <v>2098</v>
      </c>
      <c r="B6" s="12">
        <f>COUNTIFS(Table1[outcome],"successful",Table1[goal],"&gt;="&amp;Bonus!A25,Table1[goal],"&lt;"&amp;Bonus!B25)</f>
        <v>10</v>
      </c>
      <c r="C6" s="12">
        <f>COUNTIFS(Table1[outcome],"failed",Table1[goal],"&gt;="&amp;Bonus!A25,Table1[goal],"&lt;"&amp;Bonus!B25)</f>
        <v>0</v>
      </c>
      <c r="D6" s="12">
        <f>COUNTIFS(Table1[outcome],"canceled",Table1[goal],"&gt;="&amp;Bonus!A25,Table1[goal],"&lt;"&amp;Bonus!B25)</f>
        <v>0</v>
      </c>
      <c r="E6" s="12">
        <f>SUM(Table4[[#This Row],[Number Successful]:[Number Canceled]])</f>
        <v>10</v>
      </c>
      <c r="F6" s="18">
        <f>Table4[[#This Row],[Number Successful]]*100%/Table4[[#This Row],[Total Projects]]</f>
        <v>1</v>
      </c>
      <c r="G6" s="18">
        <f>Table4[[#This Row],[Number Failed]]*100%/Table4[[#This Row],[Total Projects]]</f>
        <v>0</v>
      </c>
      <c r="H6" s="18">
        <f>Table4[[#This Row],[Number Canceled]]*100%/Table4[[#This Row],[Total Projects]]</f>
        <v>0</v>
      </c>
    </row>
    <row r="7" spans="1:8" x14ac:dyDescent="0.25">
      <c r="A7" s="13" t="s">
        <v>2099</v>
      </c>
      <c r="B7" s="12">
        <f>COUNTIFS(Table1[outcome],"successful",Table1[goal],"&gt;="&amp;Bonus!A26,Table1[goal],"&lt;"&amp;Bonus!B26)</f>
        <v>7</v>
      </c>
      <c r="C7" s="12">
        <f>COUNTIFS(Table1[outcome],"failed",Table1[goal],"&gt;="&amp;Bonus!A26,Table1[goal],"&lt;"&amp;Bonus!B26)</f>
        <v>0</v>
      </c>
      <c r="D7" s="12">
        <f>COUNTIFS(Table1[outcome],"canceled",Table1[goal],"&gt;="&amp;Bonus!A26,Table1[goal],"&lt;"&amp;Bonus!B26)</f>
        <v>0</v>
      </c>
      <c r="E7" s="12">
        <f>SUM(Table4[[#This Row],[Number Successful]:[Number Canceled]])</f>
        <v>7</v>
      </c>
      <c r="F7" s="18">
        <f>Table4[[#This Row],[Number Successful]]*100%/Table4[[#This Row],[Total Projects]]</f>
        <v>1</v>
      </c>
      <c r="G7" s="18">
        <f>Table4[[#This Row],[Number Failed]]*100%/Table4[[#This Row],[Total Projects]]</f>
        <v>0</v>
      </c>
      <c r="H7" s="18">
        <f>Table4[[#This Row],[Number Canceled]]*100%/Table4[[#This Row],[Total Projects]]</f>
        <v>0</v>
      </c>
    </row>
    <row r="8" spans="1:8" x14ac:dyDescent="0.25">
      <c r="A8" s="13" t="s">
        <v>2100</v>
      </c>
      <c r="B8" s="12">
        <f>COUNTIFS(Table1[outcome],"successful",Table1[goal],"&gt;="&amp;Bonus!A27,Table1[goal],"&lt;"&amp;Bonus!B27)</f>
        <v>11</v>
      </c>
      <c r="C8" s="12">
        <f>COUNTIFS(Table1[outcome],"failed",Table1[goal],"&gt;="&amp;Bonus!A27,Table1[goal],"&lt;"&amp;Bonus!B27)</f>
        <v>3</v>
      </c>
      <c r="D8" s="12">
        <f>COUNTIFS(Table1[outcome],"canceled",Table1[goal],"&gt;="&amp;Bonus!A27,Table1[goal],"&lt;"&amp;Bonus!B27)</f>
        <v>0</v>
      </c>
      <c r="E8" s="12">
        <f>SUM(Table4[[#This Row],[Number Successful]:[Number Canceled]])</f>
        <v>14</v>
      </c>
      <c r="F8" s="18">
        <f>Table4[[#This Row],[Number Successful]]*100%/Table4[[#This Row],[Total Projects]]</f>
        <v>0.7857142857142857</v>
      </c>
      <c r="G8" s="18">
        <f>Table4[[#This Row],[Number Failed]]*100%/Table4[[#This Row],[Total Projects]]</f>
        <v>0.21428571428571427</v>
      </c>
      <c r="H8" s="18">
        <f>Table4[[#This Row],[Number Canceled]]*100%/Table4[[#This Row],[Total Projects]]</f>
        <v>0</v>
      </c>
    </row>
    <row r="9" spans="1:8" x14ac:dyDescent="0.25">
      <c r="A9" s="13" t="s">
        <v>2101</v>
      </c>
      <c r="B9" s="12">
        <f>COUNTIFS(Table1[outcome],"successful",Table1[goal],"&gt;="&amp;Bonus!A28,Table1[goal],"&lt;"&amp;Bonus!B28)</f>
        <v>7</v>
      </c>
      <c r="C9" s="12">
        <f>COUNTIFS(Table1[outcome],"failed",Table1[goal],"&gt;="&amp;Bonus!A28,Table1[goal],"&lt;"&amp;Bonus!B28)</f>
        <v>0</v>
      </c>
      <c r="D9" s="12">
        <f>COUNTIFS(Table1[outcome],"canceled",Table1[goal],"&gt;="&amp;Bonus!A28,Table1[goal],"&lt;"&amp;Bonus!B28)</f>
        <v>0</v>
      </c>
      <c r="E9" s="12">
        <f>SUM(Table4[[#This Row],[Number Successful]:[Number Canceled]])</f>
        <v>7</v>
      </c>
      <c r="F9" s="18">
        <f>Table4[[#This Row],[Number Successful]]*100%/Table4[[#This Row],[Total Projects]]</f>
        <v>1</v>
      </c>
      <c r="G9" s="18">
        <f>Table4[[#This Row],[Number Failed]]*100%/Table4[[#This Row],[Total Projects]]</f>
        <v>0</v>
      </c>
      <c r="H9" s="18">
        <f>Table4[[#This Row],[Number Canceled]]*100%/Table4[[#This Row],[Total Projects]]</f>
        <v>0</v>
      </c>
    </row>
    <row r="10" spans="1:8" x14ac:dyDescent="0.25">
      <c r="A10" s="13" t="s">
        <v>2102</v>
      </c>
      <c r="B10" s="12">
        <f>COUNTIFS(Table1[outcome],"successful",Table1[goal],"&gt;="&amp;Bonus!A29,Table1[goal],"&lt;"&amp;Bonus!B29)</f>
        <v>8</v>
      </c>
      <c r="C10" s="12">
        <f>COUNTIFS(Table1[outcome],"failed",Table1[goal],"&gt;="&amp;Bonus!A29,Table1[goal],"&lt;"&amp;Bonus!B29)</f>
        <v>3</v>
      </c>
      <c r="D10" s="12">
        <f>COUNTIFS(Table1[outcome],"canceled",Table1[goal],"&gt;="&amp;Bonus!A29,Table1[goal],"&lt;"&amp;Bonus!B29)</f>
        <v>1</v>
      </c>
      <c r="E10" s="12">
        <f>SUM(Table4[[#This Row],[Number Successful]:[Number Canceled]])</f>
        <v>12</v>
      </c>
      <c r="F10" s="18">
        <f>Table4[[#This Row],[Number Successful]]*100%/Table4[[#This Row],[Total Projects]]</f>
        <v>0.66666666666666663</v>
      </c>
      <c r="G10" s="18">
        <f>Table4[[#This Row],[Number Failed]]*100%/Table4[[#This Row],[Total Projects]]</f>
        <v>0.25</v>
      </c>
      <c r="H10" s="18">
        <f>Table4[[#This Row],[Number Canceled]]*100%/Table4[[#This Row],[Total Projects]]</f>
        <v>8.3333333333333329E-2</v>
      </c>
    </row>
    <row r="11" spans="1:8" x14ac:dyDescent="0.25">
      <c r="A11" s="13" t="s">
        <v>2103</v>
      </c>
      <c r="B11" s="12">
        <f>COUNTIFS(Table1[outcome],"successful",Table1[goal],"&gt;="&amp;Bonus!A30,Table1[goal],"&lt;"&amp;Bonus!B30)</f>
        <v>11</v>
      </c>
      <c r="C11" s="12">
        <f>COUNTIFS(Table1[outcome],"failed",Table1[goal],"&gt;="&amp;Bonus!A30,Table1[goal],"&lt;"&amp;Bonus!B30)</f>
        <v>3</v>
      </c>
      <c r="D11" s="12">
        <f>COUNTIFS(Table1[outcome],"canceled",Table1[goal],"&gt;="&amp;Bonus!A30,Table1[goal],"&lt;"&amp;Bonus!B30)</f>
        <v>0</v>
      </c>
      <c r="E11" s="12">
        <f>SUM(Table4[[#This Row],[Number Successful]:[Number Canceled]])</f>
        <v>14</v>
      </c>
      <c r="F11" s="18">
        <f>Table4[[#This Row],[Number Successful]]*100%/Table4[[#This Row],[Total Projects]]</f>
        <v>0.7857142857142857</v>
      </c>
      <c r="G11" s="18">
        <f>Table4[[#This Row],[Number Failed]]*100%/Table4[[#This Row],[Total Projects]]</f>
        <v>0.21428571428571427</v>
      </c>
      <c r="H11" s="18">
        <f>Table4[[#This Row],[Number Canceled]]*100%/Table4[[#This Row],[Total Projects]]</f>
        <v>0</v>
      </c>
    </row>
    <row r="12" spans="1:8" x14ac:dyDescent="0.25">
      <c r="A12" s="13" t="s">
        <v>2104</v>
      </c>
      <c r="B12" s="12">
        <f>COUNTIFS(Table1[outcome],"successful",Table1[goal],"&gt;="&amp;Bonus!A31,Table1[goal],"&lt;"&amp;Bonus!B31)</f>
        <v>8</v>
      </c>
      <c r="C12" s="12">
        <f>COUNTIFS(Table1[outcome],"failed",Table1[goal],"&gt;="&amp;Bonus!A31,Table1[goal],"&lt;"&amp;Bonus!B31)</f>
        <v>3</v>
      </c>
      <c r="D12" s="12">
        <f>COUNTIFS(Table1[outcome],"canceled",Table1[goal],"&gt;="&amp;Bonus!A31,Table1[goal],"&lt;"&amp;Bonus!B31)</f>
        <v>0</v>
      </c>
      <c r="E12" s="12">
        <f>SUM(Table4[[#This Row],[Number Successful]:[Number Canceled]])</f>
        <v>11</v>
      </c>
      <c r="F12" s="18">
        <f>Table4[[#This Row],[Number Successful]]*100%/Table4[[#This Row],[Total Projects]]</f>
        <v>0.72727272727272729</v>
      </c>
      <c r="G12" s="18">
        <f>Table4[[#This Row],[Number Failed]]*100%/Table4[[#This Row],[Total Projects]]</f>
        <v>0.27272727272727271</v>
      </c>
      <c r="H12" s="18">
        <f>Table4[[#This Row],[Number Canceled]]*100%/Table4[[#This Row],[Total Projects]]</f>
        <v>0</v>
      </c>
    </row>
    <row r="13" spans="1:8" ht="28.5" x14ac:dyDescent="0.25">
      <c r="A13" s="13" t="s">
        <v>2105</v>
      </c>
      <c r="B13" s="12">
        <f>COUNTIFS(Table1[outcome],"successful",Table1[goal],"&gt;"&amp;50000)</f>
        <v>114</v>
      </c>
      <c r="C13" s="12">
        <f>COUNTIFS(Table1[outcome],"failed",Table1[goal],"&gt;"&amp;50000)</f>
        <v>163</v>
      </c>
      <c r="D13" s="12">
        <f>COUNTIFS(Table1[outcome],"canceled",Table1[goal],"&gt;"&amp;50000)</f>
        <v>28</v>
      </c>
      <c r="E13" s="12">
        <f>SUM(Table4[[#This Row],[Number Successful]:[Number Canceled]])</f>
        <v>305</v>
      </c>
      <c r="F13" s="18">
        <f>Table4[[#This Row],[Number Successful]]*100%/Table4[[#This Row],[Total Projects]]</f>
        <v>0.3737704918032787</v>
      </c>
      <c r="G13" s="18">
        <f>Table4[[#This Row],[Number Failed]]*100%/Table4[[#This Row],[Total Projects]]</f>
        <v>0.53442622950819674</v>
      </c>
      <c r="H13" s="18">
        <f>Table4[[#This Row],[Number Canceled]]*100%/Table4[[#This Row],[Total Projects]]</f>
        <v>9.1803278688524587E-2</v>
      </c>
    </row>
    <row r="17" spans="1:4" x14ac:dyDescent="0.25">
      <c r="D17" s="14"/>
    </row>
    <row r="22" spans="1:4" x14ac:dyDescent="0.25">
      <c r="A22">
        <v>1000</v>
      </c>
      <c r="B22">
        <v>4999</v>
      </c>
    </row>
    <row r="23" spans="1:4" x14ac:dyDescent="0.25">
      <c r="A23">
        <v>5000</v>
      </c>
      <c r="B23">
        <v>9999</v>
      </c>
    </row>
    <row r="24" spans="1:4" x14ac:dyDescent="0.25">
      <c r="A24">
        <v>10000</v>
      </c>
      <c r="B24">
        <v>14999</v>
      </c>
    </row>
    <row r="25" spans="1:4" x14ac:dyDescent="0.25">
      <c r="A25">
        <v>15000</v>
      </c>
      <c r="B25">
        <v>19999</v>
      </c>
    </row>
    <row r="26" spans="1:4" x14ac:dyDescent="0.25">
      <c r="A26">
        <v>20000</v>
      </c>
      <c r="B26" s="14">
        <v>24999</v>
      </c>
    </row>
    <row r="27" spans="1:4" x14ac:dyDescent="0.25">
      <c r="A27">
        <v>25000</v>
      </c>
      <c r="B27">
        <v>29999</v>
      </c>
    </row>
    <row r="28" spans="1:4" x14ac:dyDescent="0.25">
      <c r="A28">
        <v>30000</v>
      </c>
      <c r="B28">
        <v>34999</v>
      </c>
    </row>
    <row r="29" spans="1:4" x14ac:dyDescent="0.25">
      <c r="A29">
        <v>35000</v>
      </c>
      <c r="B29">
        <v>39999</v>
      </c>
    </row>
    <row r="30" spans="1:4" x14ac:dyDescent="0.25">
      <c r="A30">
        <v>40000</v>
      </c>
      <c r="B30">
        <v>44999</v>
      </c>
    </row>
    <row r="31" spans="1:4" x14ac:dyDescent="0.25">
      <c r="A31">
        <v>45000</v>
      </c>
      <c r="B31">
        <v>49999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38BD-1049-451A-9039-6E5BA6F3A982}">
  <dimension ref="A1:J566"/>
  <sheetViews>
    <sheetView tabSelected="1" workbookViewId="0">
      <selection activeCell="H32" sqref="H32"/>
    </sheetView>
  </sheetViews>
  <sheetFormatPr defaultRowHeight="15.75" x14ac:dyDescent="0.25"/>
  <cols>
    <col min="1" max="1" width="9.375" bestFit="1" customWidth="1"/>
    <col min="7" max="7" width="22.875" customWidth="1"/>
    <col min="8" max="8" width="24.375" customWidth="1"/>
    <col min="9" max="9" width="21.375" customWidth="1"/>
    <col min="10" max="10" width="21.75" customWidth="1"/>
  </cols>
  <sheetData>
    <row r="1" spans="1:10" x14ac:dyDescent="0.25">
      <c r="A1" t="s">
        <v>2106</v>
      </c>
      <c r="B1" t="s">
        <v>2107</v>
      </c>
      <c r="D1" t="s">
        <v>2106</v>
      </c>
      <c r="E1" t="s">
        <v>2108</v>
      </c>
      <c r="G1" t="s">
        <v>2109</v>
      </c>
    </row>
    <row r="2" spans="1:10" x14ac:dyDescent="0.25">
      <c r="A2" s="15" t="s">
        <v>20</v>
      </c>
      <c r="B2" s="15">
        <v>158</v>
      </c>
      <c r="D2" s="15" t="s">
        <v>14</v>
      </c>
      <c r="E2" s="15">
        <v>0</v>
      </c>
      <c r="G2" t="s">
        <v>2110</v>
      </c>
      <c r="H2" t="s">
        <v>2111</v>
      </c>
      <c r="I2" t="s">
        <v>2112</v>
      </c>
      <c r="J2" t="s">
        <v>2113</v>
      </c>
    </row>
    <row r="3" spans="1:10" x14ac:dyDescent="0.25">
      <c r="A3" s="16" t="s">
        <v>20</v>
      </c>
      <c r="B3" s="16">
        <v>1425</v>
      </c>
      <c r="D3" s="16" t="s">
        <v>14</v>
      </c>
      <c r="E3" s="16">
        <v>24</v>
      </c>
      <c r="G3" s="5">
        <f>AVERAGE(B2:B566)</f>
        <v>851.14690265486729</v>
      </c>
      <c r="H3">
        <f>MEDIAN(B2:B566)</f>
        <v>201</v>
      </c>
      <c r="I3">
        <f>MIN(B2:B566)</f>
        <v>16</v>
      </c>
      <c r="J3">
        <f>MAX(B2:B566)</f>
        <v>7295</v>
      </c>
    </row>
    <row r="4" spans="1:10" x14ac:dyDescent="0.25">
      <c r="A4" s="15" t="s">
        <v>20</v>
      </c>
      <c r="B4" s="15">
        <v>174</v>
      </c>
      <c r="D4" s="15" t="s">
        <v>14</v>
      </c>
      <c r="E4" s="15">
        <v>53</v>
      </c>
      <c r="G4" s="5"/>
    </row>
    <row r="5" spans="1:10" x14ac:dyDescent="0.25">
      <c r="A5" s="16" t="s">
        <v>20</v>
      </c>
      <c r="B5" s="16">
        <v>227</v>
      </c>
      <c r="D5" s="16" t="s">
        <v>14</v>
      </c>
      <c r="E5" s="16">
        <v>18</v>
      </c>
      <c r="G5" s="5" t="s">
        <v>2114</v>
      </c>
    </row>
    <row r="6" spans="1:10" x14ac:dyDescent="0.25">
      <c r="A6" s="15" t="s">
        <v>20</v>
      </c>
      <c r="B6" s="15">
        <v>220</v>
      </c>
      <c r="D6" s="15" t="s">
        <v>14</v>
      </c>
      <c r="E6" s="15">
        <v>44</v>
      </c>
      <c r="G6" s="5" t="s">
        <v>2110</v>
      </c>
      <c r="H6" t="s">
        <v>2111</v>
      </c>
      <c r="I6" t="s">
        <v>2112</v>
      </c>
      <c r="J6" t="s">
        <v>2113</v>
      </c>
    </row>
    <row r="7" spans="1:10" x14ac:dyDescent="0.25">
      <c r="A7" s="16" t="s">
        <v>20</v>
      </c>
      <c r="B7" s="16">
        <v>98</v>
      </c>
      <c r="D7" s="16" t="s">
        <v>14</v>
      </c>
      <c r="E7" s="16">
        <v>27</v>
      </c>
      <c r="G7" s="5">
        <f>AVERAGE(E2:E365)</f>
        <v>585.61538461538464</v>
      </c>
      <c r="H7" s="5">
        <f>MEDIAN(E2:E365)</f>
        <v>114.5</v>
      </c>
      <c r="I7">
        <f>MIN(E2:E365)</f>
        <v>0</v>
      </c>
      <c r="J7">
        <f>MAX(E2:E365)</f>
        <v>6080</v>
      </c>
    </row>
    <row r="8" spans="1:10" x14ac:dyDescent="0.25">
      <c r="A8" s="15" t="s">
        <v>20</v>
      </c>
      <c r="B8" s="15">
        <v>100</v>
      </c>
      <c r="D8" s="15" t="s">
        <v>14</v>
      </c>
      <c r="E8" s="15">
        <v>55</v>
      </c>
    </row>
    <row r="9" spans="1:10" x14ac:dyDescent="0.25">
      <c r="A9" s="16" t="s">
        <v>20</v>
      </c>
      <c r="B9" s="16">
        <v>1249</v>
      </c>
      <c r="D9" s="16" t="s">
        <v>14</v>
      </c>
      <c r="E9" s="16">
        <v>200</v>
      </c>
      <c r="G9" t="s">
        <v>2109</v>
      </c>
    </row>
    <row r="10" spans="1:10" x14ac:dyDescent="0.25">
      <c r="A10" s="15" t="s">
        <v>20</v>
      </c>
      <c r="B10" s="15">
        <v>1396</v>
      </c>
      <c r="D10" s="15" t="s">
        <v>14</v>
      </c>
      <c r="E10" s="15">
        <v>452</v>
      </c>
      <c r="G10" s="20" t="s">
        <v>2115</v>
      </c>
      <c r="H10" s="20">
        <f>_xlfn.VAR.P(B2:B566)</f>
        <v>1603373.7324019109</v>
      </c>
    </row>
    <row r="11" spans="1:10" x14ac:dyDescent="0.25">
      <c r="A11" s="16" t="s">
        <v>20</v>
      </c>
      <c r="B11" s="16">
        <v>890</v>
      </c>
      <c r="D11" s="16" t="s">
        <v>14</v>
      </c>
      <c r="E11" s="16">
        <v>674</v>
      </c>
      <c r="G11" s="20" t="s">
        <v>2116</v>
      </c>
      <c r="H11" s="20">
        <f>_xlfn.STDEV.P(B2:B566)</f>
        <v>1266.2439466397898</v>
      </c>
    </row>
    <row r="12" spans="1:10" x14ac:dyDescent="0.25">
      <c r="A12" s="15" t="s">
        <v>20</v>
      </c>
      <c r="B12" s="15">
        <v>142</v>
      </c>
      <c r="D12" s="15" t="s">
        <v>14</v>
      </c>
      <c r="E12" s="15">
        <v>558</v>
      </c>
    </row>
    <row r="13" spans="1:10" x14ac:dyDescent="0.25">
      <c r="A13" s="16" t="s">
        <v>20</v>
      </c>
      <c r="B13" s="16">
        <v>2673</v>
      </c>
      <c r="D13" s="16" t="s">
        <v>14</v>
      </c>
      <c r="E13" s="16">
        <v>15</v>
      </c>
    </row>
    <row r="14" spans="1:10" x14ac:dyDescent="0.25">
      <c r="A14" s="15" t="s">
        <v>20</v>
      </c>
      <c r="B14" s="15">
        <v>163</v>
      </c>
      <c r="D14" s="15" t="s">
        <v>14</v>
      </c>
      <c r="E14" s="15">
        <v>2307</v>
      </c>
      <c r="G14" t="s">
        <v>2114</v>
      </c>
    </row>
    <row r="15" spans="1:10" x14ac:dyDescent="0.25">
      <c r="A15" s="16" t="s">
        <v>20</v>
      </c>
      <c r="B15" s="16">
        <v>2220</v>
      </c>
      <c r="D15" s="16" t="s">
        <v>14</v>
      </c>
      <c r="E15" s="16">
        <v>88</v>
      </c>
      <c r="G15" s="20" t="s">
        <v>2115</v>
      </c>
      <c r="H15" s="20">
        <f>_xlfn.VAR.P(E2:E365)</f>
        <v>921574.68174133555</v>
      </c>
    </row>
    <row r="16" spans="1:10" x14ac:dyDescent="0.25">
      <c r="A16" s="15" t="s">
        <v>20</v>
      </c>
      <c r="B16" s="15">
        <v>1606</v>
      </c>
      <c r="D16" s="15" t="s">
        <v>14</v>
      </c>
      <c r="E16" s="15">
        <v>48</v>
      </c>
      <c r="G16" s="20" t="s">
        <v>2116</v>
      </c>
      <c r="H16" s="20">
        <f>_xlfn.STDEV.P(E2:E365)</f>
        <v>959.98681331637863</v>
      </c>
    </row>
    <row r="17" spans="1:10" x14ac:dyDescent="0.25">
      <c r="A17" s="16" t="s">
        <v>20</v>
      </c>
      <c r="B17" s="16">
        <v>129</v>
      </c>
      <c r="D17" s="16" t="s">
        <v>14</v>
      </c>
      <c r="E17" s="16">
        <v>1</v>
      </c>
    </row>
    <row r="18" spans="1:10" x14ac:dyDescent="0.25">
      <c r="A18" s="15" t="s">
        <v>20</v>
      </c>
      <c r="B18" s="15">
        <v>226</v>
      </c>
      <c r="D18" s="15" t="s">
        <v>14</v>
      </c>
      <c r="E18" s="15">
        <v>1467</v>
      </c>
    </row>
    <row r="19" spans="1:10" x14ac:dyDescent="0.25">
      <c r="A19" s="16" t="s">
        <v>20</v>
      </c>
      <c r="B19" s="16">
        <v>5419</v>
      </c>
      <c r="D19" s="16" t="s">
        <v>14</v>
      </c>
      <c r="E19" s="16">
        <v>75</v>
      </c>
    </row>
    <row r="20" spans="1:10" x14ac:dyDescent="0.25">
      <c r="A20" s="15" t="s">
        <v>20</v>
      </c>
      <c r="B20" s="15">
        <v>165</v>
      </c>
      <c r="D20" s="15" t="s">
        <v>14</v>
      </c>
      <c r="E20" s="15">
        <v>120</v>
      </c>
      <c r="G20" s="21" t="s">
        <v>2117</v>
      </c>
    </row>
    <row r="21" spans="1:10" x14ac:dyDescent="0.25">
      <c r="A21" s="16" t="s">
        <v>20</v>
      </c>
      <c r="B21" s="16">
        <v>1965</v>
      </c>
      <c r="D21" s="16" t="s">
        <v>14</v>
      </c>
      <c r="E21" s="16">
        <v>2253</v>
      </c>
      <c r="G21" s="22" t="s">
        <v>2118</v>
      </c>
      <c r="H21" s="22"/>
      <c r="I21" s="22"/>
      <c r="J21" s="22"/>
    </row>
    <row r="22" spans="1:10" x14ac:dyDescent="0.25">
      <c r="A22" s="15" t="s">
        <v>20</v>
      </c>
      <c r="B22" s="15">
        <v>16</v>
      </c>
      <c r="D22" s="15" t="s">
        <v>14</v>
      </c>
      <c r="E22" s="15">
        <v>5</v>
      </c>
      <c r="G22" s="22"/>
      <c r="H22" s="22"/>
      <c r="I22" s="22"/>
      <c r="J22" s="22"/>
    </row>
    <row r="23" spans="1:10" x14ac:dyDescent="0.25">
      <c r="A23" s="16" t="s">
        <v>20</v>
      </c>
      <c r="B23" s="16">
        <v>107</v>
      </c>
      <c r="D23" s="16" t="s">
        <v>14</v>
      </c>
      <c r="E23" s="16">
        <v>38</v>
      </c>
      <c r="G23" s="22"/>
      <c r="H23" s="22"/>
      <c r="I23" s="22"/>
      <c r="J23" s="22"/>
    </row>
    <row r="24" spans="1:10" x14ac:dyDescent="0.25">
      <c r="A24" s="15" t="s">
        <v>20</v>
      </c>
      <c r="B24" s="15">
        <v>134</v>
      </c>
      <c r="D24" s="15" t="s">
        <v>14</v>
      </c>
      <c r="E24" s="15">
        <v>12</v>
      </c>
      <c r="G24" s="22"/>
      <c r="H24" s="22"/>
      <c r="I24" s="22"/>
      <c r="J24" s="22"/>
    </row>
    <row r="25" spans="1:10" x14ac:dyDescent="0.25">
      <c r="A25" s="16" t="s">
        <v>20</v>
      </c>
      <c r="B25" s="16">
        <v>198</v>
      </c>
      <c r="D25" s="16" t="s">
        <v>14</v>
      </c>
      <c r="E25" s="16">
        <v>1684</v>
      </c>
      <c r="G25" s="22"/>
      <c r="H25" s="22"/>
      <c r="I25" s="22"/>
      <c r="J25" s="22"/>
    </row>
    <row r="26" spans="1:10" x14ac:dyDescent="0.25">
      <c r="A26" s="15" t="s">
        <v>20</v>
      </c>
      <c r="B26" s="15">
        <v>111</v>
      </c>
      <c r="D26" s="15" t="s">
        <v>14</v>
      </c>
      <c r="E26" s="15">
        <v>56</v>
      </c>
      <c r="G26" s="22" t="s">
        <v>2119</v>
      </c>
      <c r="H26" s="22"/>
      <c r="I26" s="22"/>
      <c r="J26" s="22"/>
    </row>
    <row r="27" spans="1:10" x14ac:dyDescent="0.25">
      <c r="A27" s="16" t="s">
        <v>20</v>
      </c>
      <c r="B27" s="16">
        <v>222</v>
      </c>
      <c r="D27" s="16" t="s">
        <v>14</v>
      </c>
      <c r="E27" s="16">
        <v>838</v>
      </c>
      <c r="G27" s="22"/>
      <c r="H27" s="22"/>
      <c r="I27" s="22"/>
      <c r="J27" s="22"/>
    </row>
    <row r="28" spans="1:10" x14ac:dyDescent="0.25">
      <c r="A28" s="15" t="s">
        <v>20</v>
      </c>
      <c r="B28" s="15">
        <v>6212</v>
      </c>
      <c r="D28" s="15" t="s">
        <v>14</v>
      </c>
      <c r="E28" s="15">
        <v>1000</v>
      </c>
      <c r="G28" s="22"/>
      <c r="H28" s="22"/>
      <c r="I28" s="22"/>
      <c r="J28" s="22"/>
    </row>
    <row r="29" spans="1:10" x14ac:dyDescent="0.25">
      <c r="A29" s="16" t="s">
        <v>20</v>
      </c>
      <c r="B29" s="16">
        <v>98</v>
      </c>
      <c r="D29" s="16" t="s">
        <v>14</v>
      </c>
      <c r="E29" s="16">
        <v>1482</v>
      </c>
    </row>
    <row r="30" spans="1:10" x14ac:dyDescent="0.25">
      <c r="A30" s="15" t="s">
        <v>20</v>
      </c>
      <c r="B30" s="15">
        <v>92</v>
      </c>
      <c r="D30" s="15" t="s">
        <v>14</v>
      </c>
      <c r="E30" s="15">
        <v>106</v>
      </c>
    </row>
    <row r="31" spans="1:10" x14ac:dyDescent="0.25">
      <c r="A31" s="16" t="s">
        <v>20</v>
      </c>
      <c r="B31" s="16">
        <v>149</v>
      </c>
      <c r="D31" s="16" t="s">
        <v>14</v>
      </c>
      <c r="E31" s="16">
        <v>679</v>
      </c>
    </row>
    <row r="32" spans="1:10" x14ac:dyDescent="0.25">
      <c r="A32" s="15" t="s">
        <v>20</v>
      </c>
      <c r="B32" s="15">
        <v>2431</v>
      </c>
      <c r="D32" s="15" t="s">
        <v>14</v>
      </c>
      <c r="E32" s="15">
        <v>1220</v>
      </c>
    </row>
    <row r="33" spans="1:5" x14ac:dyDescent="0.25">
      <c r="A33" s="16" t="s">
        <v>20</v>
      </c>
      <c r="B33" s="16">
        <v>303</v>
      </c>
      <c r="D33" s="16" t="s">
        <v>14</v>
      </c>
      <c r="E33" s="16">
        <v>1</v>
      </c>
    </row>
    <row r="34" spans="1:5" x14ac:dyDescent="0.25">
      <c r="A34" s="15" t="s">
        <v>20</v>
      </c>
      <c r="B34" s="15">
        <v>209</v>
      </c>
      <c r="D34" s="15" t="s">
        <v>14</v>
      </c>
      <c r="E34" s="15">
        <v>37</v>
      </c>
    </row>
    <row r="35" spans="1:5" x14ac:dyDescent="0.25">
      <c r="A35" s="16" t="s">
        <v>20</v>
      </c>
      <c r="B35" s="16">
        <v>131</v>
      </c>
      <c r="D35" s="16" t="s">
        <v>14</v>
      </c>
      <c r="E35" s="16">
        <v>60</v>
      </c>
    </row>
    <row r="36" spans="1:5" x14ac:dyDescent="0.25">
      <c r="A36" s="15" t="s">
        <v>20</v>
      </c>
      <c r="B36" s="15">
        <v>164</v>
      </c>
      <c r="D36" s="15" t="s">
        <v>14</v>
      </c>
      <c r="E36" s="15">
        <v>296</v>
      </c>
    </row>
    <row r="37" spans="1:5" x14ac:dyDescent="0.25">
      <c r="A37" s="16" t="s">
        <v>20</v>
      </c>
      <c r="B37" s="16">
        <v>201</v>
      </c>
      <c r="D37" s="16" t="s">
        <v>14</v>
      </c>
      <c r="E37" s="16">
        <v>3304</v>
      </c>
    </row>
    <row r="38" spans="1:5" x14ac:dyDescent="0.25">
      <c r="A38" s="15" t="s">
        <v>20</v>
      </c>
      <c r="B38" s="15">
        <v>211</v>
      </c>
      <c r="D38" s="15" t="s">
        <v>14</v>
      </c>
      <c r="E38" s="15">
        <v>73</v>
      </c>
    </row>
    <row r="39" spans="1:5" x14ac:dyDescent="0.25">
      <c r="A39" s="16" t="s">
        <v>20</v>
      </c>
      <c r="B39" s="16">
        <v>128</v>
      </c>
      <c r="D39" s="16" t="s">
        <v>14</v>
      </c>
      <c r="E39" s="16">
        <v>3387</v>
      </c>
    </row>
    <row r="40" spans="1:5" x14ac:dyDescent="0.25">
      <c r="A40" s="15" t="s">
        <v>20</v>
      </c>
      <c r="B40" s="15">
        <v>1600</v>
      </c>
      <c r="D40" s="15" t="s">
        <v>14</v>
      </c>
      <c r="E40" s="15">
        <v>662</v>
      </c>
    </row>
    <row r="41" spans="1:5" x14ac:dyDescent="0.25">
      <c r="A41" s="16" t="s">
        <v>20</v>
      </c>
      <c r="B41" s="16">
        <v>249</v>
      </c>
      <c r="D41" s="16" t="s">
        <v>14</v>
      </c>
      <c r="E41" s="16">
        <v>774</v>
      </c>
    </row>
    <row r="42" spans="1:5" x14ac:dyDescent="0.25">
      <c r="A42" s="15" t="s">
        <v>20</v>
      </c>
      <c r="B42" s="15">
        <v>236</v>
      </c>
      <c r="D42" s="15" t="s">
        <v>14</v>
      </c>
      <c r="E42" s="15">
        <v>672</v>
      </c>
    </row>
    <row r="43" spans="1:5" x14ac:dyDescent="0.25">
      <c r="A43" s="16" t="s">
        <v>20</v>
      </c>
      <c r="B43" s="16">
        <v>4065</v>
      </c>
      <c r="D43" s="16" t="s">
        <v>14</v>
      </c>
      <c r="E43" s="16">
        <v>940</v>
      </c>
    </row>
    <row r="44" spans="1:5" x14ac:dyDescent="0.25">
      <c r="A44" s="15" t="s">
        <v>20</v>
      </c>
      <c r="B44" s="15">
        <v>246</v>
      </c>
      <c r="D44" s="15" t="s">
        <v>14</v>
      </c>
      <c r="E44" s="15">
        <v>117</v>
      </c>
    </row>
    <row r="45" spans="1:5" x14ac:dyDescent="0.25">
      <c r="A45" s="16" t="s">
        <v>20</v>
      </c>
      <c r="B45" s="16">
        <v>2475</v>
      </c>
      <c r="D45" s="16" t="s">
        <v>14</v>
      </c>
      <c r="E45" s="16">
        <v>115</v>
      </c>
    </row>
    <row r="46" spans="1:5" x14ac:dyDescent="0.25">
      <c r="A46" s="15" t="s">
        <v>20</v>
      </c>
      <c r="B46" s="15">
        <v>76</v>
      </c>
      <c r="D46" s="15" t="s">
        <v>14</v>
      </c>
      <c r="E46" s="15">
        <v>326</v>
      </c>
    </row>
    <row r="47" spans="1:5" x14ac:dyDescent="0.25">
      <c r="A47" s="16" t="s">
        <v>20</v>
      </c>
      <c r="B47" s="16">
        <v>54</v>
      </c>
      <c r="D47" s="16" t="s">
        <v>14</v>
      </c>
      <c r="E47" s="16">
        <v>1</v>
      </c>
    </row>
    <row r="48" spans="1:5" x14ac:dyDescent="0.25">
      <c r="A48" s="15" t="s">
        <v>20</v>
      </c>
      <c r="B48" s="15">
        <v>88</v>
      </c>
      <c r="D48" s="15" t="s">
        <v>14</v>
      </c>
      <c r="E48" s="15">
        <v>1467</v>
      </c>
    </row>
    <row r="49" spans="1:5" x14ac:dyDescent="0.25">
      <c r="A49" s="16" t="s">
        <v>20</v>
      </c>
      <c r="B49" s="16">
        <v>85</v>
      </c>
      <c r="D49" s="16" t="s">
        <v>14</v>
      </c>
      <c r="E49" s="16">
        <v>5681</v>
      </c>
    </row>
    <row r="50" spans="1:5" x14ac:dyDescent="0.25">
      <c r="A50" s="15" t="s">
        <v>20</v>
      </c>
      <c r="B50" s="15">
        <v>170</v>
      </c>
      <c r="D50" s="15" t="s">
        <v>14</v>
      </c>
      <c r="E50" s="15">
        <v>1059</v>
      </c>
    </row>
    <row r="51" spans="1:5" x14ac:dyDescent="0.25">
      <c r="A51" s="16" t="s">
        <v>20</v>
      </c>
      <c r="B51" s="16">
        <v>330</v>
      </c>
      <c r="D51" s="16" t="s">
        <v>14</v>
      </c>
      <c r="E51" s="16">
        <v>1194</v>
      </c>
    </row>
    <row r="52" spans="1:5" x14ac:dyDescent="0.25">
      <c r="A52" s="15" t="s">
        <v>20</v>
      </c>
      <c r="B52" s="15">
        <v>127</v>
      </c>
      <c r="D52" s="15" t="s">
        <v>14</v>
      </c>
      <c r="E52" s="15">
        <v>30</v>
      </c>
    </row>
    <row r="53" spans="1:5" x14ac:dyDescent="0.25">
      <c r="A53" s="16" t="s">
        <v>20</v>
      </c>
      <c r="B53" s="16">
        <v>411</v>
      </c>
      <c r="D53" s="16" t="s">
        <v>14</v>
      </c>
      <c r="E53" s="16">
        <v>75</v>
      </c>
    </row>
    <row r="54" spans="1:5" x14ac:dyDescent="0.25">
      <c r="A54" s="15" t="s">
        <v>20</v>
      </c>
      <c r="B54" s="15">
        <v>180</v>
      </c>
      <c r="D54" s="15" t="s">
        <v>14</v>
      </c>
      <c r="E54" s="15">
        <v>955</v>
      </c>
    </row>
    <row r="55" spans="1:5" x14ac:dyDescent="0.25">
      <c r="A55" s="16" t="s">
        <v>20</v>
      </c>
      <c r="B55" s="16">
        <v>374</v>
      </c>
      <c r="D55" s="16" t="s">
        <v>14</v>
      </c>
      <c r="E55" s="16">
        <v>67</v>
      </c>
    </row>
    <row r="56" spans="1:5" x14ac:dyDescent="0.25">
      <c r="A56" s="15" t="s">
        <v>20</v>
      </c>
      <c r="B56" s="15">
        <v>71</v>
      </c>
      <c r="D56" s="15" t="s">
        <v>14</v>
      </c>
      <c r="E56" s="15">
        <v>5</v>
      </c>
    </row>
    <row r="57" spans="1:5" x14ac:dyDescent="0.25">
      <c r="A57" s="16" t="s">
        <v>20</v>
      </c>
      <c r="B57" s="16">
        <v>203</v>
      </c>
      <c r="D57" s="16" t="s">
        <v>14</v>
      </c>
      <c r="E57" s="16">
        <v>26</v>
      </c>
    </row>
    <row r="58" spans="1:5" x14ac:dyDescent="0.25">
      <c r="A58" s="15" t="s">
        <v>20</v>
      </c>
      <c r="B58" s="15">
        <v>113</v>
      </c>
      <c r="D58" s="15" t="s">
        <v>14</v>
      </c>
      <c r="E58" s="15">
        <v>1130</v>
      </c>
    </row>
    <row r="59" spans="1:5" x14ac:dyDescent="0.25">
      <c r="A59" s="16" t="s">
        <v>20</v>
      </c>
      <c r="B59" s="16">
        <v>96</v>
      </c>
      <c r="D59" s="16" t="s">
        <v>14</v>
      </c>
      <c r="E59" s="16">
        <v>782</v>
      </c>
    </row>
    <row r="60" spans="1:5" x14ac:dyDescent="0.25">
      <c r="A60" s="15" t="s">
        <v>20</v>
      </c>
      <c r="B60" s="15">
        <v>498</v>
      </c>
      <c r="D60" s="15" t="s">
        <v>14</v>
      </c>
      <c r="E60" s="15">
        <v>210</v>
      </c>
    </row>
    <row r="61" spans="1:5" x14ac:dyDescent="0.25">
      <c r="A61" s="16" t="s">
        <v>20</v>
      </c>
      <c r="B61" s="16">
        <v>180</v>
      </c>
      <c r="D61" s="16" t="s">
        <v>14</v>
      </c>
      <c r="E61" s="16">
        <v>136</v>
      </c>
    </row>
    <row r="62" spans="1:5" x14ac:dyDescent="0.25">
      <c r="A62" s="15" t="s">
        <v>20</v>
      </c>
      <c r="B62" s="15">
        <v>27</v>
      </c>
      <c r="D62" s="15" t="s">
        <v>14</v>
      </c>
      <c r="E62" s="15">
        <v>86</v>
      </c>
    </row>
    <row r="63" spans="1:5" x14ac:dyDescent="0.25">
      <c r="A63" s="16" t="s">
        <v>20</v>
      </c>
      <c r="B63" s="16">
        <v>2331</v>
      </c>
      <c r="D63" s="16" t="s">
        <v>14</v>
      </c>
      <c r="E63" s="16">
        <v>19</v>
      </c>
    </row>
    <row r="64" spans="1:5" x14ac:dyDescent="0.25">
      <c r="A64" s="15" t="s">
        <v>20</v>
      </c>
      <c r="B64" s="15">
        <v>113</v>
      </c>
      <c r="D64" s="15" t="s">
        <v>14</v>
      </c>
      <c r="E64" s="15">
        <v>886</v>
      </c>
    </row>
    <row r="65" spans="1:5" x14ac:dyDescent="0.25">
      <c r="A65" s="16" t="s">
        <v>20</v>
      </c>
      <c r="B65" s="16">
        <v>164</v>
      </c>
      <c r="D65" s="16" t="s">
        <v>14</v>
      </c>
      <c r="E65" s="16">
        <v>35</v>
      </c>
    </row>
    <row r="66" spans="1:5" x14ac:dyDescent="0.25">
      <c r="A66" s="15" t="s">
        <v>20</v>
      </c>
      <c r="B66" s="15">
        <v>164</v>
      </c>
      <c r="D66" s="15" t="s">
        <v>14</v>
      </c>
      <c r="E66" s="15">
        <v>24</v>
      </c>
    </row>
    <row r="67" spans="1:5" x14ac:dyDescent="0.25">
      <c r="A67" s="16" t="s">
        <v>20</v>
      </c>
      <c r="B67" s="16">
        <v>336</v>
      </c>
      <c r="D67" s="16" t="s">
        <v>14</v>
      </c>
      <c r="E67" s="16">
        <v>86</v>
      </c>
    </row>
    <row r="68" spans="1:5" x14ac:dyDescent="0.25">
      <c r="A68" s="15" t="s">
        <v>20</v>
      </c>
      <c r="B68" s="15">
        <v>1917</v>
      </c>
      <c r="D68" s="15" t="s">
        <v>14</v>
      </c>
      <c r="E68" s="15">
        <v>243</v>
      </c>
    </row>
    <row r="69" spans="1:5" x14ac:dyDescent="0.25">
      <c r="A69" s="16" t="s">
        <v>20</v>
      </c>
      <c r="B69" s="16">
        <v>95</v>
      </c>
      <c r="D69" s="16" t="s">
        <v>14</v>
      </c>
      <c r="E69" s="16">
        <v>65</v>
      </c>
    </row>
    <row r="70" spans="1:5" x14ac:dyDescent="0.25">
      <c r="A70" s="15" t="s">
        <v>20</v>
      </c>
      <c r="B70" s="15">
        <v>147</v>
      </c>
      <c r="D70" s="15" t="s">
        <v>14</v>
      </c>
      <c r="E70" s="15">
        <v>100</v>
      </c>
    </row>
    <row r="71" spans="1:5" x14ac:dyDescent="0.25">
      <c r="A71" s="16" t="s">
        <v>20</v>
      </c>
      <c r="B71" s="16">
        <v>86</v>
      </c>
      <c r="D71" s="16" t="s">
        <v>14</v>
      </c>
      <c r="E71" s="16">
        <v>168</v>
      </c>
    </row>
    <row r="72" spans="1:5" x14ac:dyDescent="0.25">
      <c r="A72" s="15" t="s">
        <v>20</v>
      </c>
      <c r="B72" s="15">
        <v>83</v>
      </c>
      <c r="D72" s="15" t="s">
        <v>14</v>
      </c>
      <c r="E72" s="15">
        <v>13</v>
      </c>
    </row>
    <row r="73" spans="1:5" x14ac:dyDescent="0.25">
      <c r="A73" s="16" t="s">
        <v>20</v>
      </c>
      <c r="B73" s="16">
        <v>676</v>
      </c>
      <c r="D73" s="16" t="s">
        <v>14</v>
      </c>
      <c r="E73" s="16">
        <v>1</v>
      </c>
    </row>
    <row r="74" spans="1:5" x14ac:dyDescent="0.25">
      <c r="A74" s="15" t="s">
        <v>20</v>
      </c>
      <c r="B74" s="15">
        <v>361</v>
      </c>
      <c r="D74" s="15" t="s">
        <v>14</v>
      </c>
      <c r="E74" s="15">
        <v>40</v>
      </c>
    </row>
    <row r="75" spans="1:5" x14ac:dyDescent="0.25">
      <c r="A75" s="16" t="s">
        <v>20</v>
      </c>
      <c r="B75" s="16">
        <v>131</v>
      </c>
      <c r="D75" s="16" t="s">
        <v>14</v>
      </c>
      <c r="E75" s="16">
        <v>226</v>
      </c>
    </row>
    <row r="76" spans="1:5" x14ac:dyDescent="0.25">
      <c r="A76" s="15" t="s">
        <v>20</v>
      </c>
      <c r="B76" s="15">
        <v>126</v>
      </c>
      <c r="D76" s="15" t="s">
        <v>14</v>
      </c>
      <c r="E76" s="15">
        <v>1625</v>
      </c>
    </row>
    <row r="77" spans="1:5" x14ac:dyDescent="0.25">
      <c r="A77" s="16" t="s">
        <v>20</v>
      </c>
      <c r="B77" s="16">
        <v>275</v>
      </c>
      <c r="D77" s="16" t="s">
        <v>14</v>
      </c>
      <c r="E77" s="16">
        <v>143</v>
      </c>
    </row>
    <row r="78" spans="1:5" x14ac:dyDescent="0.25">
      <c r="A78" s="15" t="s">
        <v>20</v>
      </c>
      <c r="B78" s="15">
        <v>67</v>
      </c>
      <c r="D78" s="15" t="s">
        <v>14</v>
      </c>
      <c r="E78" s="15">
        <v>934</v>
      </c>
    </row>
    <row r="79" spans="1:5" x14ac:dyDescent="0.25">
      <c r="A79" s="16" t="s">
        <v>20</v>
      </c>
      <c r="B79" s="16">
        <v>154</v>
      </c>
      <c r="D79" s="16" t="s">
        <v>14</v>
      </c>
      <c r="E79" s="16">
        <v>17</v>
      </c>
    </row>
    <row r="80" spans="1:5" x14ac:dyDescent="0.25">
      <c r="A80" s="15" t="s">
        <v>20</v>
      </c>
      <c r="B80" s="15">
        <v>1782</v>
      </c>
      <c r="D80" s="15" t="s">
        <v>14</v>
      </c>
      <c r="E80" s="15">
        <v>2179</v>
      </c>
    </row>
    <row r="81" spans="1:5" x14ac:dyDescent="0.25">
      <c r="A81" s="16" t="s">
        <v>20</v>
      </c>
      <c r="B81" s="16">
        <v>903</v>
      </c>
      <c r="D81" s="16" t="s">
        <v>14</v>
      </c>
      <c r="E81" s="16">
        <v>931</v>
      </c>
    </row>
    <row r="82" spans="1:5" x14ac:dyDescent="0.25">
      <c r="A82" s="15" t="s">
        <v>20</v>
      </c>
      <c r="B82" s="15">
        <v>94</v>
      </c>
      <c r="D82" s="15" t="s">
        <v>14</v>
      </c>
      <c r="E82" s="15">
        <v>92</v>
      </c>
    </row>
    <row r="83" spans="1:5" x14ac:dyDescent="0.25">
      <c r="A83" s="16" t="s">
        <v>20</v>
      </c>
      <c r="B83" s="16">
        <v>180</v>
      </c>
      <c r="D83" s="16" t="s">
        <v>14</v>
      </c>
      <c r="E83" s="16">
        <v>57</v>
      </c>
    </row>
    <row r="84" spans="1:5" x14ac:dyDescent="0.25">
      <c r="A84" s="15" t="s">
        <v>20</v>
      </c>
      <c r="B84" s="15">
        <v>533</v>
      </c>
      <c r="D84" s="15" t="s">
        <v>14</v>
      </c>
      <c r="E84" s="15">
        <v>41</v>
      </c>
    </row>
    <row r="85" spans="1:5" x14ac:dyDescent="0.25">
      <c r="A85" s="16" t="s">
        <v>20</v>
      </c>
      <c r="B85" s="16">
        <v>2443</v>
      </c>
      <c r="D85" s="16" t="s">
        <v>14</v>
      </c>
      <c r="E85" s="16">
        <v>1</v>
      </c>
    </row>
    <row r="86" spans="1:5" x14ac:dyDescent="0.25">
      <c r="A86" s="15" t="s">
        <v>20</v>
      </c>
      <c r="B86" s="15">
        <v>89</v>
      </c>
      <c r="D86" s="15" t="s">
        <v>14</v>
      </c>
      <c r="E86" s="15">
        <v>101</v>
      </c>
    </row>
    <row r="87" spans="1:5" x14ac:dyDescent="0.25">
      <c r="A87" s="16" t="s">
        <v>20</v>
      </c>
      <c r="B87" s="16">
        <v>159</v>
      </c>
      <c r="D87" s="16" t="s">
        <v>14</v>
      </c>
      <c r="E87" s="16">
        <v>1335</v>
      </c>
    </row>
    <row r="88" spans="1:5" x14ac:dyDescent="0.25">
      <c r="A88" s="15" t="s">
        <v>20</v>
      </c>
      <c r="B88" s="15">
        <v>50</v>
      </c>
      <c r="D88" s="15" t="s">
        <v>14</v>
      </c>
      <c r="E88" s="15">
        <v>15</v>
      </c>
    </row>
    <row r="89" spans="1:5" x14ac:dyDescent="0.25">
      <c r="A89" s="16" t="s">
        <v>20</v>
      </c>
      <c r="B89" s="16">
        <v>186</v>
      </c>
      <c r="D89" s="16" t="s">
        <v>14</v>
      </c>
      <c r="E89" s="16">
        <v>454</v>
      </c>
    </row>
    <row r="90" spans="1:5" x14ac:dyDescent="0.25">
      <c r="A90" s="15" t="s">
        <v>20</v>
      </c>
      <c r="B90" s="15">
        <v>1071</v>
      </c>
      <c r="D90" s="15" t="s">
        <v>14</v>
      </c>
      <c r="E90" s="15">
        <v>3182</v>
      </c>
    </row>
    <row r="91" spans="1:5" x14ac:dyDescent="0.25">
      <c r="A91" s="16" t="s">
        <v>20</v>
      </c>
      <c r="B91" s="16">
        <v>117</v>
      </c>
      <c r="D91" s="16" t="s">
        <v>14</v>
      </c>
      <c r="E91" s="16">
        <v>15</v>
      </c>
    </row>
    <row r="92" spans="1:5" x14ac:dyDescent="0.25">
      <c r="A92" s="15" t="s">
        <v>20</v>
      </c>
      <c r="B92" s="15">
        <v>70</v>
      </c>
      <c r="D92" s="15" t="s">
        <v>14</v>
      </c>
      <c r="E92" s="15">
        <v>133</v>
      </c>
    </row>
    <row r="93" spans="1:5" x14ac:dyDescent="0.25">
      <c r="A93" s="16" t="s">
        <v>20</v>
      </c>
      <c r="B93" s="16">
        <v>135</v>
      </c>
      <c r="D93" s="16" t="s">
        <v>14</v>
      </c>
      <c r="E93" s="16">
        <v>2062</v>
      </c>
    </row>
    <row r="94" spans="1:5" x14ac:dyDescent="0.25">
      <c r="A94" s="15" t="s">
        <v>20</v>
      </c>
      <c r="B94" s="15">
        <v>768</v>
      </c>
      <c r="D94" s="15" t="s">
        <v>14</v>
      </c>
      <c r="E94" s="15">
        <v>29</v>
      </c>
    </row>
    <row r="95" spans="1:5" x14ac:dyDescent="0.25">
      <c r="A95" s="16" t="s">
        <v>20</v>
      </c>
      <c r="B95" s="16">
        <v>199</v>
      </c>
      <c r="D95" s="16" t="s">
        <v>14</v>
      </c>
      <c r="E95" s="16">
        <v>132</v>
      </c>
    </row>
    <row r="96" spans="1:5" x14ac:dyDescent="0.25">
      <c r="A96" s="15" t="s">
        <v>20</v>
      </c>
      <c r="B96" s="15">
        <v>107</v>
      </c>
      <c r="D96" s="15" t="s">
        <v>14</v>
      </c>
      <c r="E96" s="15">
        <v>137</v>
      </c>
    </row>
    <row r="97" spans="1:5" x14ac:dyDescent="0.25">
      <c r="A97" s="16" t="s">
        <v>20</v>
      </c>
      <c r="B97" s="16">
        <v>195</v>
      </c>
      <c r="D97" s="16" t="s">
        <v>14</v>
      </c>
      <c r="E97" s="16">
        <v>908</v>
      </c>
    </row>
    <row r="98" spans="1:5" x14ac:dyDescent="0.25">
      <c r="A98" s="15" t="s">
        <v>20</v>
      </c>
      <c r="B98" s="15">
        <v>3376</v>
      </c>
      <c r="D98" s="15" t="s">
        <v>14</v>
      </c>
      <c r="E98" s="15">
        <v>10</v>
      </c>
    </row>
    <row r="99" spans="1:5" x14ac:dyDescent="0.25">
      <c r="A99" s="16" t="s">
        <v>20</v>
      </c>
      <c r="B99" s="16">
        <v>41</v>
      </c>
      <c r="D99" s="16" t="s">
        <v>14</v>
      </c>
      <c r="E99" s="16">
        <v>1910</v>
      </c>
    </row>
    <row r="100" spans="1:5" x14ac:dyDescent="0.25">
      <c r="A100" s="15" t="s">
        <v>20</v>
      </c>
      <c r="B100" s="15">
        <v>1821</v>
      </c>
      <c r="D100" s="15" t="s">
        <v>14</v>
      </c>
      <c r="E100" s="15">
        <v>38</v>
      </c>
    </row>
    <row r="101" spans="1:5" x14ac:dyDescent="0.25">
      <c r="A101" s="16" t="s">
        <v>20</v>
      </c>
      <c r="B101" s="16">
        <v>164</v>
      </c>
      <c r="D101" s="16" t="s">
        <v>14</v>
      </c>
      <c r="E101" s="16">
        <v>104</v>
      </c>
    </row>
    <row r="102" spans="1:5" x14ac:dyDescent="0.25">
      <c r="A102" s="15" t="s">
        <v>20</v>
      </c>
      <c r="B102" s="15">
        <v>157</v>
      </c>
      <c r="D102" s="15" t="s">
        <v>14</v>
      </c>
      <c r="E102" s="15">
        <v>49</v>
      </c>
    </row>
    <row r="103" spans="1:5" x14ac:dyDescent="0.25">
      <c r="A103" s="16" t="s">
        <v>20</v>
      </c>
      <c r="B103" s="16">
        <v>246</v>
      </c>
      <c r="D103" s="16" t="s">
        <v>14</v>
      </c>
      <c r="E103" s="16">
        <v>1</v>
      </c>
    </row>
    <row r="104" spans="1:5" x14ac:dyDescent="0.25">
      <c r="A104" s="15" t="s">
        <v>20</v>
      </c>
      <c r="B104" s="15">
        <v>1396</v>
      </c>
      <c r="D104" s="15" t="s">
        <v>14</v>
      </c>
      <c r="E104" s="15">
        <v>245</v>
      </c>
    </row>
    <row r="105" spans="1:5" x14ac:dyDescent="0.25">
      <c r="A105" s="16" t="s">
        <v>20</v>
      </c>
      <c r="B105" s="16">
        <v>2506</v>
      </c>
      <c r="D105" s="16" t="s">
        <v>14</v>
      </c>
      <c r="E105" s="16">
        <v>32</v>
      </c>
    </row>
    <row r="106" spans="1:5" x14ac:dyDescent="0.25">
      <c r="A106" s="15" t="s">
        <v>20</v>
      </c>
      <c r="B106" s="15">
        <v>244</v>
      </c>
      <c r="D106" s="15" t="s">
        <v>14</v>
      </c>
      <c r="E106" s="15">
        <v>7</v>
      </c>
    </row>
    <row r="107" spans="1:5" x14ac:dyDescent="0.25">
      <c r="A107" s="16" t="s">
        <v>20</v>
      </c>
      <c r="B107" s="16">
        <v>146</v>
      </c>
      <c r="D107" s="16" t="s">
        <v>14</v>
      </c>
      <c r="E107" s="16">
        <v>803</v>
      </c>
    </row>
    <row r="108" spans="1:5" x14ac:dyDescent="0.25">
      <c r="A108" s="15" t="s">
        <v>20</v>
      </c>
      <c r="B108" s="15">
        <v>1267</v>
      </c>
      <c r="D108" s="15" t="s">
        <v>14</v>
      </c>
      <c r="E108" s="15">
        <v>16</v>
      </c>
    </row>
    <row r="109" spans="1:5" x14ac:dyDescent="0.25">
      <c r="A109" s="16" t="s">
        <v>20</v>
      </c>
      <c r="B109" s="16">
        <v>1561</v>
      </c>
      <c r="D109" s="16" t="s">
        <v>14</v>
      </c>
      <c r="E109" s="16">
        <v>31</v>
      </c>
    </row>
    <row r="110" spans="1:5" x14ac:dyDescent="0.25">
      <c r="A110" s="15" t="s">
        <v>20</v>
      </c>
      <c r="B110" s="15">
        <v>48</v>
      </c>
      <c r="D110" s="15" t="s">
        <v>14</v>
      </c>
      <c r="E110" s="15">
        <v>108</v>
      </c>
    </row>
    <row r="111" spans="1:5" x14ac:dyDescent="0.25">
      <c r="A111" s="16" t="s">
        <v>20</v>
      </c>
      <c r="B111" s="16">
        <v>2739</v>
      </c>
      <c r="D111" s="16" t="s">
        <v>14</v>
      </c>
      <c r="E111" s="16">
        <v>30</v>
      </c>
    </row>
    <row r="112" spans="1:5" x14ac:dyDescent="0.25">
      <c r="A112" s="15" t="s">
        <v>20</v>
      </c>
      <c r="B112" s="15">
        <v>3537</v>
      </c>
      <c r="D112" s="15" t="s">
        <v>14</v>
      </c>
      <c r="E112" s="15">
        <v>17</v>
      </c>
    </row>
    <row r="113" spans="1:5" x14ac:dyDescent="0.25">
      <c r="A113" s="16" t="s">
        <v>20</v>
      </c>
      <c r="B113" s="16">
        <v>2107</v>
      </c>
      <c r="D113" s="16" t="s">
        <v>14</v>
      </c>
      <c r="E113" s="16">
        <v>80</v>
      </c>
    </row>
    <row r="114" spans="1:5" x14ac:dyDescent="0.25">
      <c r="A114" s="15" t="s">
        <v>20</v>
      </c>
      <c r="B114" s="15">
        <v>3318</v>
      </c>
      <c r="D114" s="15" t="s">
        <v>14</v>
      </c>
      <c r="E114" s="15">
        <v>2468</v>
      </c>
    </row>
    <row r="115" spans="1:5" x14ac:dyDescent="0.25">
      <c r="A115" s="16" t="s">
        <v>20</v>
      </c>
      <c r="B115" s="16">
        <v>340</v>
      </c>
      <c r="D115" s="16" t="s">
        <v>14</v>
      </c>
      <c r="E115" s="16">
        <v>26</v>
      </c>
    </row>
    <row r="116" spans="1:5" x14ac:dyDescent="0.25">
      <c r="A116" s="15" t="s">
        <v>20</v>
      </c>
      <c r="B116" s="15">
        <v>1442</v>
      </c>
      <c r="D116" s="15" t="s">
        <v>14</v>
      </c>
      <c r="E116" s="15">
        <v>73</v>
      </c>
    </row>
    <row r="117" spans="1:5" x14ac:dyDescent="0.25">
      <c r="A117" s="16" t="s">
        <v>20</v>
      </c>
      <c r="B117" s="16">
        <v>126</v>
      </c>
      <c r="D117" s="16" t="s">
        <v>14</v>
      </c>
      <c r="E117" s="16">
        <v>128</v>
      </c>
    </row>
    <row r="118" spans="1:5" x14ac:dyDescent="0.25">
      <c r="A118" s="15" t="s">
        <v>20</v>
      </c>
      <c r="B118" s="15">
        <v>524</v>
      </c>
      <c r="D118" s="15" t="s">
        <v>14</v>
      </c>
      <c r="E118" s="15">
        <v>33</v>
      </c>
    </row>
    <row r="119" spans="1:5" x14ac:dyDescent="0.25">
      <c r="A119" s="16" t="s">
        <v>20</v>
      </c>
      <c r="B119" s="16">
        <v>1989</v>
      </c>
      <c r="D119" s="16" t="s">
        <v>14</v>
      </c>
      <c r="E119" s="16">
        <v>1072</v>
      </c>
    </row>
    <row r="120" spans="1:5" x14ac:dyDescent="0.25">
      <c r="A120" s="15" t="s">
        <v>20</v>
      </c>
      <c r="B120" s="15">
        <v>157</v>
      </c>
      <c r="D120" s="15" t="s">
        <v>14</v>
      </c>
      <c r="E120" s="15">
        <v>393</v>
      </c>
    </row>
    <row r="121" spans="1:5" x14ac:dyDescent="0.25">
      <c r="A121" s="16" t="s">
        <v>20</v>
      </c>
      <c r="B121" s="16">
        <v>4498</v>
      </c>
      <c r="D121" s="16" t="s">
        <v>14</v>
      </c>
      <c r="E121" s="16">
        <v>1257</v>
      </c>
    </row>
    <row r="122" spans="1:5" x14ac:dyDescent="0.25">
      <c r="A122" s="15" t="s">
        <v>20</v>
      </c>
      <c r="B122" s="15">
        <v>80</v>
      </c>
      <c r="D122" s="15" t="s">
        <v>14</v>
      </c>
      <c r="E122" s="15">
        <v>328</v>
      </c>
    </row>
    <row r="123" spans="1:5" x14ac:dyDescent="0.25">
      <c r="A123" s="16" t="s">
        <v>20</v>
      </c>
      <c r="B123" s="16">
        <v>43</v>
      </c>
      <c r="D123" s="16" t="s">
        <v>14</v>
      </c>
      <c r="E123" s="16">
        <v>147</v>
      </c>
    </row>
    <row r="124" spans="1:5" x14ac:dyDescent="0.25">
      <c r="A124" s="15" t="s">
        <v>20</v>
      </c>
      <c r="B124" s="15">
        <v>2053</v>
      </c>
      <c r="D124" s="15" t="s">
        <v>14</v>
      </c>
      <c r="E124" s="15">
        <v>830</v>
      </c>
    </row>
    <row r="125" spans="1:5" x14ac:dyDescent="0.25">
      <c r="A125" s="16" t="s">
        <v>20</v>
      </c>
      <c r="B125" s="16">
        <v>168</v>
      </c>
      <c r="D125" s="16" t="s">
        <v>14</v>
      </c>
      <c r="E125" s="16">
        <v>331</v>
      </c>
    </row>
    <row r="126" spans="1:5" x14ac:dyDescent="0.25">
      <c r="A126" s="15" t="s">
        <v>20</v>
      </c>
      <c r="B126" s="15">
        <v>4289</v>
      </c>
      <c r="D126" s="15" t="s">
        <v>14</v>
      </c>
      <c r="E126" s="15">
        <v>25</v>
      </c>
    </row>
    <row r="127" spans="1:5" x14ac:dyDescent="0.25">
      <c r="A127" s="16" t="s">
        <v>20</v>
      </c>
      <c r="B127" s="16">
        <v>165</v>
      </c>
      <c r="D127" s="16" t="s">
        <v>14</v>
      </c>
      <c r="E127" s="16">
        <v>3483</v>
      </c>
    </row>
    <row r="128" spans="1:5" x14ac:dyDescent="0.25">
      <c r="A128" s="15" t="s">
        <v>20</v>
      </c>
      <c r="B128" s="15">
        <v>1815</v>
      </c>
      <c r="D128" s="15" t="s">
        <v>14</v>
      </c>
      <c r="E128" s="15">
        <v>923</v>
      </c>
    </row>
    <row r="129" spans="1:5" x14ac:dyDescent="0.25">
      <c r="A129" s="16" t="s">
        <v>20</v>
      </c>
      <c r="B129" s="16">
        <v>397</v>
      </c>
      <c r="D129" s="16" t="s">
        <v>14</v>
      </c>
      <c r="E129" s="16">
        <v>1</v>
      </c>
    </row>
    <row r="130" spans="1:5" x14ac:dyDescent="0.25">
      <c r="A130" s="15" t="s">
        <v>20</v>
      </c>
      <c r="B130" s="15">
        <v>1539</v>
      </c>
      <c r="D130" s="15" t="s">
        <v>14</v>
      </c>
      <c r="E130" s="15">
        <v>33</v>
      </c>
    </row>
    <row r="131" spans="1:5" x14ac:dyDescent="0.25">
      <c r="A131" s="16" t="s">
        <v>20</v>
      </c>
      <c r="B131" s="16">
        <v>138</v>
      </c>
      <c r="D131" s="16" t="s">
        <v>14</v>
      </c>
      <c r="E131" s="16">
        <v>40</v>
      </c>
    </row>
    <row r="132" spans="1:5" x14ac:dyDescent="0.25">
      <c r="A132" s="15" t="s">
        <v>20</v>
      </c>
      <c r="B132" s="15">
        <v>3594</v>
      </c>
      <c r="D132" s="15" t="s">
        <v>14</v>
      </c>
      <c r="E132" s="15">
        <v>23</v>
      </c>
    </row>
    <row r="133" spans="1:5" x14ac:dyDescent="0.25">
      <c r="A133" s="16" t="s">
        <v>20</v>
      </c>
      <c r="B133" s="16">
        <v>5880</v>
      </c>
      <c r="D133" s="16" t="s">
        <v>14</v>
      </c>
      <c r="E133" s="16">
        <v>75</v>
      </c>
    </row>
    <row r="134" spans="1:5" x14ac:dyDescent="0.25">
      <c r="A134" s="15" t="s">
        <v>20</v>
      </c>
      <c r="B134" s="15">
        <v>112</v>
      </c>
      <c r="D134" s="15" t="s">
        <v>14</v>
      </c>
      <c r="E134" s="15">
        <v>2176</v>
      </c>
    </row>
    <row r="135" spans="1:5" x14ac:dyDescent="0.25">
      <c r="A135" s="16" t="s">
        <v>20</v>
      </c>
      <c r="B135" s="16">
        <v>943</v>
      </c>
      <c r="D135" s="16" t="s">
        <v>14</v>
      </c>
      <c r="E135" s="16">
        <v>441</v>
      </c>
    </row>
    <row r="136" spans="1:5" x14ac:dyDescent="0.25">
      <c r="A136" s="15" t="s">
        <v>20</v>
      </c>
      <c r="B136" s="15">
        <v>2468</v>
      </c>
      <c r="D136" s="15" t="s">
        <v>14</v>
      </c>
      <c r="E136" s="15">
        <v>25</v>
      </c>
    </row>
    <row r="137" spans="1:5" x14ac:dyDescent="0.25">
      <c r="A137" s="16" t="s">
        <v>20</v>
      </c>
      <c r="B137" s="16">
        <v>2551</v>
      </c>
      <c r="D137" s="16" t="s">
        <v>14</v>
      </c>
      <c r="E137" s="16">
        <v>127</v>
      </c>
    </row>
    <row r="138" spans="1:5" x14ac:dyDescent="0.25">
      <c r="A138" s="15" t="s">
        <v>20</v>
      </c>
      <c r="B138" s="15">
        <v>101</v>
      </c>
      <c r="D138" s="15" t="s">
        <v>14</v>
      </c>
      <c r="E138" s="15">
        <v>355</v>
      </c>
    </row>
    <row r="139" spans="1:5" x14ac:dyDescent="0.25">
      <c r="A139" s="16" t="s">
        <v>20</v>
      </c>
      <c r="B139" s="16">
        <v>92</v>
      </c>
      <c r="D139" s="16" t="s">
        <v>14</v>
      </c>
      <c r="E139" s="16">
        <v>44</v>
      </c>
    </row>
    <row r="140" spans="1:5" x14ac:dyDescent="0.25">
      <c r="A140" s="15" t="s">
        <v>20</v>
      </c>
      <c r="B140" s="15">
        <v>62</v>
      </c>
      <c r="D140" s="15" t="s">
        <v>14</v>
      </c>
      <c r="E140" s="15">
        <v>67</v>
      </c>
    </row>
    <row r="141" spans="1:5" x14ac:dyDescent="0.25">
      <c r="A141" s="16" t="s">
        <v>20</v>
      </c>
      <c r="B141" s="16">
        <v>149</v>
      </c>
      <c r="D141" s="16" t="s">
        <v>14</v>
      </c>
      <c r="E141" s="16">
        <v>1068</v>
      </c>
    </row>
    <row r="142" spans="1:5" x14ac:dyDescent="0.25">
      <c r="A142" s="15" t="s">
        <v>20</v>
      </c>
      <c r="B142" s="15">
        <v>329</v>
      </c>
      <c r="D142" s="15" t="s">
        <v>14</v>
      </c>
      <c r="E142" s="15">
        <v>424</v>
      </c>
    </row>
    <row r="143" spans="1:5" x14ac:dyDescent="0.25">
      <c r="A143" s="16" t="s">
        <v>20</v>
      </c>
      <c r="B143" s="16">
        <v>97</v>
      </c>
      <c r="D143" s="16" t="s">
        <v>14</v>
      </c>
      <c r="E143" s="16">
        <v>151</v>
      </c>
    </row>
    <row r="144" spans="1:5" x14ac:dyDescent="0.25">
      <c r="A144" s="15" t="s">
        <v>20</v>
      </c>
      <c r="B144" s="15">
        <v>1784</v>
      </c>
      <c r="D144" s="15" t="s">
        <v>14</v>
      </c>
      <c r="E144" s="15">
        <v>1608</v>
      </c>
    </row>
    <row r="145" spans="1:5" x14ac:dyDescent="0.25">
      <c r="A145" s="16" t="s">
        <v>20</v>
      </c>
      <c r="B145" s="16">
        <v>1684</v>
      </c>
      <c r="D145" s="16" t="s">
        <v>14</v>
      </c>
      <c r="E145" s="16">
        <v>941</v>
      </c>
    </row>
    <row r="146" spans="1:5" x14ac:dyDescent="0.25">
      <c r="A146" s="15" t="s">
        <v>20</v>
      </c>
      <c r="B146" s="15">
        <v>250</v>
      </c>
      <c r="D146" s="15" t="s">
        <v>14</v>
      </c>
      <c r="E146" s="15">
        <v>1</v>
      </c>
    </row>
    <row r="147" spans="1:5" x14ac:dyDescent="0.25">
      <c r="A147" s="16" t="s">
        <v>20</v>
      </c>
      <c r="B147" s="16">
        <v>238</v>
      </c>
      <c r="D147" s="16" t="s">
        <v>14</v>
      </c>
      <c r="E147" s="16">
        <v>40</v>
      </c>
    </row>
    <row r="148" spans="1:5" x14ac:dyDescent="0.25">
      <c r="A148" s="15" t="s">
        <v>20</v>
      </c>
      <c r="B148" s="15">
        <v>53</v>
      </c>
      <c r="D148" s="15" t="s">
        <v>14</v>
      </c>
      <c r="E148" s="15">
        <v>3015</v>
      </c>
    </row>
    <row r="149" spans="1:5" x14ac:dyDescent="0.25">
      <c r="A149" s="16" t="s">
        <v>20</v>
      </c>
      <c r="B149" s="16">
        <v>214</v>
      </c>
      <c r="D149" s="16" t="s">
        <v>14</v>
      </c>
      <c r="E149" s="16">
        <v>435</v>
      </c>
    </row>
    <row r="150" spans="1:5" x14ac:dyDescent="0.25">
      <c r="A150" s="15" t="s">
        <v>20</v>
      </c>
      <c r="B150" s="15">
        <v>222</v>
      </c>
      <c r="D150" s="15" t="s">
        <v>14</v>
      </c>
      <c r="E150" s="15">
        <v>714</v>
      </c>
    </row>
    <row r="151" spans="1:5" x14ac:dyDescent="0.25">
      <c r="A151" s="16" t="s">
        <v>20</v>
      </c>
      <c r="B151" s="16">
        <v>1884</v>
      </c>
      <c r="D151" s="16" t="s">
        <v>14</v>
      </c>
      <c r="E151" s="16">
        <v>5497</v>
      </c>
    </row>
    <row r="152" spans="1:5" x14ac:dyDescent="0.25">
      <c r="A152" s="15" t="s">
        <v>20</v>
      </c>
      <c r="B152" s="15">
        <v>218</v>
      </c>
      <c r="D152" s="15" t="s">
        <v>14</v>
      </c>
      <c r="E152" s="15">
        <v>418</v>
      </c>
    </row>
    <row r="153" spans="1:5" x14ac:dyDescent="0.25">
      <c r="A153" s="16" t="s">
        <v>20</v>
      </c>
      <c r="B153" s="16">
        <v>6465</v>
      </c>
      <c r="D153" s="16" t="s">
        <v>14</v>
      </c>
      <c r="E153" s="16">
        <v>1439</v>
      </c>
    </row>
    <row r="154" spans="1:5" x14ac:dyDescent="0.25">
      <c r="A154" s="15" t="s">
        <v>20</v>
      </c>
      <c r="B154" s="15">
        <v>59</v>
      </c>
      <c r="D154" s="15" t="s">
        <v>14</v>
      </c>
      <c r="E154" s="15">
        <v>15</v>
      </c>
    </row>
    <row r="155" spans="1:5" x14ac:dyDescent="0.25">
      <c r="A155" s="16" t="s">
        <v>20</v>
      </c>
      <c r="B155" s="16">
        <v>88</v>
      </c>
      <c r="D155" s="16" t="s">
        <v>14</v>
      </c>
      <c r="E155" s="16">
        <v>1999</v>
      </c>
    </row>
    <row r="156" spans="1:5" x14ac:dyDescent="0.25">
      <c r="A156" s="15" t="s">
        <v>20</v>
      </c>
      <c r="B156" s="15">
        <v>1697</v>
      </c>
      <c r="D156" s="15" t="s">
        <v>14</v>
      </c>
      <c r="E156" s="15">
        <v>118</v>
      </c>
    </row>
    <row r="157" spans="1:5" x14ac:dyDescent="0.25">
      <c r="A157" s="16" t="s">
        <v>20</v>
      </c>
      <c r="B157" s="16">
        <v>92</v>
      </c>
      <c r="D157" s="16" t="s">
        <v>14</v>
      </c>
      <c r="E157" s="16">
        <v>162</v>
      </c>
    </row>
    <row r="158" spans="1:5" x14ac:dyDescent="0.25">
      <c r="A158" s="15" t="s">
        <v>20</v>
      </c>
      <c r="B158" s="15">
        <v>186</v>
      </c>
      <c r="D158" s="15" t="s">
        <v>14</v>
      </c>
      <c r="E158" s="15">
        <v>83</v>
      </c>
    </row>
    <row r="159" spans="1:5" x14ac:dyDescent="0.25">
      <c r="A159" s="16" t="s">
        <v>20</v>
      </c>
      <c r="B159" s="16">
        <v>138</v>
      </c>
      <c r="D159" s="16" t="s">
        <v>14</v>
      </c>
      <c r="E159" s="16">
        <v>747</v>
      </c>
    </row>
    <row r="160" spans="1:5" x14ac:dyDescent="0.25">
      <c r="A160" s="15" t="s">
        <v>20</v>
      </c>
      <c r="B160" s="15">
        <v>261</v>
      </c>
      <c r="D160" s="15" t="s">
        <v>14</v>
      </c>
      <c r="E160" s="15">
        <v>84</v>
      </c>
    </row>
    <row r="161" spans="1:5" x14ac:dyDescent="0.25">
      <c r="A161" s="16" t="s">
        <v>20</v>
      </c>
      <c r="B161" s="16">
        <v>107</v>
      </c>
      <c r="D161" s="16" t="s">
        <v>14</v>
      </c>
      <c r="E161" s="16">
        <v>91</v>
      </c>
    </row>
    <row r="162" spans="1:5" x14ac:dyDescent="0.25">
      <c r="A162" s="15" t="s">
        <v>20</v>
      </c>
      <c r="B162" s="15">
        <v>199</v>
      </c>
      <c r="D162" s="15" t="s">
        <v>14</v>
      </c>
      <c r="E162" s="15">
        <v>792</v>
      </c>
    </row>
    <row r="163" spans="1:5" x14ac:dyDescent="0.25">
      <c r="A163" s="16" t="s">
        <v>20</v>
      </c>
      <c r="B163" s="16">
        <v>5512</v>
      </c>
      <c r="D163" s="16" t="s">
        <v>14</v>
      </c>
      <c r="E163" s="16">
        <v>32</v>
      </c>
    </row>
    <row r="164" spans="1:5" x14ac:dyDescent="0.25">
      <c r="A164" s="15" t="s">
        <v>20</v>
      </c>
      <c r="B164" s="15">
        <v>86</v>
      </c>
      <c r="D164" s="15" t="s">
        <v>14</v>
      </c>
      <c r="E164" s="15">
        <v>186</v>
      </c>
    </row>
    <row r="165" spans="1:5" x14ac:dyDescent="0.25">
      <c r="A165" s="16" t="s">
        <v>20</v>
      </c>
      <c r="B165" s="16">
        <v>2768</v>
      </c>
      <c r="D165" s="16" t="s">
        <v>14</v>
      </c>
      <c r="E165" s="16">
        <v>605</v>
      </c>
    </row>
    <row r="166" spans="1:5" x14ac:dyDescent="0.25">
      <c r="A166" s="15" t="s">
        <v>20</v>
      </c>
      <c r="B166" s="15">
        <v>48</v>
      </c>
      <c r="D166" s="15" t="s">
        <v>14</v>
      </c>
      <c r="E166" s="15">
        <v>1</v>
      </c>
    </row>
    <row r="167" spans="1:5" x14ac:dyDescent="0.25">
      <c r="A167" s="16" t="s">
        <v>20</v>
      </c>
      <c r="B167" s="16">
        <v>87</v>
      </c>
      <c r="D167" s="16" t="s">
        <v>14</v>
      </c>
      <c r="E167" s="16">
        <v>31</v>
      </c>
    </row>
    <row r="168" spans="1:5" x14ac:dyDescent="0.25">
      <c r="A168" s="15" t="s">
        <v>20</v>
      </c>
      <c r="B168" s="15">
        <v>1894</v>
      </c>
      <c r="D168" s="15" t="s">
        <v>14</v>
      </c>
      <c r="E168" s="15">
        <v>1181</v>
      </c>
    </row>
    <row r="169" spans="1:5" x14ac:dyDescent="0.25">
      <c r="A169" s="16" t="s">
        <v>20</v>
      </c>
      <c r="B169" s="16">
        <v>282</v>
      </c>
      <c r="D169" s="16" t="s">
        <v>14</v>
      </c>
      <c r="E169" s="16">
        <v>39</v>
      </c>
    </row>
    <row r="170" spans="1:5" x14ac:dyDescent="0.25">
      <c r="A170" s="15" t="s">
        <v>20</v>
      </c>
      <c r="B170" s="15">
        <v>116</v>
      </c>
      <c r="D170" s="15" t="s">
        <v>14</v>
      </c>
      <c r="E170" s="15">
        <v>46</v>
      </c>
    </row>
    <row r="171" spans="1:5" x14ac:dyDescent="0.25">
      <c r="A171" s="16" t="s">
        <v>20</v>
      </c>
      <c r="B171" s="16">
        <v>83</v>
      </c>
      <c r="D171" s="16" t="s">
        <v>14</v>
      </c>
      <c r="E171" s="16">
        <v>105</v>
      </c>
    </row>
    <row r="172" spans="1:5" x14ac:dyDescent="0.25">
      <c r="A172" s="15" t="s">
        <v>20</v>
      </c>
      <c r="B172" s="15">
        <v>91</v>
      </c>
      <c r="D172" s="15" t="s">
        <v>14</v>
      </c>
      <c r="E172" s="15">
        <v>535</v>
      </c>
    </row>
    <row r="173" spans="1:5" x14ac:dyDescent="0.25">
      <c r="A173" s="16" t="s">
        <v>20</v>
      </c>
      <c r="B173" s="16">
        <v>546</v>
      </c>
      <c r="D173" s="16" t="s">
        <v>14</v>
      </c>
      <c r="E173" s="16">
        <v>16</v>
      </c>
    </row>
    <row r="174" spans="1:5" x14ac:dyDescent="0.25">
      <c r="A174" s="15" t="s">
        <v>20</v>
      </c>
      <c r="B174" s="15">
        <v>393</v>
      </c>
      <c r="D174" s="15" t="s">
        <v>14</v>
      </c>
      <c r="E174" s="15">
        <v>575</v>
      </c>
    </row>
    <row r="175" spans="1:5" x14ac:dyDescent="0.25">
      <c r="A175" s="16" t="s">
        <v>20</v>
      </c>
      <c r="B175" s="16">
        <v>133</v>
      </c>
      <c r="D175" s="16" t="s">
        <v>14</v>
      </c>
      <c r="E175" s="16">
        <v>1120</v>
      </c>
    </row>
    <row r="176" spans="1:5" x14ac:dyDescent="0.25">
      <c r="A176" s="15" t="s">
        <v>20</v>
      </c>
      <c r="B176" s="15">
        <v>254</v>
      </c>
      <c r="D176" s="15" t="s">
        <v>14</v>
      </c>
      <c r="E176" s="15">
        <v>113</v>
      </c>
    </row>
    <row r="177" spans="1:5" x14ac:dyDescent="0.25">
      <c r="A177" s="16" t="s">
        <v>20</v>
      </c>
      <c r="B177" s="16">
        <v>176</v>
      </c>
      <c r="D177" s="16" t="s">
        <v>14</v>
      </c>
      <c r="E177" s="16">
        <v>1538</v>
      </c>
    </row>
    <row r="178" spans="1:5" x14ac:dyDescent="0.25">
      <c r="A178" s="15" t="s">
        <v>20</v>
      </c>
      <c r="B178" s="15">
        <v>337</v>
      </c>
      <c r="D178" s="15" t="s">
        <v>14</v>
      </c>
      <c r="E178" s="15">
        <v>9</v>
      </c>
    </row>
    <row r="179" spans="1:5" x14ac:dyDescent="0.25">
      <c r="A179" s="16" t="s">
        <v>20</v>
      </c>
      <c r="B179" s="16">
        <v>107</v>
      </c>
      <c r="D179" s="16" t="s">
        <v>14</v>
      </c>
      <c r="E179" s="16">
        <v>554</v>
      </c>
    </row>
    <row r="180" spans="1:5" x14ac:dyDescent="0.25">
      <c r="A180" s="15" t="s">
        <v>20</v>
      </c>
      <c r="B180" s="15">
        <v>183</v>
      </c>
      <c r="D180" s="15" t="s">
        <v>14</v>
      </c>
      <c r="E180" s="15">
        <v>648</v>
      </c>
    </row>
    <row r="181" spans="1:5" x14ac:dyDescent="0.25">
      <c r="A181" s="16" t="s">
        <v>20</v>
      </c>
      <c r="B181" s="16">
        <v>72</v>
      </c>
      <c r="D181" s="16" t="s">
        <v>14</v>
      </c>
      <c r="E181" s="16">
        <v>21</v>
      </c>
    </row>
    <row r="182" spans="1:5" x14ac:dyDescent="0.25">
      <c r="A182" s="15" t="s">
        <v>20</v>
      </c>
      <c r="B182" s="15">
        <v>295</v>
      </c>
      <c r="D182" s="15" t="s">
        <v>14</v>
      </c>
      <c r="E182" s="15">
        <v>54</v>
      </c>
    </row>
    <row r="183" spans="1:5" x14ac:dyDescent="0.25">
      <c r="A183" s="16" t="s">
        <v>20</v>
      </c>
      <c r="B183" s="16">
        <v>142</v>
      </c>
      <c r="D183" s="16" t="s">
        <v>14</v>
      </c>
      <c r="E183" s="16">
        <v>120</v>
      </c>
    </row>
    <row r="184" spans="1:5" x14ac:dyDescent="0.25">
      <c r="A184" s="15" t="s">
        <v>20</v>
      </c>
      <c r="B184" s="15">
        <v>85</v>
      </c>
      <c r="D184" s="15" t="s">
        <v>14</v>
      </c>
      <c r="E184" s="15">
        <v>579</v>
      </c>
    </row>
    <row r="185" spans="1:5" x14ac:dyDescent="0.25">
      <c r="A185" s="16" t="s">
        <v>20</v>
      </c>
      <c r="B185" s="16">
        <v>659</v>
      </c>
      <c r="D185" s="16" t="s">
        <v>14</v>
      </c>
      <c r="E185" s="16">
        <v>2072</v>
      </c>
    </row>
    <row r="186" spans="1:5" x14ac:dyDescent="0.25">
      <c r="A186" s="15" t="s">
        <v>20</v>
      </c>
      <c r="B186" s="15">
        <v>121</v>
      </c>
      <c r="D186" s="15" t="s">
        <v>14</v>
      </c>
      <c r="E186" s="15">
        <v>0</v>
      </c>
    </row>
    <row r="187" spans="1:5" x14ac:dyDescent="0.25">
      <c r="A187" s="16" t="s">
        <v>20</v>
      </c>
      <c r="B187" s="16">
        <v>3742</v>
      </c>
      <c r="D187" s="16" t="s">
        <v>14</v>
      </c>
      <c r="E187" s="16">
        <v>1796</v>
      </c>
    </row>
    <row r="188" spans="1:5" x14ac:dyDescent="0.25">
      <c r="A188" s="15" t="s">
        <v>20</v>
      </c>
      <c r="B188" s="15">
        <v>223</v>
      </c>
      <c r="D188" s="15" t="s">
        <v>14</v>
      </c>
      <c r="E188" s="15">
        <v>62</v>
      </c>
    </row>
    <row r="189" spans="1:5" x14ac:dyDescent="0.25">
      <c r="A189" s="16" t="s">
        <v>20</v>
      </c>
      <c r="B189" s="16">
        <v>133</v>
      </c>
      <c r="D189" s="16" t="s">
        <v>14</v>
      </c>
      <c r="E189" s="16">
        <v>347</v>
      </c>
    </row>
    <row r="190" spans="1:5" x14ac:dyDescent="0.25">
      <c r="A190" s="15" t="s">
        <v>20</v>
      </c>
      <c r="B190" s="15">
        <v>5168</v>
      </c>
      <c r="D190" s="15" t="s">
        <v>14</v>
      </c>
      <c r="E190" s="15">
        <v>19</v>
      </c>
    </row>
    <row r="191" spans="1:5" x14ac:dyDescent="0.25">
      <c r="A191" s="16" t="s">
        <v>20</v>
      </c>
      <c r="B191" s="16">
        <v>307</v>
      </c>
      <c r="D191" s="16" t="s">
        <v>14</v>
      </c>
      <c r="E191" s="16">
        <v>1258</v>
      </c>
    </row>
    <row r="192" spans="1:5" x14ac:dyDescent="0.25">
      <c r="A192" s="15" t="s">
        <v>20</v>
      </c>
      <c r="B192" s="15">
        <v>2441</v>
      </c>
      <c r="D192" s="15" t="s">
        <v>14</v>
      </c>
      <c r="E192" s="15">
        <v>362</v>
      </c>
    </row>
    <row r="193" spans="1:5" x14ac:dyDescent="0.25">
      <c r="A193" s="16" t="s">
        <v>20</v>
      </c>
      <c r="B193" s="16">
        <v>1385</v>
      </c>
      <c r="D193" s="16" t="s">
        <v>14</v>
      </c>
      <c r="E193" s="16">
        <v>133</v>
      </c>
    </row>
    <row r="194" spans="1:5" x14ac:dyDescent="0.25">
      <c r="A194" s="15" t="s">
        <v>20</v>
      </c>
      <c r="B194" s="15">
        <v>190</v>
      </c>
      <c r="D194" s="15" t="s">
        <v>14</v>
      </c>
      <c r="E194" s="15">
        <v>846</v>
      </c>
    </row>
    <row r="195" spans="1:5" x14ac:dyDescent="0.25">
      <c r="A195" s="16" t="s">
        <v>20</v>
      </c>
      <c r="B195" s="16">
        <v>470</v>
      </c>
      <c r="D195" s="16" t="s">
        <v>14</v>
      </c>
      <c r="E195" s="16">
        <v>10</v>
      </c>
    </row>
    <row r="196" spans="1:5" x14ac:dyDescent="0.25">
      <c r="A196" s="15" t="s">
        <v>20</v>
      </c>
      <c r="B196" s="15">
        <v>253</v>
      </c>
      <c r="D196" s="15" t="s">
        <v>14</v>
      </c>
      <c r="E196" s="15">
        <v>191</v>
      </c>
    </row>
    <row r="197" spans="1:5" x14ac:dyDescent="0.25">
      <c r="A197" s="16" t="s">
        <v>20</v>
      </c>
      <c r="B197" s="16">
        <v>1113</v>
      </c>
      <c r="D197" s="16" t="s">
        <v>14</v>
      </c>
      <c r="E197" s="16">
        <v>1979</v>
      </c>
    </row>
    <row r="198" spans="1:5" x14ac:dyDescent="0.25">
      <c r="A198" s="15" t="s">
        <v>20</v>
      </c>
      <c r="B198" s="15">
        <v>2283</v>
      </c>
      <c r="D198" s="15" t="s">
        <v>14</v>
      </c>
      <c r="E198" s="15">
        <v>63</v>
      </c>
    </row>
    <row r="199" spans="1:5" x14ac:dyDescent="0.25">
      <c r="A199" s="16" t="s">
        <v>20</v>
      </c>
      <c r="B199" s="16">
        <v>1095</v>
      </c>
      <c r="D199" s="16" t="s">
        <v>14</v>
      </c>
      <c r="E199" s="16">
        <v>6080</v>
      </c>
    </row>
    <row r="200" spans="1:5" x14ac:dyDescent="0.25">
      <c r="A200" s="15" t="s">
        <v>20</v>
      </c>
      <c r="B200" s="15">
        <v>1690</v>
      </c>
      <c r="D200" s="15" t="s">
        <v>14</v>
      </c>
      <c r="E200" s="15">
        <v>80</v>
      </c>
    </row>
    <row r="201" spans="1:5" x14ac:dyDescent="0.25">
      <c r="A201" s="16" t="s">
        <v>20</v>
      </c>
      <c r="B201" s="16">
        <v>191</v>
      </c>
      <c r="D201" s="16" t="s">
        <v>14</v>
      </c>
      <c r="E201" s="16">
        <v>9</v>
      </c>
    </row>
    <row r="202" spans="1:5" x14ac:dyDescent="0.25">
      <c r="A202" s="15" t="s">
        <v>20</v>
      </c>
      <c r="B202" s="15">
        <v>2013</v>
      </c>
      <c r="D202" s="15" t="s">
        <v>14</v>
      </c>
      <c r="E202" s="15">
        <v>1784</v>
      </c>
    </row>
    <row r="203" spans="1:5" x14ac:dyDescent="0.25">
      <c r="A203" s="16" t="s">
        <v>20</v>
      </c>
      <c r="B203" s="16">
        <v>1703</v>
      </c>
      <c r="D203" s="16" t="s">
        <v>14</v>
      </c>
      <c r="E203" s="16">
        <v>243</v>
      </c>
    </row>
    <row r="204" spans="1:5" x14ac:dyDescent="0.25">
      <c r="A204" s="15" t="s">
        <v>20</v>
      </c>
      <c r="B204" s="15">
        <v>80</v>
      </c>
      <c r="D204" s="15" t="s">
        <v>14</v>
      </c>
      <c r="E204" s="15">
        <v>1296</v>
      </c>
    </row>
    <row r="205" spans="1:5" x14ac:dyDescent="0.25">
      <c r="A205" s="16" t="s">
        <v>20</v>
      </c>
      <c r="B205" s="16">
        <v>41</v>
      </c>
      <c r="D205" s="16" t="s">
        <v>14</v>
      </c>
      <c r="E205" s="16">
        <v>77</v>
      </c>
    </row>
    <row r="206" spans="1:5" x14ac:dyDescent="0.25">
      <c r="A206" s="15" t="s">
        <v>20</v>
      </c>
      <c r="B206" s="15">
        <v>187</v>
      </c>
      <c r="D206" s="15" t="s">
        <v>14</v>
      </c>
      <c r="E206" s="15">
        <v>395</v>
      </c>
    </row>
    <row r="207" spans="1:5" x14ac:dyDescent="0.25">
      <c r="A207" s="16" t="s">
        <v>20</v>
      </c>
      <c r="B207" s="16">
        <v>2875</v>
      </c>
      <c r="D207" s="16" t="s">
        <v>14</v>
      </c>
      <c r="E207" s="16">
        <v>49</v>
      </c>
    </row>
    <row r="208" spans="1:5" x14ac:dyDescent="0.25">
      <c r="A208" s="15" t="s">
        <v>20</v>
      </c>
      <c r="B208" s="15">
        <v>88</v>
      </c>
      <c r="D208" s="15" t="s">
        <v>14</v>
      </c>
      <c r="E208" s="15">
        <v>180</v>
      </c>
    </row>
    <row r="209" spans="1:5" x14ac:dyDescent="0.25">
      <c r="A209" s="16" t="s">
        <v>20</v>
      </c>
      <c r="B209" s="16">
        <v>191</v>
      </c>
      <c r="D209" s="16" t="s">
        <v>14</v>
      </c>
      <c r="E209" s="16">
        <v>2690</v>
      </c>
    </row>
    <row r="210" spans="1:5" x14ac:dyDescent="0.25">
      <c r="A210" s="15" t="s">
        <v>20</v>
      </c>
      <c r="B210" s="15">
        <v>139</v>
      </c>
      <c r="D210" s="15" t="s">
        <v>14</v>
      </c>
      <c r="E210" s="15">
        <v>2779</v>
      </c>
    </row>
    <row r="211" spans="1:5" x14ac:dyDescent="0.25">
      <c r="A211" s="16" t="s">
        <v>20</v>
      </c>
      <c r="B211" s="16">
        <v>186</v>
      </c>
      <c r="D211" s="16" t="s">
        <v>14</v>
      </c>
      <c r="E211" s="16">
        <v>92</v>
      </c>
    </row>
    <row r="212" spans="1:5" x14ac:dyDescent="0.25">
      <c r="A212" s="15" t="s">
        <v>20</v>
      </c>
      <c r="B212" s="15">
        <v>112</v>
      </c>
      <c r="D212" s="15" t="s">
        <v>14</v>
      </c>
      <c r="E212" s="15">
        <v>1028</v>
      </c>
    </row>
    <row r="213" spans="1:5" x14ac:dyDescent="0.25">
      <c r="A213" s="16" t="s">
        <v>20</v>
      </c>
      <c r="B213" s="16">
        <v>101</v>
      </c>
      <c r="D213" s="16" t="s">
        <v>14</v>
      </c>
      <c r="E213" s="16">
        <v>26</v>
      </c>
    </row>
    <row r="214" spans="1:5" x14ac:dyDescent="0.25">
      <c r="A214" s="15" t="s">
        <v>20</v>
      </c>
      <c r="B214" s="15">
        <v>206</v>
      </c>
      <c r="D214" s="15" t="s">
        <v>14</v>
      </c>
      <c r="E214" s="15">
        <v>1790</v>
      </c>
    </row>
    <row r="215" spans="1:5" x14ac:dyDescent="0.25">
      <c r="A215" s="16" t="s">
        <v>20</v>
      </c>
      <c r="B215" s="16">
        <v>154</v>
      </c>
      <c r="D215" s="16" t="s">
        <v>14</v>
      </c>
      <c r="E215" s="16">
        <v>37</v>
      </c>
    </row>
    <row r="216" spans="1:5" x14ac:dyDescent="0.25">
      <c r="A216" s="15" t="s">
        <v>20</v>
      </c>
      <c r="B216" s="15">
        <v>5966</v>
      </c>
      <c r="D216" s="15" t="s">
        <v>14</v>
      </c>
      <c r="E216" s="15">
        <v>35</v>
      </c>
    </row>
    <row r="217" spans="1:5" x14ac:dyDescent="0.25">
      <c r="A217" s="16" t="s">
        <v>20</v>
      </c>
      <c r="B217" s="16">
        <v>169</v>
      </c>
      <c r="D217" s="16" t="s">
        <v>14</v>
      </c>
      <c r="E217" s="16">
        <v>558</v>
      </c>
    </row>
    <row r="218" spans="1:5" x14ac:dyDescent="0.25">
      <c r="A218" s="15" t="s">
        <v>20</v>
      </c>
      <c r="B218" s="15">
        <v>2106</v>
      </c>
      <c r="D218" s="15" t="s">
        <v>14</v>
      </c>
      <c r="E218" s="15">
        <v>64</v>
      </c>
    </row>
    <row r="219" spans="1:5" x14ac:dyDescent="0.25">
      <c r="A219" s="16" t="s">
        <v>20</v>
      </c>
      <c r="B219" s="16">
        <v>131</v>
      </c>
      <c r="D219" s="16" t="s">
        <v>14</v>
      </c>
      <c r="E219" s="16">
        <v>245</v>
      </c>
    </row>
    <row r="220" spans="1:5" x14ac:dyDescent="0.25">
      <c r="A220" s="15" t="s">
        <v>20</v>
      </c>
      <c r="B220" s="15">
        <v>84</v>
      </c>
      <c r="D220" s="15" t="s">
        <v>14</v>
      </c>
      <c r="E220" s="15">
        <v>71</v>
      </c>
    </row>
    <row r="221" spans="1:5" x14ac:dyDescent="0.25">
      <c r="A221" s="16" t="s">
        <v>20</v>
      </c>
      <c r="B221" s="16">
        <v>155</v>
      </c>
      <c r="D221" s="16" t="s">
        <v>14</v>
      </c>
      <c r="E221" s="16">
        <v>42</v>
      </c>
    </row>
    <row r="222" spans="1:5" x14ac:dyDescent="0.25">
      <c r="A222" s="15" t="s">
        <v>20</v>
      </c>
      <c r="B222" s="15">
        <v>189</v>
      </c>
      <c r="D222" s="15" t="s">
        <v>14</v>
      </c>
      <c r="E222" s="15">
        <v>156</v>
      </c>
    </row>
    <row r="223" spans="1:5" x14ac:dyDescent="0.25">
      <c r="A223" s="16" t="s">
        <v>20</v>
      </c>
      <c r="B223" s="16">
        <v>4799</v>
      </c>
      <c r="D223" s="16" t="s">
        <v>14</v>
      </c>
      <c r="E223" s="16">
        <v>1368</v>
      </c>
    </row>
    <row r="224" spans="1:5" x14ac:dyDescent="0.25">
      <c r="A224" s="15" t="s">
        <v>20</v>
      </c>
      <c r="B224" s="15">
        <v>1137</v>
      </c>
      <c r="D224" s="15" t="s">
        <v>14</v>
      </c>
      <c r="E224" s="15">
        <v>102</v>
      </c>
    </row>
    <row r="225" spans="1:5" x14ac:dyDescent="0.25">
      <c r="A225" s="16" t="s">
        <v>20</v>
      </c>
      <c r="B225" s="16">
        <v>1152</v>
      </c>
      <c r="D225" s="16" t="s">
        <v>14</v>
      </c>
      <c r="E225" s="16">
        <v>86</v>
      </c>
    </row>
    <row r="226" spans="1:5" x14ac:dyDescent="0.25">
      <c r="A226" s="15" t="s">
        <v>20</v>
      </c>
      <c r="B226" s="15">
        <v>50</v>
      </c>
      <c r="D226" s="15" t="s">
        <v>14</v>
      </c>
      <c r="E226" s="15">
        <v>253</v>
      </c>
    </row>
    <row r="227" spans="1:5" x14ac:dyDescent="0.25">
      <c r="A227" s="16" t="s">
        <v>20</v>
      </c>
      <c r="B227" s="16">
        <v>3059</v>
      </c>
      <c r="D227" s="16" t="s">
        <v>14</v>
      </c>
      <c r="E227" s="16">
        <v>157</v>
      </c>
    </row>
    <row r="228" spans="1:5" x14ac:dyDescent="0.25">
      <c r="A228" s="15" t="s">
        <v>20</v>
      </c>
      <c r="B228" s="15">
        <v>34</v>
      </c>
      <c r="D228" s="15" t="s">
        <v>14</v>
      </c>
      <c r="E228" s="15">
        <v>183</v>
      </c>
    </row>
    <row r="229" spans="1:5" x14ac:dyDescent="0.25">
      <c r="A229" s="16" t="s">
        <v>20</v>
      </c>
      <c r="B229" s="16">
        <v>220</v>
      </c>
      <c r="D229" s="16" t="s">
        <v>14</v>
      </c>
      <c r="E229" s="16">
        <v>82</v>
      </c>
    </row>
    <row r="230" spans="1:5" x14ac:dyDescent="0.25">
      <c r="A230" s="15" t="s">
        <v>20</v>
      </c>
      <c r="B230" s="15">
        <v>1604</v>
      </c>
      <c r="D230" s="15" t="s">
        <v>14</v>
      </c>
      <c r="E230" s="15">
        <v>1</v>
      </c>
    </row>
    <row r="231" spans="1:5" x14ac:dyDescent="0.25">
      <c r="A231" s="16" t="s">
        <v>20</v>
      </c>
      <c r="B231" s="16">
        <v>454</v>
      </c>
      <c r="D231" s="16" t="s">
        <v>14</v>
      </c>
      <c r="E231" s="16">
        <v>1198</v>
      </c>
    </row>
    <row r="232" spans="1:5" x14ac:dyDescent="0.25">
      <c r="A232" s="15" t="s">
        <v>20</v>
      </c>
      <c r="B232" s="15">
        <v>123</v>
      </c>
      <c r="D232" s="15" t="s">
        <v>14</v>
      </c>
      <c r="E232" s="15">
        <v>648</v>
      </c>
    </row>
    <row r="233" spans="1:5" x14ac:dyDescent="0.25">
      <c r="A233" s="16" t="s">
        <v>20</v>
      </c>
      <c r="B233" s="16">
        <v>299</v>
      </c>
      <c r="D233" s="16" t="s">
        <v>14</v>
      </c>
      <c r="E233" s="16">
        <v>64</v>
      </c>
    </row>
    <row r="234" spans="1:5" x14ac:dyDescent="0.25">
      <c r="A234" s="15" t="s">
        <v>20</v>
      </c>
      <c r="B234" s="15">
        <v>2237</v>
      </c>
      <c r="D234" s="15" t="s">
        <v>14</v>
      </c>
      <c r="E234" s="15">
        <v>62</v>
      </c>
    </row>
    <row r="235" spans="1:5" x14ac:dyDescent="0.25">
      <c r="A235" s="16" t="s">
        <v>20</v>
      </c>
      <c r="B235" s="16">
        <v>645</v>
      </c>
      <c r="D235" s="16" t="s">
        <v>14</v>
      </c>
      <c r="E235" s="16">
        <v>750</v>
      </c>
    </row>
    <row r="236" spans="1:5" x14ac:dyDescent="0.25">
      <c r="A236" s="15" t="s">
        <v>20</v>
      </c>
      <c r="B236" s="15">
        <v>484</v>
      </c>
      <c r="D236" s="15" t="s">
        <v>14</v>
      </c>
      <c r="E236" s="15">
        <v>105</v>
      </c>
    </row>
    <row r="237" spans="1:5" x14ac:dyDescent="0.25">
      <c r="A237" s="16" t="s">
        <v>20</v>
      </c>
      <c r="B237" s="16">
        <v>154</v>
      </c>
      <c r="D237" s="16" t="s">
        <v>14</v>
      </c>
      <c r="E237" s="16">
        <v>2604</v>
      </c>
    </row>
    <row r="238" spans="1:5" x14ac:dyDescent="0.25">
      <c r="A238" s="15" t="s">
        <v>20</v>
      </c>
      <c r="B238" s="15">
        <v>82</v>
      </c>
      <c r="D238" s="15" t="s">
        <v>14</v>
      </c>
      <c r="E238" s="15">
        <v>65</v>
      </c>
    </row>
    <row r="239" spans="1:5" x14ac:dyDescent="0.25">
      <c r="A239" s="16" t="s">
        <v>20</v>
      </c>
      <c r="B239" s="16">
        <v>134</v>
      </c>
      <c r="D239" s="16" t="s">
        <v>14</v>
      </c>
      <c r="E239" s="16">
        <v>94</v>
      </c>
    </row>
    <row r="240" spans="1:5" x14ac:dyDescent="0.25">
      <c r="A240" s="15" t="s">
        <v>20</v>
      </c>
      <c r="B240" s="15">
        <v>5203</v>
      </c>
      <c r="D240" s="15" t="s">
        <v>14</v>
      </c>
      <c r="E240" s="15">
        <v>257</v>
      </c>
    </row>
    <row r="241" spans="1:5" x14ac:dyDescent="0.25">
      <c r="A241" s="16" t="s">
        <v>20</v>
      </c>
      <c r="B241" s="16">
        <v>94</v>
      </c>
      <c r="D241" s="16" t="s">
        <v>14</v>
      </c>
      <c r="E241" s="16">
        <v>2928</v>
      </c>
    </row>
    <row r="242" spans="1:5" x14ac:dyDescent="0.25">
      <c r="A242" s="15" t="s">
        <v>20</v>
      </c>
      <c r="B242" s="15">
        <v>205</v>
      </c>
      <c r="D242" s="15" t="s">
        <v>14</v>
      </c>
      <c r="E242" s="15">
        <v>4697</v>
      </c>
    </row>
    <row r="243" spans="1:5" x14ac:dyDescent="0.25">
      <c r="A243" s="16" t="s">
        <v>20</v>
      </c>
      <c r="B243" s="16">
        <v>92</v>
      </c>
      <c r="D243" s="16" t="s">
        <v>14</v>
      </c>
      <c r="E243" s="16">
        <v>2915</v>
      </c>
    </row>
    <row r="244" spans="1:5" x14ac:dyDescent="0.25">
      <c r="A244" s="15" t="s">
        <v>20</v>
      </c>
      <c r="B244" s="15">
        <v>219</v>
      </c>
      <c r="D244" s="15" t="s">
        <v>14</v>
      </c>
      <c r="E244" s="15">
        <v>18</v>
      </c>
    </row>
    <row r="245" spans="1:5" x14ac:dyDescent="0.25">
      <c r="A245" s="16" t="s">
        <v>20</v>
      </c>
      <c r="B245" s="16">
        <v>2526</v>
      </c>
      <c r="D245" s="16" t="s">
        <v>14</v>
      </c>
      <c r="E245" s="16">
        <v>602</v>
      </c>
    </row>
    <row r="246" spans="1:5" x14ac:dyDescent="0.25">
      <c r="A246" s="15" t="s">
        <v>20</v>
      </c>
      <c r="B246" s="15">
        <v>94</v>
      </c>
      <c r="D246" s="15" t="s">
        <v>14</v>
      </c>
      <c r="E246" s="15">
        <v>1</v>
      </c>
    </row>
    <row r="247" spans="1:5" x14ac:dyDescent="0.25">
      <c r="A247" s="16" t="s">
        <v>20</v>
      </c>
      <c r="B247" s="16">
        <v>1713</v>
      </c>
      <c r="D247" s="16" t="s">
        <v>14</v>
      </c>
      <c r="E247" s="16">
        <v>3868</v>
      </c>
    </row>
    <row r="248" spans="1:5" x14ac:dyDescent="0.25">
      <c r="A248" s="15" t="s">
        <v>20</v>
      </c>
      <c r="B248" s="15">
        <v>249</v>
      </c>
      <c r="D248" s="15" t="s">
        <v>14</v>
      </c>
      <c r="E248" s="15">
        <v>504</v>
      </c>
    </row>
    <row r="249" spans="1:5" x14ac:dyDescent="0.25">
      <c r="A249" s="16" t="s">
        <v>20</v>
      </c>
      <c r="B249" s="16">
        <v>192</v>
      </c>
      <c r="D249" s="16" t="s">
        <v>14</v>
      </c>
      <c r="E249" s="16">
        <v>14</v>
      </c>
    </row>
    <row r="250" spans="1:5" x14ac:dyDescent="0.25">
      <c r="A250" s="15" t="s">
        <v>20</v>
      </c>
      <c r="B250" s="15">
        <v>247</v>
      </c>
      <c r="D250" s="15" t="s">
        <v>14</v>
      </c>
      <c r="E250" s="15">
        <v>750</v>
      </c>
    </row>
    <row r="251" spans="1:5" x14ac:dyDescent="0.25">
      <c r="A251" s="16" t="s">
        <v>20</v>
      </c>
      <c r="B251" s="16">
        <v>2293</v>
      </c>
      <c r="D251" s="16" t="s">
        <v>14</v>
      </c>
      <c r="E251" s="16">
        <v>77</v>
      </c>
    </row>
    <row r="252" spans="1:5" x14ac:dyDescent="0.25">
      <c r="A252" s="15" t="s">
        <v>20</v>
      </c>
      <c r="B252" s="15">
        <v>3131</v>
      </c>
      <c r="D252" s="15" t="s">
        <v>14</v>
      </c>
      <c r="E252" s="15">
        <v>752</v>
      </c>
    </row>
    <row r="253" spans="1:5" x14ac:dyDescent="0.25">
      <c r="A253" s="16" t="s">
        <v>20</v>
      </c>
      <c r="B253" s="16">
        <v>143</v>
      </c>
      <c r="D253" s="16" t="s">
        <v>14</v>
      </c>
      <c r="E253" s="16">
        <v>131</v>
      </c>
    </row>
    <row r="254" spans="1:5" x14ac:dyDescent="0.25">
      <c r="A254" s="15" t="s">
        <v>20</v>
      </c>
      <c r="B254" s="15">
        <v>296</v>
      </c>
      <c r="D254" s="15" t="s">
        <v>14</v>
      </c>
      <c r="E254" s="15">
        <v>87</v>
      </c>
    </row>
    <row r="255" spans="1:5" x14ac:dyDescent="0.25">
      <c r="A255" s="16" t="s">
        <v>20</v>
      </c>
      <c r="B255" s="16">
        <v>170</v>
      </c>
      <c r="D255" s="16" t="s">
        <v>14</v>
      </c>
      <c r="E255" s="16">
        <v>1063</v>
      </c>
    </row>
    <row r="256" spans="1:5" x14ac:dyDescent="0.25">
      <c r="A256" s="15" t="s">
        <v>20</v>
      </c>
      <c r="B256" s="15">
        <v>86</v>
      </c>
      <c r="D256" s="15" t="s">
        <v>14</v>
      </c>
      <c r="E256" s="15">
        <v>76</v>
      </c>
    </row>
    <row r="257" spans="1:5" x14ac:dyDescent="0.25">
      <c r="A257" s="16" t="s">
        <v>20</v>
      </c>
      <c r="B257" s="16">
        <v>6286</v>
      </c>
      <c r="D257" s="16" t="s">
        <v>14</v>
      </c>
      <c r="E257" s="16">
        <v>4428</v>
      </c>
    </row>
    <row r="258" spans="1:5" x14ac:dyDescent="0.25">
      <c r="A258" s="15" t="s">
        <v>20</v>
      </c>
      <c r="B258" s="15">
        <v>3727</v>
      </c>
      <c r="D258" s="15" t="s">
        <v>14</v>
      </c>
      <c r="E258" s="15">
        <v>58</v>
      </c>
    </row>
    <row r="259" spans="1:5" x14ac:dyDescent="0.25">
      <c r="A259" s="16" t="s">
        <v>20</v>
      </c>
      <c r="B259" s="16">
        <v>1605</v>
      </c>
      <c r="D259" s="16" t="s">
        <v>14</v>
      </c>
      <c r="E259" s="16">
        <v>111</v>
      </c>
    </row>
    <row r="260" spans="1:5" x14ac:dyDescent="0.25">
      <c r="A260" s="15" t="s">
        <v>20</v>
      </c>
      <c r="B260" s="15">
        <v>2120</v>
      </c>
      <c r="D260" s="15" t="s">
        <v>14</v>
      </c>
      <c r="E260" s="15">
        <v>2955</v>
      </c>
    </row>
    <row r="261" spans="1:5" x14ac:dyDescent="0.25">
      <c r="A261" s="16" t="s">
        <v>20</v>
      </c>
      <c r="B261" s="16">
        <v>50</v>
      </c>
      <c r="D261" s="16" t="s">
        <v>14</v>
      </c>
      <c r="E261" s="16">
        <v>1657</v>
      </c>
    </row>
    <row r="262" spans="1:5" x14ac:dyDescent="0.25">
      <c r="A262" s="15" t="s">
        <v>20</v>
      </c>
      <c r="B262" s="15">
        <v>2080</v>
      </c>
      <c r="D262" s="15" t="s">
        <v>14</v>
      </c>
      <c r="E262" s="15">
        <v>926</v>
      </c>
    </row>
    <row r="263" spans="1:5" x14ac:dyDescent="0.25">
      <c r="A263" s="16" t="s">
        <v>20</v>
      </c>
      <c r="B263" s="16">
        <v>2105</v>
      </c>
      <c r="D263" s="16" t="s">
        <v>14</v>
      </c>
      <c r="E263" s="16">
        <v>77</v>
      </c>
    </row>
    <row r="264" spans="1:5" x14ac:dyDescent="0.25">
      <c r="A264" s="15" t="s">
        <v>20</v>
      </c>
      <c r="B264" s="15">
        <v>2436</v>
      </c>
      <c r="D264" s="15" t="s">
        <v>14</v>
      </c>
      <c r="E264" s="15">
        <v>1748</v>
      </c>
    </row>
    <row r="265" spans="1:5" x14ac:dyDescent="0.25">
      <c r="A265" s="16" t="s">
        <v>20</v>
      </c>
      <c r="B265" s="16">
        <v>80</v>
      </c>
      <c r="D265" s="16" t="s">
        <v>14</v>
      </c>
      <c r="E265" s="16">
        <v>79</v>
      </c>
    </row>
    <row r="266" spans="1:5" x14ac:dyDescent="0.25">
      <c r="A266" s="15" t="s">
        <v>20</v>
      </c>
      <c r="B266" s="15">
        <v>42</v>
      </c>
      <c r="D266" s="15" t="s">
        <v>14</v>
      </c>
      <c r="E266" s="15">
        <v>889</v>
      </c>
    </row>
    <row r="267" spans="1:5" x14ac:dyDescent="0.25">
      <c r="A267" s="16" t="s">
        <v>20</v>
      </c>
      <c r="B267" s="16">
        <v>139</v>
      </c>
      <c r="D267" s="16" t="s">
        <v>14</v>
      </c>
      <c r="E267" s="16">
        <v>56</v>
      </c>
    </row>
    <row r="268" spans="1:5" x14ac:dyDescent="0.25">
      <c r="A268" s="15" t="s">
        <v>20</v>
      </c>
      <c r="B268" s="15">
        <v>159</v>
      </c>
      <c r="D268" s="15" t="s">
        <v>14</v>
      </c>
      <c r="E268" s="15">
        <v>1</v>
      </c>
    </row>
    <row r="269" spans="1:5" x14ac:dyDescent="0.25">
      <c r="A269" s="16" t="s">
        <v>20</v>
      </c>
      <c r="B269" s="16">
        <v>381</v>
      </c>
      <c r="D269" s="16" t="s">
        <v>14</v>
      </c>
      <c r="E269" s="16">
        <v>83</v>
      </c>
    </row>
    <row r="270" spans="1:5" x14ac:dyDescent="0.25">
      <c r="A270" s="15" t="s">
        <v>20</v>
      </c>
      <c r="B270" s="15">
        <v>194</v>
      </c>
      <c r="D270" s="15" t="s">
        <v>14</v>
      </c>
      <c r="E270" s="15">
        <v>2025</v>
      </c>
    </row>
    <row r="271" spans="1:5" x14ac:dyDescent="0.25">
      <c r="A271" s="16" t="s">
        <v>20</v>
      </c>
      <c r="B271" s="16">
        <v>106</v>
      </c>
      <c r="D271" s="16" t="s">
        <v>14</v>
      </c>
      <c r="E271" s="16">
        <v>14</v>
      </c>
    </row>
    <row r="272" spans="1:5" x14ac:dyDescent="0.25">
      <c r="A272" s="15" t="s">
        <v>20</v>
      </c>
      <c r="B272" s="15">
        <v>142</v>
      </c>
      <c r="D272" s="15" t="s">
        <v>14</v>
      </c>
      <c r="E272" s="15">
        <v>656</v>
      </c>
    </row>
    <row r="273" spans="1:5" x14ac:dyDescent="0.25">
      <c r="A273" s="16" t="s">
        <v>20</v>
      </c>
      <c r="B273" s="16">
        <v>211</v>
      </c>
      <c r="D273" s="16" t="s">
        <v>14</v>
      </c>
      <c r="E273" s="16">
        <v>1596</v>
      </c>
    </row>
    <row r="274" spans="1:5" x14ac:dyDescent="0.25">
      <c r="A274" s="15" t="s">
        <v>20</v>
      </c>
      <c r="B274" s="15">
        <v>2756</v>
      </c>
      <c r="D274" s="15" t="s">
        <v>14</v>
      </c>
      <c r="E274" s="15">
        <v>10</v>
      </c>
    </row>
    <row r="275" spans="1:5" x14ac:dyDescent="0.25">
      <c r="A275" s="16" t="s">
        <v>20</v>
      </c>
      <c r="B275" s="16">
        <v>173</v>
      </c>
      <c r="D275" s="16" t="s">
        <v>14</v>
      </c>
      <c r="E275" s="16">
        <v>1121</v>
      </c>
    </row>
    <row r="276" spans="1:5" x14ac:dyDescent="0.25">
      <c r="A276" s="15" t="s">
        <v>20</v>
      </c>
      <c r="B276" s="15">
        <v>87</v>
      </c>
      <c r="D276" s="15" t="s">
        <v>14</v>
      </c>
      <c r="E276" s="15">
        <v>15</v>
      </c>
    </row>
    <row r="277" spans="1:5" x14ac:dyDescent="0.25">
      <c r="A277" s="16" t="s">
        <v>20</v>
      </c>
      <c r="B277" s="16">
        <v>1572</v>
      </c>
      <c r="D277" s="16" t="s">
        <v>14</v>
      </c>
      <c r="E277" s="16">
        <v>191</v>
      </c>
    </row>
    <row r="278" spans="1:5" x14ac:dyDescent="0.25">
      <c r="A278" s="15" t="s">
        <v>20</v>
      </c>
      <c r="B278" s="15">
        <v>2346</v>
      </c>
      <c r="D278" s="15" t="s">
        <v>14</v>
      </c>
      <c r="E278" s="15">
        <v>16</v>
      </c>
    </row>
    <row r="279" spans="1:5" x14ac:dyDescent="0.25">
      <c r="A279" s="16" t="s">
        <v>20</v>
      </c>
      <c r="B279" s="16">
        <v>115</v>
      </c>
      <c r="D279" s="16" t="s">
        <v>14</v>
      </c>
      <c r="E279" s="16">
        <v>17</v>
      </c>
    </row>
    <row r="280" spans="1:5" x14ac:dyDescent="0.25">
      <c r="A280" s="15" t="s">
        <v>20</v>
      </c>
      <c r="B280" s="15">
        <v>85</v>
      </c>
      <c r="D280" s="15" t="s">
        <v>14</v>
      </c>
      <c r="E280" s="15">
        <v>34</v>
      </c>
    </row>
    <row r="281" spans="1:5" x14ac:dyDescent="0.25">
      <c r="A281" s="16" t="s">
        <v>20</v>
      </c>
      <c r="B281" s="16">
        <v>144</v>
      </c>
      <c r="D281" s="16" t="s">
        <v>14</v>
      </c>
      <c r="E281" s="16">
        <v>1</v>
      </c>
    </row>
    <row r="282" spans="1:5" x14ac:dyDescent="0.25">
      <c r="A282" s="15" t="s">
        <v>20</v>
      </c>
      <c r="B282" s="15">
        <v>2443</v>
      </c>
      <c r="D282" s="15" t="s">
        <v>14</v>
      </c>
      <c r="E282" s="15">
        <v>1274</v>
      </c>
    </row>
    <row r="283" spans="1:5" x14ac:dyDescent="0.25">
      <c r="A283" s="16" t="s">
        <v>20</v>
      </c>
      <c r="B283" s="16">
        <v>64</v>
      </c>
      <c r="D283" s="16" t="s">
        <v>14</v>
      </c>
      <c r="E283" s="16">
        <v>210</v>
      </c>
    </row>
    <row r="284" spans="1:5" x14ac:dyDescent="0.25">
      <c r="A284" s="15" t="s">
        <v>20</v>
      </c>
      <c r="B284" s="15">
        <v>268</v>
      </c>
      <c r="D284" s="15" t="s">
        <v>14</v>
      </c>
      <c r="E284" s="15">
        <v>248</v>
      </c>
    </row>
    <row r="285" spans="1:5" x14ac:dyDescent="0.25">
      <c r="A285" s="16" t="s">
        <v>20</v>
      </c>
      <c r="B285" s="16">
        <v>195</v>
      </c>
      <c r="D285" s="16" t="s">
        <v>14</v>
      </c>
      <c r="E285" s="16">
        <v>513</v>
      </c>
    </row>
    <row r="286" spans="1:5" x14ac:dyDescent="0.25">
      <c r="A286" s="15" t="s">
        <v>20</v>
      </c>
      <c r="B286" s="15">
        <v>186</v>
      </c>
      <c r="D286" s="15" t="s">
        <v>14</v>
      </c>
      <c r="E286" s="15">
        <v>3410</v>
      </c>
    </row>
    <row r="287" spans="1:5" x14ac:dyDescent="0.25">
      <c r="A287" s="16" t="s">
        <v>20</v>
      </c>
      <c r="B287" s="16">
        <v>460</v>
      </c>
      <c r="D287" s="16" t="s">
        <v>14</v>
      </c>
      <c r="E287" s="16">
        <v>10</v>
      </c>
    </row>
    <row r="288" spans="1:5" x14ac:dyDescent="0.25">
      <c r="A288" s="15" t="s">
        <v>20</v>
      </c>
      <c r="B288" s="15">
        <v>2528</v>
      </c>
      <c r="D288" s="15" t="s">
        <v>14</v>
      </c>
      <c r="E288" s="15">
        <v>2201</v>
      </c>
    </row>
    <row r="289" spans="1:5" x14ac:dyDescent="0.25">
      <c r="A289" s="16" t="s">
        <v>20</v>
      </c>
      <c r="B289" s="16">
        <v>3657</v>
      </c>
      <c r="D289" s="16" t="s">
        <v>14</v>
      </c>
      <c r="E289" s="16">
        <v>676</v>
      </c>
    </row>
    <row r="290" spans="1:5" x14ac:dyDescent="0.25">
      <c r="A290" s="15" t="s">
        <v>20</v>
      </c>
      <c r="B290" s="15">
        <v>131</v>
      </c>
      <c r="D290" s="15" t="s">
        <v>14</v>
      </c>
      <c r="E290" s="15">
        <v>831</v>
      </c>
    </row>
    <row r="291" spans="1:5" x14ac:dyDescent="0.25">
      <c r="A291" s="16" t="s">
        <v>20</v>
      </c>
      <c r="B291" s="16">
        <v>239</v>
      </c>
      <c r="D291" s="16" t="s">
        <v>14</v>
      </c>
      <c r="E291" s="16">
        <v>859</v>
      </c>
    </row>
    <row r="292" spans="1:5" x14ac:dyDescent="0.25">
      <c r="A292" s="15" t="s">
        <v>20</v>
      </c>
      <c r="B292" s="15">
        <v>78</v>
      </c>
      <c r="D292" s="15" t="s">
        <v>14</v>
      </c>
      <c r="E292" s="15">
        <v>45</v>
      </c>
    </row>
    <row r="293" spans="1:5" x14ac:dyDescent="0.25">
      <c r="A293" s="16" t="s">
        <v>20</v>
      </c>
      <c r="B293" s="16">
        <v>1773</v>
      </c>
      <c r="D293" s="16" t="s">
        <v>14</v>
      </c>
      <c r="E293" s="16">
        <v>6</v>
      </c>
    </row>
    <row r="294" spans="1:5" x14ac:dyDescent="0.25">
      <c r="A294" s="15" t="s">
        <v>20</v>
      </c>
      <c r="B294" s="15">
        <v>32</v>
      </c>
      <c r="D294" s="15" t="s">
        <v>14</v>
      </c>
      <c r="E294" s="15">
        <v>7</v>
      </c>
    </row>
    <row r="295" spans="1:5" x14ac:dyDescent="0.25">
      <c r="A295" s="16" t="s">
        <v>20</v>
      </c>
      <c r="B295" s="16">
        <v>369</v>
      </c>
      <c r="D295" s="16" t="s">
        <v>14</v>
      </c>
      <c r="E295" s="16">
        <v>31</v>
      </c>
    </row>
    <row r="296" spans="1:5" x14ac:dyDescent="0.25">
      <c r="A296" s="15" t="s">
        <v>20</v>
      </c>
      <c r="B296" s="15">
        <v>89</v>
      </c>
      <c r="D296" s="15" t="s">
        <v>14</v>
      </c>
      <c r="E296" s="15">
        <v>78</v>
      </c>
    </row>
    <row r="297" spans="1:5" x14ac:dyDescent="0.25">
      <c r="A297" s="16" t="s">
        <v>20</v>
      </c>
      <c r="B297" s="16">
        <v>147</v>
      </c>
      <c r="D297" s="16" t="s">
        <v>14</v>
      </c>
      <c r="E297" s="16">
        <v>1225</v>
      </c>
    </row>
    <row r="298" spans="1:5" x14ac:dyDescent="0.25">
      <c r="A298" s="15" t="s">
        <v>20</v>
      </c>
      <c r="B298" s="15">
        <v>126</v>
      </c>
      <c r="D298" s="15" t="s">
        <v>14</v>
      </c>
      <c r="E298" s="15">
        <v>1</v>
      </c>
    </row>
    <row r="299" spans="1:5" x14ac:dyDescent="0.25">
      <c r="A299" s="16" t="s">
        <v>20</v>
      </c>
      <c r="B299" s="16">
        <v>2218</v>
      </c>
      <c r="D299" s="16" t="s">
        <v>14</v>
      </c>
      <c r="E299" s="16">
        <v>67</v>
      </c>
    </row>
    <row r="300" spans="1:5" x14ac:dyDescent="0.25">
      <c r="A300" s="15" t="s">
        <v>20</v>
      </c>
      <c r="B300" s="15">
        <v>202</v>
      </c>
      <c r="D300" s="15" t="s">
        <v>14</v>
      </c>
      <c r="E300" s="15">
        <v>19</v>
      </c>
    </row>
    <row r="301" spans="1:5" x14ac:dyDescent="0.25">
      <c r="A301" s="16" t="s">
        <v>20</v>
      </c>
      <c r="B301" s="16">
        <v>140</v>
      </c>
      <c r="D301" s="16" t="s">
        <v>14</v>
      </c>
      <c r="E301" s="16">
        <v>2108</v>
      </c>
    </row>
    <row r="302" spans="1:5" x14ac:dyDescent="0.25">
      <c r="A302" s="15" t="s">
        <v>20</v>
      </c>
      <c r="B302" s="15">
        <v>1052</v>
      </c>
      <c r="D302" s="15" t="s">
        <v>14</v>
      </c>
      <c r="E302" s="15">
        <v>679</v>
      </c>
    </row>
    <row r="303" spans="1:5" x14ac:dyDescent="0.25">
      <c r="A303" s="16" t="s">
        <v>20</v>
      </c>
      <c r="B303" s="16">
        <v>247</v>
      </c>
      <c r="D303" s="16" t="s">
        <v>14</v>
      </c>
      <c r="E303" s="16">
        <v>36</v>
      </c>
    </row>
    <row r="304" spans="1:5" x14ac:dyDescent="0.25">
      <c r="A304" s="15" t="s">
        <v>20</v>
      </c>
      <c r="B304" s="15">
        <v>84</v>
      </c>
      <c r="D304" s="15" t="s">
        <v>14</v>
      </c>
      <c r="E304" s="15">
        <v>47</v>
      </c>
    </row>
    <row r="305" spans="1:5" x14ac:dyDescent="0.25">
      <c r="A305" s="16" t="s">
        <v>20</v>
      </c>
      <c r="B305" s="16">
        <v>88</v>
      </c>
      <c r="D305" s="16" t="s">
        <v>14</v>
      </c>
      <c r="E305" s="16">
        <v>70</v>
      </c>
    </row>
    <row r="306" spans="1:5" x14ac:dyDescent="0.25">
      <c r="A306" s="15" t="s">
        <v>20</v>
      </c>
      <c r="B306" s="15">
        <v>156</v>
      </c>
      <c r="D306" s="15" t="s">
        <v>14</v>
      </c>
      <c r="E306" s="15">
        <v>154</v>
      </c>
    </row>
    <row r="307" spans="1:5" x14ac:dyDescent="0.25">
      <c r="A307" s="16" t="s">
        <v>20</v>
      </c>
      <c r="B307" s="16">
        <v>2985</v>
      </c>
      <c r="D307" s="16" t="s">
        <v>14</v>
      </c>
      <c r="E307" s="16">
        <v>22</v>
      </c>
    </row>
    <row r="308" spans="1:5" x14ac:dyDescent="0.25">
      <c r="A308" s="15" t="s">
        <v>20</v>
      </c>
      <c r="B308" s="15">
        <v>762</v>
      </c>
      <c r="D308" s="15" t="s">
        <v>14</v>
      </c>
      <c r="E308" s="15">
        <v>1758</v>
      </c>
    </row>
    <row r="309" spans="1:5" x14ac:dyDescent="0.25">
      <c r="A309" s="16" t="s">
        <v>20</v>
      </c>
      <c r="B309" s="16">
        <v>554</v>
      </c>
      <c r="D309" s="16" t="s">
        <v>14</v>
      </c>
      <c r="E309" s="16">
        <v>94</v>
      </c>
    </row>
    <row r="310" spans="1:5" x14ac:dyDescent="0.25">
      <c r="A310" s="15" t="s">
        <v>20</v>
      </c>
      <c r="B310" s="15">
        <v>135</v>
      </c>
      <c r="D310" s="15" t="s">
        <v>14</v>
      </c>
      <c r="E310" s="15">
        <v>33</v>
      </c>
    </row>
    <row r="311" spans="1:5" x14ac:dyDescent="0.25">
      <c r="A311" s="16" t="s">
        <v>20</v>
      </c>
      <c r="B311" s="16">
        <v>122</v>
      </c>
      <c r="D311" s="16" t="s">
        <v>14</v>
      </c>
      <c r="E311" s="16">
        <v>1</v>
      </c>
    </row>
    <row r="312" spans="1:5" x14ac:dyDescent="0.25">
      <c r="A312" s="15" t="s">
        <v>20</v>
      </c>
      <c r="B312" s="15">
        <v>221</v>
      </c>
      <c r="D312" s="15" t="s">
        <v>14</v>
      </c>
      <c r="E312" s="15">
        <v>31</v>
      </c>
    </row>
    <row r="313" spans="1:5" x14ac:dyDescent="0.25">
      <c r="A313" s="16" t="s">
        <v>20</v>
      </c>
      <c r="B313" s="16">
        <v>126</v>
      </c>
      <c r="D313" s="16" t="s">
        <v>14</v>
      </c>
      <c r="E313" s="16">
        <v>35</v>
      </c>
    </row>
    <row r="314" spans="1:5" x14ac:dyDescent="0.25">
      <c r="A314" s="15" t="s">
        <v>20</v>
      </c>
      <c r="B314" s="15">
        <v>1022</v>
      </c>
      <c r="D314" s="15" t="s">
        <v>14</v>
      </c>
      <c r="E314" s="15">
        <v>63</v>
      </c>
    </row>
    <row r="315" spans="1:5" x14ac:dyDescent="0.25">
      <c r="A315" s="16" t="s">
        <v>20</v>
      </c>
      <c r="B315" s="16">
        <v>3177</v>
      </c>
      <c r="D315" s="16" t="s">
        <v>14</v>
      </c>
      <c r="E315" s="16">
        <v>526</v>
      </c>
    </row>
    <row r="316" spans="1:5" x14ac:dyDescent="0.25">
      <c r="A316" s="15" t="s">
        <v>20</v>
      </c>
      <c r="B316" s="15">
        <v>198</v>
      </c>
      <c r="D316" s="15" t="s">
        <v>14</v>
      </c>
      <c r="E316" s="15">
        <v>121</v>
      </c>
    </row>
    <row r="317" spans="1:5" x14ac:dyDescent="0.25">
      <c r="A317" s="16" t="s">
        <v>20</v>
      </c>
      <c r="B317" s="16">
        <v>85</v>
      </c>
      <c r="D317" s="16" t="s">
        <v>14</v>
      </c>
      <c r="E317" s="16">
        <v>67</v>
      </c>
    </row>
    <row r="318" spans="1:5" x14ac:dyDescent="0.25">
      <c r="A318" s="15" t="s">
        <v>20</v>
      </c>
      <c r="B318" s="15">
        <v>3596</v>
      </c>
      <c r="D318" s="15" t="s">
        <v>14</v>
      </c>
      <c r="E318" s="15">
        <v>57</v>
      </c>
    </row>
    <row r="319" spans="1:5" x14ac:dyDescent="0.25">
      <c r="A319" s="16" t="s">
        <v>20</v>
      </c>
      <c r="B319" s="16">
        <v>244</v>
      </c>
      <c r="D319" s="16" t="s">
        <v>14</v>
      </c>
      <c r="E319" s="16">
        <v>1229</v>
      </c>
    </row>
    <row r="320" spans="1:5" x14ac:dyDescent="0.25">
      <c r="A320" s="15" t="s">
        <v>20</v>
      </c>
      <c r="B320" s="15">
        <v>5180</v>
      </c>
      <c r="D320" s="15" t="s">
        <v>14</v>
      </c>
      <c r="E320" s="15">
        <v>12</v>
      </c>
    </row>
    <row r="321" spans="1:5" x14ac:dyDescent="0.25">
      <c r="A321" s="16" t="s">
        <v>20</v>
      </c>
      <c r="B321" s="16">
        <v>589</v>
      </c>
      <c r="D321" s="16" t="s">
        <v>14</v>
      </c>
      <c r="E321" s="16">
        <v>452</v>
      </c>
    </row>
    <row r="322" spans="1:5" x14ac:dyDescent="0.25">
      <c r="A322" s="15" t="s">
        <v>20</v>
      </c>
      <c r="B322" s="15">
        <v>2725</v>
      </c>
      <c r="D322" s="15" t="s">
        <v>14</v>
      </c>
      <c r="E322" s="15">
        <v>1886</v>
      </c>
    </row>
    <row r="323" spans="1:5" x14ac:dyDescent="0.25">
      <c r="A323" s="16" t="s">
        <v>20</v>
      </c>
      <c r="B323" s="16">
        <v>300</v>
      </c>
      <c r="D323" s="16" t="s">
        <v>14</v>
      </c>
      <c r="E323" s="16">
        <v>1825</v>
      </c>
    </row>
    <row r="324" spans="1:5" x14ac:dyDescent="0.25">
      <c r="A324" s="15" t="s">
        <v>20</v>
      </c>
      <c r="B324" s="15">
        <v>144</v>
      </c>
      <c r="D324" s="15" t="s">
        <v>14</v>
      </c>
      <c r="E324" s="15">
        <v>31</v>
      </c>
    </row>
    <row r="325" spans="1:5" x14ac:dyDescent="0.25">
      <c r="A325" s="16" t="s">
        <v>20</v>
      </c>
      <c r="B325" s="16">
        <v>87</v>
      </c>
      <c r="D325" s="16" t="s">
        <v>14</v>
      </c>
      <c r="E325" s="16">
        <v>107</v>
      </c>
    </row>
    <row r="326" spans="1:5" x14ac:dyDescent="0.25">
      <c r="A326" s="15" t="s">
        <v>20</v>
      </c>
      <c r="B326" s="15">
        <v>3116</v>
      </c>
      <c r="D326" s="15" t="s">
        <v>14</v>
      </c>
      <c r="E326" s="15">
        <v>27</v>
      </c>
    </row>
    <row r="327" spans="1:5" x14ac:dyDescent="0.25">
      <c r="A327" s="16" t="s">
        <v>20</v>
      </c>
      <c r="B327" s="16">
        <v>909</v>
      </c>
      <c r="D327" s="16" t="s">
        <v>14</v>
      </c>
      <c r="E327" s="16">
        <v>1221</v>
      </c>
    </row>
    <row r="328" spans="1:5" x14ac:dyDescent="0.25">
      <c r="A328" s="15" t="s">
        <v>20</v>
      </c>
      <c r="B328" s="15">
        <v>1613</v>
      </c>
      <c r="D328" s="15" t="s">
        <v>14</v>
      </c>
      <c r="E328" s="15">
        <v>1</v>
      </c>
    </row>
    <row r="329" spans="1:5" x14ac:dyDescent="0.25">
      <c r="A329" s="16" t="s">
        <v>20</v>
      </c>
      <c r="B329" s="16">
        <v>136</v>
      </c>
      <c r="D329" s="16" t="s">
        <v>14</v>
      </c>
      <c r="E329" s="16">
        <v>16</v>
      </c>
    </row>
    <row r="330" spans="1:5" x14ac:dyDescent="0.25">
      <c r="A330" s="15" t="s">
        <v>20</v>
      </c>
      <c r="B330" s="15">
        <v>130</v>
      </c>
      <c r="D330" s="15" t="s">
        <v>14</v>
      </c>
      <c r="E330" s="15">
        <v>41</v>
      </c>
    </row>
    <row r="331" spans="1:5" x14ac:dyDescent="0.25">
      <c r="A331" s="16" t="s">
        <v>20</v>
      </c>
      <c r="B331" s="16">
        <v>102</v>
      </c>
      <c r="D331" s="16" t="s">
        <v>14</v>
      </c>
      <c r="E331" s="16">
        <v>523</v>
      </c>
    </row>
    <row r="332" spans="1:5" x14ac:dyDescent="0.25">
      <c r="A332" s="15" t="s">
        <v>20</v>
      </c>
      <c r="B332" s="15">
        <v>4006</v>
      </c>
      <c r="D332" s="15" t="s">
        <v>14</v>
      </c>
      <c r="E332" s="15">
        <v>141</v>
      </c>
    </row>
    <row r="333" spans="1:5" x14ac:dyDescent="0.25">
      <c r="A333" s="16" t="s">
        <v>20</v>
      </c>
      <c r="B333" s="16">
        <v>1629</v>
      </c>
      <c r="D333" s="16" t="s">
        <v>14</v>
      </c>
      <c r="E333" s="16">
        <v>52</v>
      </c>
    </row>
    <row r="334" spans="1:5" x14ac:dyDescent="0.25">
      <c r="A334" s="15" t="s">
        <v>20</v>
      </c>
      <c r="B334" s="15">
        <v>2188</v>
      </c>
      <c r="D334" s="15" t="s">
        <v>14</v>
      </c>
      <c r="E334" s="15">
        <v>225</v>
      </c>
    </row>
    <row r="335" spans="1:5" x14ac:dyDescent="0.25">
      <c r="A335" s="16" t="s">
        <v>20</v>
      </c>
      <c r="B335" s="16">
        <v>2409</v>
      </c>
      <c r="D335" s="16" t="s">
        <v>14</v>
      </c>
      <c r="E335" s="16">
        <v>38</v>
      </c>
    </row>
    <row r="336" spans="1:5" x14ac:dyDescent="0.25">
      <c r="A336" s="15" t="s">
        <v>20</v>
      </c>
      <c r="B336" s="15">
        <v>194</v>
      </c>
      <c r="D336" s="15" t="s">
        <v>14</v>
      </c>
      <c r="E336" s="15">
        <v>15</v>
      </c>
    </row>
    <row r="337" spans="1:5" x14ac:dyDescent="0.25">
      <c r="A337" s="16" t="s">
        <v>20</v>
      </c>
      <c r="B337" s="16">
        <v>1140</v>
      </c>
      <c r="D337" s="16" t="s">
        <v>14</v>
      </c>
      <c r="E337" s="16">
        <v>37</v>
      </c>
    </row>
    <row r="338" spans="1:5" x14ac:dyDescent="0.25">
      <c r="A338" s="15" t="s">
        <v>20</v>
      </c>
      <c r="B338" s="15">
        <v>102</v>
      </c>
      <c r="D338" s="15" t="s">
        <v>14</v>
      </c>
      <c r="E338" s="15">
        <v>112</v>
      </c>
    </row>
    <row r="339" spans="1:5" x14ac:dyDescent="0.25">
      <c r="A339" s="16" t="s">
        <v>20</v>
      </c>
      <c r="B339" s="16">
        <v>2857</v>
      </c>
      <c r="D339" s="16" t="s">
        <v>14</v>
      </c>
      <c r="E339" s="16">
        <v>21</v>
      </c>
    </row>
    <row r="340" spans="1:5" x14ac:dyDescent="0.25">
      <c r="A340" s="15" t="s">
        <v>20</v>
      </c>
      <c r="B340" s="15">
        <v>107</v>
      </c>
      <c r="D340" s="15" t="s">
        <v>14</v>
      </c>
      <c r="E340" s="15">
        <v>67</v>
      </c>
    </row>
    <row r="341" spans="1:5" x14ac:dyDescent="0.25">
      <c r="A341" s="16" t="s">
        <v>20</v>
      </c>
      <c r="B341" s="16">
        <v>160</v>
      </c>
      <c r="D341" s="16" t="s">
        <v>14</v>
      </c>
      <c r="E341" s="16">
        <v>78</v>
      </c>
    </row>
    <row r="342" spans="1:5" x14ac:dyDescent="0.25">
      <c r="A342" s="15" t="s">
        <v>20</v>
      </c>
      <c r="B342" s="15">
        <v>2230</v>
      </c>
      <c r="D342" s="15" t="s">
        <v>14</v>
      </c>
      <c r="E342" s="15">
        <v>67</v>
      </c>
    </row>
    <row r="343" spans="1:5" x14ac:dyDescent="0.25">
      <c r="A343" s="16" t="s">
        <v>20</v>
      </c>
      <c r="B343" s="16">
        <v>316</v>
      </c>
      <c r="D343" s="16" t="s">
        <v>14</v>
      </c>
      <c r="E343" s="16">
        <v>263</v>
      </c>
    </row>
    <row r="344" spans="1:5" x14ac:dyDescent="0.25">
      <c r="A344" s="15" t="s">
        <v>20</v>
      </c>
      <c r="B344" s="15">
        <v>117</v>
      </c>
      <c r="D344" s="15" t="s">
        <v>14</v>
      </c>
      <c r="E344" s="15">
        <v>1691</v>
      </c>
    </row>
    <row r="345" spans="1:5" x14ac:dyDescent="0.25">
      <c r="A345" s="16" t="s">
        <v>20</v>
      </c>
      <c r="B345" s="16">
        <v>6406</v>
      </c>
      <c r="D345" s="16" t="s">
        <v>14</v>
      </c>
      <c r="E345" s="16">
        <v>181</v>
      </c>
    </row>
    <row r="346" spans="1:5" x14ac:dyDescent="0.25">
      <c r="A346" s="15" t="s">
        <v>20</v>
      </c>
      <c r="B346" s="15">
        <v>192</v>
      </c>
      <c r="D346" s="15" t="s">
        <v>14</v>
      </c>
      <c r="E346" s="15">
        <v>13</v>
      </c>
    </row>
    <row r="347" spans="1:5" x14ac:dyDescent="0.25">
      <c r="A347" s="16" t="s">
        <v>20</v>
      </c>
      <c r="B347" s="16">
        <v>26</v>
      </c>
      <c r="D347" s="16" t="s">
        <v>14</v>
      </c>
      <c r="E347" s="16">
        <v>1</v>
      </c>
    </row>
    <row r="348" spans="1:5" x14ac:dyDescent="0.25">
      <c r="A348" s="15" t="s">
        <v>20</v>
      </c>
      <c r="B348" s="15">
        <v>723</v>
      </c>
      <c r="D348" s="15" t="s">
        <v>14</v>
      </c>
      <c r="E348" s="15">
        <v>21</v>
      </c>
    </row>
    <row r="349" spans="1:5" x14ac:dyDescent="0.25">
      <c r="A349" s="16" t="s">
        <v>20</v>
      </c>
      <c r="B349" s="16">
        <v>170</v>
      </c>
      <c r="D349" s="16" t="s">
        <v>14</v>
      </c>
      <c r="E349" s="16">
        <v>830</v>
      </c>
    </row>
    <row r="350" spans="1:5" x14ac:dyDescent="0.25">
      <c r="A350" s="15" t="s">
        <v>20</v>
      </c>
      <c r="B350" s="15">
        <v>238</v>
      </c>
      <c r="D350" s="15" t="s">
        <v>14</v>
      </c>
      <c r="E350" s="15">
        <v>130</v>
      </c>
    </row>
    <row r="351" spans="1:5" x14ac:dyDescent="0.25">
      <c r="A351" s="16" t="s">
        <v>20</v>
      </c>
      <c r="B351" s="16">
        <v>55</v>
      </c>
      <c r="D351" s="16" t="s">
        <v>14</v>
      </c>
      <c r="E351" s="16">
        <v>55</v>
      </c>
    </row>
    <row r="352" spans="1:5" x14ac:dyDescent="0.25">
      <c r="A352" s="15" t="s">
        <v>20</v>
      </c>
      <c r="B352" s="15">
        <v>128</v>
      </c>
      <c r="D352" s="15" t="s">
        <v>14</v>
      </c>
      <c r="E352" s="15">
        <v>114</v>
      </c>
    </row>
    <row r="353" spans="1:5" x14ac:dyDescent="0.25">
      <c r="A353" s="16" t="s">
        <v>20</v>
      </c>
      <c r="B353" s="16">
        <v>2144</v>
      </c>
      <c r="D353" s="16" t="s">
        <v>14</v>
      </c>
      <c r="E353" s="16">
        <v>594</v>
      </c>
    </row>
    <row r="354" spans="1:5" x14ac:dyDescent="0.25">
      <c r="A354" s="15" t="s">
        <v>20</v>
      </c>
      <c r="B354" s="15">
        <v>2693</v>
      </c>
      <c r="D354" s="15" t="s">
        <v>14</v>
      </c>
      <c r="E354" s="15">
        <v>24</v>
      </c>
    </row>
    <row r="355" spans="1:5" x14ac:dyDescent="0.25">
      <c r="A355" s="16" t="s">
        <v>20</v>
      </c>
      <c r="B355" s="16">
        <v>432</v>
      </c>
      <c r="D355" s="16" t="s">
        <v>14</v>
      </c>
      <c r="E355" s="16">
        <v>252</v>
      </c>
    </row>
    <row r="356" spans="1:5" x14ac:dyDescent="0.25">
      <c r="A356" s="15" t="s">
        <v>20</v>
      </c>
      <c r="B356" s="15">
        <v>189</v>
      </c>
      <c r="D356" s="15" t="s">
        <v>14</v>
      </c>
      <c r="E356" s="15">
        <v>67</v>
      </c>
    </row>
    <row r="357" spans="1:5" x14ac:dyDescent="0.25">
      <c r="A357" s="16" t="s">
        <v>20</v>
      </c>
      <c r="B357" s="16">
        <v>154</v>
      </c>
      <c r="D357" s="16" t="s">
        <v>14</v>
      </c>
      <c r="E357" s="16">
        <v>742</v>
      </c>
    </row>
    <row r="358" spans="1:5" x14ac:dyDescent="0.25">
      <c r="A358" s="15" t="s">
        <v>20</v>
      </c>
      <c r="B358" s="15">
        <v>96</v>
      </c>
      <c r="D358" s="15" t="s">
        <v>14</v>
      </c>
      <c r="E358" s="15">
        <v>75</v>
      </c>
    </row>
    <row r="359" spans="1:5" x14ac:dyDescent="0.25">
      <c r="A359" s="16" t="s">
        <v>20</v>
      </c>
      <c r="B359" s="16">
        <v>3063</v>
      </c>
      <c r="D359" s="16" t="s">
        <v>14</v>
      </c>
      <c r="E359" s="16">
        <v>4405</v>
      </c>
    </row>
    <row r="360" spans="1:5" x14ac:dyDescent="0.25">
      <c r="A360" s="15" t="s">
        <v>20</v>
      </c>
      <c r="B360" s="15">
        <v>2266</v>
      </c>
      <c r="D360" s="15" t="s">
        <v>14</v>
      </c>
      <c r="E360" s="15">
        <v>92</v>
      </c>
    </row>
    <row r="361" spans="1:5" x14ac:dyDescent="0.25">
      <c r="A361" s="16" t="s">
        <v>20</v>
      </c>
      <c r="B361" s="16">
        <v>194</v>
      </c>
      <c r="D361" s="16" t="s">
        <v>14</v>
      </c>
      <c r="E361" s="16">
        <v>64</v>
      </c>
    </row>
    <row r="362" spans="1:5" x14ac:dyDescent="0.25">
      <c r="A362" s="15" t="s">
        <v>20</v>
      </c>
      <c r="B362" s="15">
        <v>129</v>
      </c>
      <c r="D362" s="15" t="s">
        <v>14</v>
      </c>
      <c r="E362" s="15">
        <v>64</v>
      </c>
    </row>
    <row r="363" spans="1:5" x14ac:dyDescent="0.25">
      <c r="A363" s="16" t="s">
        <v>20</v>
      </c>
      <c r="B363" s="16">
        <v>375</v>
      </c>
      <c r="D363" s="16" t="s">
        <v>14</v>
      </c>
      <c r="E363" s="16">
        <v>842</v>
      </c>
    </row>
    <row r="364" spans="1:5" x14ac:dyDescent="0.25">
      <c r="A364" s="15" t="s">
        <v>20</v>
      </c>
      <c r="B364" s="15">
        <v>409</v>
      </c>
      <c r="D364" s="15" t="s">
        <v>14</v>
      </c>
      <c r="E364" s="15">
        <v>112</v>
      </c>
    </row>
    <row r="365" spans="1:5" x14ac:dyDescent="0.25">
      <c r="A365" s="16" t="s">
        <v>20</v>
      </c>
      <c r="B365" s="16">
        <v>234</v>
      </c>
      <c r="D365" s="17" t="s">
        <v>14</v>
      </c>
      <c r="E365" s="17">
        <v>374</v>
      </c>
    </row>
    <row r="366" spans="1:5" x14ac:dyDescent="0.25">
      <c r="A366" s="15" t="s">
        <v>20</v>
      </c>
      <c r="B366" s="15">
        <v>3016</v>
      </c>
    </row>
    <row r="367" spans="1:5" x14ac:dyDescent="0.25">
      <c r="A367" s="16" t="s">
        <v>20</v>
      </c>
      <c r="B367" s="16">
        <v>264</v>
      </c>
    </row>
    <row r="368" spans="1:5" x14ac:dyDescent="0.25">
      <c r="A368" s="15" t="s">
        <v>20</v>
      </c>
      <c r="B368" s="15">
        <v>272</v>
      </c>
    </row>
    <row r="369" spans="1:2" x14ac:dyDescent="0.25">
      <c r="A369" s="16" t="s">
        <v>20</v>
      </c>
      <c r="B369" s="16">
        <v>419</v>
      </c>
    </row>
    <row r="370" spans="1:2" x14ac:dyDescent="0.25">
      <c r="A370" s="15" t="s">
        <v>20</v>
      </c>
      <c r="B370" s="15">
        <v>1621</v>
      </c>
    </row>
    <row r="371" spans="1:2" x14ac:dyDescent="0.25">
      <c r="A371" s="16" t="s">
        <v>20</v>
      </c>
      <c r="B371" s="16">
        <v>1101</v>
      </c>
    </row>
    <row r="372" spans="1:2" x14ac:dyDescent="0.25">
      <c r="A372" s="15" t="s">
        <v>20</v>
      </c>
      <c r="B372" s="15">
        <v>1073</v>
      </c>
    </row>
    <row r="373" spans="1:2" x14ac:dyDescent="0.25">
      <c r="A373" s="16" t="s">
        <v>20</v>
      </c>
      <c r="B373" s="16">
        <v>331</v>
      </c>
    </row>
    <row r="374" spans="1:2" x14ac:dyDescent="0.25">
      <c r="A374" s="15" t="s">
        <v>20</v>
      </c>
      <c r="B374" s="15">
        <v>1170</v>
      </c>
    </row>
    <row r="375" spans="1:2" x14ac:dyDescent="0.25">
      <c r="A375" s="16" t="s">
        <v>20</v>
      </c>
      <c r="B375" s="16">
        <v>363</v>
      </c>
    </row>
    <row r="376" spans="1:2" x14ac:dyDescent="0.25">
      <c r="A376" s="15" t="s">
        <v>20</v>
      </c>
      <c r="B376" s="15">
        <v>103</v>
      </c>
    </row>
    <row r="377" spans="1:2" x14ac:dyDescent="0.25">
      <c r="A377" s="16" t="s">
        <v>20</v>
      </c>
      <c r="B377" s="16">
        <v>147</v>
      </c>
    </row>
    <row r="378" spans="1:2" x14ac:dyDescent="0.25">
      <c r="A378" s="15" t="s">
        <v>20</v>
      </c>
      <c r="B378" s="15">
        <v>110</v>
      </c>
    </row>
    <row r="379" spans="1:2" x14ac:dyDescent="0.25">
      <c r="A379" s="16" t="s">
        <v>20</v>
      </c>
      <c r="B379" s="16">
        <v>134</v>
      </c>
    </row>
    <row r="380" spans="1:2" x14ac:dyDescent="0.25">
      <c r="A380" s="15" t="s">
        <v>20</v>
      </c>
      <c r="B380" s="15">
        <v>269</v>
      </c>
    </row>
    <row r="381" spans="1:2" x14ac:dyDescent="0.25">
      <c r="A381" s="16" t="s">
        <v>20</v>
      </c>
      <c r="B381" s="16">
        <v>175</v>
      </c>
    </row>
    <row r="382" spans="1:2" x14ac:dyDescent="0.25">
      <c r="A382" s="15" t="s">
        <v>20</v>
      </c>
      <c r="B382" s="15">
        <v>69</v>
      </c>
    </row>
    <row r="383" spans="1:2" x14ac:dyDescent="0.25">
      <c r="A383" s="16" t="s">
        <v>20</v>
      </c>
      <c r="B383" s="16">
        <v>190</v>
      </c>
    </row>
    <row r="384" spans="1:2" x14ac:dyDescent="0.25">
      <c r="A384" s="15" t="s">
        <v>20</v>
      </c>
      <c r="B384" s="15">
        <v>237</v>
      </c>
    </row>
    <row r="385" spans="1:2" x14ac:dyDescent="0.25">
      <c r="A385" s="16" t="s">
        <v>20</v>
      </c>
      <c r="B385" s="16">
        <v>196</v>
      </c>
    </row>
    <row r="386" spans="1:2" x14ac:dyDescent="0.25">
      <c r="A386" s="15" t="s">
        <v>20</v>
      </c>
      <c r="B386" s="15">
        <v>7295</v>
      </c>
    </row>
    <row r="387" spans="1:2" x14ac:dyDescent="0.25">
      <c r="A387" s="16" t="s">
        <v>20</v>
      </c>
      <c r="B387" s="16">
        <v>2893</v>
      </c>
    </row>
    <row r="388" spans="1:2" x14ac:dyDescent="0.25">
      <c r="A388" s="15" t="s">
        <v>20</v>
      </c>
      <c r="B388" s="15">
        <v>820</v>
      </c>
    </row>
    <row r="389" spans="1:2" x14ac:dyDescent="0.25">
      <c r="A389" s="16" t="s">
        <v>20</v>
      </c>
      <c r="B389" s="16">
        <v>2038</v>
      </c>
    </row>
    <row r="390" spans="1:2" x14ac:dyDescent="0.25">
      <c r="A390" s="15" t="s">
        <v>20</v>
      </c>
      <c r="B390" s="15">
        <v>116</v>
      </c>
    </row>
    <row r="391" spans="1:2" x14ac:dyDescent="0.25">
      <c r="A391" s="16" t="s">
        <v>20</v>
      </c>
      <c r="B391" s="16">
        <v>1345</v>
      </c>
    </row>
    <row r="392" spans="1:2" x14ac:dyDescent="0.25">
      <c r="A392" s="15" t="s">
        <v>20</v>
      </c>
      <c r="B392" s="15">
        <v>168</v>
      </c>
    </row>
    <row r="393" spans="1:2" x14ac:dyDescent="0.25">
      <c r="A393" s="16" t="s">
        <v>20</v>
      </c>
      <c r="B393" s="16">
        <v>137</v>
      </c>
    </row>
    <row r="394" spans="1:2" x14ac:dyDescent="0.25">
      <c r="A394" s="15" t="s">
        <v>20</v>
      </c>
      <c r="B394" s="15">
        <v>186</v>
      </c>
    </row>
    <row r="395" spans="1:2" x14ac:dyDescent="0.25">
      <c r="A395" s="16" t="s">
        <v>20</v>
      </c>
      <c r="B395" s="16">
        <v>125</v>
      </c>
    </row>
    <row r="396" spans="1:2" x14ac:dyDescent="0.25">
      <c r="A396" s="15" t="s">
        <v>20</v>
      </c>
      <c r="B396" s="15">
        <v>202</v>
      </c>
    </row>
    <row r="397" spans="1:2" x14ac:dyDescent="0.25">
      <c r="A397" s="16" t="s">
        <v>20</v>
      </c>
      <c r="B397" s="16">
        <v>103</v>
      </c>
    </row>
    <row r="398" spans="1:2" x14ac:dyDescent="0.25">
      <c r="A398" s="15" t="s">
        <v>20</v>
      </c>
      <c r="B398" s="15">
        <v>1785</v>
      </c>
    </row>
    <row r="399" spans="1:2" x14ac:dyDescent="0.25">
      <c r="A399" s="16" t="s">
        <v>20</v>
      </c>
      <c r="B399" s="16">
        <v>157</v>
      </c>
    </row>
    <row r="400" spans="1:2" x14ac:dyDescent="0.25">
      <c r="A400" s="15" t="s">
        <v>20</v>
      </c>
      <c r="B400" s="15">
        <v>555</v>
      </c>
    </row>
    <row r="401" spans="1:2" x14ac:dyDescent="0.25">
      <c r="A401" s="16" t="s">
        <v>20</v>
      </c>
      <c r="B401" s="16">
        <v>297</v>
      </c>
    </row>
    <row r="402" spans="1:2" x14ac:dyDescent="0.25">
      <c r="A402" s="15" t="s">
        <v>20</v>
      </c>
      <c r="B402" s="15">
        <v>123</v>
      </c>
    </row>
    <row r="403" spans="1:2" x14ac:dyDescent="0.25">
      <c r="A403" s="16" t="s">
        <v>20</v>
      </c>
      <c r="B403" s="16">
        <v>3036</v>
      </c>
    </row>
    <row r="404" spans="1:2" x14ac:dyDescent="0.25">
      <c r="A404" s="15" t="s">
        <v>20</v>
      </c>
      <c r="B404" s="15">
        <v>144</v>
      </c>
    </row>
    <row r="405" spans="1:2" x14ac:dyDescent="0.25">
      <c r="A405" s="16" t="s">
        <v>20</v>
      </c>
      <c r="B405" s="16">
        <v>121</v>
      </c>
    </row>
    <row r="406" spans="1:2" x14ac:dyDescent="0.25">
      <c r="A406" s="15" t="s">
        <v>20</v>
      </c>
      <c r="B406" s="15">
        <v>181</v>
      </c>
    </row>
    <row r="407" spans="1:2" x14ac:dyDescent="0.25">
      <c r="A407" s="16" t="s">
        <v>20</v>
      </c>
      <c r="B407" s="16">
        <v>122</v>
      </c>
    </row>
    <row r="408" spans="1:2" x14ac:dyDescent="0.25">
      <c r="A408" s="15" t="s">
        <v>20</v>
      </c>
      <c r="B408" s="15">
        <v>1071</v>
      </c>
    </row>
    <row r="409" spans="1:2" x14ac:dyDescent="0.25">
      <c r="A409" s="16" t="s">
        <v>20</v>
      </c>
      <c r="B409" s="16">
        <v>980</v>
      </c>
    </row>
    <row r="410" spans="1:2" x14ac:dyDescent="0.25">
      <c r="A410" s="15" t="s">
        <v>20</v>
      </c>
      <c r="B410" s="15">
        <v>536</v>
      </c>
    </row>
    <row r="411" spans="1:2" x14ac:dyDescent="0.25">
      <c r="A411" s="16" t="s">
        <v>20</v>
      </c>
      <c r="B411" s="16">
        <v>1991</v>
      </c>
    </row>
    <row r="412" spans="1:2" x14ac:dyDescent="0.25">
      <c r="A412" s="15" t="s">
        <v>20</v>
      </c>
      <c r="B412" s="15">
        <v>180</v>
      </c>
    </row>
    <row r="413" spans="1:2" x14ac:dyDescent="0.25">
      <c r="A413" s="16" t="s">
        <v>20</v>
      </c>
      <c r="B413" s="16">
        <v>130</v>
      </c>
    </row>
    <row r="414" spans="1:2" x14ac:dyDescent="0.25">
      <c r="A414" s="15" t="s">
        <v>20</v>
      </c>
      <c r="B414" s="15">
        <v>122</v>
      </c>
    </row>
    <row r="415" spans="1:2" x14ac:dyDescent="0.25">
      <c r="A415" s="16" t="s">
        <v>20</v>
      </c>
      <c r="B415" s="16">
        <v>140</v>
      </c>
    </row>
    <row r="416" spans="1:2" x14ac:dyDescent="0.25">
      <c r="A416" s="15" t="s">
        <v>20</v>
      </c>
      <c r="B416" s="15">
        <v>3388</v>
      </c>
    </row>
    <row r="417" spans="1:2" x14ac:dyDescent="0.25">
      <c r="A417" s="16" t="s">
        <v>20</v>
      </c>
      <c r="B417" s="16">
        <v>280</v>
      </c>
    </row>
    <row r="418" spans="1:2" x14ac:dyDescent="0.25">
      <c r="A418" s="15" t="s">
        <v>20</v>
      </c>
      <c r="B418" s="15">
        <v>366</v>
      </c>
    </row>
    <row r="419" spans="1:2" x14ac:dyDescent="0.25">
      <c r="A419" s="16" t="s">
        <v>20</v>
      </c>
      <c r="B419" s="16">
        <v>270</v>
      </c>
    </row>
    <row r="420" spans="1:2" x14ac:dyDescent="0.25">
      <c r="A420" s="15" t="s">
        <v>20</v>
      </c>
      <c r="B420" s="15">
        <v>137</v>
      </c>
    </row>
    <row r="421" spans="1:2" x14ac:dyDescent="0.25">
      <c r="A421" s="16" t="s">
        <v>20</v>
      </c>
      <c r="B421" s="16">
        <v>3205</v>
      </c>
    </row>
    <row r="422" spans="1:2" x14ac:dyDescent="0.25">
      <c r="A422" s="15" t="s">
        <v>20</v>
      </c>
      <c r="B422" s="15">
        <v>288</v>
      </c>
    </row>
    <row r="423" spans="1:2" x14ac:dyDescent="0.25">
      <c r="A423" s="16" t="s">
        <v>20</v>
      </c>
      <c r="B423" s="16">
        <v>148</v>
      </c>
    </row>
    <row r="424" spans="1:2" x14ac:dyDescent="0.25">
      <c r="A424" s="15" t="s">
        <v>20</v>
      </c>
      <c r="B424" s="15">
        <v>114</v>
      </c>
    </row>
    <row r="425" spans="1:2" x14ac:dyDescent="0.25">
      <c r="A425" s="16" t="s">
        <v>20</v>
      </c>
      <c r="B425" s="16">
        <v>1518</v>
      </c>
    </row>
    <row r="426" spans="1:2" x14ac:dyDescent="0.25">
      <c r="A426" s="15" t="s">
        <v>20</v>
      </c>
      <c r="B426" s="15">
        <v>166</v>
      </c>
    </row>
    <row r="427" spans="1:2" x14ac:dyDescent="0.25">
      <c r="A427" s="16" t="s">
        <v>20</v>
      </c>
      <c r="B427" s="16">
        <v>100</v>
      </c>
    </row>
    <row r="428" spans="1:2" x14ac:dyDescent="0.25">
      <c r="A428" s="15" t="s">
        <v>20</v>
      </c>
      <c r="B428" s="15">
        <v>235</v>
      </c>
    </row>
    <row r="429" spans="1:2" x14ac:dyDescent="0.25">
      <c r="A429" s="16" t="s">
        <v>20</v>
      </c>
      <c r="B429" s="16">
        <v>148</v>
      </c>
    </row>
    <row r="430" spans="1:2" x14ac:dyDescent="0.25">
      <c r="A430" s="15" t="s">
        <v>20</v>
      </c>
      <c r="B430" s="15">
        <v>198</v>
      </c>
    </row>
    <row r="431" spans="1:2" x14ac:dyDescent="0.25">
      <c r="A431" s="16" t="s">
        <v>20</v>
      </c>
      <c r="B431" s="16">
        <v>150</v>
      </c>
    </row>
    <row r="432" spans="1:2" x14ac:dyDescent="0.25">
      <c r="A432" s="15" t="s">
        <v>20</v>
      </c>
      <c r="B432" s="15">
        <v>216</v>
      </c>
    </row>
    <row r="433" spans="1:2" x14ac:dyDescent="0.25">
      <c r="A433" s="16" t="s">
        <v>20</v>
      </c>
      <c r="B433" s="16">
        <v>5139</v>
      </c>
    </row>
    <row r="434" spans="1:2" x14ac:dyDescent="0.25">
      <c r="A434" s="15" t="s">
        <v>20</v>
      </c>
      <c r="B434" s="15">
        <v>2353</v>
      </c>
    </row>
    <row r="435" spans="1:2" x14ac:dyDescent="0.25">
      <c r="A435" s="16" t="s">
        <v>20</v>
      </c>
      <c r="B435" s="16">
        <v>78</v>
      </c>
    </row>
    <row r="436" spans="1:2" x14ac:dyDescent="0.25">
      <c r="A436" s="15" t="s">
        <v>20</v>
      </c>
      <c r="B436" s="15">
        <v>174</v>
      </c>
    </row>
    <row r="437" spans="1:2" x14ac:dyDescent="0.25">
      <c r="A437" s="16" t="s">
        <v>20</v>
      </c>
      <c r="B437" s="16">
        <v>164</v>
      </c>
    </row>
    <row r="438" spans="1:2" x14ac:dyDescent="0.25">
      <c r="A438" s="15" t="s">
        <v>20</v>
      </c>
      <c r="B438" s="15">
        <v>161</v>
      </c>
    </row>
    <row r="439" spans="1:2" x14ac:dyDescent="0.25">
      <c r="A439" s="16" t="s">
        <v>20</v>
      </c>
      <c r="B439" s="16">
        <v>138</v>
      </c>
    </row>
    <row r="440" spans="1:2" x14ac:dyDescent="0.25">
      <c r="A440" s="15" t="s">
        <v>20</v>
      </c>
      <c r="B440" s="15">
        <v>3308</v>
      </c>
    </row>
    <row r="441" spans="1:2" x14ac:dyDescent="0.25">
      <c r="A441" s="16" t="s">
        <v>20</v>
      </c>
      <c r="B441" s="16">
        <v>127</v>
      </c>
    </row>
    <row r="442" spans="1:2" x14ac:dyDescent="0.25">
      <c r="A442" s="15" t="s">
        <v>20</v>
      </c>
      <c r="B442" s="15">
        <v>207</v>
      </c>
    </row>
    <row r="443" spans="1:2" x14ac:dyDescent="0.25">
      <c r="A443" s="16" t="s">
        <v>20</v>
      </c>
      <c r="B443" s="16">
        <v>181</v>
      </c>
    </row>
    <row r="444" spans="1:2" x14ac:dyDescent="0.25">
      <c r="A444" s="15" t="s">
        <v>20</v>
      </c>
      <c r="B444" s="15">
        <v>110</v>
      </c>
    </row>
    <row r="445" spans="1:2" x14ac:dyDescent="0.25">
      <c r="A445" s="16" t="s">
        <v>20</v>
      </c>
      <c r="B445" s="16">
        <v>185</v>
      </c>
    </row>
    <row r="446" spans="1:2" x14ac:dyDescent="0.25">
      <c r="A446" s="15" t="s">
        <v>20</v>
      </c>
      <c r="B446" s="15">
        <v>121</v>
      </c>
    </row>
    <row r="447" spans="1:2" x14ac:dyDescent="0.25">
      <c r="A447" s="16" t="s">
        <v>20</v>
      </c>
      <c r="B447" s="16">
        <v>106</v>
      </c>
    </row>
    <row r="448" spans="1:2" x14ac:dyDescent="0.25">
      <c r="A448" s="15" t="s">
        <v>20</v>
      </c>
      <c r="B448" s="15">
        <v>142</v>
      </c>
    </row>
    <row r="449" spans="1:2" x14ac:dyDescent="0.25">
      <c r="A449" s="16" t="s">
        <v>20</v>
      </c>
      <c r="B449" s="16">
        <v>233</v>
      </c>
    </row>
    <row r="450" spans="1:2" x14ac:dyDescent="0.25">
      <c r="A450" s="15" t="s">
        <v>20</v>
      </c>
      <c r="B450" s="15">
        <v>218</v>
      </c>
    </row>
    <row r="451" spans="1:2" x14ac:dyDescent="0.25">
      <c r="A451" s="16" t="s">
        <v>20</v>
      </c>
      <c r="B451" s="16">
        <v>76</v>
      </c>
    </row>
    <row r="452" spans="1:2" x14ac:dyDescent="0.25">
      <c r="A452" s="15" t="s">
        <v>20</v>
      </c>
      <c r="B452" s="15">
        <v>43</v>
      </c>
    </row>
    <row r="453" spans="1:2" x14ac:dyDescent="0.25">
      <c r="A453" s="16" t="s">
        <v>20</v>
      </c>
      <c r="B453" s="16">
        <v>221</v>
      </c>
    </row>
    <row r="454" spans="1:2" x14ac:dyDescent="0.25">
      <c r="A454" s="15" t="s">
        <v>20</v>
      </c>
      <c r="B454" s="15">
        <v>2805</v>
      </c>
    </row>
    <row r="455" spans="1:2" x14ac:dyDescent="0.25">
      <c r="A455" s="16" t="s">
        <v>20</v>
      </c>
      <c r="B455" s="16">
        <v>68</v>
      </c>
    </row>
    <row r="456" spans="1:2" x14ac:dyDescent="0.25">
      <c r="A456" s="15" t="s">
        <v>20</v>
      </c>
      <c r="B456" s="15">
        <v>183</v>
      </c>
    </row>
    <row r="457" spans="1:2" x14ac:dyDescent="0.25">
      <c r="A457" s="16" t="s">
        <v>20</v>
      </c>
      <c r="B457" s="16">
        <v>133</v>
      </c>
    </row>
    <row r="458" spans="1:2" x14ac:dyDescent="0.25">
      <c r="A458" s="15" t="s">
        <v>20</v>
      </c>
      <c r="B458" s="15">
        <v>2489</v>
      </c>
    </row>
    <row r="459" spans="1:2" x14ac:dyDescent="0.25">
      <c r="A459" s="16" t="s">
        <v>20</v>
      </c>
      <c r="B459" s="16">
        <v>69</v>
      </c>
    </row>
    <row r="460" spans="1:2" x14ac:dyDescent="0.25">
      <c r="A460" s="15" t="s">
        <v>20</v>
      </c>
      <c r="B460" s="15">
        <v>279</v>
      </c>
    </row>
    <row r="461" spans="1:2" x14ac:dyDescent="0.25">
      <c r="A461" s="16" t="s">
        <v>20</v>
      </c>
      <c r="B461" s="16">
        <v>210</v>
      </c>
    </row>
    <row r="462" spans="1:2" x14ac:dyDescent="0.25">
      <c r="A462" s="15" t="s">
        <v>20</v>
      </c>
      <c r="B462" s="15">
        <v>2100</v>
      </c>
    </row>
    <row r="463" spans="1:2" x14ac:dyDescent="0.25">
      <c r="A463" s="16" t="s">
        <v>20</v>
      </c>
      <c r="B463" s="16">
        <v>252</v>
      </c>
    </row>
    <row r="464" spans="1:2" x14ac:dyDescent="0.25">
      <c r="A464" s="15" t="s">
        <v>20</v>
      </c>
      <c r="B464" s="15">
        <v>1280</v>
      </c>
    </row>
    <row r="465" spans="1:2" x14ac:dyDescent="0.25">
      <c r="A465" s="16" t="s">
        <v>20</v>
      </c>
      <c r="B465" s="16">
        <v>157</v>
      </c>
    </row>
    <row r="466" spans="1:2" x14ac:dyDescent="0.25">
      <c r="A466" s="15" t="s">
        <v>20</v>
      </c>
      <c r="B466" s="15">
        <v>194</v>
      </c>
    </row>
    <row r="467" spans="1:2" x14ac:dyDescent="0.25">
      <c r="A467" s="16" t="s">
        <v>20</v>
      </c>
      <c r="B467" s="16">
        <v>82</v>
      </c>
    </row>
    <row r="468" spans="1:2" x14ac:dyDescent="0.25">
      <c r="A468" s="15" t="s">
        <v>20</v>
      </c>
      <c r="B468" s="15">
        <v>4233</v>
      </c>
    </row>
    <row r="469" spans="1:2" x14ac:dyDescent="0.25">
      <c r="A469" s="16" t="s">
        <v>20</v>
      </c>
      <c r="B469" s="16">
        <v>1297</v>
      </c>
    </row>
    <row r="470" spans="1:2" x14ac:dyDescent="0.25">
      <c r="A470" s="15" t="s">
        <v>20</v>
      </c>
      <c r="B470" s="15">
        <v>165</v>
      </c>
    </row>
    <row r="471" spans="1:2" x14ac:dyDescent="0.25">
      <c r="A471" s="16" t="s">
        <v>20</v>
      </c>
      <c r="B471" s="16">
        <v>119</v>
      </c>
    </row>
    <row r="472" spans="1:2" x14ac:dyDescent="0.25">
      <c r="A472" s="15" t="s">
        <v>20</v>
      </c>
      <c r="B472" s="15">
        <v>1797</v>
      </c>
    </row>
    <row r="473" spans="1:2" x14ac:dyDescent="0.25">
      <c r="A473" s="16" t="s">
        <v>20</v>
      </c>
      <c r="B473" s="16">
        <v>261</v>
      </c>
    </row>
    <row r="474" spans="1:2" x14ac:dyDescent="0.25">
      <c r="A474" s="15" t="s">
        <v>20</v>
      </c>
      <c r="B474" s="15">
        <v>157</v>
      </c>
    </row>
    <row r="475" spans="1:2" x14ac:dyDescent="0.25">
      <c r="A475" s="16" t="s">
        <v>20</v>
      </c>
      <c r="B475" s="16">
        <v>3533</v>
      </c>
    </row>
    <row r="476" spans="1:2" x14ac:dyDescent="0.25">
      <c r="A476" s="15" t="s">
        <v>20</v>
      </c>
      <c r="B476" s="15">
        <v>155</v>
      </c>
    </row>
    <row r="477" spans="1:2" x14ac:dyDescent="0.25">
      <c r="A477" s="16" t="s">
        <v>20</v>
      </c>
      <c r="B477" s="16">
        <v>132</v>
      </c>
    </row>
    <row r="478" spans="1:2" x14ac:dyDescent="0.25">
      <c r="A478" s="15" t="s">
        <v>20</v>
      </c>
      <c r="B478" s="15">
        <v>1354</v>
      </c>
    </row>
    <row r="479" spans="1:2" x14ac:dyDescent="0.25">
      <c r="A479" s="16" t="s">
        <v>20</v>
      </c>
      <c r="B479" s="16">
        <v>48</v>
      </c>
    </row>
    <row r="480" spans="1:2" x14ac:dyDescent="0.25">
      <c r="A480" s="15" t="s">
        <v>20</v>
      </c>
      <c r="B480" s="15">
        <v>110</v>
      </c>
    </row>
    <row r="481" spans="1:2" x14ac:dyDescent="0.25">
      <c r="A481" s="16" t="s">
        <v>20</v>
      </c>
      <c r="B481" s="16">
        <v>172</v>
      </c>
    </row>
    <row r="482" spans="1:2" x14ac:dyDescent="0.25">
      <c r="A482" s="15" t="s">
        <v>20</v>
      </c>
      <c r="B482" s="15">
        <v>307</v>
      </c>
    </row>
    <row r="483" spans="1:2" x14ac:dyDescent="0.25">
      <c r="A483" s="16" t="s">
        <v>20</v>
      </c>
      <c r="B483" s="16">
        <v>160</v>
      </c>
    </row>
    <row r="484" spans="1:2" x14ac:dyDescent="0.25">
      <c r="A484" s="15" t="s">
        <v>20</v>
      </c>
      <c r="B484" s="15">
        <v>1467</v>
      </c>
    </row>
    <row r="485" spans="1:2" x14ac:dyDescent="0.25">
      <c r="A485" s="16" t="s">
        <v>20</v>
      </c>
      <c r="B485" s="16">
        <v>2662</v>
      </c>
    </row>
    <row r="486" spans="1:2" x14ac:dyDescent="0.25">
      <c r="A486" s="15" t="s">
        <v>20</v>
      </c>
      <c r="B486" s="15">
        <v>452</v>
      </c>
    </row>
    <row r="487" spans="1:2" x14ac:dyDescent="0.25">
      <c r="A487" s="16" t="s">
        <v>20</v>
      </c>
      <c r="B487" s="16">
        <v>158</v>
      </c>
    </row>
    <row r="488" spans="1:2" x14ac:dyDescent="0.25">
      <c r="A488" s="15" t="s">
        <v>20</v>
      </c>
      <c r="B488" s="15">
        <v>225</v>
      </c>
    </row>
    <row r="489" spans="1:2" x14ac:dyDescent="0.25">
      <c r="A489" s="16" t="s">
        <v>20</v>
      </c>
      <c r="B489" s="16">
        <v>65</v>
      </c>
    </row>
    <row r="490" spans="1:2" x14ac:dyDescent="0.25">
      <c r="A490" s="15" t="s">
        <v>20</v>
      </c>
      <c r="B490" s="15">
        <v>163</v>
      </c>
    </row>
    <row r="491" spans="1:2" x14ac:dyDescent="0.25">
      <c r="A491" s="16" t="s">
        <v>20</v>
      </c>
      <c r="B491" s="16">
        <v>85</v>
      </c>
    </row>
    <row r="492" spans="1:2" x14ac:dyDescent="0.25">
      <c r="A492" s="15" t="s">
        <v>20</v>
      </c>
      <c r="B492" s="15">
        <v>217</v>
      </c>
    </row>
    <row r="493" spans="1:2" x14ac:dyDescent="0.25">
      <c r="A493" s="16" t="s">
        <v>20</v>
      </c>
      <c r="B493" s="16">
        <v>150</v>
      </c>
    </row>
    <row r="494" spans="1:2" x14ac:dyDescent="0.25">
      <c r="A494" s="15" t="s">
        <v>20</v>
      </c>
      <c r="B494" s="15">
        <v>3272</v>
      </c>
    </row>
    <row r="495" spans="1:2" x14ac:dyDescent="0.25">
      <c r="A495" s="16" t="s">
        <v>20</v>
      </c>
      <c r="B495" s="16">
        <v>300</v>
      </c>
    </row>
    <row r="496" spans="1:2" x14ac:dyDescent="0.25">
      <c r="A496" s="15" t="s">
        <v>20</v>
      </c>
      <c r="B496" s="15">
        <v>126</v>
      </c>
    </row>
    <row r="497" spans="1:2" x14ac:dyDescent="0.25">
      <c r="A497" s="16" t="s">
        <v>20</v>
      </c>
      <c r="B497" s="16">
        <v>2320</v>
      </c>
    </row>
    <row r="498" spans="1:2" x14ac:dyDescent="0.25">
      <c r="A498" s="15" t="s">
        <v>20</v>
      </c>
      <c r="B498" s="15">
        <v>81</v>
      </c>
    </row>
    <row r="499" spans="1:2" x14ac:dyDescent="0.25">
      <c r="A499" s="16" t="s">
        <v>20</v>
      </c>
      <c r="B499" s="16">
        <v>1887</v>
      </c>
    </row>
    <row r="500" spans="1:2" x14ac:dyDescent="0.25">
      <c r="A500" s="15" t="s">
        <v>20</v>
      </c>
      <c r="B500" s="15">
        <v>4358</v>
      </c>
    </row>
    <row r="501" spans="1:2" x14ac:dyDescent="0.25">
      <c r="A501" s="16" t="s">
        <v>20</v>
      </c>
      <c r="B501" s="16">
        <v>53</v>
      </c>
    </row>
    <row r="502" spans="1:2" x14ac:dyDescent="0.25">
      <c r="A502" s="15" t="s">
        <v>20</v>
      </c>
      <c r="B502" s="15">
        <v>2414</v>
      </c>
    </row>
    <row r="503" spans="1:2" x14ac:dyDescent="0.25">
      <c r="A503" s="16" t="s">
        <v>20</v>
      </c>
      <c r="B503" s="16">
        <v>80</v>
      </c>
    </row>
    <row r="504" spans="1:2" x14ac:dyDescent="0.25">
      <c r="A504" s="15" t="s">
        <v>20</v>
      </c>
      <c r="B504" s="15">
        <v>193</v>
      </c>
    </row>
    <row r="505" spans="1:2" x14ac:dyDescent="0.25">
      <c r="A505" s="16" t="s">
        <v>20</v>
      </c>
      <c r="B505" s="16">
        <v>52</v>
      </c>
    </row>
    <row r="506" spans="1:2" x14ac:dyDescent="0.25">
      <c r="A506" s="15" t="s">
        <v>20</v>
      </c>
      <c r="B506" s="15">
        <v>290</v>
      </c>
    </row>
    <row r="507" spans="1:2" x14ac:dyDescent="0.25">
      <c r="A507" s="16" t="s">
        <v>20</v>
      </c>
      <c r="B507" s="16">
        <v>122</v>
      </c>
    </row>
    <row r="508" spans="1:2" x14ac:dyDescent="0.25">
      <c r="A508" s="15" t="s">
        <v>20</v>
      </c>
      <c r="B508" s="15">
        <v>1470</v>
      </c>
    </row>
    <row r="509" spans="1:2" x14ac:dyDescent="0.25">
      <c r="A509" s="16" t="s">
        <v>20</v>
      </c>
      <c r="B509" s="16">
        <v>165</v>
      </c>
    </row>
    <row r="510" spans="1:2" x14ac:dyDescent="0.25">
      <c r="A510" s="15" t="s">
        <v>20</v>
      </c>
      <c r="B510" s="15">
        <v>182</v>
      </c>
    </row>
    <row r="511" spans="1:2" x14ac:dyDescent="0.25">
      <c r="A511" s="16" t="s">
        <v>20</v>
      </c>
      <c r="B511" s="16">
        <v>199</v>
      </c>
    </row>
    <row r="512" spans="1:2" x14ac:dyDescent="0.25">
      <c r="A512" s="15" t="s">
        <v>20</v>
      </c>
      <c r="B512" s="15">
        <v>56</v>
      </c>
    </row>
    <row r="513" spans="1:2" x14ac:dyDescent="0.25">
      <c r="A513" s="16" t="s">
        <v>20</v>
      </c>
      <c r="B513" s="16">
        <v>1460</v>
      </c>
    </row>
    <row r="514" spans="1:2" x14ac:dyDescent="0.25">
      <c r="A514" s="15" t="s">
        <v>20</v>
      </c>
      <c r="B514" s="15">
        <v>123</v>
      </c>
    </row>
    <row r="515" spans="1:2" x14ac:dyDescent="0.25">
      <c r="A515" s="16" t="s">
        <v>20</v>
      </c>
      <c r="B515" s="16">
        <v>159</v>
      </c>
    </row>
    <row r="516" spans="1:2" x14ac:dyDescent="0.25">
      <c r="A516" s="15" t="s">
        <v>20</v>
      </c>
      <c r="B516" s="15">
        <v>110</v>
      </c>
    </row>
    <row r="517" spans="1:2" x14ac:dyDescent="0.25">
      <c r="A517" s="16" t="s">
        <v>20</v>
      </c>
      <c r="B517" s="16">
        <v>236</v>
      </c>
    </row>
    <row r="518" spans="1:2" x14ac:dyDescent="0.25">
      <c r="A518" s="15" t="s">
        <v>20</v>
      </c>
      <c r="B518" s="15">
        <v>191</v>
      </c>
    </row>
    <row r="519" spans="1:2" x14ac:dyDescent="0.25">
      <c r="A519" s="16" t="s">
        <v>20</v>
      </c>
      <c r="B519" s="16">
        <v>3934</v>
      </c>
    </row>
    <row r="520" spans="1:2" x14ac:dyDescent="0.25">
      <c r="A520" s="15" t="s">
        <v>20</v>
      </c>
      <c r="B520" s="15">
        <v>80</v>
      </c>
    </row>
    <row r="521" spans="1:2" x14ac:dyDescent="0.25">
      <c r="A521" s="16" t="s">
        <v>20</v>
      </c>
      <c r="B521" s="16">
        <v>462</v>
      </c>
    </row>
    <row r="522" spans="1:2" x14ac:dyDescent="0.25">
      <c r="A522" s="15" t="s">
        <v>20</v>
      </c>
      <c r="B522" s="15">
        <v>179</v>
      </c>
    </row>
    <row r="523" spans="1:2" x14ac:dyDescent="0.25">
      <c r="A523" s="16" t="s">
        <v>20</v>
      </c>
      <c r="B523" s="16">
        <v>1866</v>
      </c>
    </row>
    <row r="524" spans="1:2" x14ac:dyDescent="0.25">
      <c r="A524" s="15" t="s">
        <v>20</v>
      </c>
      <c r="B524" s="15">
        <v>156</v>
      </c>
    </row>
    <row r="525" spans="1:2" x14ac:dyDescent="0.25">
      <c r="A525" s="16" t="s">
        <v>20</v>
      </c>
      <c r="B525" s="16">
        <v>255</v>
      </c>
    </row>
    <row r="526" spans="1:2" x14ac:dyDescent="0.25">
      <c r="A526" s="15" t="s">
        <v>20</v>
      </c>
      <c r="B526" s="15">
        <v>2261</v>
      </c>
    </row>
    <row r="527" spans="1:2" x14ac:dyDescent="0.25">
      <c r="A527" s="16" t="s">
        <v>20</v>
      </c>
      <c r="B527" s="16">
        <v>40</v>
      </c>
    </row>
    <row r="528" spans="1:2" x14ac:dyDescent="0.25">
      <c r="A528" s="15" t="s">
        <v>20</v>
      </c>
      <c r="B528" s="15">
        <v>2289</v>
      </c>
    </row>
    <row r="529" spans="1:2" x14ac:dyDescent="0.25">
      <c r="A529" s="16" t="s">
        <v>20</v>
      </c>
      <c r="B529" s="16">
        <v>65</v>
      </c>
    </row>
    <row r="530" spans="1:2" x14ac:dyDescent="0.25">
      <c r="A530" s="15" t="s">
        <v>20</v>
      </c>
      <c r="B530" s="15">
        <v>3777</v>
      </c>
    </row>
    <row r="531" spans="1:2" x14ac:dyDescent="0.25">
      <c r="A531" s="16" t="s">
        <v>20</v>
      </c>
      <c r="B531" s="16">
        <v>184</v>
      </c>
    </row>
    <row r="532" spans="1:2" x14ac:dyDescent="0.25">
      <c r="A532" s="15" t="s">
        <v>20</v>
      </c>
      <c r="B532" s="15">
        <v>85</v>
      </c>
    </row>
    <row r="533" spans="1:2" x14ac:dyDescent="0.25">
      <c r="A533" s="16" t="s">
        <v>20</v>
      </c>
      <c r="B533" s="16">
        <v>144</v>
      </c>
    </row>
    <row r="534" spans="1:2" x14ac:dyDescent="0.25">
      <c r="A534" s="15" t="s">
        <v>20</v>
      </c>
      <c r="B534" s="15">
        <v>1902</v>
      </c>
    </row>
    <row r="535" spans="1:2" x14ac:dyDescent="0.25">
      <c r="A535" s="16" t="s">
        <v>20</v>
      </c>
      <c r="B535" s="16">
        <v>105</v>
      </c>
    </row>
    <row r="536" spans="1:2" x14ac:dyDescent="0.25">
      <c r="A536" s="15" t="s">
        <v>20</v>
      </c>
      <c r="B536" s="15">
        <v>132</v>
      </c>
    </row>
    <row r="537" spans="1:2" x14ac:dyDescent="0.25">
      <c r="A537" s="16" t="s">
        <v>20</v>
      </c>
      <c r="B537" s="16">
        <v>96</v>
      </c>
    </row>
    <row r="538" spans="1:2" x14ac:dyDescent="0.25">
      <c r="A538" s="15" t="s">
        <v>20</v>
      </c>
      <c r="B538" s="15">
        <v>114</v>
      </c>
    </row>
    <row r="539" spans="1:2" x14ac:dyDescent="0.25">
      <c r="A539" s="16" t="s">
        <v>20</v>
      </c>
      <c r="B539" s="16">
        <v>203</v>
      </c>
    </row>
    <row r="540" spans="1:2" x14ac:dyDescent="0.25">
      <c r="A540" s="15" t="s">
        <v>20</v>
      </c>
      <c r="B540" s="15">
        <v>1559</v>
      </c>
    </row>
    <row r="541" spans="1:2" x14ac:dyDescent="0.25">
      <c r="A541" s="16" t="s">
        <v>20</v>
      </c>
      <c r="B541" s="16">
        <v>1548</v>
      </c>
    </row>
    <row r="542" spans="1:2" x14ac:dyDescent="0.25">
      <c r="A542" s="15" t="s">
        <v>20</v>
      </c>
      <c r="B542" s="15">
        <v>80</v>
      </c>
    </row>
    <row r="543" spans="1:2" x14ac:dyDescent="0.25">
      <c r="A543" s="16" t="s">
        <v>20</v>
      </c>
      <c r="B543" s="16">
        <v>131</v>
      </c>
    </row>
    <row r="544" spans="1:2" x14ac:dyDescent="0.25">
      <c r="A544" s="15" t="s">
        <v>20</v>
      </c>
      <c r="B544" s="15">
        <v>112</v>
      </c>
    </row>
    <row r="545" spans="1:2" x14ac:dyDescent="0.25">
      <c r="A545" s="16" t="s">
        <v>20</v>
      </c>
      <c r="B545" s="16">
        <v>155</v>
      </c>
    </row>
    <row r="546" spans="1:2" x14ac:dyDescent="0.25">
      <c r="A546" s="15" t="s">
        <v>20</v>
      </c>
      <c r="B546" s="15">
        <v>266</v>
      </c>
    </row>
    <row r="547" spans="1:2" x14ac:dyDescent="0.25">
      <c r="A547" s="16" t="s">
        <v>20</v>
      </c>
      <c r="B547" s="16">
        <v>155</v>
      </c>
    </row>
    <row r="548" spans="1:2" x14ac:dyDescent="0.25">
      <c r="A548" s="15" t="s">
        <v>20</v>
      </c>
      <c r="B548" s="15">
        <v>207</v>
      </c>
    </row>
    <row r="549" spans="1:2" x14ac:dyDescent="0.25">
      <c r="A549" s="16" t="s">
        <v>20</v>
      </c>
      <c r="B549" s="16">
        <v>245</v>
      </c>
    </row>
    <row r="550" spans="1:2" x14ac:dyDescent="0.25">
      <c r="A550" s="15" t="s">
        <v>20</v>
      </c>
      <c r="B550" s="15">
        <v>1573</v>
      </c>
    </row>
    <row r="551" spans="1:2" x14ac:dyDescent="0.25">
      <c r="A551" s="16" t="s">
        <v>20</v>
      </c>
      <c r="B551" s="16">
        <v>114</v>
      </c>
    </row>
    <row r="552" spans="1:2" x14ac:dyDescent="0.25">
      <c r="A552" s="15" t="s">
        <v>20</v>
      </c>
      <c r="B552" s="15">
        <v>93</v>
      </c>
    </row>
    <row r="553" spans="1:2" x14ac:dyDescent="0.25">
      <c r="A553" s="16" t="s">
        <v>20</v>
      </c>
      <c r="B553" s="16">
        <v>1681</v>
      </c>
    </row>
    <row r="554" spans="1:2" x14ac:dyDescent="0.25">
      <c r="A554" s="15" t="s">
        <v>20</v>
      </c>
      <c r="B554" s="15">
        <v>32</v>
      </c>
    </row>
    <row r="555" spans="1:2" x14ac:dyDescent="0.25">
      <c r="A555" s="16" t="s">
        <v>20</v>
      </c>
      <c r="B555" s="16">
        <v>135</v>
      </c>
    </row>
    <row r="556" spans="1:2" x14ac:dyDescent="0.25">
      <c r="A556" s="15" t="s">
        <v>20</v>
      </c>
      <c r="B556" s="15">
        <v>140</v>
      </c>
    </row>
    <row r="557" spans="1:2" x14ac:dyDescent="0.25">
      <c r="A557" s="16" t="s">
        <v>20</v>
      </c>
      <c r="B557" s="16">
        <v>92</v>
      </c>
    </row>
    <row r="558" spans="1:2" x14ac:dyDescent="0.25">
      <c r="A558" s="15" t="s">
        <v>20</v>
      </c>
      <c r="B558" s="15">
        <v>1015</v>
      </c>
    </row>
    <row r="559" spans="1:2" x14ac:dyDescent="0.25">
      <c r="A559" s="16" t="s">
        <v>20</v>
      </c>
      <c r="B559" s="16">
        <v>323</v>
      </c>
    </row>
    <row r="560" spans="1:2" x14ac:dyDescent="0.25">
      <c r="A560" s="15" t="s">
        <v>20</v>
      </c>
      <c r="B560" s="15">
        <v>2326</v>
      </c>
    </row>
    <row r="561" spans="1:2" x14ac:dyDescent="0.25">
      <c r="A561" s="16" t="s">
        <v>20</v>
      </c>
      <c r="B561" s="16">
        <v>381</v>
      </c>
    </row>
    <row r="562" spans="1:2" x14ac:dyDescent="0.25">
      <c r="A562" s="15" t="s">
        <v>20</v>
      </c>
      <c r="B562" s="15">
        <v>480</v>
      </c>
    </row>
    <row r="563" spans="1:2" x14ac:dyDescent="0.25">
      <c r="A563" s="16" t="s">
        <v>20</v>
      </c>
      <c r="B563" s="16">
        <v>226</v>
      </c>
    </row>
    <row r="564" spans="1:2" x14ac:dyDescent="0.25">
      <c r="A564" s="15" t="s">
        <v>20</v>
      </c>
      <c r="B564" s="15">
        <v>241</v>
      </c>
    </row>
    <row r="565" spans="1:2" x14ac:dyDescent="0.25">
      <c r="A565" s="16" t="s">
        <v>20</v>
      </c>
      <c r="B565" s="16">
        <v>132</v>
      </c>
    </row>
    <row r="566" spans="1:2" x14ac:dyDescent="0.25">
      <c r="A566" s="19" t="s">
        <v>20</v>
      </c>
      <c r="B566" s="19">
        <v>2043</v>
      </c>
    </row>
  </sheetData>
  <mergeCells count="2">
    <mergeCell ref="G21:J25"/>
    <mergeCell ref="G26:J28"/>
  </mergeCells>
  <conditionalFormatting sqref="A2:A566">
    <cfRule type="containsText" dxfId="12" priority="7" operator="containsText" text="canceled">
      <formula>NOT(ISERROR(SEARCH("canceled",A2)))</formula>
    </cfRule>
    <cfRule type="containsText" dxfId="11" priority="8" operator="containsText" text="live">
      <formula>NOT(ISERROR(SEARCH("live",A2)))</formula>
    </cfRule>
    <cfRule type="containsText" dxfId="10" priority="9" operator="containsText" text="successful">
      <formula>NOT(ISERROR(SEARCH("successful",A2)))</formula>
    </cfRule>
    <cfRule type="containsText" dxfId="9" priority="10" operator="containsText" text="failed">
      <formula>NOT(ISERROR(SEARCH("failed",A2)))</formula>
    </cfRule>
    <cfRule type="containsText" dxfId="8" priority="11" operator="containsText" text="successful, failed, canceled, live">
      <formula>NOT(ISERROR(SEARCH("successful, failed, canceled, live",A2)))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ntainsText" dxfId="7" priority="1" operator="containsText" text="canceled">
      <formula>NOT(ISERROR(SEARCH("canceled",D2)))</formula>
    </cfRule>
    <cfRule type="containsText" dxfId="6" priority="2" operator="containsText" text="live">
      <formula>NOT(ISERROR(SEARCH("live",D2)))</formula>
    </cfRule>
    <cfRule type="containsText" dxfId="5" priority="3" operator="containsText" text="successful">
      <formula>NOT(ISERROR(SEARCH("successful",D2)))</formula>
    </cfRule>
    <cfRule type="containsText" dxfId="4" priority="4" operator="containsText" text="failed">
      <formula>NOT(ISERROR(SEARCH("failed",D2)))</formula>
    </cfRule>
    <cfRule type="containsText" dxfId="3" priority="5" operator="containsText" text="successful, failed, canceled, live">
      <formula>NOT(ISERROR(SEARCH("successful, failed, canceled, live",D2)))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zoomScale="55" zoomScaleNormal="55" workbookViewId="0">
      <selection activeCell="H25" sqref="H25"/>
    </sheetView>
  </sheetViews>
  <sheetFormatPr defaultColWidth="11" defaultRowHeight="15.75" x14ac:dyDescent="0.25"/>
  <cols>
    <col min="1" max="1" width="5.25" customWidth="1"/>
    <col min="2" max="2" width="30.625" bestFit="1" customWidth="1"/>
    <col min="3" max="3" width="33.5" style="3" customWidth="1"/>
    <col min="5" max="5" width="12" customWidth="1"/>
    <col min="6" max="6" width="21.375" customWidth="1"/>
    <col min="7" max="7" width="13.375" customWidth="1"/>
    <col min="8" max="8" width="20.25" customWidth="1"/>
    <col min="9" max="9" width="24.125" customWidth="1"/>
    <col min="10" max="10" width="11.875" customWidth="1"/>
    <col min="11" max="11" width="13" customWidth="1"/>
    <col min="12" max="12" width="17" customWidth="1"/>
    <col min="13" max="13" width="12.875" bestFit="1" customWidth="1"/>
    <col min="14" max="14" width="25" style="9" customWidth="1"/>
    <col min="15" max="15" width="14.75" customWidth="1"/>
    <col min="16" max="16" width="13.375" customWidth="1"/>
    <col min="17" max="17" width="33.25" bestFit="1" customWidth="1"/>
    <col min="18" max="18" width="22" customWidth="1"/>
    <col min="19" max="19" width="18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>
        <v>1450159200</v>
      </c>
      <c r="N2" s="10">
        <f t="shared" ref="N2:N65" si="0">(((L2/60)/60)/24)+DATE(1970,1,1)</f>
        <v>42336.25</v>
      </c>
      <c r="O2" s="10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2">E3/D3*100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si="0"/>
        <v>41870.208333333336</v>
      </c>
      <c r="O3" s="10">
        <f t="shared" si="1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2"/>
        <v>131.4787822878229</v>
      </c>
      <c r="G4" t="s">
        <v>20</v>
      </c>
      <c r="H4">
        <v>1425</v>
      </c>
      <c r="I4" s="4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0"/>
        <v>41595.25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2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0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2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0"/>
        <v>43485.25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2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0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2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0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2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0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0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0"/>
        <v>41536.208333333336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0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0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0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0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0"/>
        <v>40974.25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0"/>
        <v>43809.25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0"/>
        <v>41661.25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0"/>
        <v>40555.25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0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0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0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0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0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0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0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0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0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0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0"/>
        <v>40218.25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0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0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0"/>
        <v>42374.25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0"/>
        <v>43110.25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0"/>
        <v>41917.208333333336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0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0"/>
        <v>43484.25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0"/>
        <v>40600.25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0"/>
        <v>43744.208333333328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0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0"/>
        <v>41330.25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0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0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0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0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0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0"/>
        <v>42676.208333333328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0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0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0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0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0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0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0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0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0"/>
        <v>43170.25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0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0"/>
        <v>42014.25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0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0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0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0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0"/>
        <v>40595.25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0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0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ref="N66:N129" si="4">(((L66/60)/60)/24)+DATE(1970,1,1)</f>
        <v>43283.208333333328</v>
      </c>
      <c r="O66" s="10">
        <f t="shared" ref="O66:O129" si="5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E67/D67*100</f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4"/>
        <v>40570.25</v>
      </c>
      <c r="O67" s="10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4"/>
        <v>42102.208333333328</v>
      </c>
      <c r="O68" s="10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4"/>
        <v>40203.25</v>
      </c>
      <c r="O69" s="10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4"/>
        <v>42943.208333333328</v>
      </c>
      <c r="O70" s="10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4"/>
        <v>40531.25</v>
      </c>
      <c r="O71" s="10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4"/>
        <v>40484.208333333336</v>
      </c>
      <c r="O72" s="10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4"/>
        <v>43799.25</v>
      </c>
      <c r="O73" s="10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4"/>
        <v>42186.208333333328</v>
      </c>
      <c r="O74" s="10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4"/>
        <v>42701.25</v>
      </c>
      <c r="O75" s="10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4"/>
        <v>42456.208333333328</v>
      </c>
      <c r="O76" s="10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4"/>
        <v>43296.208333333328</v>
      </c>
      <c r="O77" s="10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4"/>
        <v>42027.25</v>
      </c>
      <c r="O78" s="10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4"/>
        <v>40448.208333333336</v>
      </c>
      <c r="O79" s="10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4"/>
        <v>43206.208333333328</v>
      </c>
      <c r="O80" s="10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4"/>
        <v>43267.208333333328</v>
      </c>
      <c r="O81" s="10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4"/>
        <v>42976.208333333328</v>
      </c>
      <c r="O82" s="10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4"/>
        <v>43062.25</v>
      </c>
      <c r="O83" s="10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4"/>
        <v>43482.25</v>
      </c>
      <c r="O84" s="10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4"/>
        <v>42579.208333333328</v>
      </c>
      <c r="O85" s="10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4"/>
        <v>41118.208333333336</v>
      </c>
      <c r="O86" s="10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4"/>
        <v>40797.208333333336</v>
      </c>
      <c r="O87" s="10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4"/>
        <v>42128.208333333328</v>
      </c>
      <c r="O88" s="10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4"/>
        <v>40610.25</v>
      </c>
      <c r="O89" s="10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4"/>
        <v>42110.208333333328</v>
      </c>
      <c r="O90" s="10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4"/>
        <v>40283.208333333336</v>
      </c>
      <c r="O91" s="10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4"/>
        <v>42425.25</v>
      </c>
      <c r="O92" s="10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4"/>
        <v>42588.208333333328</v>
      </c>
      <c r="O93" s="10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4"/>
        <v>40352.208333333336</v>
      </c>
      <c r="O94" s="10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4"/>
        <v>41202.208333333336</v>
      </c>
      <c r="O95" s="10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4"/>
        <v>43562.208333333328</v>
      </c>
      <c r="O96" s="10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4"/>
        <v>43752.208333333328</v>
      </c>
      <c r="O97" s="10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4"/>
        <v>40612.25</v>
      </c>
      <c r="O98" s="10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4"/>
        <v>42180.208333333328</v>
      </c>
      <c r="O99" s="10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4"/>
        <v>42212.208333333328</v>
      </c>
      <c r="O100" s="10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4"/>
        <v>41968.25</v>
      </c>
      <c r="O101" s="10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4"/>
        <v>40835.208333333336</v>
      </c>
      <c r="O102" s="10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4"/>
        <v>42056.25</v>
      </c>
      <c r="O103" s="10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4"/>
        <v>43234.208333333328</v>
      </c>
      <c r="O104" s="10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4"/>
        <v>40475.208333333336</v>
      </c>
      <c r="O105" s="10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4"/>
        <v>42878.208333333328</v>
      </c>
      <c r="O106" s="10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4"/>
        <v>41366.208333333336</v>
      </c>
      <c r="O107" s="10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4"/>
        <v>43716.208333333328</v>
      </c>
      <c r="O108" s="10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4"/>
        <v>43213.208333333328</v>
      </c>
      <c r="O109" s="10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4"/>
        <v>41005.208333333336</v>
      </c>
      <c r="O110" s="10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4"/>
        <v>41651.25</v>
      </c>
      <c r="O111" s="10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4"/>
        <v>43354.208333333328</v>
      </c>
      <c r="O112" s="10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4"/>
        <v>41174.208333333336</v>
      </c>
      <c r="O113" s="10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4"/>
        <v>41875.208333333336</v>
      </c>
      <c r="O114" s="10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4"/>
        <v>42990.208333333328</v>
      </c>
      <c r="O115" s="10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4"/>
        <v>43564.208333333328</v>
      </c>
      <c r="O116" s="10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4"/>
        <v>43056.25</v>
      </c>
      <c r="O117" s="10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4"/>
        <v>42265.208333333328</v>
      </c>
      <c r="O118" s="10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4"/>
        <v>40808.208333333336</v>
      </c>
      <c r="O119" s="10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4"/>
        <v>41665.25</v>
      </c>
      <c r="O120" s="10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4"/>
        <v>41806.208333333336</v>
      </c>
      <c r="O121" s="10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4"/>
        <v>42111.208333333328</v>
      </c>
      <c r="O122" s="10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4"/>
        <v>41917.208333333336</v>
      </c>
      <c r="O123" s="10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4"/>
        <v>41970.25</v>
      </c>
      <c r="O124" s="10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4"/>
        <v>42332.25</v>
      </c>
      <c r="O125" s="10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4"/>
        <v>43598.208333333328</v>
      </c>
      <c r="O126" s="10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4"/>
        <v>43362.208333333328</v>
      </c>
      <c r="O127" s="10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4"/>
        <v>42596.208333333328</v>
      </c>
      <c r="O128" s="10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4"/>
        <v>40310.208333333336</v>
      </c>
      <c r="O129" s="10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ref="N130:N193" si="8">(((L130/60)/60)/24)+DATE(1970,1,1)</f>
        <v>40417.208333333336</v>
      </c>
      <c r="O130" s="10">
        <f t="shared" ref="O130:O193" si="9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0">E131/D131*100</f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8"/>
        <v>42038.25</v>
      </c>
      <c r="O131" s="10">
        <f t="shared" si="9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0"/>
        <v>155.46875</v>
      </c>
      <c r="G132" t="s">
        <v>20</v>
      </c>
      <c r="H132">
        <v>533</v>
      </c>
      <c r="I132" s="4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8"/>
        <v>40842.208333333336</v>
      </c>
      <c r="O132" s="10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0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8"/>
        <v>41607.25</v>
      </c>
      <c r="O133" s="10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0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8"/>
        <v>43112.25</v>
      </c>
      <c r="O134" s="10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8"/>
        <v>40767.208333333336</v>
      </c>
      <c r="O135" s="10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8"/>
        <v>40713.208333333336</v>
      </c>
      <c r="O136" s="10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8"/>
        <v>41340.25</v>
      </c>
      <c r="O137" s="10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8"/>
        <v>41797.208333333336</v>
      </c>
      <c r="O138" s="10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8"/>
        <v>40457.208333333336</v>
      </c>
      <c r="O139" s="10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8"/>
        <v>41180.208333333336</v>
      </c>
      <c r="O140" s="10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8"/>
        <v>42115.208333333328</v>
      </c>
      <c r="O141" s="10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8"/>
        <v>43156.25</v>
      </c>
      <c r="O142" s="10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8"/>
        <v>42167.208333333328</v>
      </c>
      <c r="O143" s="10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8"/>
        <v>41005.208333333336</v>
      </c>
      <c r="O144" s="10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8"/>
        <v>40357.208333333336</v>
      </c>
      <c r="O145" s="10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8"/>
        <v>43633.208333333328</v>
      </c>
      <c r="O146" s="10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8"/>
        <v>41889.208333333336</v>
      </c>
      <c r="O147" s="10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8"/>
        <v>40855.25</v>
      </c>
      <c r="O148" s="10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8"/>
        <v>42534.208333333328</v>
      </c>
      <c r="O149" s="10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8"/>
        <v>42941.208333333328</v>
      </c>
      <c r="O150" s="10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8"/>
        <v>41275.25</v>
      </c>
      <c r="O151" s="10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8"/>
        <v>43450.25</v>
      </c>
      <c r="O152" s="10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8"/>
        <v>41799.208333333336</v>
      </c>
      <c r="O153" s="10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8"/>
        <v>42783.25</v>
      </c>
      <c r="O154" s="10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8"/>
        <v>41201.208333333336</v>
      </c>
      <c r="O155" s="10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8"/>
        <v>42502.208333333328</v>
      </c>
      <c r="O156" s="10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8"/>
        <v>40262.208333333336</v>
      </c>
      <c r="O157" s="10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8"/>
        <v>43743.208333333328</v>
      </c>
      <c r="O158" s="10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8"/>
        <v>41638.25</v>
      </c>
      <c r="O159" s="10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8"/>
        <v>42346.25</v>
      </c>
      <c r="O160" s="10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8"/>
        <v>43551.208333333328</v>
      </c>
      <c r="O161" s="10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8"/>
        <v>43582.208333333328</v>
      </c>
      <c r="O162" s="10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8"/>
        <v>42270.208333333328</v>
      </c>
      <c r="O163" s="10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8"/>
        <v>43442.25</v>
      </c>
      <c r="O164" s="10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8"/>
        <v>43028.208333333328</v>
      </c>
      <c r="O165" s="10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8"/>
        <v>43016.208333333328</v>
      </c>
      <c r="O166" s="10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8"/>
        <v>42948.208333333328</v>
      </c>
      <c r="O167" s="10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8"/>
        <v>40534.25</v>
      </c>
      <c r="O168" s="10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8"/>
        <v>41435.208333333336</v>
      </c>
      <c r="O169" s="10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8"/>
        <v>43518.25</v>
      </c>
      <c r="O170" s="10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8"/>
        <v>41077.208333333336</v>
      </c>
      <c r="O171" s="10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8"/>
        <v>42950.208333333328</v>
      </c>
      <c r="O172" s="10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8"/>
        <v>41718.208333333336</v>
      </c>
      <c r="O173" s="10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8"/>
        <v>41839.208333333336</v>
      </c>
      <c r="O174" s="10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8"/>
        <v>41412.208333333336</v>
      </c>
      <c r="O175" s="10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8"/>
        <v>42282.208333333328</v>
      </c>
      <c r="O176" s="10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8"/>
        <v>42613.208333333328</v>
      </c>
      <c r="O177" s="10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8"/>
        <v>42616.208333333328</v>
      </c>
      <c r="O178" s="10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8"/>
        <v>40497.25</v>
      </c>
      <c r="O179" s="10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8"/>
        <v>42999.208333333328</v>
      </c>
      <c r="O180" s="10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8"/>
        <v>41350.208333333336</v>
      </c>
      <c r="O181" s="10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8"/>
        <v>40259.208333333336</v>
      </c>
      <c r="O182" s="10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8"/>
        <v>43012.208333333328</v>
      </c>
      <c r="O183" s="10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8"/>
        <v>43631.208333333328</v>
      </c>
      <c r="O184" s="10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8"/>
        <v>40430.208333333336</v>
      </c>
      <c r="O185" s="10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8"/>
        <v>43588.208333333328</v>
      </c>
      <c r="O186" s="10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8"/>
        <v>43233.208333333328</v>
      </c>
      <c r="O187" s="10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8"/>
        <v>41782.208333333336</v>
      </c>
      <c r="O188" s="10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8"/>
        <v>41328.25</v>
      </c>
      <c r="O189" s="10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8"/>
        <v>41975.25</v>
      </c>
      <c r="O190" s="10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8"/>
        <v>42433.25</v>
      </c>
      <c r="O191" s="10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8"/>
        <v>41429.208333333336</v>
      </c>
      <c r="O192" s="10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8"/>
        <v>43536.208333333328</v>
      </c>
      <c r="O193" s="10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0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ref="N194:N257" si="12">(((L194/60)/60)/24)+DATE(1970,1,1)</f>
        <v>41817.208333333336</v>
      </c>
      <c r="O194" s="10">
        <f t="shared" ref="O194:O257" si="13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4">E195/D195*100</f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12"/>
        <v>43198.208333333328</v>
      </c>
      <c r="O195" s="10">
        <f t="shared" si="13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4"/>
        <v>122.7605633802817</v>
      </c>
      <c r="G196" t="s">
        <v>20</v>
      </c>
      <c r="H196">
        <v>126</v>
      </c>
      <c r="I196" s="4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2"/>
        <v>42261.208333333328</v>
      </c>
      <c r="O196" s="10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4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2"/>
        <v>43310.208333333328</v>
      </c>
      <c r="O197" s="10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4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2"/>
        <v>42616.208333333328</v>
      </c>
      <c r="O198" s="10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4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2"/>
        <v>42909.208333333328</v>
      </c>
      <c r="O199" s="10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4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2"/>
        <v>40396.208333333336</v>
      </c>
      <c r="O200" s="10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4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2"/>
        <v>42192.208333333328</v>
      </c>
      <c r="O201" s="10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4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2"/>
        <v>40262.208333333336</v>
      </c>
      <c r="O202" s="10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4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2"/>
        <v>41845.208333333336</v>
      </c>
      <c r="O203" s="10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4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2"/>
        <v>40818.208333333336</v>
      </c>
      <c r="O204" s="10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4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2"/>
        <v>42752.25</v>
      </c>
      <c r="O205" s="10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4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2"/>
        <v>40636.208333333336</v>
      </c>
      <c r="O206" s="10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4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2"/>
        <v>43390.208333333328</v>
      </c>
      <c r="O207" s="10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4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2"/>
        <v>40236.25</v>
      </c>
      <c r="O208" s="10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4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2"/>
        <v>43340.208333333328</v>
      </c>
      <c r="O209" s="10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4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2"/>
        <v>43048.25</v>
      </c>
      <c r="O210" s="10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4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2"/>
        <v>42496.208333333328</v>
      </c>
      <c r="O211" s="10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4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2"/>
        <v>42797.25</v>
      </c>
      <c r="O212" s="10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4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2"/>
        <v>41513.208333333336</v>
      </c>
      <c r="O213" s="10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4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2"/>
        <v>43814.25</v>
      </c>
      <c r="O214" s="10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4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2"/>
        <v>40488.208333333336</v>
      </c>
      <c r="O215" s="10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4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2"/>
        <v>40409.208333333336</v>
      </c>
      <c r="O216" s="10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4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2"/>
        <v>43509.25</v>
      </c>
      <c r="O217" s="10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4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2"/>
        <v>40869.25</v>
      </c>
      <c r="O218" s="10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4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2"/>
        <v>43583.208333333328</v>
      </c>
      <c r="O219" s="10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4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2"/>
        <v>40858.25</v>
      </c>
      <c r="O220" s="10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4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2"/>
        <v>41137.208333333336</v>
      </c>
      <c r="O221" s="10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4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2"/>
        <v>40725.208333333336</v>
      </c>
      <c r="O222" s="10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4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2"/>
        <v>41081.208333333336</v>
      </c>
      <c r="O223" s="10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4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2"/>
        <v>41914.208333333336</v>
      </c>
      <c r="O224" s="10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4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2"/>
        <v>42445.208333333328</v>
      </c>
      <c r="O225" s="10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4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2"/>
        <v>41906.208333333336</v>
      </c>
      <c r="O226" s="10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4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2"/>
        <v>41762.208333333336</v>
      </c>
      <c r="O227" s="10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4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2"/>
        <v>40276.208333333336</v>
      </c>
      <c r="O228" s="10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4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2"/>
        <v>42139.208333333328</v>
      </c>
      <c r="O229" s="10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4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2"/>
        <v>42613.208333333328</v>
      </c>
      <c r="O230" s="10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4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2"/>
        <v>42887.208333333328</v>
      </c>
      <c r="O231" s="10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4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2"/>
        <v>43805.25</v>
      </c>
      <c r="O232" s="10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4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2"/>
        <v>41415.208333333336</v>
      </c>
      <c r="O233" s="10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4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2"/>
        <v>42576.208333333328</v>
      </c>
      <c r="O234" s="10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4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2"/>
        <v>40706.208333333336</v>
      </c>
      <c r="O235" s="10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4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2"/>
        <v>42969.208333333328</v>
      </c>
      <c r="O236" s="10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4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2"/>
        <v>42779.25</v>
      </c>
      <c r="O237" s="10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4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2"/>
        <v>43641.208333333328</v>
      </c>
      <c r="O238" s="10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4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2"/>
        <v>41754.208333333336</v>
      </c>
      <c r="O239" s="10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4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2"/>
        <v>43083.25</v>
      </c>
      <c r="O240" s="10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4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2"/>
        <v>42245.208333333328</v>
      </c>
      <c r="O241" s="10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4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2"/>
        <v>40396.208333333336</v>
      </c>
      <c r="O242" s="10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4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2"/>
        <v>41742.208333333336</v>
      </c>
      <c r="O243" s="10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4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2"/>
        <v>42865.208333333328</v>
      </c>
      <c r="O244" s="10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4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2"/>
        <v>43163.25</v>
      </c>
      <c r="O245" s="10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4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2"/>
        <v>41834.208333333336</v>
      </c>
      <c r="O246" s="10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4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2"/>
        <v>41736.208333333336</v>
      </c>
      <c r="O247" s="10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4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2"/>
        <v>41491.208333333336</v>
      </c>
      <c r="O248" s="10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4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2"/>
        <v>42726.25</v>
      </c>
      <c r="O249" s="10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4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2"/>
        <v>42004.25</v>
      </c>
      <c r="O250" s="10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4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2"/>
        <v>42006.25</v>
      </c>
      <c r="O251" s="10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4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2"/>
        <v>40203.25</v>
      </c>
      <c r="O252" s="10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4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2"/>
        <v>41252.25</v>
      </c>
      <c r="O253" s="10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4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2"/>
        <v>41572.208333333336</v>
      </c>
      <c r="O254" s="10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4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2"/>
        <v>40641.208333333336</v>
      </c>
      <c r="O255" s="10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4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2"/>
        <v>42787.25</v>
      </c>
      <c r="O256" s="10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4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2"/>
        <v>40590.25</v>
      </c>
      <c r="O257" s="10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4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ref="N258:N321" si="16">(((L258/60)/60)/24)+DATE(1970,1,1)</f>
        <v>42393.25</v>
      </c>
      <c r="O258" s="10">
        <f t="shared" ref="O258:O321" si="17"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8">E259/D259*100</f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16"/>
        <v>41338.25</v>
      </c>
      <c r="O259" s="10">
        <f t="shared" si="17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8"/>
        <v>268.48</v>
      </c>
      <c r="G260" t="s">
        <v>20</v>
      </c>
      <c r="H260">
        <v>186</v>
      </c>
      <c r="I260" s="4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6"/>
        <v>42712.25</v>
      </c>
      <c r="O260" s="10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8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6"/>
        <v>41251.25</v>
      </c>
      <c r="O261" s="10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8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6"/>
        <v>41180.208333333336</v>
      </c>
      <c r="O262" s="10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8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6"/>
        <v>40415.208333333336</v>
      </c>
      <c r="O263" s="10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8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6"/>
        <v>40638.208333333336</v>
      </c>
      <c r="O264" s="10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8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6"/>
        <v>40187.25</v>
      </c>
      <c r="O265" s="10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8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6"/>
        <v>41317.25</v>
      </c>
      <c r="O266" s="10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8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6"/>
        <v>42372.25</v>
      </c>
      <c r="O267" s="10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8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6"/>
        <v>41950.25</v>
      </c>
      <c r="O268" s="10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8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6"/>
        <v>41206.208333333336</v>
      </c>
      <c r="O269" s="10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8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6"/>
        <v>41186.208333333336</v>
      </c>
      <c r="O270" s="10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8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6"/>
        <v>43496.25</v>
      </c>
      <c r="O271" s="10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8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6"/>
        <v>40514.25</v>
      </c>
      <c r="O272" s="10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8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6"/>
        <v>42345.25</v>
      </c>
      <c r="O273" s="10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8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6"/>
        <v>43656.208333333328</v>
      </c>
      <c r="O274" s="10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8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6"/>
        <v>42995.208333333328</v>
      </c>
      <c r="O275" s="10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8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6"/>
        <v>43045.25</v>
      </c>
      <c r="O276" s="10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8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6"/>
        <v>43561.208333333328</v>
      </c>
      <c r="O277" s="10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8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6"/>
        <v>41018.208333333336</v>
      </c>
      <c r="O278" s="10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8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6"/>
        <v>40378.208333333336</v>
      </c>
      <c r="O279" s="10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8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6"/>
        <v>41239.25</v>
      </c>
      <c r="O280" s="10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8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6"/>
        <v>43346.208333333328</v>
      </c>
      <c r="O281" s="10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8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6"/>
        <v>43060.25</v>
      </c>
      <c r="O282" s="10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8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6"/>
        <v>40979.25</v>
      </c>
      <c r="O283" s="10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8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6"/>
        <v>42701.25</v>
      </c>
      <c r="O284" s="10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8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6"/>
        <v>42520.208333333328</v>
      </c>
      <c r="O285" s="10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8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6"/>
        <v>41030.208333333336</v>
      </c>
      <c r="O286" s="10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8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6"/>
        <v>42623.208333333328</v>
      </c>
      <c r="O287" s="10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8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6"/>
        <v>42697.25</v>
      </c>
      <c r="O288" s="10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8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6"/>
        <v>42122.208333333328</v>
      </c>
      <c r="O289" s="10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8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6"/>
        <v>40982.208333333336</v>
      </c>
      <c r="O290" s="10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8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6"/>
        <v>42219.208333333328</v>
      </c>
      <c r="O291" s="10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8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6"/>
        <v>41404.208333333336</v>
      </c>
      <c r="O292" s="10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8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6"/>
        <v>40831.208333333336</v>
      </c>
      <c r="O293" s="10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8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6"/>
        <v>40984.208333333336</v>
      </c>
      <c r="O294" s="10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8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6"/>
        <v>40456.208333333336</v>
      </c>
      <c r="O295" s="10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8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6"/>
        <v>43399.208333333328</v>
      </c>
      <c r="O296" s="10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8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6"/>
        <v>41562.208333333336</v>
      </c>
      <c r="O297" s="10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8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6"/>
        <v>43493.25</v>
      </c>
      <c r="O298" s="10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8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6"/>
        <v>41653.25</v>
      </c>
      <c r="O299" s="10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8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6"/>
        <v>42426.25</v>
      </c>
      <c r="O300" s="10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8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6"/>
        <v>42432.25</v>
      </c>
      <c r="O301" s="10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8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6"/>
        <v>42977.208333333328</v>
      </c>
      <c r="O302" s="10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8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6"/>
        <v>42061.25</v>
      </c>
      <c r="O303" s="10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8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6"/>
        <v>43345.208333333328</v>
      </c>
      <c r="O304" s="10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8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6"/>
        <v>42376.25</v>
      </c>
      <c r="O305" s="10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8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6"/>
        <v>42589.208333333328</v>
      </c>
      <c r="O306" s="10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8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6"/>
        <v>42448.208333333328</v>
      </c>
      <c r="O307" s="10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8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6"/>
        <v>42930.208333333328</v>
      </c>
      <c r="O308" s="10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8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6"/>
        <v>41066.208333333336</v>
      </c>
      <c r="O309" s="10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8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6"/>
        <v>40651.208333333336</v>
      </c>
      <c r="O310" s="10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8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6"/>
        <v>40807.208333333336</v>
      </c>
      <c r="O311" s="10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8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6"/>
        <v>40277.208333333336</v>
      </c>
      <c r="O312" s="10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8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6"/>
        <v>40590.25</v>
      </c>
      <c r="O313" s="10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8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6"/>
        <v>41572.208333333336</v>
      </c>
      <c r="O314" s="10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8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6"/>
        <v>40966.25</v>
      </c>
      <c r="O315" s="10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8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6"/>
        <v>43536.208333333328</v>
      </c>
      <c r="O316" s="10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8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6"/>
        <v>41783.208333333336</v>
      </c>
      <c r="O317" s="10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8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6"/>
        <v>43788.25</v>
      </c>
      <c r="O318" s="10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8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6"/>
        <v>42869.208333333328</v>
      </c>
      <c r="O319" s="10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8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6"/>
        <v>41684.25</v>
      </c>
      <c r="O320" s="10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8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6"/>
        <v>40402.208333333336</v>
      </c>
      <c r="O321" s="10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8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ref="N322:N385" si="20">(((L322/60)/60)/24)+DATE(1970,1,1)</f>
        <v>40673.208333333336</v>
      </c>
      <c r="O322" s="10">
        <f t="shared" ref="O322:O385" si="21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2">E323/D323*100</f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20"/>
        <v>40634.208333333336</v>
      </c>
      <c r="O323" s="10">
        <f t="shared" si="21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2"/>
        <v>166.56234096692114</v>
      </c>
      <c r="G324" t="s">
        <v>20</v>
      </c>
      <c r="H324">
        <v>5168</v>
      </c>
      <c r="I324" s="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0"/>
        <v>40507.25</v>
      </c>
      <c r="O324" s="10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2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0"/>
        <v>41725.208333333336</v>
      </c>
      <c r="O325" s="10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2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0"/>
        <v>42176.208333333328</v>
      </c>
      <c r="O326" s="10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2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0"/>
        <v>43267.208333333328</v>
      </c>
      <c r="O327" s="10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2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0"/>
        <v>42364.25</v>
      </c>
      <c r="O328" s="10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2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0"/>
        <v>43705.208333333328</v>
      </c>
      <c r="O329" s="10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2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0"/>
        <v>43434.25</v>
      </c>
      <c r="O330" s="10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2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0"/>
        <v>42716.25</v>
      </c>
      <c r="O331" s="10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2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0"/>
        <v>43077.25</v>
      </c>
      <c r="O332" s="10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2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0"/>
        <v>40896.25</v>
      </c>
      <c r="O333" s="10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2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0"/>
        <v>41361.208333333336</v>
      </c>
      <c r="O334" s="10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2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0"/>
        <v>43424.25</v>
      </c>
      <c r="O335" s="10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2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0"/>
        <v>43110.25</v>
      </c>
      <c r="O336" s="10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2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0"/>
        <v>43784.25</v>
      </c>
      <c r="O337" s="10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2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0"/>
        <v>40527.25</v>
      </c>
      <c r="O338" s="10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2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0"/>
        <v>43780.25</v>
      </c>
      <c r="O339" s="10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2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0"/>
        <v>40821.208333333336</v>
      </c>
      <c r="O340" s="10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2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0"/>
        <v>42949.208333333328</v>
      </c>
      <c r="O341" s="10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2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0"/>
        <v>40889.25</v>
      </c>
      <c r="O342" s="10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2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0"/>
        <v>42244.208333333328</v>
      </c>
      <c r="O343" s="10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2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0"/>
        <v>41475.208333333336</v>
      </c>
      <c r="O344" s="10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2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0"/>
        <v>41597.25</v>
      </c>
      <c r="O345" s="10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2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0"/>
        <v>43122.25</v>
      </c>
      <c r="O346" s="10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2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0"/>
        <v>42194.208333333328</v>
      </c>
      <c r="O347" s="10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2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0"/>
        <v>42971.208333333328</v>
      </c>
      <c r="O348" s="10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2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0"/>
        <v>42046.25</v>
      </c>
      <c r="O349" s="10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2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0"/>
        <v>42782.25</v>
      </c>
      <c r="O350" s="10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2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0"/>
        <v>42930.208333333328</v>
      </c>
      <c r="O351" s="10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2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0"/>
        <v>42144.208333333328</v>
      </c>
      <c r="O352" s="10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2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0"/>
        <v>42240.208333333328</v>
      </c>
      <c r="O353" s="10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2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0"/>
        <v>42315.25</v>
      </c>
      <c r="O354" s="10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2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0"/>
        <v>43651.208333333328</v>
      </c>
      <c r="O355" s="10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2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0"/>
        <v>41520.208333333336</v>
      </c>
      <c r="O356" s="10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2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0"/>
        <v>42757.25</v>
      </c>
      <c r="O357" s="10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2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0"/>
        <v>40922.25</v>
      </c>
      <c r="O358" s="10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2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0"/>
        <v>42250.208333333328</v>
      </c>
      <c r="O359" s="10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2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0"/>
        <v>43322.208333333328</v>
      </c>
      <c r="O360" s="10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2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0"/>
        <v>40782.208333333336</v>
      </c>
      <c r="O361" s="10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2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0"/>
        <v>40544.25</v>
      </c>
      <c r="O362" s="10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2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0"/>
        <v>43015.208333333328</v>
      </c>
      <c r="O363" s="10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2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0"/>
        <v>40570.25</v>
      </c>
      <c r="O364" s="10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2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0"/>
        <v>40904.25</v>
      </c>
      <c r="O365" s="10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2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0"/>
        <v>43164.25</v>
      </c>
      <c r="O366" s="10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2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0"/>
        <v>42733.25</v>
      </c>
      <c r="O367" s="10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2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0"/>
        <v>40546.25</v>
      </c>
      <c r="O368" s="10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2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0"/>
        <v>41930.208333333336</v>
      </c>
      <c r="O369" s="10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2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0"/>
        <v>40464.208333333336</v>
      </c>
      <c r="O370" s="10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2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0"/>
        <v>41308.25</v>
      </c>
      <c r="O371" s="10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2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0"/>
        <v>43570.208333333328</v>
      </c>
      <c r="O372" s="10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2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0"/>
        <v>42043.25</v>
      </c>
      <c r="O373" s="10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2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0"/>
        <v>42012.25</v>
      </c>
      <c r="O374" s="10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2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0"/>
        <v>42964.208333333328</v>
      </c>
      <c r="O375" s="10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2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0"/>
        <v>43476.25</v>
      </c>
      <c r="O376" s="10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2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0"/>
        <v>42293.208333333328</v>
      </c>
      <c r="O377" s="10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2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0"/>
        <v>41826.208333333336</v>
      </c>
      <c r="O378" s="10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2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0"/>
        <v>43760.208333333328</v>
      </c>
      <c r="O379" s="10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2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0"/>
        <v>43241.208333333328</v>
      </c>
      <c r="O380" s="10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2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0"/>
        <v>40843.208333333336</v>
      </c>
      <c r="O381" s="10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2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0"/>
        <v>41448.208333333336</v>
      </c>
      <c r="O382" s="10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2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0"/>
        <v>42163.208333333328</v>
      </c>
      <c r="O383" s="10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2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0"/>
        <v>43024.208333333328</v>
      </c>
      <c r="O384" s="10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2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0"/>
        <v>43509.25</v>
      </c>
      <c r="O385" s="10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2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ref="N386:N449" si="24">(((L386/60)/60)/24)+DATE(1970,1,1)</f>
        <v>42776.25</v>
      </c>
      <c r="O386" s="10">
        <f t="shared" ref="O386:O449" si="25"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6">E387/D387*100</f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24"/>
        <v>43553.208333333328</v>
      </c>
      <c r="O387" s="10">
        <f t="shared" si="25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6"/>
        <v>76.42361623616236</v>
      </c>
      <c r="G388" t="s">
        <v>14</v>
      </c>
      <c r="H388">
        <v>1068</v>
      </c>
      <c r="I388" s="4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4"/>
        <v>40355.208333333336</v>
      </c>
      <c r="O388" s="10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6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4"/>
        <v>41072.208333333336</v>
      </c>
      <c r="O389" s="10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6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4"/>
        <v>40912.25</v>
      </c>
      <c r="O390" s="10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6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4"/>
        <v>40479.208333333336</v>
      </c>
      <c r="O391" s="10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6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4"/>
        <v>41530.208333333336</v>
      </c>
      <c r="O392" s="10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6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4"/>
        <v>41653.25</v>
      </c>
      <c r="O393" s="10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6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4"/>
        <v>40549.25</v>
      </c>
      <c r="O394" s="10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6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4"/>
        <v>42933.208333333328</v>
      </c>
      <c r="O395" s="10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6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4"/>
        <v>41484.208333333336</v>
      </c>
      <c r="O396" s="10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6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4"/>
        <v>40885.25</v>
      </c>
      <c r="O397" s="10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6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4"/>
        <v>43378.208333333328</v>
      </c>
      <c r="O398" s="10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6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4"/>
        <v>41417.208333333336</v>
      </c>
      <c r="O399" s="10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6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4"/>
        <v>43228.208333333328</v>
      </c>
      <c r="O400" s="10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6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4"/>
        <v>40576.25</v>
      </c>
      <c r="O401" s="10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6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4"/>
        <v>41502.208333333336</v>
      </c>
      <c r="O402" s="10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6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4"/>
        <v>43765.208333333328</v>
      </c>
      <c r="O403" s="10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6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4"/>
        <v>40914.25</v>
      </c>
      <c r="O404" s="10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6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4"/>
        <v>40310.208333333336</v>
      </c>
      <c r="O405" s="10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6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4"/>
        <v>43053.25</v>
      </c>
      <c r="O406" s="10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6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4"/>
        <v>43255.208333333328</v>
      </c>
      <c r="O407" s="10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6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4"/>
        <v>41304.25</v>
      </c>
      <c r="O408" s="10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6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4"/>
        <v>43751.208333333328</v>
      </c>
      <c r="O409" s="10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6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4"/>
        <v>42541.208333333328</v>
      </c>
      <c r="O410" s="10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6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4"/>
        <v>42843.208333333328</v>
      </c>
      <c r="O411" s="10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6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4"/>
        <v>42122.208333333328</v>
      </c>
      <c r="O412" s="10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6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4"/>
        <v>42884.208333333328</v>
      </c>
      <c r="O413" s="10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6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4"/>
        <v>41642.25</v>
      </c>
      <c r="O414" s="10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6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4"/>
        <v>43431.25</v>
      </c>
      <c r="O415" s="10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6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4"/>
        <v>40288.208333333336</v>
      </c>
      <c r="O416" s="10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6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4"/>
        <v>40921.25</v>
      </c>
      <c r="O417" s="10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6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4"/>
        <v>40560.25</v>
      </c>
      <c r="O418" s="10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6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4"/>
        <v>43407.208333333328</v>
      </c>
      <c r="O419" s="10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6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4"/>
        <v>41035.208333333336</v>
      </c>
      <c r="O420" s="10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6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4"/>
        <v>40899.25</v>
      </c>
      <c r="O421" s="10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6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4"/>
        <v>42911.208333333328</v>
      </c>
      <c r="O422" s="10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6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4"/>
        <v>42915.208333333328</v>
      </c>
      <c r="O423" s="10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6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4"/>
        <v>40285.208333333336</v>
      </c>
      <c r="O424" s="10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6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4"/>
        <v>40808.208333333336</v>
      </c>
      <c r="O425" s="10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6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4"/>
        <v>43208.208333333328</v>
      </c>
      <c r="O426" s="10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6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4"/>
        <v>42213.208333333328</v>
      </c>
      <c r="O427" s="10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6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4"/>
        <v>41332.25</v>
      </c>
      <c r="O428" s="10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6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4"/>
        <v>41895.208333333336</v>
      </c>
      <c r="O429" s="10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6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4"/>
        <v>40585.25</v>
      </c>
      <c r="O430" s="10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6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4"/>
        <v>41680.25</v>
      </c>
      <c r="O431" s="10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6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4"/>
        <v>43737.208333333328</v>
      </c>
      <c r="O432" s="10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6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4"/>
        <v>43273.208333333328</v>
      </c>
      <c r="O433" s="10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6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4"/>
        <v>41761.208333333336</v>
      </c>
      <c r="O434" s="10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6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4"/>
        <v>41603.25</v>
      </c>
      <c r="O435" s="10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6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4"/>
        <v>42705.25</v>
      </c>
      <c r="O436" s="10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6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4"/>
        <v>41988.25</v>
      </c>
      <c r="O437" s="10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6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4"/>
        <v>43575.208333333328</v>
      </c>
      <c r="O438" s="10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6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4"/>
        <v>42260.208333333328</v>
      </c>
      <c r="O439" s="10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6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4"/>
        <v>41337.25</v>
      </c>
      <c r="O440" s="10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6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4"/>
        <v>42680.208333333328</v>
      </c>
      <c r="O441" s="10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6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4"/>
        <v>42916.208333333328</v>
      </c>
      <c r="O442" s="10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6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4"/>
        <v>41025.208333333336</v>
      </c>
      <c r="O443" s="10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6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4"/>
        <v>42980.208333333328</v>
      </c>
      <c r="O444" s="10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6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4"/>
        <v>40451.208333333336</v>
      </c>
      <c r="O445" s="10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6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4"/>
        <v>40748.208333333336</v>
      </c>
      <c r="O446" s="10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6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4"/>
        <v>40515.25</v>
      </c>
      <c r="O447" s="10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6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4"/>
        <v>41261.25</v>
      </c>
      <c r="O448" s="10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6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4"/>
        <v>43088.25</v>
      </c>
      <c r="O449" s="10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6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ref="N450:N513" si="28">(((L450/60)/60)/24)+DATE(1970,1,1)</f>
        <v>41378.208333333336</v>
      </c>
      <c r="O450" s="10">
        <f t="shared" ref="O450:O513" si="29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30">E451/D451*100</f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28"/>
        <v>43530.25</v>
      </c>
      <c r="O451" s="10">
        <f t="shared" si="29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30"/>
        <v>4</v>
      </c>
      <c r="G452" t="s">
        <v>14</v>
      </c>
      <c r="H452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8"/>
        <v>43394.208333333328</v>
      </c>
      <c r="O452" s="10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0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8"/>
        <v>42935.208333333328</v>
      </c>
      <c r="O453" s="10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0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8"/>
        <v>40365.208333333336</v>
      </c>
      <c r="O454" s="10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0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8"/>
        <v>42705.25</v>
      </c>
      <c r="O455" s="10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0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8"/>
        <v>41568.208333333336</v>
      </c>
      <c r="O456" s="10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0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8"/>
        <v>40809.208333333336</v>
      </c>
      <c r="O457" s="10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0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8"/>
        <v>43141.25</v>
      </c>
      <c r="O458" s="10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0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8"/>
        <v>42657.208333333328</v>
      </c>
      <c r="O459" s="10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0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8"/>
        <v>40265.208333333336</v>
      </c>
      <c r="O460" s="10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0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8"/>
        <v>42001.25</v>
      </c>
      <c r="O461" s="10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0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8"/>
        <v>40399.208333333336</v>
      </c>
      <c r="O462" s="10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0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8"/>
        <v>41757.208333333336</v>
      </c>
      <c r="O463" s="10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0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8"/>
        <v>41304.25</v>
      </c>
      <c r="O464" s="10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0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8"/>
        <v>41639.25</v>
      </c>
      <c r="O465" s="10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0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8"/>
        <v>43142.25</v>
      </c>
      <c r="O466" s="10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0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8"/>
        <v>43127.25</v>
      </c>
      <c r="O467" s="10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0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8"/>
        <v>41409.208333333336</v>
      </c>
      <c r="O468" s="10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0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8"/>
        <v>42331.25</v>
      </c>
      <c r="O469" s="10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0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8"/>
        <v>43569.208333333328</v>
      </c>
      <c r="O470" s="10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0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8"/>
        <v>42142.208333333328</v>
      </c>
      <c r="O471" s="10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0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8"/>
        <v>42716.25</v>
      </c>
      <c r="O472" s="10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0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8"/>
        <v>41031.208333333336</v>
      </c>
      <c r="O473" s="10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0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8"/>
        <v>43535.208333333328</v>
      </c>
      <c r="O474" s="10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0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8"/>
        <v>43277.208333333328</v>
      </c>
      <c r="O475" s="10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0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8"/>
        <v>41989.25</v>
      </c>
      <c r="O476" s="10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0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8"/>
        <v>41450.208333333336</v>
      </c>
      <c r="O477" s="10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0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8"/>
        <v>43322.208333333328</v>
      </c>
      <c r="O478" s="10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0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8"/>
        <v>40720.208333333336</v>
      </c>
      <c r="O479" s="10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0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8"/>
        <v>42072.208333333328</v>
      </c>
      <c r="O480" s="10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0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8"/>
        <v>42945.208333333328</v>
      </c>
      <c r="O481" s="10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0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8"/>
        <v>40248.25</v>
      </c>
      <c r="O482" s="10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0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8"/>
        <v>41913.208333333336</v>
      </c>
      <c r="O483" s="10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0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8"/>
        <v>40963.25</v>
      </c>
      <c r="O484" s="10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0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8"/>
        <v>43811.25</v>
      </c>
      <c r="O485" s="10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0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8"/>
        <v>41855.208333333336</v>
      </c>
      <c r="O486" s="10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0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8"/>
        <v>43626.208333333328</v>
      </c>
      <c r="O487" s="10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0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8"/>
        <v>43168.25</v>
      </c>
      <c r="O488" s="10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0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8"/>
        <v>42845.208333333328</v>
      </c>
      <c r="O489" s="10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0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8"/>
        <v>42403.25</v>
      </c>
      <c r="O490" s="10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0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8"/>
        <v>40406.208333333336</v>
      </c>
      <c r="O491" s="10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0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8"/>
        <v>43786.25</v>
      </c>
      <c r="O492" s="10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0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8"/>
        <v>41456.208333333336</v>
      </c>
      <c r="O493" s="10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0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8"/>
        <v>40336.208333333336</v>
      </c>
      <c r="O494" s="10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0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8"/>
        <v>43645.208333333328</v>
      </c>
      <c r="O495" s="10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0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8"/>
        <v>40990.208333333336</v>
      </c>
      <c r="O496" s="10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0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8"/>
        <v>41800.208333333336</v>
      </c>
      <c r="O497" s="10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0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8"/>
        <v>42876.208333333328</v>
      </c>
      <c r="O498" s="10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0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8"/>
        <v>42724.25</v>
      </c>
      <c r="O499" s="10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0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8"/>
        <v>42005.25</v>
      </c>
      <c r="O500" s="10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0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8"/>
        <v>42444.208333333328</v>
      </c>
      <c r="O501" s="10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0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8"/>
        <v>41395.208333333336</v>
      </c>
      <c r="O502" s="10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0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8"/>
        <v>41345.208333333336</v>
      </c>
      <c r="O503" s="10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0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8"/>
        <v>41117.208333333336</v>
      </c>
      <c r="O504" s="10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0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8"/>
        <v>42186.208333333328</v>
      </c>
      <c r="O505" s="10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0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8"/>
        <v>42142.208333333328</v>
      </c>
      <c r="O506" s="10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0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8"/>
        <v>41341.25</v>
      </c>
      <c r="O507" s="10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0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8"/>
        <v>43062.25</v>
      </c>
      <c r="O508" s="10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0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8"/>
        <v>41373.208333333336</v>
      </c>
      <c r="O509" s="10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0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8"/>
        <v>43310.208333333328</v>
      </c>
      <c r="O510" s="10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0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8"/>
        <v>41034.208333333336</v>
      </c>
      <c r="O511" s="10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0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8"/>
        <v>43251.208333333328</v>
      </c>
      <c r="O512" s="10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0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8"/>
        <v>43671.208333333328</v>
      </c>
      <c r="O513" s="10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0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ref="N514:N577" si="32">(((L514/60)/60)/24)+DATE(1970,1,1)</f>
        <v>41825.208333333336</v>
      </c>
      <c r="O514" s="10">
        <f t="shared" ref="O514:O577" si="33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4">E515/D515*100</f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32"/>
        <v>40430.208333333336</v>
      </c>
      <c r="O515" s="10">
        <f t="shared" si="33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4"/>
        <v>22.439077144917089</v>
      </c>
      <c r="G516" t="s">
        <v>74</v>
      </c>
      <c r="H516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2"/>
        <v>41614.25</v>
      </c>
      <c r="O516" s="10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4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2"/>
        <v>40900.25</v>
      </c>
      <c r="O517" s="10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4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2"/>
        <v>40396.208333333336</v>
      </c>
      <c r="O518" s="10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4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2"/>
        <v>42860.208333333328</v>
      </c>
      <c r="O519" s="10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4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2"/>
        <v>43154.25</v>
      </c>
      <c r="O520" s="10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4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2"/>
        <v>42012.25</v>
      </c>
      <c r="O521" s="10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4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2"/>
        <v>43574.208333333328</v>
      </c>
      <c r="O522" s="10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4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2"/>
        <v>42605.208333333328</v>
      </c>
      <c r="O523" s="10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4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2"/>
        <v>41093.208333333336</v>
      </c>
      <c r="O524" s="10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4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2"/>
        <v>40241.25</v>
      </c>
      <c r="O525" s="10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4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2"/>
        <v>40294.208333333336</v>
      </c>
      <c r="O526" s="10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4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2"/>
        <v>40505.25</v>
      </c>
      <c r="O527" s="10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4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2"/>
        <v>42364.25</v>
      </c>
      <c r="O528" s="10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4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2"/>
        <v>42405.25</v>
      </c>
      <c r="O529" s="10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4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2"/>
        <v>41601.25</v>
      </c>
      <c r="O530" s="10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4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2"/>
        <v>41769.208333333336</v>
      </c>
      <c r="O531" s="10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4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2"/>
        <v>40421.208333333336</v>
      </c>
      <c r="O532" s="10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4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2"/>
        <v>41589.25</v>
      </c>
      <c r="O533" s="10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4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2"/>
        <v>43125.25</v>
      </c>
      <c r="O534" s="10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4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2"/>
        <v>41479.208333333336</v>
      </c>
      <c r="O535" s="10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4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2"/>
        <v>43329.208333333328</v>
      </c>
      <c r="O536" s="10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4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2"/>
        <v>43259.208333333328</v>
      </c>
      <c r="O537" s="10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4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2"/>
        <v>40414.208333333336</v>
      </c>
      <c r="O538" s="10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4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2"/>
        <v>43342.208333333328</v>
      </c>
      <c r="O539" s="10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4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2"/>
        <v>41539.208333333336</v>
      </c>
      <c r="O540" s="10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4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2"/>
        <v>43647.208333333328</v>
      </c>
      <c r="O541" s="10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4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2"/>
        <v>43225.208333333328</v>
      </c>
      <c r="O542" s="10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4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2"/>
        <v>42165.208333333328</v>
      </c>
      <c r="O543" s="10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4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2"/>
        <v>42391.25</v>
      </c>
      <c r="O544" s="10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4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2"/>
        <v>41528.208333333336</v>
      </c>
      <c r="O545" s="10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4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2"/>
        <v>42377.25</v>
      </c>
      <c r="O546" s="10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4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2"/>
        <v>43824.25</v>
      </c>
      <c r="O547" s="10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4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2"/>
        <v>43360.208333333328</v>
      </c>
      <c r="O548" s="10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4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2"/>
        <v>42029.25</v>
      </c>
      <c r="O549" s="10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4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2"/>
        <v>42461.208333333328</v>
      </c>
      <c r="O550" s="10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4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2"/>
        <v>41422.208333333336</v>
      </c>
      <c r="O551" s="10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4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2"/>
        <v>40968.25</v>
      </c>
      <c r="O552" s="10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4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2"/>
        <v>41993.25</v>
      </c>
      <c r="O553" s="10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4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2"/>
        <v>42700.25</v>
      </c>
      <c r="O554" s="10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4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2"/>
        <v>40545.25</v>
      </c>
      <c r="O555" s="10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4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2"/>
        <v>42723.25</v>
      </c>
      <c r="O556" s="10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4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2"/>
        <v>41731.208333333336</v>
      </c>
      <c r="O557" s="10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4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2"/>
        <v>40792.208333333336</v>
      </c>
      <c r="O558" s="10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4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2"/>
        <v>42279.208333333328</v>
      </c>
      <c r="O559" s="10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4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2"/>
        <v>42424.25</v>
      </c>
      <c r="O560" s="10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4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2"/>
        <v>42584.208333333328</v>
      </c>
      <c r="O561" s="10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4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2"/>
        <v>40865.25</v>
      </c>
      <c r="O562" s="10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4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2"/>
        <v>40833.208333333336</v>
      </c>
      <c r="O563" s="10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4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2"/>
        <v>43536.208333333328</v>
      </c>
      <c r="O564" s="10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4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2"/>
        <v>43417.25</v>
      </c>
      <c r="O565" s="10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4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2"/>
        <v>42078.208333333328</v>
      </c>
      <c r="O566" s="10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4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2"/>
        <v>40862.25</v>
      </c>
      <c r="O567" s="10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4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2"/>
        <v>42424.25</v>
      </c>
      <c r="O568" s="10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4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2"/>
        <v>41830.208333333336</v>
      </c>
      <c r="O569" s="10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4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2"/>
        <v>40374.208333333336</v>
      </c>
      <c r="O570" s="10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4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2"/>
        <v>40554.25</v>
      </c>
      <c r="O571" s="10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4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2"/>
        <v>41993.25</v>
      </c>
      <c r="O572" s="10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4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2"/>
        <v>42174.208333333328</v>
      </c>
      <c r="O573" s="10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4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2"/>
        <v>42275.208333333328</v>
      </c>
      <c r="O574" s="10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4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2"/>
        <v>41761.208333333336</v>
      </c>
      <c r="O575" s="10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4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2"/>
        <v>43806.25</v>
      </c>
      <c r="O576" s="10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4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2"/>
        <v>41779.208333333336</v>
      </c>
      <c r="O577" s="10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4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ref="N578:N641" si="36">(((L578/60)/60)/24)+DATE(1970,1,1)</f>
        <v>43040.208333333328</v>
      </c>
      <c r="O578" s="10">
        <f t="shared" ref="O578:O641" si="37"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8">E579/D579*100</f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36"/>
        <v>40613.25</v>
      </c>
      <c r="O579" s="10">
        <f t="shared" si="37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8"/>
        <v>16.754404145077721</v>
      </c>
      <c r="G580" t="s">
        <v>14</v>
      </c>
      <c r="H580">
        <v>245</v>
      </c>
      <c r="I580" s="4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6"/>
        <v>40878.25</v>
      </c>
      <c r="O580" s="10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8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6"/>
        <v>40762.208333333336</v>
      </c>
      <c r="O581" s="10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8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6"/>
        <v>41696.25</v>
      </c>
      <c r="O582" s="10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8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6"/>
        <v>40662.208333333336</v>
      </c>
      <c r="O583" s="10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8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6"/>
        <v>42165.208333333328</v>
      </c>
      <c r="O584" s="10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8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6"/>
        <v>40959.25</v>
      </c>
      <c r="O585" s="10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8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6"/>
        <v>41024.208333333336</v>
      </c>
      <c r="O586" s="10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8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6"/>
        <v>40255.208333333336</v>
      </c>
      <c r="O587" s="10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8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6"/>
        <v>40499.25</v>
      </c>
      <c r="O588" s="10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8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6"/>
        <v>43484.25</v>
      </c>
      <c r="O589" s="10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8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6"/>
        <v>40262.208333333336</v>
      </c>
      <c r="O590" s="10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8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6"/>
        <v>42190.208333333328</v>
      </c>
      <c r="O591" s="10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8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6"/>
        <v>41994.25</v>
      </c>
      <c r="O592" s="10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8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6"/>
        <v>40373.208333333336</v>
      </c>
      <c r="O593" s="10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8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6"/>
        <v>41789.208333333336</v>
      </c>
      <c r="O594" s="10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8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6"/>
        <v>41724.208333333336</v>
      </c>
      <c r="O595" s="10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8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6"/>
        <v>42548.208333333328</v>
      </c>
      <c r="O596" s="10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8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6"/>
        <v>40253.208333333336</v>
      </c>
      <c r="O597" s="10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8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6"/>
        <v>42434.25</v>
      </c>
      <c r="O598" s="10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8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6"/>
        <v>43786.25</v>
      </c>
      <c r="O599" s="10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8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6"/>
        <v>40344.208333333336</v>
      </c>
      <c r="O600" s="10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8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6"/>
        <v>42047.25</v>
      </c>
      <c r="O601" s="10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8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6"/>
        <v>41485.208333333336</v>
      </c>
      <c r="O602" s="10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8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6"/>
        <v>41789.208333333336</v>
      </c>
      <c r="O603" s="10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8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6"/>
        <v>42160.208333333328</v>
      </c>
      <c r="O604" s="10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8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6"/>
        <v>43573.208333333328</v>
      </c>
      <c r="O605" s="10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8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6"/>
        <v>40565.25</v>
      </c>
      <c r="O606" s="10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8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6"/>
        <v>42280.208333333328</v>
      </c>
      <c r="O607" s="10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8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6"/>
        <v>42436.25</v>
      </c>
      <c r="O608" s="10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8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6"/>
        <v>41721.208333333336</v>
      </c>
      <c r="O609" s="10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8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6"/>
        <v>43530.25</v>
      </c>
      <c r="O610" s="10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8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6"/>
        <v>43481.25</v>
      </c>
      <c r="O611" s="10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8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6"/>
        <v>41259.25</v>
      </c>
      <c r="O612" s="10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8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6"/>
        <v>41480.208333333336</v>
      </c>
      <c r="O613" s="10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8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6"/>
        <v>40474.208333333336</v>
      </c>
      <c r="O614" s="10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8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6"/>
        <v>42973.208333333328</v>
      </c>
      <c r="O615" s="10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8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6"/>
        <v>42746.25</v>
      </c>
      <c r="O616" s="10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8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6"/>
        <v>42489.208333333328</v>
      </c>
      <c r="O617" s="10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8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6"/>
        <v>41537.208333333336</v>
      </c>
      <c r="O618" s="10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8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6"/>
        <v>41794.208333333336</v>
      </c>
      <c r="O619" s="10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8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6"/>
        <v>41396.208333333336</v>
      </c>
      <c r="O620" s="10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8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6"/>
        <v>40669.208333333336</v>
      </c>
      <c r="O621" s="10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8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6"/>
        <v>42559.208333333328</v>
      </c>
      <c r="O622" s="10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8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6"/>
        <v>42626.208333333328</v>
      </c>
      <c r="O623" s="10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8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6"/>
        <v>43205.208333333328</v>
      </c>
      <c r="O624" s="10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8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6"/>
        <v>42201.208333333328</v>
      </c>
      <c r="O625" s="10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8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6"/>
        <v>42029.25</v>
      </c>
      <c r="O626" s="10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8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6"/>
        <v>43857.25</v>
      </c>
      <c r="O627" s="10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8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6"/>
        <v>40449.208333333336</v>
      </c>
      <c r="O628" s="10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8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6"/>
        <v>40345.208333333336</v>
      </c>
      <c r="O629" s="10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8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6"/>
        <v>40455.208333333336</v>
      </c>
      <c r="O630" s="10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8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6"/>
        <v>42557.208333333328</v>
      </c>
      <c r="O631" s="10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8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6"/>
        <v>43586.208333333328</v>
      </c>
      <c r="O632" s="10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8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6"/>
        <v>43550.208333333328</v>
      </c>
      <c r="O633" s="10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8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6"/>
        <v>41945.208333333336</v>
      </c>
      <c r="O634" s="10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8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6"/>
        <v>42315.25</v>
      </c>
      <c r="O635" s="10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8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6"/>
        <v>42819.208333333328</v>
      </c>
      <c r="O636" s="10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8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6"/>
        <v>41314.25</v>
      </c>
      <c r="O637" s="10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8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6"/>
        <v>40926.25</v>
      </c>
      <c r="O638" s="10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8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6"/>
        <v>42688.25</v>
      </c>
      <c r="O639" s="10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8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6"/>
        <v>40386.208333333336</v>
      </c>
      <c r="O640" s="10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8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6"/>
        <v>43309.208333333328</v>
      </c>
      <c r="O641" s="10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8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ref="N642:N705" si="40">(((L642/60)/60)/24)+DATE(1970,1,1)</f>
        <v>42387.25</v>
      </c>
      <c r="O642" s="10">
        <f t="shared" ref="O642:O705" si="41"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2">E643/D643*100</f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40"/>
        <v>42786.25</v>
      </c>
      <c r="O643" s="10">
        <f t="shared" si="41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2"/>
        <v>145.45652173913044</v>
      </c>
      <c r="G644" t="s">
        <v>20</v>
      </c>
      <c r="H644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0"/>
        <v>43451.25</v>
      </c>
      <c r="O644" s="10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2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0"/>
        <v>42795.25</v>
      </c>
      <c r="O645" s="10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2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0"/>
        <v>43452.25</v>
      </c>
      <c r="O646" s="10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2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0"/>
        <v>43369.208333333328</v>
      </c>
      <c r="O647" s="10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2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0"/>
        <v>41346.208333333336</v>
      </c>
      <c r="O648" s="10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2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0"/>
        <v>43199.208333333328</v>
      </c>
      <c r="O649" s="10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2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0"/>
        <v>42922.208333333328</v>
      </c>
      <c r="O650" s="10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2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0"/>
        <v>40471.208333333336</v>
      </c>
      <c r="O651" s="10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2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0"/>
        <v>41828.208333333336</v>
      </c>
      <c r="O652" s="10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2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0"/>
        <v>41692.25</v>
      </c>
      <c r="O653" s="10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2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0"/>
        <v>42587.208333333328</v>
      </c>
      <c r="O654" s="10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2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0"/>
        <v>42468.208333333328</v>
      </c>
      <c r="O655" s="10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2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0"/>
        <v>42240.208333333328</v>
      </c>
      <c r="O656" s="10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2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0"/>
        <v>42796.25</v>
      </c>
      <c r="O657" s="10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2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0"/>
        <v>43097.25</v>
      </c>
      <c r="O658" s="10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2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0"/>
        <v>43096.25</v>
      </c>
      <c r="O659" s="10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2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0"/>
        <v>42246.208333333328</v>
      </c>
      <c r="O660" s="10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2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0"/>
        <v>40570.25</v>
      </c>
      <c r="O661" s="10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2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0"/>
        <v>42237.208333333328</v>
      </c>
      <c r="O662" s="10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2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0"/>
        <v>40996.208333333336</v>
      </c>
      <c r="O663" s="10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2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0"/>
        <v>43443.25</v>
      </c>
      <c r="O664" s="10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2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0"/>
        <v>40458.208333333336</v>
      </c>
      <c r="O665" s="10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2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0"/>
        <v>40959.25</v>
      </c>
      <c r="O666" s="10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2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0"/>
        <v>40733.208333333336</v>
      </c>
      <c r="O667" s="10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2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0"/>
        <v>41516.208333333336</v>
      </c>
      <c r="O668" s="10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2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0"/>
        <v>41892.208333333336</v>
      </c>
      <c r="O669" s="10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2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0"/>
        <v>41122.208333333336</v>
      </c>
      <c r="O670" s="10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2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0"/>
        <v>42912.208333333328</v>
      </c>
      <c r="O671" s="10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2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0"/>
        <v>42425.25</v>
      </c>
      <c r="O672" s="10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2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0"/>
        <v>40390.208333333336</v>
      </c>
      <c r="O673" s="10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2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0"/>
        <v>43180.208333333328</v>
      </c>
      <c r="O674" s="10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2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0"/>
        <v>42475.208333333328</v>
      </c>
      <c r="O675" s="10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2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0"/>
        <v>40774.208333333336</v>
      </c>
      <c r="O676" s="10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2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0"/>
        <v>43719.208333333328</v>
      </c>
      <c r="O677" s="10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2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0"/>
        <v>41178.208333333336</v>
      </c>
      <c r="O678" s="10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2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0"/>
        <v>42561.208333333328</v>
      </c>
      <c r="O679" s="10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2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0"/>
        <v>43484.25</v>
      </c>
      <c r="O680" s="10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2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0"/>
        <v>43756.208333333328</v>
      </c>
      <c r="O681" s="10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2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0"/>
        <v>43813.25</v>
      </c>
      <c r="O682" s="10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2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0"/>
        <v>40898.25</v>
      </c>
      <c r="O683" s="10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2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0"/>
        <v>41619.25</v>
      </c>
      <c r="O684" s="10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2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0"/>
        <v>43359.208333333328</v>
      </c>
      <c r="O685" s="10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2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0"/>
        <v>40358.208333333336</v>
      </c>
      <c r="O686" s="10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2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0"/>
        <v>42239.208333333328</v>
      </c>
      <c r="O687" s="10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2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0"/>
        <v>43186.208333333328</v>
      </c>
      <c r="O688" s="10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2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0"/>
        <v>42806.25</v>
      </c>
      <c r="O689" s="10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2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0"/>
        <v>43475.25</v>
      </c>
      <c r="O690" s="10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2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0"/>
        <v>41576.208333333336</v>
      </c>
      <c r="O691" s="10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2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0"/>
        <v>40874.25</v>
      </c>
      <c r="O692" s="10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2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0"/>
        <v>41185.208333333336</v>
      </c>
      <c r="O693" s="10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2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0"/>
        <v>43655.208333333328</v>
      </c>
      <c r="O694" s="10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2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0"/>
        <v>43025.208333333328</v>
      </c>
      <c r="O695" s="10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2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0"/>
        <v>43066.25</v>
      </c>
      <c r="O696" s="10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2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0"/>
        <v>42322.25</v>
      </c>
      <c r="O697" s="10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2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0"/>
        <v>42114.208333333328</v>
      </c>
      <c r="O698" s="10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2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0"/>
        <v>43190.208333333328</v>
      </c>
      <c r="O699" s="10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2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0"/>
        <v>40871.25</v>
      </c>
      <c r="O700" s="10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2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0"/>
        <v>43641.208333333328</v>
      </c>
      <c r="O701" s="10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2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0"/>
        <v>40203.25</v>
      </c>
      <c r="O702" s="10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2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0"/>
        <v>40629.208333333336</v>
      </c>
      <c r="O703" s="10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2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0"/>
        <v>41477.208333333336</v>
      </c>
      <c r="O704" s="10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2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0"/>
        <v>41020.208333333336</v>
      </c>
      <c r="O705" s="10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2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ref="N706:N769" si="44">(((L706/60)/60)/24)+DATE(1970,1,1)</f>
        <v>42555.208333333328</v>
      </c>
      <c r="O706" s="10">
        <f t="shared" ref="O706:O769" si="45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6">E707/D707*100</f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44"/>
        <v>41619.25</v>
      </c>
      <c r="O707" s="10">
        <f t="shared" si="4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6"/>
        <v>127.84686346863469</v>
      </c>
      <c r="G708" t="s">
        <v>20</v>
      </c>
      <c r="H708">
        <v>1345</v>
      </c>
      <c r="I708" s="4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4"/>
        <v>43471.25</v>
      </c>
      <c r="O708" s="10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6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4"/>
        <v>43442.25</v>
      </c>
      <c r="O709" s="10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6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4"/>
        <v>42877.208333333328</v>
      </c>
      <c r="O710" s="10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6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4"/>
        <v>41018.208333333336</v>
      </c>
      <c r="O711" s="10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6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4"/>
        <v>43295.208333333328</v>
      </c>
      <c r="O712" s="10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6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4"/>
        <v>42393.25</v>
      </c>
      <c r="O713" s="10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6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4"/>
        <v>42559.208333333328</v>
      </c>
      <c r="O714" s="10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6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4"/>
        <v>42604.208333333328</v>
      </c>
      <c r="O715" s="10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6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4"/>
        <v>41870.208333333336</v>
      </c>
      <c r="O716" s="10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6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4"/>
        <v>40397.208333333336</v>
      </c>
      <c r="O717" s="10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6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4"/>
        <v>41465.208333333336</v>
      </c>
      <c r="O718" s="10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6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4"/>
        <v>40777.208333333336</v>
      </c>
      <c r="O719" s="10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6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4"/>
        <v>41442.208333333336</v>
      </c>
      <c r="O720" s="10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6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4"/>
        <v>41058.208333333336</v>
      </c>
      <c r="O721" s="10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6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4"/>
        <v>43152.25</v>
      </c>
      <c r="O722" s="10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6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4"/>
        <v>43194.208333333328</v>
      </c>
      <c r="O723" s="10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6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4"/>
        <v>43045.25</v>
      </c>
      <c r="O724" s="10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6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4"/>
        <v>42431.25</v>
      </c>
      <c r="O725" s="10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6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4"/>
        <v>41934.208333333336</v>
      </c>
      <c r="O726" s="10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6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4"/>
        <v>41958.25</v>
      </c>
      <c r="O727" s="10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6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4"/>
        <v>40476.208333333336</v>
      </c>
      <c r="O728" s="10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6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4"/>
        <v>43485.25</v>
      </c>
      <c r="O729" s="10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6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4"/>
        <v>42515.208333333328</v>
      </c>
      <c r="O730" s="10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6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4"/>
        <v>41309.25</v>
      </c>
      <c r="O731" s="10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6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4"/>
        <v>42147.208333333328</v>
      </c>
      <c r="O732" s="10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6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4"/>
        <v>42939.208333333328</v>
      </c>
      <c r="O733" s="10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6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4"/>
        <v>42816.208333333328</v>
      </c>
      <c r="O734" s="10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6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4"/>
        <v>41844.208333333336</v>
      </c>
      <c r="O735" s="10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6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4"/>
        <v>42763.25</v>
      </c>
      <c r="O736" s="10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6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4"/>
        <v>42459.208333333328</v>
      </c>
      <c r="O737" s="10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6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4"/>
        <v>42055.25</v>
      </c>
      <c r="O738" s="10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6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4"/>
        <v>42685.25</v>
      </c>
      <c r="O739" s="10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6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4"/>
        <v>41959.25</v>
      </c>
      <c r="O740" s="10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6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4"/>
        <v>41089.208333333336</v>
      </c>
      <c r="O741" s="10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6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4"/>
        <v>42769.25</v>
      </c>
      <c r="O742" s="10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6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4"/>
        <v>40321.208333333336</v>
      </c>
      <c r="O743" s="10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6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4"/>
        <v>40197.25</v>
      </c>
      <c r="O744" s="10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6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4"/>
        <v>42298.208333333328</v>
      </c>
      <c r="O745" s="10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6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4"/>
        <v>43322.208333333328</v>
      </c>
      <c r="O746" s="10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6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4"/>
        <v>40328.208333333336</v>
      </c>
      <c r="O747" s="10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6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4"/>
        <v>40825.208333333336</v>
      </c>
      <c r="O748" s="10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6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4"/>
        <v>40423.208333333336</v>
      </c>
      <c r="O749" s="10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6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4"/>
        <v>40238.25</v>
      </c>
      <c r="O750" s="10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6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4"/>
        <v>41920.208333333336</v>
      </c>
      <c r="O751" s="10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6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4"/>
        <v>40360.208333333336</v>
      </c>
      <c r="O752" s="10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6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4"/>
        <v>42446.208333333328</v>
      </c>
      <c r="O753" s="10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6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4"/>
        <v>40395.208333333336</v>
      </c>
      <c r="O754" s="10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6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4"/>
        <v>40321.208333333336</v>
      </c>
      <c r="O755" s="10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6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4"/>
        <v>41210.208333333336</v>
      </c>
      <c r="O756" s="10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6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4"/>
        <v>43096.25</v>
      </c>
      <c r="O757" s="10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6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4"/>
        <v>42024.25</v>
      </c>
      <c r="O758" s="10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6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4"/>
        <v>40675.208333333336</v>
      </c>
      <c r="O759" s="10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6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4"/>
        <v>41936.208333333336</v>
      </c>
      <c r="O760" s="10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6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4"/>
        <v>43136.25</v>
      </c>
      <c r="O761" s="10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6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4"/>
        <v>43678.208333333328</v>
      </c>
      <c r="O762" s="10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6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4"/>
        <v>42938.208333333328</v>
      </c>
      <c r="O763" s="10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6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4"/>
        <v>41241.25</v>
      </c>
      <c r="O764" s="10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6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4"/>
        <v>41037.208333333336</v>
      </c>
      <c r="O765" s="10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6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4"/>
        <v>40676.208333333336</v>
      </c>
      <c r="O766" s="10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6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4"/>
        <v>42840.208333333328</v>
      </c>
      <c r="O767" s="10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6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4"/>
        <v>43362.208333333328</v>
      </c>
      <c r="O768" s="10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6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4"/>
        <v>42283.208333333328</v>
      </c>
      <c r="O769" s="10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6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ref="N770:N833" si="48">(((L770/60)/60)/24)+DATE(1970,1,1)</f>
        <v>41619.25</v>
      </c>
      <c r="O770" s="10">
        <f t="shared" ref="O770:O833" si="49"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50">E771/D771*100</f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48"/>
        <v>41501.208333333336</v>
      </c>
      <c r="O771" s="10">
        <f t="shared" si="49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50"/>
        <v>270.74418604651163</v>
      </c>
      <c r="G772" t="s">
        <v>20</v>
      </c>
      <c r="H772">
        <v>216</v>
      </c>
      <c r="I772" s="4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8"/>
        <v>41743.208333333336</v>
      </c>
      <c r="O772" s="10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50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8"/>
        <v>43491.25</v>
      </c>
      <c r="O773" s="10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0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8"/>
        <v>43505.25</v>
      </c>
      <c r="O774" s="10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0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8"/>
        <v>42838.208333333328</v>
      </c>
      <c r="O775" s="10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0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8"/>
        <v>42513.208333333328</v>
      </c>
      <c r="O776" s="10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0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8"/>
        <v>41949.25</v>
      </c>
      <c r="O777" s="10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0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8"/>
        <v>43650.208333333328</v>
      </c>
      <c r="O778" s="10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0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8"/>
        <v>40809.208333333336</v>
      </c>
      <c r="O779" s="10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0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8"/>
        <v>40768.208333333336</v>
      </c>
      <c r="O780" s="10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0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8"/>
        <v>42230.208333333328</v>
      </c>
      <c r="O781" s="10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0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8"/>
        <v>42573.208333333328</v>
      </c>
      <c r="O782" s="10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0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8"/>
        <v>40482.208333333336</v>
      </c>
      <c r="O783" s="10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0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8"/>
        <v>40603.25</v>
      </c>
      <c r="O784" s="10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0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8"/>
        <v>41625.25</v>
      </c>
      <c r="O785" s="10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0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8"/>
        <v>42435.25</v>
      </c>
      <c r="O786" s="10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0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8"/>
        <v>43582.208333333328</v>
      </c>
      <c r="O787" s="10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0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8"/>
        <v>43186.208333333328</v>
      </c>
      <c r="O788" s="10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0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8"/>
        <v>40684.208333333336</v>
      </c>
      <c r="O789" s="10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0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8"/>
        <v>41202.208333333336</v>
      </c>
      <c r="O790" s="10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0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8"/>
        <v>41786.208333333336</v>
      </c>
      <c r="O791" s="10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0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8"/>
        <v>40223.25</v>
      </c>
      <c r="O792" s="10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0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8"/>
        <v>42715.25</v>
      </c>
      <c r="O793" s="10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0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8"/>
        <v>41451.208333333336</v>
      </c>
      <c r="O794" s="10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0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8"/>
        <v>41450.208333333336</v>
      </c>
      <c r="O795" s="10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0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8"/>
        <v>43091.25</v>
      </c>
      <c r="O796" s="10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0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8"/>
        <v>42675.208333333328</v>
      </c>
      <c r="O797" s="10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0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8"/>
        <v>41859.208333333336</v>
      </c>
      <c r="O798" s="10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0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8"/>
        <v>43464.25</v>
      </c>
      <c r="O799" s="10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0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8"/>
        <v>41060.208333333336</v>
      </c>
      <c r="O800" s="10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0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8"/>
        <v>42399.25</v>
      </c>
      <c r="O801" s="10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0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8"/>
        <v>42167.208333333328</v>
      </c>
      <c r="O802" s="10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0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8"/>
        <v>43830.25</v>
      </c>
      <c r="O803" s="10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0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8"/>
        <v>43650.208333333328</v>
      </c>
      <c r="O804" s="10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0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8"/>
        <v>43492.25</v>
      </c>
      <c r="O805" s="10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0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8"/>
        <v>43102.25</v>
      </c>
      <c r="O806" s="10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0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8"/>
        <v>41958.25</v>
      </c>
      <c r="O807" s="10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0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8"/>
        <v>40973.25</v>
      </c>
      <c r="O808" s="10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0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8"/>
        <v>43753.208333333328</v>
      </c>
      <c r="O809" s="10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0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8"/>
        <v>42507.208333333328</v>
      </c>
      <c r="O810" s="10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0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8"/>
        <v>41135.208333333336</v>
      </c>
      <c r="O811" s="10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0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8"/>
        <v>43067.25</v>
      </c>
      <c r="O812" s="10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0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8"/>
        <v>42378.25</v>
      </c>
      <c r="O813" s="10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0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8"/>
        <v>43206.208333333328</v>
      </c>
      <c r="O814" s="10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0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8"/>
        <v>41148.208333333336</v>
      </c>
      <c r="O815" s="10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0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8"/>
        <v>42517.208333333328</v>
      </c>
      <c r="O816" s="10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0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8"/>
        <v>43068.25</v>
      </c>
      <c r="O817" s="10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0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8"/>
        <v>41680.25</v>
      </c>
      <c r="O818" s="10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0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8"/>
        <v>43589.208333333328</v>
      </c>
      <c r="O819" s="10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0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8"/>
        <v>43486.25</v>
      </c>
      <c r="O820" s="10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0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8"/>
        <v>41237.25</v>
      </c>
      <c r="O821" s="10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0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8"/>
        <v>43310.208333333328</v>
      </c>
      <c r="O822" s="10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0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8"/>
        <v>42794.25</v>
      </c>
      <c r="O823" s="10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0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8"/>
        <v>41698.25</v>
      </c>
      <c r="O824" s="10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0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8"/>
        <v>41892.208333333336</v>
      </c>
      <c r="O825" s="10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0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8"/>
        <v>40348.208333333336</v>
      </c>
      <c r="O826" s="10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0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8"/>
        <v>42941.208333333328</v>
      </c>
      <c r="O827" s="10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0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8"/>
        <v>40525.25</v>
      </c>
      <c r="O828" s="10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0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8"/>
        <v>40666.208333333336</v>
      </c>
      <c r="O829" s="10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0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8"/>
        <v>43340.208333333328</v>
      </c>
      <c r="O830" s="10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0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8"/>
        <v>42164.208333333328</v>
      </c>
      <c r="O831" s="10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0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8"/>
        <v>43103.25</v>
      </c>
      <c r="O832" s="10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0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8"/>
        <v>40994.208333333336</v>
      </c>
      <c r="O833" s="10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0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ref="N834:N897" si="52">(((L834/60)/60)/24)+DATE(1970,1,1)</f>
        <v>42299.208333333328</v>
      </c>
      <c r="O834" s="10">
        <f t="shared" ref="O834:O897" si="53"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4">E835/D835*100</f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52"/>
        <v>40588.25</v>
      </c>
      <c r="O835" s="10">
        <f t="shared" si="53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4"/>
        <v>153.8082191780822</v>
      </c>
      <c r="G836" t="s">
        <v>20</v>
      </c>
      <c r="H836">
        <v>119</v>
      </c>
      <c r="I836" s="4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2"/>
        <v>41448.208333333336</v>
      </c>
      <c r="O836" s="10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4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2"/>
        <v>42063.25</v>
      </c>
      <c r="O837" s="10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4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2"/>
        <v>40214.25</v>
      </c>
      <c r="O838" s="10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4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2"/>
        <v>40629.208333333336</v>
      </c>
      <c r="O839" s="10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4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2"/>
        <v>43370.208333333328</v>
      </c>
      <c r="O840" s="10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4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2"/>
        <v>41715.208333333336</v>
      </c>
      <c r="O841" s="10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4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2"/>
        <v>41836.208333333336</v>
      </c>
      <c r="O842" s="10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4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2"/>
        <v>42419.25</v>
      </c>
      <c r="O843" s="10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4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2"/>
        <v>43266.208333333328</v>
      </c>
      <c r="O844" s="10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4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2"/>
        <v>43338.208333333328</v>
      </c>
      <c r="O845" s="10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4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2"/>
        <v>40930.25</v>
      </c>
      <c r="O846" s="10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4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2"/>
        <v>43235.208333333328</v>
      </c>
      <c r="O847" s="10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4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2"/>
        <v>43302.208333333328</v>
      </c>
      <c r="O848" s="10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4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2"/>
        <v>43107.25</v>
      </c>
      <c r="O849" s="10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4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2"/>
        <v>40341.208333333336</v>
      </c>
      <c r="O850" s="10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4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2"/>
        <v>40948.25</v>
      </c>
      <c r="O851" s="10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4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2"/>
        <v>40866.25</v>
      </c>
      <c r="O852" s="10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4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2"/>
        <v>41031.208333333336</v>
      </c>
      <c r="O853" s="10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4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2"/>
        <v>40740.208333333336</v>
      </c>
      <c r="O854" s="10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4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2"/>
        <v>40714.208333333336</v>
      </c>
      <c r="O855" s="10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4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2"/>
        <v>43787.25</v>
      </c>
      <c r="O856" s="10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4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2"/>
        <v>40712.208333333336</v>
      </c>
      <c r="O857" s="10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4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2"/>
        <v>41023.208333333336</v>
      </c>
      <c r="O858" s="10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4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2"/>
        <v>40944.25</v>
      </c>
      <c r="O859" s="10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4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2"/>
        <v>43211.208333333328</v>
      </c>
      <c r="O860" s="10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4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2"/>
        <v>41334.25</v>
      </c>
      <c r="O861" s="10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4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2"/>
        <v>43515.25</v>
      </c>
      <c r="O862" s="10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4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2"/>
        <v>40258.208333333336</v>
      </c>
      <c r="O863" s="10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4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2"/>
        <v>40756.208333333336</v>
      </c>
      <c r="O864" s="10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4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2"/>
        <v>42172.208333333328</v>
      </c>
      <c r="O865" s="10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4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2"/>
        <v>42601.208333333328</v>
      </c>
      <c r="O866" s="10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4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2"/>
        <v>41897.208333333336</v>
      </c>
      <c r="O867" s="10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4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2"/>
        <v>40671.208333333336</v>
      </c>
      <c r="O868" s="10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4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2"/>
        <v>43382.208333333328</v>
      </c>
      <c r="O869" s="10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4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2"/>
        <v>41559.208333333336</v>
      </c>
      <c r="O870" s="10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4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2"/>
        <v>40350.208333333336</v>
      </c>
      <c r="O871" s="10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4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2"/>
        <v>42240.208333333328</v>
      </c>
      <c r="O872" s="10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4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2"/>
        <v>43040.208333333328</v>
      </c>
      <c r="O873" s="10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4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2"/>
        <v>43346.208333333328</v>
      </c>
      <c r="O874" s="10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4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2"/>
        <v>41647.25</v>
      </c>
      <c r="O875" s="10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4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2"/>
        <v>40291.208333333336</v>
      </c>
      <c r="O876" s="10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4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2"/>
        <v>40556.25</v>
      </c>
      <c r="O877" s="10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4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2"/>
        <v>43624.208333333328</v>
      </c>
      <c r="O878" s="10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4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2"/>
        <v>42577.208333333328</v>
      </c>
      <c r="O879" s="10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4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2"/>
        <v>43845.25</v>
      </c>
      <c r="O880" s="10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4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2"/>
        <v>42788.25</v>
      </c>
      <c r="O881" s="10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4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2"/>
        <v>43667.208333333328</v>
      </c>
      <c r="O882" s="10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4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2"/>
        <v>42194.208333333328</v>
      </c>
      <c r="O883" s="10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4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2"/>
        <v>42025.25</v>
      </c>
      <c r="O884" s="10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4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2"/>
        <v>40323.208333333336</v>
      </c>
      <c r="O885" s="10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4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2"/>
        <v>41763.208333333336</v>
      </c>
      <c r="O886" s="10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4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2"/>
        <v>40335.208333333336</v>
      </c>
      <c r="O887" s="10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4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2"/>
        <v>40416.208333333336</v>
      </c>
      <c r="O888" s="10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4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2"/>
        <v>42202.208333333328</v>
      </c>
      <c r="O889" s="10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4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2"/>
        <v>42836.208333333328</v>
      </c>
      <c r="O890" s="10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4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2"/>
        <v>41710.208333333336</v>
      </c>
      <c r="O891" s="10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4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2"/>
        <v>43640.208333333328</v>
      </c>
      <c r="O892" s="10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4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2"/>
        <v>40880.25</v>
      </c>
      <c r="O893" s="10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4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2"/>
        <v>40319.208333333336</v>
      </c>
      <c r="O894" s="10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4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2"/>
        <v>42170.208333333328</v>
      </c>
      <c r="O895" s="10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4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2"/>
        <v>41466.208333333336</v>
      </c>
      <c r="O896" s="10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4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2"/>
        <v>43134.25</v>
      </c>
      <c r="O897" s="10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4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ref="N898:N961" si="56">(((L898/60)/60)/24)+DATE(1970,1,1)</f>
        <v>40738.208333333336</v>
      </c>
      <c r="O898" s="10">
        <f t="shared" ref="O898:O961" si="57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8">E899/D899*100</f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56"/>
        <v>43583.208333333328</v>
      </c>
      <c r="O899" s="10">
        <f t="shared" si="57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8"/>
        <v>52.479620323841424</v>
      </c>
      <c r="G900" t="s">
        <v>14</v>
      </c>
      <c r="H900">
        <v>1221</v>
      </c>
      <c r="I900" s="4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6"/>
        <v>43815.25</v>
      </c>
      <c r="O900" s="10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8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6"/>
        <v>41554.208333333336</v>
      </c>
      <c r="O901" s="10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8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6"/>
        <v>41901.208333333336</v>
      </c>
      <c r="O902" s="10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8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6"/>
        <v>43298.208333333328</v>
      </c>
      <c r="O903" s="10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8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6"/>
        <v>42399.25</v>
      </c>
      <c r="O904" s="10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8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6"/>
        <v>41034.208333333336</v>
      </c>
      <c r="O905" s="10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8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6"/>
        <v>41186.208333333336</v>
      </c>
      <c r="O906" s="10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8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6"/>
        <v>41536.208333333336</v>
      </c>
      <c r="O907" s="10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8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6"/>
        <v>42868.208333333328</v>
      </c>
      <c r="O908" s="10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8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6"/>
        <v>40660.208333333336</v>
      </c>
      <c r="O909" s="10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8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6"/>
        <v>41031.208333333336</v>
      </c>
      <c r="O910" s="10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8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6"/>
        <v>43255.208333333328</v>
      </c>
      <c r="O911" s="10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8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6"/>
        <v>42026.25</v>
      </c>
      <c r="O912" s="10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8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6"/>
        <v>43717.208333333328</v>
      </c>
      <c r="O913" s="10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8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6"/>
        <v>41157.208333333336</v>
      </c>
      <c r="O914" s="10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8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6"/>
        <v>43597.208333333328</v>
      </c>
      <c r="O915" s="10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8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6"/>
        <v>41490.208333333336</v>
      </c>
      <c r="O916" s="10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8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6"/>
        <v>42976.208333333328</v>
      </c>
      <c r="O917" s="10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8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6"/>
        <v>41991.25</v>
      </c>
      <c r="O918" s="10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8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6"/>
        <v>40722.208333333336</v>
      </c>
      <c r="O919" s="10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8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6"/>
        <v>41117.208333333336</v>
      </c>
      <c r="O920" s="10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8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6"/>
        <v>43022.208333333328</v>
      </c>
      <c r="O921" s="10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8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6"/>
        <v>43503.25</v>
      </c>
      <c r="O922" s="10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8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6"/>
        <v>40951.25</v>
      </c>
      <c r="O923" s="10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8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6"/>
        <v>43443.25</v>
      </c>
      <c r="O924" s="10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8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6"/>
        <v>40373.208333333336</v>
      </c>
      <c r="O925" s="10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8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6"/>
        <v>43769.208333333328</v>
      </c>
      <c r="O926" s="10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8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6"/>
        <v>43000.208333333328</v>
      </c>
      <c r="O927" s="10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8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6"/>
        <v>42502.208333333328</v>
      </c>
      <c r="O928" s="10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8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6"/>
        <v>41102.208333333336</v>
      </c>
      <c r="O929" s="10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8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6"/>
        <v>41637.25</v>
      </c>
      <c r="O930" s="10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8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6"/>
        <v>42858.208333333328</v>
      </c>
      <c r="O931" s="10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8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6"/>
        <v>42060.25</v>
      </c>
      <c r="O932" s="10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8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6"/>
        <v>41818.208333333336</v>
      </c>
      <c r="O933" s="10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8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6"/>
        <v>41709.208333333336</v>
      </c>
      <c r="O934" s="10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8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6"/>
        <v>41372.208333333336</v>
      </c>
      <c r="O935" s="10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8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6"/>
        <v>42422.25</v>
      </c>
      <c r="O936" s="10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8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6"/>
        <v>42209.208333333328</v>
      </c>
      <c r="O937" s="10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8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6"/>
        <v>43668.208333333328</v>
      </c>
      <c r="O938" s="10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8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6"/>
        <v>42334.25</v>
      </c>
      <c r="O939" s="10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8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6"/>
        <v>43263.208333333328</v>
      </c>
      <c r="O940" s="10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8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6"/>
        <v>40670.208333333336</v>
      </c>
      <c r="O941" s="10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8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6"/>
        <v>41244.25</v>
      </c>
      <c r="O942" s="10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8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6"/>
        <v>40552.25</v>
      </c>
      <c r="O943" s="10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8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6"/>
        <v>40568.25</v>
      </c>
      <c r="O944" s="10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8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6"/>
        <v>41906.208333333336</v>
      </c>
      <c r="O945" s="10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8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6"/>
        <v>42776.25</v>
      </c>
      <c r="O946" s="10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8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6"/>
        <v>41004.208333333336</v>
      </c>
      <c r="O947" s="10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8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6"/>
        <v>40710.208333333336</v>
      </c>
      <c r="O948" s="10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8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6"/>
        <v>41908.208333333336</v>
      </c>
      <c r="O949" s="10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8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6"/>
        <v>41985.25</v>
      </c>
      <c r="O950" s="10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8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6"/>
        <v>42112.208333333328</v>
      </c>
      <c r="O951" s="10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8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6"/>
        <v>43571.208333333328</v>
      </c>
      <c r="O952" s="10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8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6"/>
        <v>42730.25</v>
      </c>
      <c r="O953" s="10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8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6"/>
        <v>42591.208333333328</v>
      </c>
      <c r="O954" s="10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8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6"/>
        <v>42358.25</v>
      </c>
      <c r="O955" s="10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8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6"/>
        <v>41174.208333333336</v>
      </c>
      <c r="O956" s="10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8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6"/>
        <v>41238.25</v>
      </c>
      <c r="O957" s="10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8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6"/>
        <v>42360.25</v>
      </c>
      <c r="O958" s="10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8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6"/>
        <v>40955.25</v>
      </c>
      <c r="O959" s="10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8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6"/>
        <v>40350.208333333336</v>
      </c>
      <c r="O960" s="10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8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6"/>
        <v>40357.208333333336</v>
      </c>
      <c r="O961" s="10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8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ref="N962:N1001" si="60">(((L962/60)/60)/24)+DATE(1970,1,1)</f>
        <v>42408.25</v>
      </c>
      <c r="O962" s="10">
        <f t="shared" ref="O962:O1001" si="61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2">E963/D963*100</f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60"/>
        <v>40591.25</v>
      </c>
      <c r="O963" s="10">
        <f t="shared" si="61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2"/>
        <v>296.02777777777777</v>
      </c>
      <c r="G964" t="s">
        <v>20</v>
      </c>
      <c r="H964">
        <v>266</v>
      </c>
      <c r="I964" s="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0"/>
        <v>41592.25</v>
      </c>
      <c r="O964" s="10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2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0"/>
        <v>40607.25</v>
      </c>
      <c r="O965" s="10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2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0"/>
        <v>42135.208333333328</v>
      </c>
      <c r="O966" s="10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2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0"/>
        <v>40203.25</v>
      </c>
      <c r="O967" s="10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2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0"/>
        <v>42901.208333333328</v>
      </c>
      <c r="O968" s="10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2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0"/>
        <v>41005.208333333336</v>
      </c>
      <c r="O969" s="10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2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0"/>
        <v>40544.25</v>
      </c>
      <c r="O970" s="10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2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0"/>
        <v>43821.25</v>
      </c>
      <c r="O971" s="10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2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0"/>
        <v>40672.208333333336</v>
      </c>
      <c r="O972" s="10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2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0"/>
        <v>41555.208333333336</v>
      </c>
      <c r="O973" s="10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2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0"/>
        <v>41792.208333333336</v>
      </c>
      <c r="O974" s="10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2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0"/>
        <v>40522.25</v>
      </c>
      <c r="O975" s="10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2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0"/>
        <v>41412.208333333336</v>
      </c>
      <c r="O976" s="10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2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0"/>
        <v>42337.25</v>
      </c>
      <c r="O977" s="10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2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0"/>
        <v>40571.25</v>
      </c>
      <c r="O978" s="10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2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0"/>
        <v>43138.25</v>
      </c>
      <c r="O979" s="10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2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0"/>
        <v>42686.25</v>
      </c>
      <c r="O980" s="10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2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0"/>
        <v>42078.208333333328</v>
      </c>
      <c r="O981" s="10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2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0"/>
        <v>42307.208333333328</v>
      </c>
      <c r="O982" s="10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2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0"/>
        <v>43094.25</v>
      </c>
      <c r="O983" s="10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2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0"/>
        <v>40743.208333333336</v>
      </c>
      <c r="O984" s="10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2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0"/>
        <v>43681.208333333328</v>
      </c>
      <c r="O985" s="10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2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0"/>
        <v>43716.208333333328</v>
      </c>
      <c r="O986" s="10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2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0"/>
        <v>41614.25</v>
      </c>
      <c r="O987" s="10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2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0"/>
        <v>40638.208333333336</v>
      </c>
      <c r="O988" s="10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2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0"/>
        <v>42852.208333333328</v>
      </c>
      <c r="O989" s="10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2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0"/>
        <v>42686.25</v>
      </c>
      <c r="O990" s="10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2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0"/>
        <v>43571.208333333328</v>
      </c>
      <c r="O991" s="10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2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0"/>
        <v>42432.25</v>
      </c>
      <c r="O992" s="10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2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0"/>
        <v>41907.208333333336</v>
      </c>
      <c r="O993" s="10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2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0"/>
        <v>43227.208333333328</v>
      </c>
      <c r="O994" s="10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2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0"/>
        <v>42362.25</v>
      </c>
      <c r="O995" s="10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2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0"/>
        <v>41929.208333333336</v>
      </c>
      <c r="O996" s="10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2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0"/>
        <v>43408.208333333328</v>
      </c>
      <c r="O997" s="10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2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0"/>
        <v>41276.25</v>
      </c>
      <c r="O998" s="10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2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0"/>
        <v>41659.25</v>
      </c>
      <c r="O999" s="10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2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0"/>
        <v>40220.25</v>
      </c>
      <c r="O1000" s="10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2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0"/>
        <v>42550.208333333328</v>
      </c>
      <c r="O1001" s="10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phoneticPr fontId="18" type="noConversion"/>
  <conditionalFormatting sqref="G1:G1048576">
    <cfRule type="containsText" dxfId="17" priority="2" operator="containsText" text="canceled">
      <formula>NOT(ISERROR(SEARCH("canceled",G1)))</formula>
    </cfRule>
    <cfRule type="containsText" dxfId="16" priority="3" operator="containsText" text="live">
      <formula>NOT(ISERROR(SEARCH("live",G1)))</formula>
    </cfRule>
    <cfRule type="containsText" dxfId="15" priority="4" operator="containsText" text="successful">
      <formula>NOT(ISERROR(SEARCH("successful",G1)))</formula>
    </cfRule>
    <cfRule type="containsText" dxfId="14" priority="5" operator="containsText" text="failed">
      <formula>NOT(ISERROR(SEARCH("failed",G1)))</formula>
    </cfRule>
    <cfRule type="containsText" dxfId="13" priority="6" operator="containsText" text="successful, failed, canceled, live">
      <formula>NOT(ISERROR(SEARCH("successful, failed, canceled, live",G1)))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PivotTable1</vt:lpstr>
      <vt:lpstr>PivotTable2</vt:lpstr>
      <vt:lpstr>PivotTable3</vt:lpstr>
      <vt:lpstr>Bonus</vt:lpstr>
      <vt:lpstr>Bonus Statsitical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Jane En</cp:lastModifiedBy>
  <dcterms:created xsi:type="dcterms:W3CDTF">2021-09-29T18:52:28Z</dcterms:created>
  <dcterms:modified xsi:type="dcterms:W3CDTF">2022-10-24T13:29:41Z</dcterms:modified>
</cp:coreProperties>
</file>